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Odb_MS\Odd_MSTS\!Sdileny\KROS\EXPORT\"/>
    </mc:Choice>
  </mc:AlternateContent>
  <bookViews>
    <workbookView xWindow="0" yWindow="0" windowWidth="0" windowHeight="0"/>
  </bookViews>
  <sheets>
    <sheet name="Rekapitulace stavby" sheetId="1" r:id="rId1"/>
    <sheet name="01_SP - Výměna vstupních ..." sheetId="2" r:id="rId2"/>
    <sheet name="02_VRN - Vedlejší rozpočt..." sheetId="3" r:id="rId3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'01_SP - Výměna vstupních ...'!$C$100:$K$564</definedName>
    <definedName name="_xlnm.Print_Area" localSheetId="1">'01_SP - Výměna vstupních ...'!$C$88:$K$564</definedName>
    <definedName name="_xlnm.Print_Titles" localSheetId="1">'01_SP - Výměna vstupních ...'!$100:$100</definedName>
    <definedName name="_xlnm._FilterDatabase" localSheetId="2" hidden="1">'02_VRN - Vedlejší rozpočt...'!$C$87:$K$137</definedName>
    <definedName name="_xlnm.Print_Area" localSheetId="2">'02_VRN - Vedlejší rozpočt...'!$C$75:$K$137</definedName>
    <definedName name="_xlnm.Print_Titles" localSheetId="2">'02_VRN - Vedlejší rozpočt...'!$87:$87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33"/>
  <c r="BH133"/>
  <c r="BG133"/>
  <c r="BF133"/>
  <c r="T133"/>
  <c r="T127"/>
  <c r="R133"/>
  <c r="R127"/>
  <c r="P133"/>
  <c r="P127"/>
  <c r="BI128"/>
  <c r="BH128"/>
  <c r="BG128"/>
  <c r="BF128"/>
  <c r="T128"/>
  <c r="R128"/>
  <c r="P128"/>
  <c r="BI125"/>
  <c r="BH125"/>
  <c r="BG125"/>
  <c r="BF125"/>
  <c r="T125"/>
  <c r="T124"/>
  <c r="R125"/>
  <c r="R124"/>
  <c r="P125"/>
  <c r="P124"/>
  <c r="BI122"/>
  <c r="BH122"/>
  <c r="BG122"/>
  <c r="BF122"/>
  <c r="T122"/>
  <c r="T121"/>
  <c r="R122"/>
  <c r="R121"/>
  <c r="P122"/>
  <c r="P121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T110"/>
  <c r="R111"/>
  <c r="R110"/>
  <c r="P111"/>
  <c r="P110"/>
  <c r="BI108"/>
  <c r="BH108"/>
  <c r="BG108"/>
  <c r="BF108"/>
  <c r="T108"/>
  <c r="T107"/>
  <c r="R108"/>
  <c r="R107"/>
  <c r="P108"/>
  <c r="P107"/>
  <c r="BI102"/>
  <c r="BH102"/>
  <c r="BG102"/>
  <c r="BF102"/>
  <c r="T102"/>
  <c r="T101"/>
  <c r="R102"/>
  <c r="R101"/>
  <c r="P102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48"/>
  <c i="2" r="J37"/>
  <c r="J36"/>
  <c i="1" r="AY55"/>
  <c i="2" r="J35"/>
  <c i="1" r="AX55"/>
  <c i="2" r="BI560"/>
  <c r="BH560"/>
  <c r="BG560"/>
  <c r="BF560"/>
  <c r="T560"/>
  <c r="R560"/>
  <c r="P560"/>
  <c r="BI555"/>
  <c r="BH555"/>
  <c r="BG555"/>
  <c r="BF555"/>
  <c r="T555"/>
  <c r="R555"/>
  <c r="P555"/>
  <c r="BI548"/>
  <c r="BH548"/>
  <c r="BG548"/>
  <c r="BF548"/>
  <c r="T548"/>
  <c r="R548"/>
  <c r="P548"/>
  <c r="BI543"/>
  <c r="BH543"/>
  <c r="BG543"/>
  <c r="BF543"/>
  <c r="T543"/>
  <c r="R543"/>
  <c r="P543"/>
  <c r="BI538"/>
  <c r="BH538"/>
  <c r="BG538"/>
  <c r="BF538"/>
  <c r="T538"/>
  <c r="R538"/>
  <c r="P538"/>
  <c r="BI536"/>
  <c r="BH536"/>
  <c r="BG536"/>
  <c r="BF536"/>
  <c r="T536"/>
  <c r="R536"/>
  <c r="P536"/>
  <c r="BI531"/>
  <c r="BH531"/>
  <c r="BG531"/>
  <c r="BF531"/>
  <c r="T531"/>
  <c r="R531"/>
  <c r="P531"/>
  <c r="BI526"/>
  <c r="BH526"/>
  <c r="BG526"/>
  <c r="BF526"/>
  <c r="T526"/>
  <c r="R526"/>
  <c r="P526"/>
  <c r="BI521"/>
  <c r="BH521"/>
  <c r="BG521"/>
  <c r="BF521"/>
  <c r="T521"/>
  <c r="R521"/>
  <c r="P521"/>
  <c r="BI516"/>
  <c r="BH516"/>
  <c r="BG516"/>
  <c r="BF516"/>
  <c r="T516"/>
  <c r="R516"/>
  <c r="P516"/>
  <c r="BI511"/>
  <c r="BH511"/>
  <c r="BG511"/>
  <c r="BF511"/>
  <c r="T511"/>
  <c r="R511"/>
  <c r="P511"/>
  <c r="BI505"/>
  <c r="BH505"/>
  <c r="BG505"/>
  <c r="BF505"/>
  <c r="T505"/>
  <c r="R505"/>
  <c r="P505"/>
  <c r="BI500"/>
  <c r="BH500"/>
  <c r="BG500"/>
  <c r="BF500"/>
  <c r="T500"/>
  <c r="R500"/>
  <c r="P500"/>
  <c r="BI495"/>
  <c r="BH495"/>
  <c r="BG495"/>
  <c r="BF495"/>
  <c r="T495"/>
  <c r="R495"/>
  <c r="P495"/>
  <c r="BI490"/>
  <c r="BH490"/>
  <c r="BG490"/>
  <c r="BF490"/>
  <c r="T490"/>
  <c r="R490"/>
  <c r="P490"/>
  <c r="BI487"/>
  <c r="BH487"/>
  <c r="BG487"/>
  <c r="BF487"/>
  <c r="T487"/>
  <c r="R487"/>
  <c r="P487"/>
  <c r="BI485"/>
  <c r="BH485"/>
  <c r="BG485"/>
  <c r="BF485"/>
  <c r="T485"/>
  <c r="R485"/>
  <c r="P485"/>
  <c r="BI480"/>
  <c r="BH480"/>
  <c r="BG480"/>
  <c r="BF480"/>
  <c r="T480"/>
  <c r="R480"/>
  <c r="P480"/>
  <c r="BI475"/>
  <c r="BH475"/>
  <c r="BG475"/>
  <c r="BF475"/>
  <c r="T475"/>
  <c r="R475"/>
  <c r="P475"/>
  <c r="BI473"/>
  <c r="BH473"/>
  <c r="BG473"/>
  <c r="BF473"/>
  <c r="T473"/>
  <c r="R473"/>
  <c r="P473"/>
  <c r="BI468"/>
  <c r="BH468"/>
  <c r="BG468"/>
  <c r="BF468"/>
  <c r="T468"/>
  <c r="R468"/>
  <c r="P468"/>
  <c r="BI463"/>
  <c r="BH463"/>
  <c r="BG463"/>
  <c r="BF463"/>
  <c r="T463"/>
  <c r="R463"/>
  <c r="P463"/>
  <c r="BI458"/>
  <c r="BH458"/>
  <c r="BG458"/>
  <c r="BF458"/>
  <c r="T458"/>
  <c r="R458"/>
  <c r="P458"/>
  <c r="BI453"/>
  <c r="BH453"/>
  <c r="BG453"/>
  <c r="BF453"/>
  <c r="T453"/>
  <c r="R453"/>
  <c r="P453"/>
  <c r="BI448"/>
  <c r="BH448"/>
  <c r="BG448"/>
  <c r="BF448"/>
  <c r="T448"/>
  <c r="R448"/>
  <c r="P448"/>
  <c r="BI443"/>
  <c r="BH443"/>
  <c r="BG443"/>
  <c r="BF443"/>
  <c r="T443"/>
  <c r="R443"/>
  <c r="P443"/>
  <c r="BI440"/>
  <c r="BH440"/>
  <c r="BG440"/>
  <c r="BF440"/>
  <c r="T440"/>
  <c r="R440"/>
  <c r="P440"/>
  <c r="BI436"/>
  <c r="BH436"/>
  <c r="BG436"/>
  <c r="BF436"/>
  <c r="T436"/>
  <c r="R436"/>
  <c r="P436"/>
  <c r="BI431"/>
  <c r="BH431"/>
  <c r="BG431"/>
  <c r="BF431"/>
  <c r="T431"/>
  <c r="R431"/>
  <c r="P431"/>
  <c r="BI426"/>
  <c r="BH426"/>
  <c r="BG426"/>
  <c r="BF426"/>
  <c r="T426"/>
  <c r="R426"/>
  <c r="P426"/>
  <c r="BI425"/>
  <c r="BH425"/>
  <c r="BG425"/>
  <c r="BF425"/>
  <c r="T425"/>
  <c r="R425"/>
  <c r="P425"/>
  <c r="BI420"/>
  <c r="BH420"/>
  <c r="BG420"/>
  <c r="BF420"/>
  <c r="T420"/>
  <c r="R420"/>
  <c r="P420"/>
  <c r="BI419"/>
  <c r="BH419"/>
  <c r="BG419"/>
  <c r="BF419"/>
  <c r="T419"/>
  <c r="R419"/>
  <c r="P419"/>
  <c r="BI414"/>
  <c r="BH414"/>
  <c r="BG414"/>
  <c r="BF414"/>
  <c r="T414"/>
  <c r="R414"/>
  <c r="P414"/>
  <c r="BI409"/>
  <c r="BH409"/>
  <c r="BG409"/>
  <c r="BF409"/>
  <c r="T409"/>
  <c r="R409"/>
  <c r="P409"/>
  <c r="BI404"/>
  <c r="BH404"/>
  <c r="BG404"/>
  <c r="BF404"/>
  <c r="T404"/>
  <c r="R404"/>
  <c r="P404"/>
  <c r="BI399"/>
  <c r="BH399"/>
  <c r="BG399"/>
  <c r="BF399"/>
  <c r="T399"/>
  <c r="R399"/>
  <c r="P399"/>
  <c r="BI397"/>
  <c r="BH397"/>
  <c r="BG397"/>
  <c r="BF397"/>
  <c r="T397"/>
  <c r="R397"/>
  <c r="P397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9"/>
  <c r="BH379"/>
  <c r="BG379"/>
  <c r="BF379"/>
  <c r="T379"/>
  <c r="R379"/>
  <c r="P379"/>
  <c r="BI374"/>
  <c r="BH374"/>
  <c r="BG374"/>
  <c r="BF374"/>
  <c r="T374"/>
  <c r="R374"/>
  <c r="P374"/>
  <c r="BI373"/>
  <c r="BH373"/>
  <c r="BG373"/>
  <c r="BF373"/>
  <c r="T373"/>
  <c r="R373"/>
  <c r="P373"/>
  <c r="BI371"/>
  <c r="BH371"/>
  <c r="BG371"/>
  <c r="BF371"/>
  <c r="T371"/>
  <c r="R371"/>
  <c r="P371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3"/>
  <c r="BH353"/>
  <c r="BG353"/>
  <c r="BF353"/>
  <c r="T353"/>
  <c r="R353"/>
  <c r="P353"/>
  <c r="BI348"/>
  <c r="BH348"/>
  <c r="BG348"/>
  <c r="BF348"/>
  <c r="T348"/>
  <c r="R348"/>
  <c r="P348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2"/>
  <c r="BH332"/>
  <c r="BG332"/>
  <c r="BF332"/>
  <c r="T332"/>
  <c r="R332"/>
  <c r="P332"/>
  <c r="BI327"/>
  <c r="BH327"/>
  <c r="BG327"/>
  <c r="BF327"/>
  <c r="T327"/>
  <c r="R327"/>
  <c r="P327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R307"/>
  <c r="P307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87"/>
  <c r="BH287"/>
  <c r="BG287"/>
  <c r="BF287"/>
  <c r="T287"/>
  <c r="R287"/>
  <c r="P287"/>
  <c r="BI282"/>
  <c r="BH282"/>
  <c r="BG282"/>
  <c r="BF282"/>
  <c r="T282"/>
  <c r="R282"/>
  <c r="P282"/>
  <c r="BI279"/>
  <c r="BH279"/>
  <c r="BG279"/>
  <c r="BF279"/>
  <c r="T279"/>
  <c r="R279"/>
  <c r="P279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T268"/>
  <c r="R269"/>
  <c r="R268"/>
  <c r="P269"/>
  <c r="P268"/>
  <c r="BI264"/>
  <c r="BH264"/>
  <c r="BG264"/>
  <c r="BF264"/>
  <c r="T264"/>
  <c r="R264"/>
  <c r="P264"/>
  <c r="BI262"/>
  <c r="BH262"/>
  <c r="BG262"/>
  <c r="BF262"/>
  <c r="T262"/>
  <c r="R262"/>
  <c r="P262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1"/>
  <c r="BH221"/>
  <c r="BG221"/>
  <c r="BF221"/>
  <c r="T221"/>
  <c r="R221"/>
  <c r="P221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T127"/>
  <c r="R133"/>
  <c r="R127"/>
  <c r="P133"/>
  <c r="P127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4"/>
  <c r="BH104"/>
  <c r="BG104"/>
  <c r="BF104"/>
  <c r="T104"/>
  <c r="R104"/>
  <c r="P104"/>
  <c r="J98"/>
  <c r="J97"/>
  <c r="F97"/>
  <c r="F95"/>
  <c r="E93"/>
  <c r="J55"/>
  <c r="J54"/>
  <c r="F54"/>
  <c r="F52"/>
  <c r="E50"/>
  <c r="J18"/>
  <c r="E18"/>
  <c r="F55"/>
  <c r="J17"/>
  <c r="J12"/>
  <c r="J95"/>
  <c r="E7"/>
  <c r="E91"/>
  <c i="1" r="L50"/>
  <c r="AM50"/>
  <c r="AM49"/>
  <c r="L49"/>
  <c r="AM47"/>
  <c r="L47"/>
  <c r="L45"/>
  <c r="L44"/>
  <c i="3" r="J133"/>
  <c i="2" r="J387"/>
  <c r="BK385"/>
  <c r="J380"/>
  <c r="BK374"/>
  <c r="BK332"/>
  <c r="J322"/>
  <c r="J312"/>
  <c r="BK307"/>
  <c r="BK302"/>
  <c r="BK297"/>
  <c r="J287"/>
  <c r="BK278"/>
  <c r="J273"/>
  <c r="J269"/>
  <c r="BK264"/>
  <c r="J242"/>
  <c r="BK237"/>
  <c r="J232"/>
  <c r="J203"/>
  <c r="BK169"/>
  <c r="BK164"/>
  <c r="J149"/>
  <c r="BK144"/>
  <c r="J139"/>
  <c r="BK133"/>
  <c r="J126"/>
  <c r="BK116"/>
  <c r="BK111"/>
  <c r="J104"/>
  <c i="3" r="J125"/>
  <c r="BK122"/>
  <c r="J116"/>
  <c r="BK114"/>
  <c r="J111"/>
  <c r="J102"/>
  <c r="J95"/>
  <c r="BK93"/>
  <c r="BK91"/>
  <c i="2" r="J548"/>
  <c r="BK543"/>
  <c r="BK536"/>
  <c r="BK511"/>
  <c r="BK490"/>
  <c r="BK475"/>
  <c r="J468"/>
  <c r="J436"/>
  <c r="BK431"/>
  <c r="J368"/>
  <c r="J363"/>
  <c r="BK353"/>
  <c r="BK348"/>
  <c r="BK335"/>
  <c r="J278"/>
  <c r="BK560"/>
  <c r="J543"/>
  <c r="J538"/>
  <c r="J531"/>
  <c r="J511"/>
  <c r="BK531"/>
  <c r="BK505"/>
  <c r="J487"/>
  <c r="J475"/>
  <c r="J458"/>
  <c r="J426"/>
  <c r="BK414"/>
  <c r="BK399"/>
  <c r="J389"/>
  <c r="BK380"/>
  <c r="BK368"/>
  <c r="J327"/>
  <c r="BK317"/>
  <c r="J292"/>
  <c r="J257"/>
  <c r="BK247"/>
  <c r="J213"/>
  <c r="J169"/>
  <c i="3" r="BK133"/>
  <c r="BK128"/>
  <c r="J128"/>
  <c i="2" r="J505"/>
  <c r="BK500"/>
  <c r="J495"/>
  <c r="J490"/>
  <c r="BK487"/>
  <c r="BK485"/>
  <c r="J425"/>
  <c r="J420"/>
  <c r="BK392"/>
  <c r="J383"/>
  <c r="J379"/>
  <c r="BK371"/>
  <c r="BK358"/>
  <c r="J340"/>
  <c r="J335"/>
  <c r="BK279"/>
  <c r="J247"/>
  <c r="J358"/>
  <c r="J353"/>
  <c r="J345"/>
  <c r="BK340"/>
  <c r="J332"/>
  <c r="J302"/>
  <c r="J297"/>
  <c r="BK294"/>
  <c r="BK292"/>
  <c r="BK282"/>
  <c r="J279"/>
  <c r="BK269"/>
  <c r="J264"/>
  <c r="J262"/>
  <c r="J255"/>
  <c r="J253"/>
  <c r="BK232"/>
  <c r="J227"/>
  <c r="BK203"/>
  <c r="J199"/>
  <c r="J194"/>
  <c r="J184"/>
  <c r="BK174"/>
  <c r="J154"/>
  <c r="J152"/>
  <c r="J144"/>
  <c r="J128"/>
  <c r="BK121"/>
  <c r="BK113"/>
  <c r="J109"/>
  <c r="BK104"/>
  <c i="3" r="J99"/>
  <c r="BK95"/>
  <c r="BK125"/>
  <c r="J122"/>
  <c r="BK116"/>
  <c r="J114"/>
  <c r="BK111"/>
  <c r="BK108"/>
  <c i="2" r="J560"/>
  <c r="BK526"/>
  <c r="BK521"/>
  <c r="J473"/>
  <c r="BK468"/>
  <c r="J453"/>
  <c r="BK448"/>
  <c r="BK443"/>
  <c r="J419"/>
  <c r="BK409"/>
  <c r="BK404"/>
  <c r="J399"/>
  <c r="J397"/>
  <c r="BK383"/>
  <c r="BK379"/>
  <c r="BK373"/>
  <c r="J294"/>
  <c r="BK287"/>
  <c r="J282"/>
  <c r="BK273"/>
  <c r="BK262"/>
  <c r="BK253"/>
  <c r="J237"/>
  <c r="BK179"/>
  <c r="J164"/>
  <c r="J159"/>
  <c i="3" r="BK102"/>
  <c r="BK99"/>
  <c r="J97"/>
  <c i="2" r="BK555"/>
  <c r="BK548"/>
  <c r="BK538"/>
  <c r="J536"/>
  <c r="J521"/>
  <c r="BK516"/>
  <c r="BK495"/>
  <c r="J485"/>
  <c r="BK480"/>
  <c r="BK473"/>
  <c r="J463"/>
  <c r="BK458"/>
  <c r="BK453"/>
  <c r="J448"/>
  <c r="J443"/>
  <c r="BK440"/>
  <c r="J431"/>
  <c r="BK426"/>
  <c r="BK425"/>
  <c r="BK420"/>
  <c r="BK419"/>
  <c r="J414"/>
  <c r="J409"/>
  <c r="J404"/>
  <c r="BK397"/>
  <c r="J392"/>
  <c r="BK389"/>
  <c r="BK387"/>
  <c r="J374"/>
  <c r="BK345"/>
  <c r="BK327"/>
  <c r="BK322"/>
  <c r="J317"/>
  <c r="BK312"/>
  <c r="J307"/>
  <c r="BK257"/>
  <c r="BK242"/>
  <c r="BK227"/>
  <c r="BK226"/>
  <c r="J221"/>
  <c r="J208"/>
  <c r="BK199"/>
  <c r="BK194"/>
  <c r="BK189"/>
  <c r="BK155"/>
  <c r="BK152"/>
  <c r="BK149"/>
  <c r="J133"/>
  <c r="J116"/>
  <c i="3" r="J108"/>
  <c r="BK97"/>
  <c r="J93"/>
  <c r="J91"/>
  <c i="2" r="J555"/>
  <c r="J526"/>
  <c r="J516"/>
  <c r="J500"/>
  <c r="J480"/>
  <c r="BK463"/>
  <c r="J440"/>
  <c r="BK436"/>
  <c r="J385"/>
  <c r="J373"/>
  <c r="J371"/>
  <c r="BK363"/>
  <c r="J348"/>
  <c r="BK255"/>
  <c r="BK126"/>
  <c r="J121"/>
  <c r="J226"/>
  <c r="BK221"/>
  <c r="BK213"/>
  <c r="BK208"/>
  <c r="J189"/>
  <c r="BK184"/>
  <c r="J179"/>
  <c r="J174"/>
  <c r="BK159"/>
  <c r="J155"/>
  <c r="BK154"/>
  <c r="BK139"/>
  <c r="BK128"/>
  <c r="J113"/>
  <c r="J111"/>
  <c r="BK109"/>
  <c i="1" r="AS54"/>
  <c i="3" l="1" r="R113"/>
  <c i="2" r="R103"/>
  <c r="T115"/>
  <c r="P138"/>
  <c r="P220"/>
  <c r="R272"/>
  <c r="P281"/>
  <c r="BK334"/>
  <c r="J334"/>
  <c r="J73"/>
  <c r="P347"/>
  <c r="R370"/>
  <c r="T442"/>
  <c r="R510"/>
  <c r="R554"/>
  <c r="R553"/>
  <c r="BK103"/>
  <c r="J103"/>
  <c r="J61"/>
  <c r="BK115"/>
  <c r="J115"/>
  <c r="J62"/>
  <c r="BK138"/>
  <c r="J138"/>
  <c r="J64"/>
  <c r="T138"/>
  <c r="BK220"/>
  <c r="J220"/>
  <c r="J66"/>
  <c r="R252"/>
  <c r="P272"/>
  <c r="P271"/>
  <c r="P296"/>
  <c r="BK347"/>
  <c r="J347"/>
  <c r="J74"/>
  <c r="BK370"/>
  <c r="J370"/>
  <c r="J75"/>
  <c r="R391"/>
  <c r="P442"/>
  <c r="BK489"/>
  <c r="J489"/>
  <c r="J78"/>
  <c r="R489"/>
  <c r="T510"/>
  <c r="T554"/>
  <c r="T553"/>
  <c i="3" r="BK90"/>
  <c r="P90"/>
  <c r="P89"/>
  <c r="P88"/>
  <c i="1" r="AU56"/>
  <c i="3" r="T90"/>
  <c r="T89"/>
  <c r="T88"/>
  <c r="T113"/>
  <c i="2" r="T103"/>
  <c r="T102"/>
  <c r="BK151"/>
  <c r="J151"/>
  <c r="J65"/>
  <c r="R220"/>
  <c r="BK281"/>
  <c r="J281"/>
  <c r="J71"/>
  <c r="T281"/>
  <c r="P334"/>
  <c r="T347"/>
  <c r="P391"/>
  <c r="R442"/>
  <c r="P489"/>
  <c r="P510"/>
  <c r="P554"/>
  <c r="P553"/>
  <c r="R115"/>
  <c r="R151"/>
  <c r="P252"/>
  <c r="BK272"/>
  <c r="J272"/>
  <c r="J70"/>
  <c r="R296"/>
  <c r="R347"/>
  <c r="T391"/>
  <c r="BK510"/>
  <c r="J510"/>
  <c r="J79"/>
  <c i="3" r="BK113"/>
  <c r="J113"/>
  <c r="J65"/>
  <c r="P113"/>
  <c i="2" r="P115"/>
  <c r="R138"/>
  <c r="T220"/>
  <c r="BK296"/>
  <c r="J296"/>
  <c r="J72"/>
  <c r="T334"/>
  <c r="P370"/>
  <c r="BK442"/>
  <c r="J442"/>
  <c r="J77"/>
  <c r="T489"/>
  <c r="P151"/>
  <c r="BK252"/>
  <c r="J252"/>
  <c r="J67"/>
  <c r="T272"/>
  <c r="R281"/>
  <c r="R334"/>
  <c r="T370"/>
  <c r="P103"/>
  <c r="P102"/>
  <c r="T151"/>
  <c r="T252"/>
  <c r="T296"/>
  <c r="BK391"/>
  <c r="J391"/>
  <c r="J76"/>
  <c r="BK554"/>
  <c r="J554"/>
  <c r="J81"/>
  <c i="3" r="R90"/>
  <c r="R89"/>
  <c r="R88"/>
  <c r="BK124"/>
  <c r="J124"/>
  <c r="J67"/>
  <c i="2" r="F98"/>
  <c r="BE111"/>
  <c r="BE139"/>
  <c r="BE144"/>
  <c r="BE149"/>
  <c r="BE189"/>
  <c r="BE232"/>
  <c i="3" r="BK127"/>
  <c r="J127"/>
  <c r="J68"/>
  <c i="2" r="J52"/>
  <c r="BE133"/>
  <c r="BE194"/>
  <c r="BE221"/>
  <c r="BE257"/>
  <c r="BE273"/>
  <c r="BE292"/>
  <c r="BE335"/>
  <c r="BE345"/>
  <c r="BE368"/>
  <c r="BE458"/>
  <c r="BE490"/>
  <c r="BE495"/>
  <c r="BE536"/>
  <c r="BK268"/>
  <c r="J268"/>
  <c r="J68"/>
  <c i="3" r="J52"/>
  <c r="BE95"/>
  <c r="BE102"/>
  <c i="2" r="BE113"/>
  <c r="BE169"/>
  <c r="BE179"/>
  <c r="BE237"/>
  <c r="BE255"/>
  <c r="BE278"/>
  <c r="BE282"/>
  <c r="BE302"/>
  <c r="BE340"/>
  <c r="BE358"/>
  <c r="BE380"/>
  <c r="BE404"/>
  <c r="BE409"/>
  <c r="BE448"/>
  <c r="BE468"/>
  <c r="BE473"/>
  <c r="BE475"/>
  <c r="BE480"/>
  <c r="BE485"/>
  <c r="BE487"/>
  <c r="BE511"/>
  <c r="BE543"/>
  <c r="BE560"/>
  <c i="3" r="E78"/>
  <c r="F85"/>
  <c r="BE91"/>
  <c r="BE93"/>
  <c r="BK121"/>
  <c r="J121"/>
  <c r="J66"/>
  <c i="2" r="BE199"/>
  <c r="BE203"/>
  <c r="BE208"/>
  <c r="BE279"/>
  <c r="BE322"/>
  <c r="BE371"/>
  <c r="BE392"/>
  <c r="BE397"/>
  <c r="BE399"/>
  <c r="BE414"/>
  <c r="BE420"/>
  <c r="BE431"/>
  <c r="BE436"/>
  <c r="BE443"/>
  <c r="BE453"/>
  <c r="BE463"/>
  <c r="BE516"/>
  <c r="BE555"/>
  <c i="3" r="BE97"/>
  <c r="BE99"/>
  <c r="BE111"/>
  <c r="BE122"/>
  <c r="BE125"/>
  <c r="BE128"/>
  <c r="BK101"/>
  <c r="J101"/>
  <c r="J62"/>
  <c i="2" r="E48"/>
  <c r="BE126"/>
  <c r="BE154"/>
  <c r="BE159"/>
  <c r="BE174"/>
  <c r="BE184"/>
  <c r="BE242"/>
  <c r="BE297"/>
  <c r="BE307"/>
  <c r="BE327"/>
  <c r="BE348"/>
  <c i="3" r="BK107"/>
  <c r="J107"/>
  <c r="J63"/>
  <c r="BK110"/>
  <c r="J110"/>
  <c r="J64"/>
  <c i="2" r="BE264"/>
  <c r="BE353"/>
  <c r="BE389"/>
  <c r="BE526"/>
  <c r="BE121"/>
  <c r="BE128"/>
  <c r="BE253"/>
  <c r="BE294"/>
  <c r="BE312"/>
  <c r="BE332"/>
  <c r="BE363"/>
  <c r="BE385"/>
  <c r="BE387"/>
  <c r="BE425"/>
  <c r="BE440"/>
  <c r="BE500"/>
  <c r="BE548"/>
  <c r="BK127"/>
  <c r="J127"/>
  <c r="J63"/>
  <c r="BE269"/>
  <c r="BE374"/>
  <c r="BE419"/>
  <c r="BE426"/>
  <c r="BE505"/>
  <c r="BE521"/>
  <c r="BE531"/>
  <c r="BE538"/>
  <c i="3" r="BE108"/>
  <c r="BE114"/>
  <c r="BE116"/>
  <c r="BE133"/>
  <c i="2" r="BE104"/>
  <c r="BE109"/>
  <c r="BE116"/>
  <c r="BE152"/>
  <c r="BE155"/>
  <c r="BE164"/>
  <c r="BE213"/>
  <c r="BE226"/>
  <c r="BE227"/>
  <c r="BE247"/>
  <c r="BE262"/>
  <c r="BE287"/>
  <c r="BE317"/>
  <c r="BE373"/>
  <c r="BE379"/>
  <c r="BE383"/>
  <c r="F36"/>
  <c i="1" r="BC55"/>
  <c i="2" r="J34"/>
  <c i="1" r="AW55"/>
  <c i="2" r="F37"/>
  <c i="1" r="BD55"/>
  <c i="2" r="F35"/>
  <c i="1" r="BB55"/>
  <c i="3" r="J34"/>
  <c i="1" r="AW56"/>
  <c i="3" r="F35"/>
  <c i="1" r="BB56"/>
  <c i="3" r="F36"/>
  <c i="1" r="BC56"/>
  <c i="3" r="F34"/>
  <c i="1" r="BA56"/>
  <c i="3" r="F37"/>
  <c i="1" r="BD56"/>
  <c i="2" r="F34"/>
  <c i="1" r="BA55"/>
  <c i="3" l="1" r="BK89"/>
  <c r="BK88"/>
  <c r="J88"/>
  <c r="J59"/>
  <c i="2" r="R271"/>
  <c r="P101"/>
  <c i="1" r="AU55"/>
  <c i="2" r="T271"/>
  <c r="T101"/>
  <c r="R102"/>
  <c r="R101"/>
  <c r="BK271"/>
  <c r="J271"/>
  <c r="J69"/>
  <c i="3" r="J90"/>
  <c r="J61"/>
  <c i="2" r="BK102"/>
  <c r="J102"/>
  <c r="J60"/>
  <c r="BK553"/>
  <c r="J553"/>
  <c r="J80"/>
  <c i="1" r="BB54"/>
  <c r="AX54"/>
  <c r="AU54"/>
  <c r="BA54"/>
  <c r="W30"/>
  <c i="3" r="J33"/>
  <c i="1" r="AV56"/>
  <c r="AT56"/>
  <c i="2" r="J33"/>
  <c i="1" r="AV55"/>
  <c r="AT55"/>
  <c r="BD54"/>
  <c r="W33"/>
  <c r="BC54"/>
  <c r="W32"/>
  <c i="2" r="F33"/>
  <c i="1" r="AZ55"/>
  <c i="3" r="F33"/>
  <c i="1" r="AZ56"/>
  <c i="3" l="1" r="J89"/>
  <c r="J60"/>
  <c i="2" r="BK101"/>
  <c r="J101"/>
  <c i="1" r="AZ54"/>
  <c r="AV54"/>
  <c r="AK29"/>
  <c r="AW54"/>
  <c r="AK30"/>
  <c r="W31"/>
  <c r="AY54"/>
  <c i="3" r="J30"/>
  <c i="1" r="AG56"/>
  <c r="AN56"/>
  <c i="2" r="J30"/>
  <c i="1" r="AG55"/>
  <c r="AN55"/>
  <c i="2" l="1" r="J39"/>
  <c r="J59"/>
  <c i="3" r="J39"/>
  <c i="1" r="W29"/>
  <c r="AT54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<sst xmlns="http://schemas.openxmlformats.org/spreadsheetml/2006/main">
  <si>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</si>
  <si>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</si>
  <si>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</si>
  <si>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</si>
  <si>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</si>
  <si>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{1e0bff0b-7ff1-4df6-9e9e-46a11d98ea36}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</si>
  <si>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</si>
  <si>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</si>
  <si>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</si>
  <si>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</si>
  <si>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</si>
  <si>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</si>
  <si>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</si>
  <si>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</si>
  <si>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20250104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</si>
  <si>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</si>
  <si>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</si>
  <si>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BD Krajní 1575-80, Vratislavice nad Nisou - Výměna vstupních dveří, oprava závětří a zádveří</t>
  </si>
  <si>
    <t>KSO:</t>
  </si>
  <si>
    <t/>
  </si>
  <si>
    <t>CC-CZ:</t>
  </si>
  <si>
    <t>Místo:</t>
  </si>
  <si>
    <t>Krajní</t>
  </si>
  <si>
    <t>Datum:</t>
  </si>
  <si>
    <t>29. 1. 2025</t>
  </si>
  <si>
    <t>Zadavatel:</t>
  </si>
  <si>
    <t>IČ:</t>
  </si>
  <si>
    <t>00262978</t>
  </si>
  <si>
    <t>STATUTÁRNÍ MĚSTO LIBEREC</t>
  </si>
  <si>
    <t>DIČ:</t>
  </si>
  <si>
    <t>Účastník:</t>
  </si>
  <si>
    <t>Vyplň údaj</t>
  </si>
  <si>
    <t>Projektant:</t>
  </si>
  <si>
    <t>10796690</t>
  </si>
  <si>
    <t>ARCHAPRO Liberec s.r.o.</t>
  </si>
  <si>
    <t>True</t>
  </si>
  <si>
    <t>Zpracovatel:</t>
  </si>
  <si>
    <t>19336730</t>
  </si>
  <si>
    <t>Dominik Novotný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</si>
  <si>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</si>
  <si>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</si>
  <si>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</si>
  <si>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</si>
  <si>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</si>
  <si>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</si>
  <si>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</si>
  <si>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</si>
  <si>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</si>
  <si>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</si>
  <si>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</si>
  <si>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</si>
  <si>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</si>
  <si>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</si>
  <si>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</si>
  <si>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</si>
  <si>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</si>
  <si>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</si>
  <si>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</si>
  <si>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</si>
  <si>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</si>
  <si>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</si>
  <si>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</si>
  <si>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</si>
  <si>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</si>
  <si>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</si>
  <si>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</si>
  <si>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</si>
  <si>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</si>
  <si>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</si>
  <si>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</si>
  <si>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</si>
  <si>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</si>
  <si>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</si>
  <si>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</si>
  <si>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</si>
  <si>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</si>
  <si>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</si>
  <si>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</si>
  <si>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</si>
  <si>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</si>
  <si>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01_SP</t>
  </si>
  <si>
    <t>Výměna vstupních dveří</t>
  </si>
  <si>
    <t>STA</t>
  </si>
  <si>
    <t>1</t>
  </si>
  <si>
    <t>{809b9c3c-163a-45c4-98b8-fdea0ae39a4c}</t>
  </si>
  <si>
    <t>2</t>
  </si>
  <si>
    <t>02_VRN</t>
  </si>
  <si>
    <t>Vedlejší rozpočtové náklady</t>
  </si>
  <si>
    <t>{c9d19a94-d72a-4bb6-8e92-7aeee5a7a544}</t>
  </si>
  <si>
    <t>KRYCÍ LIST SOUPISU PRACÍ</t>
  </si>
  <si>
    <t>Objekt:</t>
  </si>
  <si>
    <t>01_SP - Výměna vstupních dveří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</si>
  <si>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</si>
  <si>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</si>
  <si>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</si>
  <si>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</si>
  <si>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</si>
  <si>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</si>
  <si>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</si>
  <si>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</si>
  <si>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</si>
  <si>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</si>
  <si>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</si>
  <si>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</si>
  <si>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</si>
  <si>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</si>
  <si>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</si>
  <si>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</si>
  <si>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</si>
  <si>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</si>
  <si>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</si>
  <si>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</si>
  <si>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</si>
  <si>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</si>
  <si>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</si>
  <si>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</si>
  <si>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</si>
  <si>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22-M - Montáže technologických zařízení pro dopravní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</si>
  <si>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</si>
  <si>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</si>
  <si>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</si>
  <si>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</si>
  <si>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</si>
  <si>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</si>
  <si>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</si>
  <si>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</si>
  <si>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</si>
  <si>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</si>
  <si>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</si>
  <si>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</si>
  <si>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</si>
  <si>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</si>
  <si>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</si>
  <si>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</si>
  <si>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</si>
  <si>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</si>
  <si>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122111101</t>
  </si>
  <si>
    <t>Odkopávky a prokopávky ručně zapažené i nezapažené v hornině třídy těžitelnosti I skupiny 1 a 2</t>
  </si>
  <si>
    <t>m3</t>
  </si>
  <si>
    <t>CS ÚRS 2025 01</t>
  </si>
  <si>
    <t>4</t>
  </si>
  <si>
    <t>-695994716</t>
  </si>
  <si>
    <t>Online PSC</t>
  </si>
  <si>
    <t>https://podminky.urs.cz/item/CS_URS_2025_01/122111101</t>
  </si>
  <si>
    <t>VV</t>
  </si>
  <si>
    <t xml:space="preserve">"B4 - provedení výkopu pro novou dlažbu </t>
  </si>
  <si>
    <t>6*(1,3*2,2*0,25)</t>
  </si>
  <si>
    <t>Součet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</si>
  <si>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</si>
  <si>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</si>
  <si>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-412370410</t>
  </si>
  <si>
    <t>https://podminky.urs.cz/item/CS_URS_2025_01/162211311</t>
  </si>
  <si>
    <t>3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</si>
  <si>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</si>
  <si>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</si>
  <si>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1139135195</t>
  </si>
  <si>
    <t>https://podminky.urs.cz/item/CS_URS_2025_01/162211319</t>
  </si>
  <si>
    <t>162751113</t>
  </si>
  <si>
    <t>Vodorovné přemístění výkopku nebo sypaniny po suchu na obvyklém dopravním prostředku, bez naložení výkopku, avšak se složením bez rozhrnutí z horniny třídy těžitelnosti I skupiny 1 až 3 na vzdálenost přes 5 000 do 6 000 m</t>
  </si>
  <si>
    <t>1797722072</t>
  </si>
  <si>
    <t>https://podminky.urs.cz/item/CS_URS_2025_01/162751113</t>
  </si>
  <si>
    <t>Svislé a kompletní konstrukce</t>
  </si>
  <si>
    <t>5</t>
  </si>
  <si>
    <t>311271217</t>
  </si>
  <si>
    <t>Zdivo z tvárnic suchého zdění nosné Příplatek k ceně za ochrannou zálivku z cementové malty kolem ocelových nosníků, trub nebo tyčové výztuže vložených do svislých dutin (měří se v délce)</t>
  </si>
  <si>
    <t>m</t>
  </si>
  <si>
    <t>1216048902</t>
  </si>
  <si>
    <t>https://podminky.urs.cz/item/CS_URS_2025_01/311271217</t>
  </si>
  <si>
    <t>"zálivka ocelového nosníku dle TZ</t>
  </si>
  <si>
    <t>6*3</t>
  </si>
  <si>
    <t>6</t>
  </si>
  <si>
    <t>317941123</t>
  </si>
  <si>
    <t>Osazování ocelových válcovaných nosníků na zdivu I nebo IE nebo U nebo UE nebo L č. 14 až 22 nebo výšky do 220 mm</t>
  </si>
  <si>
    <t>t</t>
  </si>
  <si>
    <t>-1624787658</t>
  </si>
  <si>
    <t>https://podminky.urs.cz/item/CS_URS_2025_01/317941123</t>
  </si>
  <si>
    <t>"U - osazení ocelového svařence 2*U200</t>
  </si>
  <si>
    <t>6*(2*3*25,3)/1000</t>
  </si>
  <si>
    <t>7</t>
  </si>
  <si>
    <t>M</t>
  </si>
  <si>
    <t>13010826</t>
  </si>
  <si>
    <t>ocel profilová jakost S235JR (11 375) průřez U (UPN) 200</t>
  </si>
  <si>
    <t>8</t>
  </si>
  <si>
    <t>409127190</t>
  </si>
  <si>
    <t>Vodorovné konstrukce</t>
  </si>
  <si>
    <t>411354313</t>
  </si>
  <si>
    <t>Podpěrná konstrukce stropů - desek, kleneb a skořepin výška podepření do 4 m tloušťka stropu přes 15 do 25 cm zřízení</t>
  </si>
  <si>
    <t>m2</t>
  </si>
  <si>
    <t>-915319598</t>
  </si>
  <si>
    <t>https://podminky.urs.cz/item/CS_URS_2025_01/411354313</t>
  </si>
  <si>
    <t>"provedení podpěrné k-ce interiér+ exteriér</t>
  </si>
  <si>
    <t>6*4,5*2</t>
  </si>
  <si>
    <t>9</t>
  </si>
  <si>
    <t>411354314</t>
  </si>
  <si>
    <t>Podpěrná konstrukce stropů - desek, kleneb a skořepin výška podepření do 4 m tloušťka stropu přes 15 do 25 cm odstranění</t>
  </si>
  <si>
    <t>-946161233</t>
  </si>
  <si>
    <t>https://podminky.urs.cz/item/CS_URS_2025_01/411354314</t>
  </si>
  <si>
    <t>Komunikace pozemní</t>
  </si>
  <si>
    <t>10</t>
  </si>
  <si>
    <t>564750001</t>
  </si>
  <si>
    <t>Podklad nebo kryt z kameniva hrubého drceného vel. 8-16 mm s rozprostřením a zhutněním plochy jednotlivě do 100 m2, po zhutnění tl. 150 mm</t>
  </si>
  <si>
    <t>-872982476</t>
  </si>
  <si>
    <t>https://podminky.urs.cz/item/CS_URS_2025_01/564750001</t>
  </si>
  <si>
    <t>"P3 - nová část exteriérové dlažby</t>
  </si>
  <si>
    <t>6*2,86</t>
  </si>
  <si>
    <t>11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</si>
  <si>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</si>
  <si>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</si>
  <si>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1352252195</t>
  </si>
  <si>
    <t>https://podminky.urs.cz/item/CS_URS_2025_01/596211110</t>
  </si>
  <si>
    <t>59245015</t>
  </si>
  <si>
    <t>dlažba zámková betonová tvaru I 200x165mm tl 60mm přírodní</t>
  </si>
  <si>
    <t>1830721587</t>
  </si>
  <si>
    <t>17,16*1,03 "Přepočtené koeficientem množství</t>
  </si>
  <si>
    <t>Úpravy povrchů, podlahy a osazování výplní</t>
  </si>
  <si>
    <t>111</t>
  </si>
  <si>
    <t>642945111</t>
  </si>
  <si>
    <t>Osazování ocelových zárubní protipožárních nebo protiplynových dveří do vynechaného otvoru, s obetonováním, dveří jednokřídlových do 2,5 m2</t>
  </si>
  <si>
    <t>kus</t>
  </si>
  <si>
    <t>CS ÚRS 2026 01</t>
  </si>
  <si>
    <t>-1089674224</t>
  </si>
  <si>
    <t>https://podminky.urs.cz/item/CS_URS_2026_01/642945111</t>
  </si>
  <si>
    <t>112</t>
  </si>
  <si>
    <t>55331568</t>
  </si>
  <si>
    <t>zárubeň jednokřídlá ocelová pro zdění s protipožární úpravou tl stěny 160-200mm rozměru 900/1970, 2100mm</t>
  </si>
  <si>
    <t>773248982</t>
  </si>
  <si>
    <t>13</t>
  </si>
  <si>
    <t>r60001</t>
  </si>
  <si>
    <t>Posouzení a oprava stávajícího KZS</t>
  </si>
  <si>
    <t>kpl</t>
  </si>
  <si>
    <t>1320987772</t>
  </si>
  <si>
    <t>"nutno posoudit rozsah oprav KZS dle popisu v technické zprávě - cena orientační</t>
  </si>
  <si>
    <t>14</t>
  </si>
  <si>
    <t>611142001</t>
  </si>
  <si>
    <t>Pletivo vnitřních ploch v ploše nebo pruzích, na plném podkladu sklovláknité vtlačené do tmelu včetně tmelu stropů</t>
  </si>
  <si>
    <t>-1221321943</t>
  </si>
  <si>
    <t>https://podminky.urs.cz/item/CS_URS_2025_01/611142001</t>
  </si>
  <si>
    <t>"S5 - oprava vnějšího podhledu</t>
  </si>
  <si>
    <t>9,68*6</t>
  </si>
  <si>
    <t>15</t>
  </si>
  <si>
    <t>612142001</t>
  </si>
  <si>
    <t>Pletivo vnitřních ploch v ploše nebo pruzích, na plném podkladu sklovláknité vtlačené do tmelu včetně tmelu stěn</t>
  </si>
  <si>
    <t>1368611656</t>
  </si>
  <si>
    <t>https://podminky.urs.cz/item/CS_URS_2025_01/612142001</t>
  </si>
  <si>
    <t>"stěny S3 a S4 - omytí, vyspravení, přestěrkování s vyztužnou sítí, kotvení, nová povrchová úprava</t>
  </si>
  <si>
    <t>6*(17,4+2,013)</t>
  </si>
  <si>
    <t>16</t>
  </si>
  <si>
    <t>621151031</t>
  </si>
  <si>
    <t>Penetrační nátěr vnějších pastovitých tenkovrstvých omítek silikonový podhledů</t>
  </si>
  <si>
    <t>-413117842</t>
  </si>
  <si>
    <t>https://podminky.urs.cz/item/CS_URS_2025_01/621151031</t>
  </si>
  <si>
    <t>17</t>
  </si>
  <si>
    <t>621521012</t>
  </si>
  <si>
    <t>Omítka tenkovrstvá silikátová vnějších ploch probarvená bez penetrace zatíraná (škrábaná ), zrnitost 1,5 mm podhledů</t>
  </si>
  <si>
    <t>-116172630</t>
  </si>
  <si>
    <t>https://podminky.urs.cz/item/CS_URS_2025_01/621521012</t>
  </si>
  <si>
    <t>18</t>
  </si>
  <si>
    <t>622151021</t>
  </si>
  <si>
    <t>Penetrační nátěr vnějších pastovitých tenkovrstvých omítek mozaikových akrylátový stěn</t>
  </si>
  <si>
    <t>-1949034026</t>
  </si>
  <si>
    <t>https://podminky.urs.cz/item/CS_URS_2025_01/622151021</t>
  </si>
  <si>
    <t>"stěny S4 - omytí, vyspravení, přestěrkování s vyztužnou sítí, kotvení, nová povrchová úprava</t>
  </si>
  <si>
    <t>6*(2,013)</t>
  </si>
  <si>
    <t>19</t>
  </si>
  <si>
    <t>622151031</t>
  </si>
  <si>
    <t>Penetrační nátěr vnějších pastovitých tenkovrstvých omítek silikonový stěn</t>
  </si>
  <si>
    <t>17175764</t>
  </si>
  <si>
    <t>https://podminky.urs.cz/item/CS_URS_2025_01/622151031</t>
  </si>
  <si>
    <t>"stěny S3 - omytí, vyspravení, přestěrkování s vyztužnou sítí, kotvení, nová povrchová úprava</t>
  </si>
  <si>
    <t>6*(17,4)</t>
  </si>
  <si>
    <t>20</t>
  </si>
  <si>
    <t>622252002</t>
  </si>
  <si>
    <t>Montáž profilů kontaktního zateplení ostatních stěnových, dilatačních apod. lepených do tmelu</t>
  </si>
  <si>
    <t>-132034335</t>
  </si>
  <si>
    <t>https://podminky.urs.cz/item/CS_URS_2025_01/622252002</t>
  </si>
  <si>
    <t>"rohové profily a apulišty</t>
  </si>
  <si>
    <t>39,6+39,6</t>
  </si>
  <si>
    <t>63127416</t>
  </si>
  <si>
    <t>profil rohový PVC s výztužnou tkaninou š 100/100mm</t>
  </si>
  <si>
    <t>-1792848829</t>
  </si>
  <si>
    <t>"rohové lišty ostění u nových dveří</t>
  </si>
  <si>
    <t>6*(2*2,05+2,5)</t>
  </si>
  <si>
    <t>39,6*1,05 "Přepočtené koeficientem množství</t>
  </si>
  <si>
    <t>22</t>
  </si>
  <si>
    <t>28342205</t>
  </si>
  <si>
    <t>profil napojovací okenní PVC s výztužnou tkaninou 6mm</t>
  </si>
  <si>
    <t>128</t>
  </si>
  <si>
    <t>-2052051165</t>
  </si>
  <si>
    <t>"napojovací APU lišty nových vchodových dveří</t>
  </si>
  <si>
    <t>23</t>
  </si>
  <si>
    <t>622511112</t>
  </si>
  <si>
    <t>Omítka tenkovrstvá akrylátová vnějších ploch probarvená bez penetrace mozaiková střednězrnná stěn</t>
  </si>
  <si>
    <t>542247453</t>
  </si>
  <si>
    <t>https://podminky.urs.cz/item/CS_URS_2025_01/622511112</t>
  </si>
  <si>
    <t>24</t>
  </si>
  <si>
    <t>622531012</t>
  </si>
  <si>
    <t>Omítka tenkovrstvá silikonová vnějších ploch probarvená bez penetrace zatíraná (škrábaná), zrnitost 1,5 mm stěn</t>
  </si>
  <si>
    <t>2056866837</t>
  </si>
  <si>
    <t>https://podminky.urs.cz/item/CS_URS_2025_01/622531012</t>
  </si>
  <si>
    <t>25</t>
  </si>
  <si>
    <t>629995101</t>
  </si>
  <si>
    <t>Očištění vnějších ploch tlakovou vodou omytím tlakovou vodou</t>
  </si>
  <si>
    <t>448066818</t>
  </si>
  <si>
    <t>https://podminky.urs.cz/item/CS_URS_2025_01/629995101</t>
  </si>
  <si>
    <t>"S5 - očištění vnějšího podhledu</t>
  </si>
  <si>
    <t>Ostatní konstrukce a práce, bourání</t>
  </si>
  <si>
    <t>26</t>
  </si>
  <si>
    <t>916331112</t>
  </si>
  <si>
    <t>Osazení zahradního obrubníku betonového s ložem tl. od 50 do 100 mm z betonu prostého tř. C 12/15 s boční opěrou z betonu prostého tř. C 12/15</t>
  </si>
  <si>
    <t>219911485</t>
  </si>
  <si>
    <t>https://podminky.urs.cz/item/CS_URS_2025_01/916331112</t>
  </si>
  <si>
    <t>6*1,3</t>
  </si>
  <si>
    <t>27</t>
  </si>
  <si>
    <t>59217001</t>
  </si>
  <si>
    <t>obrubník zahradní betonový 1000x50x250mm</t>
  </si>
  <si>
    <t>-1173250331</t>
  </si>
  <si>
    <t>28</t>
  </si>
  <si>
    <t>953945312</t>
  </si>
  <si>
    <t>Kotva do zateplené fasády s plastovým kuželem pro přerušení tepelného mostu včetně vyvrtání otvoru pro malá a střední zatížení průměru 8 mm, užitné délky přes 100 do 200 mm</t>
  </si>
  <si>
    <t>1191828588</t>
  </si>
  <si>
    <t>https://podminky.urs.cz/item/CS_URS_2025_01/953945312</t>
  </si>
  <si>
    <t>6*(17,4+2,013)*6</t>
  </si>
  <si>
    <t>29</t>
  </si>
  <si>
    <t>962052211</t>
  </si>
  <si>
    <t>Bourání zdiva železobetonového nadzákladového, objemu přes 1 m3</t>
  </si>
  <si>
    <t>-1531493071</t>
  </si>
  <si>
    <t>https://podminky.urs.cz/item/CS_URS_2025_01/962052211</t>
  </si>
  <si>
    <t>"B2 - vybourání otvorů pro nové výplně</t>
  </si>
  <si>
    <t>6*1*2*0,15+6*3*0,25*0,15</t>
  </si>
  <si>
    <t>30</t>
  </si>
  <si>
    <t>968072456</t>
  </si>
  <si>
    <t>Vybourání kovových rámů oken s křídly, dveřních zárubní, vrat, stěn, ostění nebo obkladů dveřních zárubní, plochy přes 2 m2</t>
  </si>
  <si>
    <t>CS ÚRS 2025 02</t>
  </si>
  <si>
    <t>206690612</t>
  </si>
  <si>
    <t>https://podminky.urs.cz/item/CS_URS_2025_02/968072456</t>
  </si>
  <si>
    <t>"vybourání stávajících vnitřních dveří - B8</t>
  </si>
  <si>
    <t>6*1*2,02</t>
  </si>
  <si>
    <t>31</t>
  </si>
  <si>
    <t>968082022</t>
  </si>
  <si>
    <t>Vybourání plastových rámů oken s křídly, dveřních zárubní, vrat dveřních zárubní, plochy přes 2 do 4 m2</t>
  </si>
  <si>
    <t>1869409452</t>
  </si>
  <si>
    <t>https://podminky.urs.cz/item/CS_URS_2025_01/968082022</t>
  </si>
  <si>
    <t>"B1 - vybourání vstupních dveří</t>
  </si>
  <si>
    <t>6*1,55*2,05</t>
  </si>
  <si>
    <t>32</t>
  </si>
  <si>
    <t>977211111</t>
  </si>
  <si>
    <t>Řezání konstrukcí stěnovou pilou betonových nebo železobetonových průměru řezané výztuže do 16 mm hloubka řezu do 200 mm</t>
  </si>
  <si>
    <t>1123209450</t>
  </si>
  <si>
    <t>https://podminky.urs.cz/item/CS_URS_2025_01/977211111</t>
  </si>
  <si>
    <t>"řez železobetonové zdi dle TZ</t>
  </si>
  <si>
    <t>6*(2+0,25+0,25+3+0,25+0,25)</t>
  </si>
  <si>
    <t>997</t>
  </si>
  <si>
    <t>Doprava suti a vybouraných hmot</t>
  </si>
  <si>
    <t>33</t>
  </si>
  <si>
    <t>997013211</t>
  </si>
  <si>
    <t>Vnitrostaveništní doprava suti a vybouraných hmot vodorovně do 50 m s naložením ručně pro budovy a haly výšky do 6 m</t>
  </si>
  <si>
    <t>662012138</t>
  </si>
  <si>
    <t>https://podminky.urs.cz/item/CS_URS_2025_01/997013211</t>
  </si>
  <si>
    <t>34</t>
  </si>
  <si>
    <t>997013501</t>
  </si>
  <si>
    <t>Odvoz suti a vybouraných hmot na skládku nebo meziskládku se složením, na vzdálenost do 1 km</t>
  </si>
  <si>
    <t>2007562832</t>
  </si>
  <si>
    <t>https://podminky.urs.cz/item/CS_URS_2025_01/997013501</t>
  </si>
  <si>
    <t>35</t>
  </si>
  <si>
    <t>997013509</t>
  </si>
  <si>
    <t>Odvoz suti a vybouraných hmot na skládku nebo meziskládku se složením, na vzdálenost Příplatek k ceně za každý další započatý 1 km přes 1 km</t>
  </si>
  <si>
    <t>226456648</t>
  </si>
  <si>
    <t>https://podminky.urs.cz/item/CS_URS_2025_01/997013509</t>
  </si>
  <si>
    <t>"uvažována skládka do 6km</t>
  </si>
  <si>
    <t>5*10,993</t>
  </si>
  <si>
    <t>36</t>
  </si>
  <si>
    <t>997013871</t>
  </si>
  <si>
    <t>Poplatek za uložení stavebního odpadu na recyklační skládce (skládkovné) směsného stavebního a demoličního zatříděného do Katalogu odpadů pod kódem 17 09 04</t>
  </si>
  <si>
    <t>504774609</t>
  </si>
  <si>
    <t>https://podminky.urs.cz/item/CS_URS_2025_01/997013871</t>
  </si>
  <si>
    <t>37</t>
  </si>
  <si>
    <t>997013873</t>
  </si>
  <si>
    <t>Poplatek za uložení stavebního odpadu na recyklační skládce (skládkovné) zeminy a kamení zatříděného do Katalogu odpadů pod kódem 17 05 04</t>
  </si>
  <si>
    <t>791384524</t>
  </si>
  <si>
    <t>https://podminky.urs.cz/item/CS_URS_2025_01/997013873</t>
  </si>
  <si>
    <t>4,29*1,8</t>
  </si>
  <si>
    <t>998</t>
  </si>
  <si>
    <t>Přesun hmot</t>
  </si>
  <si>
    <t>38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</si>
  <si>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</si>
  <si>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</si>
  <si>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-1164296144</t>
  </si>
  <si>
    <t>https://podminky.urs.cz/item/CS_URS_2025_01/998011008</t>
  </si>
  <si>
    <t>PSV</t>
  </si>
  <si>
    <t>Práce a dodávky PSV</t>
  </si>
  <si>
    <t>711</t>
  </si>
  <si>
    <t>Izolace proti vodě, vlhkosti a plynům</t>
  </si>
  <si>
    <t>39</t>
  </si>
  <si>
    <t>711192101</t>
  </si>
  <si>
    <t>Provedení izolace proti zemní vlhkosti hydroizolační stěrkou na ploše svislé S jednovrstvá na betonu</t>
  </si>
  <si>
    <t>-1090009708</t>
  </si>
  <si>
    <t>https://podminky.urs.cz/item/CS_URS_2025_01/711192101</t>
  </si>
  <si>
    <t>"dodateční hydroizolace v místě nové venkovní dlažby</t>
  </si>
  <si>
    <t>1,3*0,3*6</t>
  </si>
  <si>
    <t>40</t>
  </si>
  <si>
    <t>11163004</t>
  </si>
  <si>
    <t>stěrka hydroizolační asfaltová jednosložková s přídavkem plastů do spodní stavby</t>
  </si>
  <si>
    <t>kg</t>
  </si>
  <si>
    <t>1931161884</t>
  </si>
  <si>
    <t>41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</si>
  <si>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</si>
  <si>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</si>
  <si>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473047981</t>
  </si>
  <si>
    <t>https://podminky.urs.cz/item/CS_URS_2025_01/998711111</t>
  </si>
  <si>
    <t>713</t>
  </si>
  <si>
    <t>Izolace tepelné</t>
  </si>
  <si>
    <t>42</t>
  </si>
  <si>
    <t>713130853</t>
  </si>
  <si>
    <t>Odstranění tepelné izolace stěn a příček z rohoží, pásů, dílců, desek, bloků připevněných lepením z polystyrenu, tloušťka izolace přes 100 do 200 mm</t>
  </si>
  <si>
    <t>1409770379</t>
  </si>
  <si>
    <t>https://podminky.urs.cz/item/CS_URS_2025_01/713130853</t>
  </si>
  <si>
    <t>"odstranění stávajícího KZS v místě bourání</t>
  </si>
  <si>
    <t>6*(1*2+3*0,2)</t>
  </si>
  <si>
    <t>43</t>
  </si>
  <si>
    <t>713131141</t>
  </si>
  <si>
    <t>Montáž tepelné izolace stěn rohožemi, pásy, deskami, dílci, bloky (izolační materiál ve specifikaci) lepením celoplošně bez mechanického kotvení</t>
  </si>
  <si>
    <t>1818001545</t>
  </si>
  <si>
    <t>https://podminky.urs.cz/item/CS_URS_2025_01/713131141</t>
  </si>
  <si>
    <t>"zateplení nového překladu dle TZ</t>
  </si>
  <si>
    <t>6*3*0,25</t>
  </si>
  <si>
    <t>44</t>
  </si>
  <si>
    <t>28376443</t>
  </si>
  <si>
    <t>deska XPS hrana rovná a strukturovaný povrch 300kPA λ=0,035 tl 100mm</t>
  </si>
  <si>
    <t>-1358474134</t>
  </si>
  <si>
    <t>4,5*1,05 "Přepočtené koeficientem množství</t>
  </si>
  <si>
    <t>45</t>
  </si>
  <si>
    <t>998713111</t>
  </si>
  <si>
    <t>Přesun hmot pro izolace tepelné stanovený z hmotnosti přesunovaného materiálu vodorovná dopravní vzdálenost do 50 m s omezením mechanizace v objektech výšky do 6 m</t>
  </si>
  <si>
    <t>609558466</t>
  </si>
  <si>
    <t>https://podminky.urs.cz/item/CS_URS_2025_01/998713111</t>
  </si>
  <si>
    <t>741</t>
  </si>
  <si>
    <t>Elektroinstalace - silnoproud</t>
  </si>
  <si>
    <t>46</t>
  </si>
  <si>
    <t>741310001</t>
  </si>
  <si>
    <t>Montáž spínačů jedno nebo dvoupólových nástěnných se zapojením vodičů, pro prostředí normální spínačů, řazení 1-jednopólových</t>
  </si>
  <si>
    <t>1001758510</t>
  </si>
  <si>
    <t>https://podminky.urs.cz/item/CS_URS_2025_01/741310001</t>
  </si>
  <si>
    <t xml:space="preserve">"E3 - zpětná montáž </t>
  </si>
  <si>
    <t>6*1</t>
  </si>
  <si>
    <t>47</t>
  </si>
  <si>
    <t>741311004</t>
  </si>
  <si>
    <t>Montáž spínačů speciálních se zapojením vodičů čidla pohybu nástěnného</t>
  </si>
  <si>
    <t>1712630681</t>
  </si>
  <si>
    <t>https://podminky.urs.cz/item/CS_URS_2025_01/741311004</t>
  </si>
  <si>
    <t>"I2 + E2 - zpětná montáž</t>
  </si>
  <si>
    <t>3*6</t>
  </si>
  <si>
    <t>48</t>
  </si>
  <si>
    <t>741313805</t>
  </si>
  <si>
    <t>Demontáž spínačů se zachováním funkčnosti nástěnných, pro prostředí normální do 10 A bezšroubové připojení přes 2 svorky do 4 svorek</t>
  </si>
  <si>
    <t>1153895417</t>
  </si>
  <si>
    <t>https://podminky.urs.cz/item/CS_URS_2025_01/741313805</t>
  </si>
  <si>
    <t>"E3 - demontáž vypínače/záslepky</t>
  </si>
  <si>
    <t>49</t>
  </si>
  <si>
    <t>741314843</t>
  </si>
  <si>
    <t>Demontáž spínačů se zachováním funkčnosti speciálních čidel pohybu nástěnných</t>
  </si>
  <si>
    <t>2029276427</t>
  </si>
  <si>
    <t>https://podminky.urs.cz/item/CS_URS_2025_01/741314843</t>
  </si>
  <si>
    <t>"I2+E2 - demontáž pohybových čidel</t>
  </si>
  <si>
    <t>6*(2+1)</t>
  </si>
  <si>
    <t>50</t>
  </si>
  <si>
    <t>741370002</t>
  </si>
  <si>
    <t>Montáž svítidel žárovkových se zapojením vodičů bytových nebo společenských místností stropních přisazených 1 zdroj se sklem</t>
  </si>
  <si>
    <t>649024057</t>
  </si>
  <si>
    <t>https://podminky.urs.cz/item/CS_URS_2025_01/741370002</t>
  </si>
  <si>
    <t>"I1+E1 - zpětná montáž</t>
  </si>
  <si>
    <t>51</t>
  </si>
  <si>
    <t>741374841</t>
  </si>
  <si>
    <t>Demontáž svítidel se zachováním funkčnosti interiérových se standardní paticí (E27, T5, GU10) nebo integrovaným zdrojem LED přisazených, ploše stropních do 0,09 m2</t>
  </si>
  <si>
    <t>1814713609</t>
  </si>
  <si>
    <t>https://podminky.urs.cz/item/CS_URS_2025_01/741374841</t>
  </si>
  <si>
    <t>"I1 - demontáž svítidla</t>
  </si>
  <si>
    <t>6*2</t>
  </si>
  <si>
    <t>52</t>
  </si>
  <si>
    <t>741375861</t>
  </si>
  <si>
    <t>Demontáž svítidel se zachováním funkčnosti průmyslových se standardní paticí (E27, T5, GU10) nebo integrovaným zdrojem LED přisazených, ploše do 0,09 m2</t>
  </si>
  <si>
    <t>1128737184</t>
  </si>
  <si>
    <t>https://podminky.urs.cz/item/CS_URS_2025_01/741375861</t>
  </si>
  <si>
    <t>"E1 - demontáž svítidla</t>
  </si>
  <si>
    <t xml:space="preserve">Součet </t>
  </si>
  <si>
    <t>53</t>
  </si>
  <si>
    <t>998741111</t>
  </si>
  <si>
    <t>Přesun hmot pro silnoproud stanovený z hmotnosti přesunovaného materiálu vodorovná dopravní vzdálenost do 50 m s omezením mechanizace v objektech výšky do 6 m</t>
  </si>
  <si>
    <t>-335087600</t>
  </si>
  <si>
    <t>https://podminky.urs.cz/item/CS_URS_2025_01/998741111</t>
  </si>
  <si>
    <t>763</t>
  </si>
  <si>
    <t>Konstrukce suché výstavby</t>
  </si>
  <si>
    <t>54</t>
  </si>
  <si>
    <t>763121811</t>
  </si>
  <si>
    <t>Demontáž předsazených nebo šachtových stěn ze sádrokartonových desek s nosnou konstrukcí z ocelových profilů jednoduchých, opláštění jednoduché</t>
  </si>
  <si>
    <t>-1460857463</t>
  </si>
  <si>
    <t>https://podminky.urs.cz/item/CS_URS_2025_01/763121811</t>
  </si>
  <si>
    <t>"demontáž SDK boxu na schránky</t>
  </si>
  <si>
    <t>6*0,635*2,4</t>
  </si>
  <si>
    <t>55</t>
  </si>
  <si>
    <t>763164535</t>
  </si>
  <si>
    <t>Obklad konstrukcí sádrokartonovými deskami včetně ochranných úhelníků ve tvaru L rozvinuté šíře přes 0,4 do 0,8 m, opláštěný deskou protipožární DF, tl. 12,5 mm</t>
  </si>
  <si>
    <t>-985090804</t>
  </si>
  <si>
    <t>https://podminky.urs.cz/item/CS_URS_2025_01/763164535</t>
  </si>
  <si>
    <t>"obklad ocelového svařence ze strany interiéru</t>
  </si>
  <si>
    <t>6*(3*0,25+2,5*0,15)</t>
  </si>
  <si>
    <t>56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</si>
  <si>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</si>
  <si>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</si>
  <si>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1326037347</t>
  </si>
  <si>
    <t>https://podminky.urs.cz/item/CS_URS_2025_01/998763321</t>
  </si>
  <si>
    <t>764</t>
  </si>
  <si>
    <t>Konstrukce klempířské</t>
  </si>
  <si>
    <t>57</t>
  </si>
  <si>
    <t>764002842</t>
  </si>
  <si>
    <t>Demontáž klempířských konstrukcí oplechování horních ploch zdí a nadezdívek k dalšímu použití</t>
  </si>
  <si>
    <t>358101451</t>
  </si>
  <si>
    <t>https://podminky.urs.cz/item/CS_URS_2025_01/764002842</t>
  </si>
  <si>
    <t>"E6 - demontáž oplechování ke zpětnému použití</t>
  </si>
  <si>
    <t>6*7</t>
  </si>
  <si>
    <t>58</t>
  </si>
  <si>
    <t>764004863</t>
  </si>
  <si>
    <t>Demontáž klempířských konstrukcí svodu k dalšímu použití</t>
  </si>
  <si>
    <t>-1820257728</t>
  </si>
  <si>
    <t>https://podminky.urs.cz/item/CS_URS_2025_01/764004863</t>
  </si>
  <si>
    <t>"E5 - demontáž svodu ke zpětnému použití</t>
  </si>
  <si>
    <t>6*2,65</t>
  </si>
  <si>
    <t>59</t>
  </si>
  <si>
    <t>764204105</t>
  </si>
  <si>
    <t>Montáž oplechování horních ploch zdí a nadezdívek (atik) rozvinuté šířky do 400 mm</t>
  </si>
  <si>
    <t>-908884216</t>
  </si>
  <si>
    <t>https://podminky.urs.cz/item/CS_URS_2025_01/764204105</t>
  </si>
  <si>
    <t>"E6 - zpětná montáž</t>
  </si>
  <si>
    <t>7*6</t>
  </si>
  <si>
    <t>60</t>
  </si>
  <si>
    <t>764508131</t>
  </si>
  <si>
    <t>Montáž svodu kruhového, průměru svodu</t>
  </si>
  <si>
    <t>435991795</t>
  </si>
  <si>
    <t>https://podminky.urs.cz/item/CS_URS_2025_01/764508131</t>
  </si>
  <si>
    <t>"E5 - zpětná montáž</t>
  </si>
  <si>
    <t>15,9</t>
  </si>
  <si>
    <t>61</t>
  </si>
  <si>
    <t>998764111</t>
  </si>
  <si>
    <t>Přesun hmot pro konstrukce klempířské stanovený z hmotnosti přesunovaného materiálu vodorovná dopravní vzdálenost do 50 m s omezením mechanizace v objektech výšky do 6 m</t>
  </si>
  <si>
    <t>2131052784</t>
  </si>
  <si>
    <t>https://podminky.urs.cz/item/CS_URS_2025_01/998764111</t>
  </si>
  <si>
    <t>766</t>
  </si>
  <si>
    <t>Konstrukce truhlářské</t>
  </si>
  <si>
    <t>110</t>
  </si>
  <si>
    <t>766660002</t>
  </si>
  <si>
    <t>Montáž dveřních křídel dřevěných nebo plastových otevíravých do ocelové zárubně povrchově upravených jednokřídlových, šířky přes 800 mm</t>
  </si>
  <si>
    <t>-1930230219</t>
  </si>
  <si>
    <t>https://podminky.urs.cz/item/CS_URS_2026_01/766660002</t>
  </si>
  <si>
    <t>63</t>
  </si>
  <si>
    <t>61162093</t>
  </si>
  <si>
    <t>dveře jednokřídlé dřevotřískové povrch laminátový částečně prosklené 900x1970-2100mm</t>
  </si>
  <si>
    <t>-1608419421</t>
  </si>
  <si>
    <t>64</t>
  </si>
  <si>
    <t>766660716</t>
  </si>
  <si>
    <t>Montáž dveřních doplňků samozavírače na zárubeň dřevěnou</t>
  </si>
  <si>
    <t>732199038</t>
  </si>
  <si>
    <t>https://podminky.urs.cz/item/CS_URS_2025_02/766660716</t>
  </si>
  <si>
    <t>"montáž samozavírače na dveře D2</t>
  </si>
  <si>
    <t>65</t>
  </si>
  <si>
    <t>54917250</t>
  </si>
  <si>
    <t>samozavírač dveří hydraulický</t>
  </si>
  <si>
    <t>-308008140</t>
  </si>
  <si>
    <t>109</t>
  </si>
  <si>
    <t>766660762</t>
  </si>
  <si>
    <t>Montáž dveřních doplňků dveřního kování bezpečnostního zámkové vložky - systém generálního klíče</t>
  </si>
  <si>
    <t>1924022611</t>
  </si>
  <si>
    <t>https://podminky.urs.cz/item/CS_URS_2026_01/766660762</t>
  </si>
  <si>
    <t>P</t>
  </si>
  <si>
    <t>Poznámka k položce:_x000d_
Systém generálního klíče typ Star S80</t>
  </si>
  <si>
    <t>113</t>
  </si>
  <si>
    <t>54964137</t>
  </si>
  <si>
    <t>vložka cylindrická bezpečnostní 40+75</t>
  </si>
  <si>
    <t>1115639830</t>
  </si>
  <si>
    <t>Poznámka k položce:_x000d_
Rozměr vložky dle konkrétního profilu výrobce</t>
  </si>
  <si>
    <t>108</t>
  </si>
  <si>
    <t>766664957</t>
  </si>
  <si>
    <t>Výměna dveřních konstrukcí interiérových zámku, vložky</t>
  </si>
  <si>
    <t>CS ÚRS 2023 02</t>
  </si>
  <si>
    <t>-1843259612</t>
  </si>
  <si>
    <t>https://podminky.urs.cz/item/CS_URS_2023_02/766664957</t>
  </si>
  <si>
    <t>68</t>
  </si>
  <si>
    <t>998766111</t>
  </si>
  <si>
    <t>Přesun hmot pro konstrukce truhlářské stanovený z hmotnosti přesunovaného materiálu vodorovná dopravní vzdálenost do 50 m s omezením mechanizace v objektech výšky do 6 m</t>
  </si>
  <si>
    <t>-1586147526</t>
  </si>
  <si>
    <t>https://podminky.urs.cz/item/CS_URS_2025_02/998766111</t>
  </si>
  <si>
    <t>114</t>
  </si>
  <si>
    <t>5496413R</t>
  </si>
  <si>
    <t>Klíč do vložky cylindrické bezpečnostní 40+75</t>
  </si>
  <si>
    <t>-411637860</t>
  </si>
  <si>
    <t>Poznámka k položce:_x000d_
Klíče budou zhotoveny v systému generálního klíče dle zadání investora, ne, počet kusů není překlep :-)</t>
  </si>
  <si>
    <t>767</t>
  </si>
  <si>
    <t>Konstrukce zámečnické</t>
  </si>
  <si>
    <t>69</t>
  </si>
  <si>
    <t>767531212</t>
  </si>
  <si>
    <t>Montáž vstupních čisticích zón z rohoží kovových nebo plastových plochy přes 0,5 do 1 m2</t>
  </si>
  <si>
    <t>1965782236</t>
  </si>
  <si>
    <t>https://podminky.urs.cz/item/CS_URS_2025_01/767531212</t>
  </si>
  <si>
    <t>"P2 - nová vstupní rohož - ref. výrobek - https://protiskluzu.cz/vstupni-cistici-zony/280-cistici-zona-gumove-prvky-kartacky.html</t>
  </si>
  <si>
    <t>1*6</t>
  </si>
  <si>
    <t>70</t>
  </si>
  <si>
    <t>69752001</t>
  </si>
  <si>
    <t>rohož vstupní provedení hliník standard 27 mm</t>
  </si>
  <si>
    <t>-703707463</t>
  </si>
  <si>
    <t>4,36363636363636*1,1 "Přepočtené koeficientem množství</t>
  </si>
  <si>
    <t>71</t>
  </si>
  <si>
    <t>767531811</t>
  </si>
  <si>
    <t>Demontáž vstupních čisticích zón rohoží kovových nebo plastových</t>
  </si>
  <si>
    <t>-742606888</t>
  </si>
  <si>
    <t>https://podminky.urs.cz/item/CS_URS_2025_01/767531811</t>
  </si>
  <si>
    <t>"demontáž stávající čistící rohože</t>
  </si>
  <si>
    <t>6*0,8</t>
  </si>
  <si>
    <t>72</t>
  </si>
  <si>
    <t>767640113</t>
  </si>
  <si>
    <t>Montáž dveří ocelových nebo hliníkových vchodových jednokřídlových s pevným bočním dílem</t>
  </si>
  <si>
    <t>1008994978</t>
  </si>
  <si>
    <t>https://podminky.urs.cz/item/CS_URS_2025_01/767640113</t>
  </si>
  <si>
    <t>"D1 - nové vchodové dveře</t>
  </si>
  <si>
    <t>73</t>
  </si>
  <si>
    <t>553r41336</t>
  </si>
  <si>
    <t>dveře jednokřídlé Al prosklené s pevným bočním dílem max rozměru otvoru 6m2 bezpečnostní třídy RC2</t>
  </si>
  <si>
    <t>543040710</t>
  </si>
  <si>
    <t>Poznámka k položce:_x000d_
Specifikace dveří dle popisu v PBŘ - dveře vstupní, jednokřídlé, pravé, otevíravé ven, křídlo zasklené ze 2/3_x000d_
stavební otvor: 2500 x 2000 mm_x000d_
průchozí šířka po otevření křídla: min 1000 mm_x000d_
materiál: hliníkový systémový profil s vícekomorovým rámem včetně zárubně,_x000d_
nízký práh s přerušeným tepelným mostem_x000d_
Uf rámu = 1,20 W/m2K_x000d_
Uw celého okna = min. 3,5 W/m2K_x000d_
zasklení: tepelně izolační bezpečnostní trojsklo-čiré Ug = min 0,05 W/m2K,_x000d_
do výšky min 400 mm plná výplň - okopová deska_x000d_
pevná část portálu: se sestavou poštovních schránek,_x000d_
požadavek min 33 schránek, obslužná výška 600-1600 mm, vybírání zevnitř_x000d_
barva interier / exterier: dle výběru investora_x000d_
zámek: bezpečnostní zámek, napojení na stáv.systém el. otvírače,_x000d_
součástí systém generálního klíče_x000d_
paniková klika dle PBŘ_x000d_
kování: nerez, dle výběru investora, klika interier, koule exterier_x000d_
vodorovné madlo ve výšce 900 mm z obou stran_x000d_
samozavírač s aretací_x000d_
odolnost proti zatížení větrem C5/b5_x000d_
vodotěsnost 900 Pa_x000d_
průvzdušnost třída třída 4_x000d_
odolnost proti vloupání RC2/RC3</t>
  </si>
  <si>
    <t>6*2,5*2</t>
  </si>
  <si>
    <t>74</t>
  </si>
  <si>
    <t>767649191</t>
  </si>
  <si>
    <t>Montáž dveří ocelových nebo hliníkových doplňků dveří samozavírače hydraulického</t>
  </si>
  <si>
    <t>1238408248</t>
  </si>
  <si>
    <t>https://podminky.urs.cz/item/CS_URS_2025_02/767649191</t>
  </si>
  <si>
    <t>"montáž samozavírače ke vchodovým dveřím D1</t>
  </si>
  <si>
    <t>75</t>
  </si>
  <si>
    <t>478309683</t>
  </si>
  <si>
    <t>76</t>
  </si>
  <si>
    <t>767821120</t>
  </si>
  <si>
    <t>Montáž poštovních schránek sestav do pevného dílu dveří do 24 kusů</t>
  </si>
  <si>
    <t>-906504898</t>
  </si>
  <si>
    <t>https://podminky.urs.cz/item/CS_URS_2025_01/767821120</t>
  </si>
  <si>
    <t>"D1 - nová sestava poštovních schránek 9řad po 4ks</t>
  </si>
  <si>
    <t>9*6</t>
  </si>
  <si>
    <t>77</t>
  </si>
  <si>
    <t>55348200</t>
  </si>
  <si>
    <t>schránka listovní sestava nástěnná 1řadá počet 4ks</t>
  </si>
  <si>
    <t>sada</t>
  </si>
  <si>
    <t>-551708276</t>
  </si>
  <si>
    <t>78</t>
  </si>
  <si>
    <t>767821812</t>
  </si>
  <si>
    <t>Demontáž poštovních schránek samostatných zavěšených</t>
  </si>
  <si>
    <t>-1327025853</t>
  </si>
  <si>
    <t>https://podminky.urs.cz/item/CS_URS_2025_01/767821812</t>
  </si>
  <si>
    <t>"B5 - demontáž sestavy schránek</t>
  </si>
  <si>
    <t>79</t>
  </si>
  <si>
    <t>767821815</t>
  </si>
  <si>
    <t>Demontáž poštovních schránek sestav zavěšených přes 24 do 48 kusů</t>
  </si>
  <si>
    <t>-505992454</t>
  </si>
  <si>
    <t>https://podminky.urs.cz/item/CS_URS_2025_01/767821815</t>
  </si>
  <si>
    <t>"B6 - demontáž schránky správce</t>
  </si>
  <si>
    <t>80</t>
  </si>
  <si>
    <t>R0001</t>
  </si>
  <si>
    <t>Demontáž nástěnky a domovního řádu</t>
  </si>
  <si>
    <t>ks</t>
  </si>
  <si>
    <t>245806005</t>
  </si>
  <si>
    <t xml:space="preserve">"I3+I4 </t>
  </si>
  <si>
    <t>81</t>
  </si>
  <si>
    <t>998767111</t>
  </si>
  <si>
    <t>Přesun hmot pro zámečnické konstrukce stanovený z hmotnosti přesunovaného materiálu vodorovná dopravní vzdálenost do 50 m s omezením mechanizace v objektech výšky do 6 m</t>
  </si>
  <si>
    <t>2045437175</t>
  </si>
  <si>
    <t>https://podminky.urs.cz/item/CS_URS_2025_01/998767111</t>
  </si>
  <si>
    <t>771</t>
  </si>
  <si>
    <t>Podlahy z dlaždic</t>
  </si>
  <si>
    <t>82</t>
  </si>
  <si>
    <t>771111011</t>
  </si>
  <si>
    <t>Příprava podkladu před provedením dlažby vysátí podlah</t>
  </si>
  <si>
    <t>-799856035</t>
  </si>
  <si>
    <t>https://podminky.urs.cz/item/CS_URS_2025_01/771111011</t>
  </si>
  <si>
    <t>"P1 - oprava dlažby po montáži výplně</t>
  </si>
  <si>
    <t>4,5*2,4*6</t>
  </si>
  <si>
    <t>83</t>
  </si>
  <si>
    <t>771121011</t>
  </si>
  <si>
    <t>Příprava podkladu před provedením dlažby nátěr penetrační na podlahu</t>
  </si>
  <si>
    <t>-715345437</t>
  </si>
  <si>
    <t>https://podminky.urs.cz/item/CS_URS_2025_01/771121011</t>
  </si>
  <si>
    <t>84</t>
  </si>
  <si>
    <t>771121022</t>
  </si>
  <si>
    <t>Příprava podkladu před provedením dlažby broušení podlah nového podkladu betonového</t>
  </si>
  <si>
    <t>568584056</t>
  </si>
  <si>
    <t>https://podminky.urs.cz/item/CS_URS_2025_01/771121022</t>
  </si>
  <si>
    <t>85</t>
  </si>
  <si>
    <t>771151011</t>
  </si>
  <si>
    <t>Příprava podkladu před provedením dlažby samonivelační stěrka min. pevnosti 20 MPa, tloušťky do 3 mm</t>
  </si>
  <si>
    <t>1080054409</t>
  </si>
  <si>
    <t>https://podminky.urs.cz/item/CS_URS_2025_02/771151011</t>
  </si>
  <si>
    <t>"P1 - přestěrkování plochy před montáží dlažby</t>
  </si>
  <si>
    <t>86</t>
  </si>
  <si>
    <t>771473810</t>
  </si>
  <si>
    <t>Demontáž soklíků z dlaždic keramických lepených rovných</t>
  </si>
  <si>
    <t>-1816565649</t>
  </si>
  <si>
    <t>https://podminky.urs.cz/item/CS_URS_2025_01/771473810</t>
  </si>
  <si>
    <t>"demontáž stávajícího soklu</t>
  </si>
  <si>
    <t>6*(4,5*2+2,4*2-1-1,55)</t>
  </si>
  <si>
    <t>87</t>
  </si>
  <si>
    <t>771474112</t>
  </si>
  <si>
    <t>Montáž soklů z dlaždic keramických lepených cementovým flexibilním lepidlem rovných, výšky přes 65 do 90 mm</t>
  </si>
  <si>
    <t>-920176698</t>
  </si>
  <si>
    <t>https://podminky.urs.cz/item/CS_URS_2025_01/771474112</t>
  </si>
  <si>
    <t>"nový sokl interiér</t>
  </si>
  <si>
    <t>6*(0,55+2,4+4,5+2,4+1,45-1)</t>
  </si>
  <si>
    <t>88</t>
  </si>
  <si>
    <t>59761184</t>
  </si>
  <si>
    <t>sokl keramický mrazuvzdorný povrch hladký/matný tl do 10mm výšky přes 65 do 90mm</t>
  </si>
  <si>
    <t>-474527448</t>
  </si>
  <si>
    <t>61,8*1,1 "Přepočtené koeficientem množství</t>
  </si>
  <si>
    <t>89</t>
  </si>
  <si>
    <t>771573810</t>
  </si>
  <si>
    <t>Demontáž podlah z dlaždic keramických lepených</t>
  </si>
  <si>
    <t>1915422875</t>
  </si>
  <si>
    <t>https://podminky.urs.cz/item/CS_URS_2025_01/771573810</t>
  </si>
  <si>
    <t>"P1 - výměna dlažby v celém zádveří</t>
  </si>
  <si>
    <t>90</t>
  </si>
  <si>
    <t>771574416</t>
  </si>
  <si>
    <t>Montáž podlah z dlaždic keramických lepených cementovým flexibilním lepidlem hladkých, tloušťky do 10 mm přes 9 do 12 ks/m2</t>
  </si>
  <si>
    <t>991644217</t>
  </si>
  <si>
    <t>https://podminky.urs.cz/item/CS_URS_2025_01/771574416</t>
  </si>
  <si>
    <t>91</t>
  </si>
  <si>
    <t>59761160</t>
  </si>
  <si>
    <t>dlažba keramická slinutá mrazuvzdorná povrch hladký/matný tl do 10mm přes 9 do 12ks/m2</t>
  </si>
  <si>
    <t>-2142021194</t>
  </si>
  <si>
    <t>64,8*1,1 "Přepočtené koeficientem množství</t>
  </si>
  <si>
    <t>92</t>
  </si>
  <si>
    <t>998771111</t>
  </si>
  <si>
    <t>Přesun hmot pro podlahy z dlaždic stanovený z hmotnosti přesunovaného materiálu vodorovná dopravní vzdálenost do 50 m s omezením mechanizace v objektech výšky do 6 m</t>
  </si>
  <si>
    <t>-1121070194</t>
  </si>
  <si>
    <t>https://podminky.urs.cz/item/CS_URS_2025_01/998771111</t>
  </si>
  <si>
    <t>783</t>
  </si>
  <si>
    <t>Dokončovací práce - nátěry</t>
  </si>
  <si>
    <t>93</t>
  </si>
  <si>
    <t>783301401</t>
  </si>
  <si>
    <t>Příprava podkladu zámečnických konstrukcí před provedením nátěru ometení</t>
  </si>
  <si>
    <t>-269286851</t>
  </si>
  <si>
    <t>https://podminky.urs.cz/item/CS_URS_2025_01/783301401</t>
  </si>
  <si>
    <t>"nátěr svařence 2xU200</t>
  </si>
  <si>
    <t>6*(2*3*0,661)</t>
  </si>
  <si>
    <t>94</t>
  </si>
  <si>
    <t>783314201</t>
  </si>
  <si>
    <t>Základní antikorozní nátěr zámečnických konstrukcí jednonásobný syntetický standardní</t>
  </si>
  <si>
    <t>-920957675</t>
  </si>
  <si>
    <t>https://podminky.urs.cz/item/CS_URS_2025_01/783314201</t>
  </si>
  <si>
    <t>95</t>
  </si>
  <si>
    <t>783317101</t>
  </si>
  <si>
    <t>Krycí nátěr (email) zámečnických konstrukcí jednonásobný syntetický standardní</t>
  </si>
  <si>
    <t>-674034708</t>
  </si>
  <si>
    <t>https://podminky.urs.cz/item/CS_URS_2025_01/783317101</t>
  </si>
  <si>
    <t>96</t>
  </si>
  <si>
    <t>783846523</t>
  </si>
  <si>
    <t>Antigraffiti preventivní nátěr omítek hladkých omítek hladkých, zrnitých tenkovrstvých nebo štukových trvalý pro opakované odstraňování graffiti v počtu do 100 cyklů</t>
  </si>
  <si>
    <t>-1212964492</t>
  </si>
  <si>
    <t>https://podminky.urs.cz/item/CS_URS_2025_01/783846523</t>
  </si>
  <si>
    <t>"stěny S3 a S4 - antigrafiti úprava</t>
  </si>
  <si>
    <t>784</t>
  </si>
  <si>
    <t>Dokončovací práce - malby a tapety</t>
  </si>
  <si>
    <t>97</t>
  </si>
  <si>
    <t>784111001</t>
  </si>
  <si>
    <t>Oprášení (ometení) podkladu v místnostech výšky do 3,80 m</t>
  </si>
  <si>
    <t>-2034764881</t>
  </si>
  <si>
    <t>https://podminky.urs.cz/item/CS_URS_2025_01/784111001</t>
  </si>
  <si>
    <t>"Stěny S1+S2, stropy S4 - oprava začištění a výmalba vnitřních prostor</t>
  </si>
  <si>
    <t>6*(20,2+8,5+10,8)</t>
  </si>
  <si>
    <t>98</t>
  </si>
  <si>
    <t>784111031</t>
  </si>
  <si>
    <t>Omytí podkladu omytí v místnostech výšky do 3,80 m</t>
  </si>
  <si>
    <t>126014203</t>
  </si>
  <si>
    <t>https://podminky.urs.cz/item/CS_URS_2025_01/784111031</t>
  </si>
  <si>
    <t>99</t>
  </si>
  <si>
    <t>784121001</t>
  </si>
  <si>
    <t>Oškrabání malby v místnostech výšky do 3,80 m</t>
  </si>
  <si>
    <t>-882196463</t>
  </si>
  <si>
    <t>https://podminky.urs.cz/item/CS_URS_2025_01/784121001</t>
  </si>
  <si>
    <t>100</t>
  </si>
  <si>
    <t>784161401</t>
  </si>
  <si>
    <t>Celoplošné vyrovnání podkladu sádrovou stěrkou, tloušťky do 3 mm vyhlazením v místnostech výšky do 3,80 m</t>
  </si>
  <si>
    <t>-794335811</t>
  </si>
  <si>
    <t>https://podminky.urs.cz/item/CS_URS_2025_01/784161401</t>
  </si>
  <si>
    <t>101</t>
  </si>
  <si>
    <t>784171111</t>
  </si>
  <si>
    <t>Zakrytí nemalovaných ploch (materiál ve specifikaci) včetně pozdějšího odkrytí svislých ploch např. stěn, oken, dveří v místnostech výšky do 3,80</t>
  </si>
  <si>
    <t>1007165222</t>
  </si>
  <si>
    <t>https://podminky.urs.cz/item/CS_URS_2025_01/784171111</t>
  </si>
  <si>
    <t>"zakrytí nové výplně</t>
  </si>
  <si>
    <t>6*2,5*2,05</t>
  </si>
  <si>
    <t>102</t>
  </si>
  <si>
    <t>58124842</t>
  </si>
  <si>
    <t>fólie pro malířské potřeby zakrývací tl 7µ 4x5m</t>
  </si>
  <si>
    <t>-1542991199</t>
  </si>
  <si>
    <t>30,75*1,05 "Přepočtené koeficientem množství</t>
  </si>
  <si>
    <t>103</t>
  </si>
  <si>
    <t>784181101</t>
  </si>
  <si>
    <t>Penetrace podkladu jednonásobná základní akrylátová bezbarvá v místnostech výšky do 3,80 m</t>
  </si>
  <si>
    <t>-430945815</t>
  </si>
  <si>
    <t>https://podminky.urs.cz/item/CS_URS_2025_01/784181101</t>
  </si>
  <si>
    <t>104</t>
  </si>
  <si>
    <t>784211101</t>
  </si>
  <si>
    <t>Malby z malířských směsí oděruvzdorných za mokra dvojnásobné, bílé za mokra oděruvzdorné výborně v místnostech výšky do 3,80 m</t>
  </si>
  <si>
    <t>-574053074</t>
  </si>
  <si>
    <t>https://podminky.urs.cz/item/CS_URS_2025_01/784211101</t>
  </si>
  <si>
    <t>"S2 - omyvatelná barva sokl</t>
  </si>
  <si>
    <t>8,5*6</t>
  </si>
  <si>
    <t>105</t>
  </si>
  <si>
    <t>784211121</t>
  </si>
  <si>
    <t>Malby z malířských směsí oděruvzdorných za mokra dvojnásobné, bílé za mokra oděruvzdorné středně v místnostech výšky do 3,80 m</t>
  </si>
  <si>
    <t>1355418473</t>
  </si>
  <si>
    <t>https://podminky.urs.cz/item/CS_URS_2025_01/784211121</t>
  </si>
  <si>
    <t>"S1 - výmalba interiér</t>
  </si>
  <si>
    <t>6*20,2</t>
  </si>
  <si>
    <t>Práce a dodávky M</t>
  </si>
  <si>
    <t>22-M</t>
  </si>
  <si>
    <t>Montáže technologických zařízení pro dopravní stavby</t>
  </si>
  <si>
    <t>106</t>
  </si>
  <si>
    <t>220320201</t>
  </si>
  <si>
    <t>Montáž zvonku pro vnitřní použití na střídavý nebo stejnosměrný proud napětí 3 až 24 V</t>
  </si>
  <si>
    <t>-516996293</t>
  </si>
  <si>
    <t>https://podminky.urs.cz/item/CS_URS_2025_01/220320201</t>
  </si>
  <si>
    <t xml:space="preserve">"E4 - zpětná montáž </t>
  </si>
  <si>
    <t>107</t>
  </si>
  <si>
    <t>228320201</t>
  </si>
  <si>
    <t>Demontáž zvonku pro vnitřní použití na střídavý nebo stejnosměrný proud napětí 3 až 24 V</t>
  </si>
  <si>
    <t>-789234671</t>
  </si>
  <si>
    <t>https://podminky.urs.cz/item/CS_URS_2025_01/228320201</t>
  </si>
  <si>
    <t>"E4 - demontáž zvonkového tabla</t>
  </si>
  <si>
    <t>02_VRN - Vedlejší rozpočtové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</si>
  <si>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</si>
  <si>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</si>
  <si>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</si>
  <si>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</si>
  <si>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</si>
  <si>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</si>
  <si>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</si>
  <si>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</si>
  <si>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</si>
  <si>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</si>
  <si>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VRN1</t>
  </si>
  <si>
    <t>Průzkumné, geodetické a projektové práce</t>
  </si>
  <si>
    <t>010001000</t>
  </si>
  <si>
    <t>Průzkumné, zeměměřičské a projektové práce</t>
  </si>
  <si>
    <t>CS ÚRS 2024 02</t>
  </si>
  <si>
    <t>1024</t>
  </si>
  <si>
    <t>1691611724</t>
  </si>
  <si>
    <t>https://podminky.urs.cz/item/CS_URS_2024_02/010001000</t>
  </si>
  <si>
    <t>011503000</t>
  </si>
  <si>
    <t>Stavební průzkum bez rozlišení</t>
  </si>
  <si>
    <t>-1244212722</t>
  </si>
  <si>
    <t>https://podminky.urs.cz/item/CS_URS_2023_02/011503000</t>
  </si>
  <si>
    <t>012303000</t>
  </si>
  <si>
    <t>Geodetické práce po výstavbě</t>
  </si>
  <si>
    <t>…</t>
  </si>
  <si>
    <t>43837156</t>
  </si>
  <si>
    <t>https://podminky.urs.cz/item/CS_URS_2023_02/012303000</t>
  </si>
  <si>
    <t>013254000</t>
  </si>
  <si>
    <t>Dokumentace skutečného provedení stavby</t>
  </si>
  <si>
    <t>-1569740430</t>
  </si>
  <si>
    <t>https://podminky.urs.cz/item/CS_URS_2023_02/013254000</t>
  </si>
  <si>
    <t>013324000</t>
  </si>
  <si>
    <t>Nabídkový rozpočet</t>
  </si>
  <si>
    <t>881581711</t>
  </si>
  <si>
    <t>https://podminky.urs.cz/item/CS_URS_2023_02/013324000</t>
  </si>
  <si>
    <t>VRN2</t>
  </si>
  <si>
    <t>Příprava staveniště</t>
  </si>
  <si>
    <t>020001000</t>
  </si>
  <si>
    <t>843235686</t>
  </si>
  <si>
    <t>https://podminky.urs.cz/item/CS_URS_2024_02/020001000</t>
  </si>
  <si>
    <t>"včetně předání a převzetí</t>
  </si>
  <si>
    <t>VRN3</t>
  </si>
  <si>
    <t>Zařízení staveniště</t>
  </si>
  <si>
    <t>030001000</t>
  </si>
  <si>
    <t>29973867</t>
  </si>
  <si>
    <t>https://podminky.urs.cz/item/CS_URS_2024_02/030001000</t>
  </si>
  <si>
    <t>VRN4</t>
  </si>
  <si>
    <t>Inženýrská činnost</t>
  </si>
  <si>
    <t>040001000</t>
  </si>
  <si>
    <t>-241063343</t>
  </si>
  <si>
    <t>https://podminky.urs.cz/item/CS_URS_2024_02/040001000</t>
  </si>
  <si>
    <t>VRN5</t>
  </si>
  <si>
    <t>Finanční náklady</t>
  </si>
  <si>
    <t>050001000</t>
  </si>
  <si>
    <t>-531363712</t>
  </si>
  <si>
    <t>https://podminky.urs.cz/item/CS_URS_2024_02/050001000</t>
  </si>
  <si>
    <t>052103000</t>
  </si>
  <si>
    <t>Rezerva investora, ocení částkou 100 000,00 Kč všichni účastníci.</t>
  </si>
  <si>
    <t>1672653405</t>
  </si>
  <si>
    <t>https://podminky.urs.cz/item/CS_URS_2025_01/052103000</t>
  </si>
  <si>
    <t xml:space="preserve">Jednotková cena 100.000Kč, každý z účastníku nacení shodně. </t>
  </si>
  <si>
    <t>VRN6</t>
  </si>
  <si>
    <t>Územní vlivy</t>
  </si>
  <si>
    <t>060001000</t>
  </si>
  <si>
    <t>-750084882</t>
  </si>
  <si>
    <t>https://podminky.urs.cz/item/CS_URS_2024_02/060001000</t>
  </si>
  <si>
    <t>VRN7</t>
  </si>
  <si>
    <t>Provozní vlivy</t>
  </si>
  <si>
    <t>070001000</t>
  </si>
  <si>
    <t>185499702</t>
  </si>
  <si>
    <t>https://podminky.urs.cz/item/CS_URS_2024_02/070001000</t>
  </si>
  <si>
    <t>VRN9</t>
  </si>
  <si>
    <t>Ostatní náklady</t>
  </si>
  <si>
    <t>090001000</t>
  </si>
  <si>
    <t>1323862846</t>
  </si>
  <si>
    <t>https://podminky.urs.cz/item/CS_URS_2025_02/090001000</t>
  </si>
  <si>
    <t>"příplatky za použití rychleschnoucích materiálů</t>
  </si>
  <si>
    <t>094103000</t>
  </si>
  <si>
    <t>Náklady na vyklizení objektu</t>
  </si>
  <si>
    <t>19105658</t>
  </si>
  <si>
    <t>https://podminky.urs.cz/item/CS_URS_2025_02/094103000</t>
  </si>
  <si>
    <t>"úklid objektu po dokončení stavby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</si>
</sst>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111101" TargetMode="External" /><Relationship Id="rId2" Type="http://schemas.openxmlformats.org/officeDocument/2006/relationships/hyperlink" Target="https://podminky.urs.cz/item/CS_URS_2025_01/162211311" TargetMode="External" /><Relationship Id="rId3" Type="http://schemas.openxmlformats.org/officeDocument/2006/relationships/hyperlink" Target="https://podminky.urs.cz/item/CS_URS_2025_01/162211319" TargetMode="External" /><Relationship Id="rId4" Type="http://schemas.openxmlformats.org/officeDocument/2006/relationships/hyperlink" Target="https://podminky.urs.cz/item/CS_URS_2025_01/162751113" TargetMode="External" /><Relationship Id="rId5" Type="http://schemas.openxmlformats.org/officeDocument/2006/relationships/hyperlink" Target="https://podminky.urs.cz/item/CS_URS_2025_01/311271217" TargetMode="External" /><Relationship Id="rId6" Type="http://schemas.openxmlformats.org/officeDocument/2006/relationships/hyperlink" Target="https://podminky.urs.cz/item/CS_URS_2025_01/317941123" TargetMode="External" /><Relationship Id="rId7" Type="http://schemas.openxmlformats.org/officeDocument/2006/relationships/hyperlink" Target="https://podminky.urs.cz/item/CS_URS_2025_01/411354313" TargetMode="External" /><Relationship Id="rId8" Type="http://schemas.openxmlformats.org/officeDocument/2006/relationships/hyperlink" Target="https://podminky.urs.cz/item/CS_URS_2025_01/411354314" TargetMode="External" /><Relationship Id="rId9" Type="http://schemas.openxmlformats.org/officeDocument/2006/relationships/hyperlink" Target="https://podminky.urs.cz/item/CS_URS_2025_01/564750001" TargetMode="External" /><Relationship Id="rId10" Type="http://schemas.openxmlformats.org/officeDocument/2006/relationships/hyperlink" Target="https://podminky.urs.cz/item/CS_URS_2025_01/596211110" TargetMode="External" /><Relationship Id="rId11" Type="http://schemas.openxmlformats.org/officeDocument/2006/relationships/hyperlink" Target="https://podminky.urs.cz/item/CS_URS_2026_01/642945111" TargetMode="External" /><Relationship Id="rId12" Type="http://schemas.openxmlformats.org/officeDocument/2006/relationships/hyperlink" Target="https://podminky.urs.cz/item/CS_URS_2025_01/611142001" TargetMode="External" /><Relationship Id="rId13" Type="http://schemas.openxmlformats.org/officeDocument/2006/relationships/hyperlink" Target="https://podminky.urs.cz/item/CS_URS_2025_01/612142001" TargetMode="External" /><Relationship Id="rId14" Type="http://schemas.openxmlformats.org/officeDocument/2006/relationships/hyperlink" Target="https://podminky.urs.cz/item/CS_URS_2025_01/621151031" TargetMode="External" /><Relationship Id="rId15" Type="http://schemas.openxmlformats.org/officeDocument/2006/relationships/hyperlink" Target="https://podminky.urs.cz/item/CS_URS_2025_01/621521012" TargetMode="External" /><Relationship Id="rId16" Type="http://schemas.openxmlformats.org/officeDocument/2006/relationships/hyperlink" Target="https://podminky.urs.cz/item/CS_URS_2025_01/622151021" TargetMode="External" /><Relationship Id="rId17" Type="http://schemas.openxmlformats.org/officeDocument/2006/relationships/hyperlink" Target="https://podminky.urs.cz/item/CS_URS_2025_01/622151031" TargetMode="External" /><Relationship Id="rId18" Type="http://schemas.openxmlformats.org/officeDocument/2006/relationships/hyperlink" Target="https://podminky.urs.cz/item/CS_URS_2025_01/622252002" TargetMode="External" /><Relationship Id="rId19" Type="http://schemas.openxmlformats.org/officeDocument/2006/relationships/hyperlink" Target="https://podminky.urs.cz/item/CS_URS_2025_01/622511112" TargetMode="External" /><Relationship Id="rId20" Type="http://schemas.openxmlformats.org/officeDocument/2006/relationships/hyperlink" Target="https://podminky.urs.cz/item/CS_URS_2025_01/622531012" TargetMode="External" /><Relationship Id="rId21" Type="http://schemas.openxmlformats.org/officeDocument/2006/relationships/hyperlink" Target="https://podminky.urs.cz/item/CS_URS_2025_01/629995101" TargetMode="External" /><Relationship Id="rId22" Type="http://schemas.openxmlformats.org/officeDocument/2006/relationships/hyperlink" Target="https://podminky.urs.cz/item/CS_URS_2025_01/916331112" TargetMode="External" /><Relationship Id="rId23" Type="http://schemas.openxmlformats.org/officeDocument/2006/relationships/hyperlink" Target="https://podminky.urs.cz/item/CS_URS_2025_01/953945312" TargetMode="External" /><Relationship Id="rId24" Type="http://schemas.openxmlformats.org/officeDocument/2006/relationships/hyperlink" Target="https://podminky.urs.cz/item/CS_URS_2025_01/962052211" TargetMode="External" /><Relationship Id="rId25" Type="http://schemas.openxmlformats.org/officeDocument/2006/relationships/hyperlink" Target="https://podminky.urs.cz/item/CS_URS_2025_02/968072456" TargetMode="External" /><Relationship Id="rId26" Type="http://schemas.openxmlformats.org/officeDocument/2006/relationships/hyperlink" Target="https://podminky.urs.cz/item/CS_URS_2025_01/968082022" TargetMode="External" /><Relationship Id="rId27" Type="http://schemas.openxmlformats.org/officeDocument/2006/relationships/hyperlink" Target="https://podminky.urs.cz/item/CS_URS_2025_01/977211111" TargetMode="External" /><Relationship Id="rId28" Type="http://schemas.openxmlformats.org/officeDocument/2006/relationships/hyperlink" Target="https://podminky.urs.cz/item/CS_URS_2025_01/997013211" TargetMode="External" /><Relationship Id="rId29" Type="http://schemas.openxmlformats.org/officeDocument/2006/relationships/hyperlink" Target="https://podminky.urs.cz/item/CS_URS_2025_01/997013501" TargetMode="External" /><Relationship Id="rId30" Type="http://schemas.openxmlformats.org/officeDocument/2006/relationships/hyperlink" Target="https://podminky.urs.cz/item/CS_URS_2025_01/997013509" TargetMode="External" /><Relationship Id="rId31" Type="http://schemas.openxmlformats.org/officeDocument/2006/relationships/hyperlink" Target="https://podminky.urs.cz/item/CS_URS_2025_01/997013871" TargetMode="External" /><Relationship Id="rId32" Type="http://schemas.openxmlformats.org/officeDocument/2006/relationships/hyperlink" Target="https://podminky.urs.cz/item/CS_URS_2025_01/997013873" TargetMode="External" /><Relationship Id="rId33" Type="http://schemas.openxmlformats.org/officeDocument/2006/relationships/hyperlink" Target="https://podminky.urs.cz/item/CS_URS_2025_01/998011008" TargetMode="External" /><Relationship Id="rId34" Type="http://schemas.openxmlformats.org/officeDocument/2006/relationships/hyperlink" Target="https://podminky.urs.cz/item/CS_URS_2025_01/711192101" TargetMode="External" /><Relationship Id="rId35" Type="http://schemas.openxmlformats.org/officeDocument/2006/relationships/hyperlink" Target="https://podminky.urs.cz/item/CS_URS_2025_01/998711111" TargetMode="External" /><Relationship Id="rId36" Type="http://schemas.openxmlformats.org/officeDocument/2006/relationships/hyperlink" Target="https://podminky.urs.cz/item/CS_URS_2025_01/713130853" TargetMode="External" /><Relationship Id="rId37" Type="http://schemas.openxmlformats.org/officeDocument/2006/relationships/hyperlink" Target="https://podminky.urs.cz/item/CS_URS_2025_01/713131141" TargetMode="External" /><Relationship Id="rId38" Type="http://schemas.openxmlformats.org/officeDocument/2006/relationships/hyperlink" Target="https://podminky.urs.cz/item/CS_URS_2025_01/998713111" TargetMode="External" /><Relationship Id="rId39" Type="http://schemas.openxmlformats.org/officeDocument/2006/relationships/hyperlink" Target="https://podminky.urs.cz/item/CS_URS_2025_01/741310001" TargetMode="External" /><Relationship Id="rId40" Type="http://schemas.openxmlformats.org/officeDocument/2006/relationships/hyperlink" Target="https://podminky.urs.cz/item/CS_URS_2025_01/741311004" TargetMode="External" /><Relationship Id="rId41" Type="http://schemas.openxmlformats.org/officeDocument/2006/relationships/hyperlink" Target="https://podminky.urs.cz/item/CS_URS_2025_01/741313805" TargetMode="External" /><Relationship Id="rId42" Type="http://schemas.openxmlformats.org/officeDocument/2006/relationships/hyperlink" Target="https://podminky.urs.cz/item/CS_URS_2025_01/741314843" TargetMode="External" /><Relationship Id="rId43" Type="http://schemas.openxmlformats.org/officeDocument/2006/relationships/hyperlink" Target="https://podminky.urs.cz/item/CS_URS_2025_01/741370002" TargetMode="External" /><Relationship Id="rId44" Type="http://schemas.openxmlformats.org/officeDocument/2006/relationships/hyperlink" Target="https://podminky.urs.cz/item/CS_URS_2025_01/741374841" TargetMode="External" /><Relationship Id="rId45" Type="http://schemas.openxmlformats.org/officeDocument/2006/relationships/hyperlink" Target="https://podminky.urs.cz/item/CS_URS_2025_01/741375861" TargetMode="External" /><Relationship Id="rId46" Type="http://schemas.openxmlformats.org/officeDocument/2006/relationships/hyperlink" Target="https://podminky.urs.cz/item/CS_URS_2025_01/998741111" TargetMode="External" /><Relationship Id="rId47" Type="http://schemas.openxmlformats.org/officeDocument/2006/relationships/hyperlink" Target="https://podminky.urs.cz/item/CS_URS_2025_01/763121811" TargetMode="External" /><Relationship Id="rId48" Type="http://schemas.openxmlformats.org/officeDocument/2006/relationships/hyperlink" Target="https://podminky.urs.cz/item/CS_URS_2025_01/763164535" TargetMode="External" /><Relationship Id="rId49" Type="http://schemas.openxmlformats.org/officeDocument/2006/relationships/hyperlink" Target="https://podminky.urs.cz/item/CS_URS_2025_01/998763321" TargetMode="External" /><Relationship Id="rId50" Type="http://schemas.openxmlformats.org/officeDocument/2006/relationships/hyperlink" Target="https://podminky.urs.cz/item/CS_URS_2025_01/764002842" TargetMode="External" /><Relationship Id="rId51" Type="http://schemas.openxmlformats.org/officeDocument/2006/relationships/hyperlink" Target="https://podminky.urs.cz/item/CS_URS_2025_01/764004863" TargetMode="External" /><Relationship Id="rId52" Type="http://schemas.openxmlformats.org/officeDocument/2006/relationships/hyperlink" Target="https://podminky.urs.cz/item/CS_URS_2025_01/764204105" TargetMode="External" /><Relationship Id="rId53" Type="http://schemas.openxmlformats.org/officeDocument/2006/relationships/hyperlink" Target="https://podminky.urs.cz/item/CS_URS_2025_01/764508131" TargetMode="External" /><Relationship Id="rId54" Type="http://schemas.openxmlformats.org/officeDocument/2006/relationships/hyperlink" Target="https://podminky.urs.cz/item/CS_URS_2025_01/998764111" TargetMode="External" /><Relationship Id="rId55" Type="http://schemas.openxmlformats.org/officeDocument/2006/relationships/hyperlink" Target="https://podminky.urs.cz/item/CS_URS_2026_01/766660002" TargetMode="External" /><Relationship Id="rId56" Type="http://schemas.openxmlformats.org/officeDocument/2006/relationships/hyperlink" Target="https://podminky.urs.cz/item/CS_URS_2025_02/766660716" TargetMode="External" /><Relationship Id="rId57" Type="http://schemas.openxmlformats.org/officeDocument/2006/relationships/hyperlink" Target="https://podminky.urs.cz/item/CS_URS_2026_01/766660762" TargetMode="External" /><Relationship Id="rId58" Type="http://schemas.openxmlformats.org/officeDocument/2006/relationships/hyperlink" Target="https://podminky.urs.cz/item/CS_URS_2023_02/766664957" TargetMode="External" /><Relationship Id="rId59" Type="http://schemas.openxmlformats.org/officeDocument/2006/relationships/hyperlink" Target="https://podminky.urs.cz/item/CS_URS_2025_02/998766111" TargetMode="External" /><Relationship Id="rId60" Type="http://schemas.openxmlformats.org/officeDocument/2006/relationships/hyperlink" Target="https://podminky.urs.cz/item/CS_URS_2025_01/767531212" TargetMode="External" /><Relationship Id="rId61" Type="http://schemas.openxmlformats.org/officeDocument/2006/relationships/hyperlink" Target="https://podminky.urs.cz/item/CS_URS_2025_01/767531811" TargetMode="External" /><Relationship Id="rId62" Type="http://schemas.openxmlformats.org/officeDocument/2006/relationships/hyperlink" Target="https://podminky.urs.cz/item/CS_URS_2025_01/767640113" TargetMode="External" /><Relationship Id="rId63" Type="http://schemas.openxmlformats.org/officeDocument/2006/relationships/hyperlink" Target="https://podminky.urs.cz/item/CS_URS_2025_02/767649191" TargetMode="External" /><Relationship Id="rId64" Type="http://schemas.openxmlformats.org/officeDocument/2006/relationships/hyperlink" Target="https://podminky.urs.cz/item/CS_URS_2025_01/767821120" TargetMode="External" /><Relationship Id="rId65" Type="http://schemas.openxmlformats.org/officeDocument/2006/relationships/hyperlink" Target="https://podminky.urs.cz/item/CS_URS_2025_01/767821812" TargetMode="External" /><Relationship Id="rId66" Type="http://schemas.openxmlformats.org/officeDocument/2006/relationships/hyperlink" Target="https://podminky.urs.cz/item/CS_URS_2025_01/767821815" TargetMode="External" /><Relationship Id="rId67" Type="http://schemas.openxmlformats.org/officeDocument/2006/relationships/hyperlink" Target="https://podminky.urs.cz/item/CS_URS_2025_01/998767111" TargetMode="External" /><Relationship Id="rId68" Type="http://schemas.openxmlformats.org/officeDocument/2006/relationships/hyperlink" Target="https://podminky.urs.cz/item/CS_URS_2025_01/771111011" TargetMode="External" /><Relationship Id="rId69" Type="http://schemas.openxmlformats.org/officeDocument/2006/relationships/hyperlink" Target="https://podminky.urs.cz/item/CS_URS_2025_01/771121011" TargetMode="External" /><Relationship Id="rId70" Type="http://schemas.openxmlformats.org/officeDocument/2006/relationships/hyperlink" Target="https://podminky.urs.cz/item/CS_URS_2025_01/771121022" TargetMode="External" /><Relationship Id="rId71" Type="http://schemas.openxmlformats.org/officeDocument/2006/relationships/hyperlink" Target="https://podminky.urs.cz/item/CS_URS_2025_02/771151011" TargetMode="External" /><Relationship Id="rId72" Type="http://schemas.openxmlformats.org/officeDocument/2006/relationships/hyperlink" Target="https://podminky.urs.cz/item/CS_URS_2025_01/771473810" TargetMode="External" /><Relationship Id="rId73" Type="http://schemas.openxmlformats.org/officeDocument/2006/relationships/hyperlink" Target="https://podminky.urs.cz/item/CS_URS_2025_01/771474112" TargetMode="External" /><Relationship Id="rId74" Type="http://schemas.openxmlformats.org/officeDocument/2006/relationships/hyperlink" Target="https://podminky.urs.cz/item/CS_URS_2025_01/771573810" TargetMode="External" /><Relationship Id="rId75" Type="http://schemas.openxmlformats.org/officeDocument/2006/relationships/hyperlink" Target="https://podminky.urs.cz/item/CS_URS_2025_01/771574416" TargetMode="External" /><Relationship Id="rId76" Type="http://schemas.openxmlformats.org/officeDocument/2006/relationships/hyperlink" Target="https://podminky.urs.cz/item/CS_URS_2025_01/998771111" TargetMode="External" /><Relationship Id="rId77" Type="http://schemas.openxmlformats.org/officeDocument/2006/relationships/hyperlink" Target="https://podminky.urs.cz/item/CS_URS_2025_01/783301401" TargetMode="External" /><Relationship Id="rId78" Type="http://schemas.openxmlformats.org/officeDocument/2006/relationships/hyperlink" Target="https://podminky.urs.cz/item/CS_URS_2025_01/783314201" TargetMode="External" /><Relationship Id="rId79" Type="http://schemas.openxmlformats.org/officeDocument/2006/relationships/hyperlink" Target="https://podminky.urs.cz/item/CS_URS_2025_01/783317101" TargetMode="External" /><Relationship Id="rId80" Type="http://schemas.openxmlformats.org/officeDocument/2006/relationships/hyperlink" Target="https://podminky.urs.cz/item/CS_URS_2025_01/783846523" TargetMode="External" /><Relationship Id="rId81" Type="http://schemas.openxmlformats.org/officeDocument/2006/relationships/hyperlink" Target="https://podminky.urs.cz/item/CS_URS_2025_01/784111001" TargetMode="External" /><Relationship Id="rId82" Type="http://schemas.openxmlformats.org/officeDocument/2006/relationships/hyperlink" Target="https://podminky.urs.cz/item/CS_URS_2025_01/784111031" TargetMode="External" /><Relationship Id="rId83" Type="http://schemas.openxmlformats.org/officeDocument/2006/relationships/hyperlink" Target="https://podminky.urs.cz/item/CS_URS_2025_01/784121001" TargetMode="External" /><Relationship Id="rId84" Type="http://schemas.openxmlformats.org/officeDocument/2006/relationships/hyperlink" Target="https://podminky.urs.cz/item/CS_URS_2025_01/784161401" TargetMode="External" /><Relationship Id="rId85" Type="http://schemas.openxmlformats.org/officeDocument/2006/relationships/hyperlink" Target="https://podminky.urs.cz/item/CS_URS_2025_01/784171111" TargetMode="External" /><Relationship Id="rId86" Type="http://schemas.openxmlformats.org/officeDocument/2006/relationships/hyperlink" Target="https://podminky.urs.cz/item/CS_URS_2025_01/784181101" TargetMode="External" /><Relationship Id="rId87" Type="http://schemas.openxmlformats.org/officeDocument/2006/relationships/hyperlink" Target="https://podminky.urs.cz/item/CS_URS_2025_01/784211101" TargetMode="External" /><Relationship Id="rId88" Type="http://schemas.openxmlformats.org/officeDocument/2006/relationships/hyperlink" Target="https://podminky.urs.cz/item/CS_URS_2025_01/784211121" TargetMode="External" /><Relationship Id="rId89" Type="http://schemas.openxmlformats.org/officeDocument/2006/relationships/hyperlink" Target="https://podminky.urs.cz/item/CS_URS_2025_01/220320201" TargetMode="External" /><Relationship Id="rId90" Type="http://schemas.openxmlformats.org/officeDocument/2006/relationships/hyperlink" Target="https://podminky.urs.cz/item/CS_URS_2025_01/228320201" TargetMode="External" /><Relationship Id="rId9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0001000" TargetMode="External" /><Relationship Id="rId2" Type="http://schemas.openxmlformats.org/officeDocument/2006/relationships/hyperlink" Target="https://podminky.urs.cz/item/CS_URS_2023_02/011503000" TargetMode="External" /><Relationship Id="rId3" Type="http://schemas.openxmlformats.org/officeDocument/2006/relationships/hyperlink" Target="https://podminky.urs.cz/item/CS_URS_2023_02/012303000" TargetMode="External" /><Relationship Id="rId4" Type="http://schemas.openxmlformats.org/officeDocument/2006/relationships/hyperlink" Target="https://podminky.urs.cz/item/CS_URS_2023_02/013254000" TargetMode="External" /><Relationship Id="rId5" Type="http://schemas.openxmlformats.org/officeDocument/2006/relationships/hyperlink" Target="https://podminky.urs.cz/item/CS_URS_2023_02/013324000" TargetMode="External" /><Relationship Id="rId6" Type="http://schemas.openxmlformats.org/officeDocument/2006/relationships/hyperlink" Target="https://podminky.urs.cz/item/CS_URS_2024_02/020001000" TargetMode="External" /><Relationship Id="rId7" Type="http://schemas.openxmlformats.org/officeDocument/2006/relationships/hyperlink" Target="https://podminky.urs.cz/item/CS_URS_2024_02/030001000" TargetMode="External" /><Relationship Id="rId8" Type="http://schemas.openxmlformats.org/officeDocument/2006/relationships/hyperlink" Target="https://podminky.urs.cz/item/CS_URS_2024_02/040001000" TargetMode="External" /><Relationship Id="rId9" Type="http://schemas.openxmlformats.org/officeDocument/2006/relationships/hyperlink" Target="https://podminky.urs.cz/item/CS_URS_2024_02/050001000" TargetMode="External" /><Relationship Id="rId10" Type="http://schemas.openxmlformats.org/officeDocument/2006/relationships/hyperlink" Target="https://podminky.urs.cz/item/CS_URS_2025_01/052103000" TargetMode="External" /><Relationship Id="rId11" Type="http://schemas.openxmlformats.org/officeDocument/2006/relationships/hyperlink" Target="https://podminky.urs.cz/item/CS_URS_2024_02/060001000" TargetMode="External" /><Relationship Id="rId12" Type="http://schemas.openxmlformats.org/officeDocument/2006/relationships/hyperlink" Target="https://podminky.urs.cz/item/CS_URS_2024_02/070001000" TargetMode="External" /><Relationship Id="rId13" Type="http://schemas.openxmlformats.org/officeDocument/2006/relationships/hyperlink" Target="https://podminky.urs.cz/item/CS_URS_2025_02/090001000" TargetMode="External" /><Relationship Id="rId14" Type="http://schemas.openxmlformats.org/officeDocument/2006/relationships/hyperlink" Target="https://podminky.urs.cz/item/CS_URS_2025_02/094103000" TargetMode="External" /><Relationship Id="rId15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37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20250104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BD Krajní 1575-80, Vratislavice nad Nisou - Výměna vstupních dveří, oprava závětří a zádveří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Krajní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29. 1. 2025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STATUTÁRNÍ MĚSTO LIBEREC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ARCHAPRO Liberec s.r.o.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Dominik Novotný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ROUND(SUM(AG55:AG56),2)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ROUND(SUM(AS55:AS56),2)</f>
        <v>0</v>
      </c>
      <c r="AT54" s="106">
        <f>ROUND(SUM(AV54:AW54),2)</f>
        <v>0</v>
      </c>
      <c r="AU54" s="107">
        <f>ROUND(SUM(AU55:AU56),5)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ROUND(SUM(AZ55:AZ56),2)</f>
        <v>0</v>
      </c>
      <c r="BA54" s="106">
        <f>ROUND(SUM(BA55:BA56),2)</f>
        <v>0</v>
      </c>
      <c r="BB54" s="106">
        <f>ROUND(SUM(BB55:BB56),2)</f>
        <v>0</v>
      </c>
      <c r="BC54" s="106">
        <f>ROUND(SUM(BC55:BC56),2)</f>
        <v>0</v>
      </c>
      <c r="BD54" s="108">
        <f>ROUND(SUM(BD55:BD56),2)</f>
        <v>0</v>
      </c>
      <c r="BE54" s="6"/>
      <c r="BS54" s="109" t="s">
        <v>74</v>
      </c>
      <c r="BT54" s="109" t="s">
        <v>75</v>
      </c>
      <c r="BU54" s="110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16.5" customHeight="1">
      <c r="A55" s="111" t="s">
        <v>79</v>
      </c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'01_SP - Výměna vstupních 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82</v>
      </c>
      <c r="AR55" s="118"/>
      <c r="AS55" s="119">
        <v>0</v>
      </c>
      <c r="AT55" s="120">
        <f>ROUND(SUM(AV55:AW55),2)</f>
        <v>0</v>
      </c>
      <c r="AU55" s="121">
        <f>'01_SP - Výměna vstupních ...'!P101</f>
        <v>0</v>
      </c>
      <c r="AV55" s="120">
        <f>'01_SP - Výměna vstupních ...'!J33</f>
        <v>0</v>
      </c>
      <c r="AW55" s="120">
        <f>'01_SP - Výměna vstupních ...'!J34</f>
        <v>0</v>
      </c>
      <c r="AX55" s="120">
        <f>'01_SP - Výměna vstupních ...'!J35</f>
        <v>0</v>
      </c>
      <c r="AY55" s="120">
        <f>'01_SP - Výměna vstupních ...'!J36</f>
        <v>0</v>
      </c>
      <c r="AZ55" s="120">
        <f>'01_SP - Výměna vstupních ...'!F33</f>
        <v>0</v>
      </c>
      <c r="BA55" s="120">
        <f>'01_SP - Výměna vstupních ...'!F34</f>
        <v>0</v>
      </c>
      <c r="BB55" s="120">
        <f>'01_SP - Výměna vstupních ...'!F35</f>
        <v>0</v>
      </c>
      <c r="BC55" s="120">
        <f>'01_SP - Výměna vstupních ...'!F36</f>
        <v>0</v>
      </c>
      <c r="BD55" s="122">
        <f>'01_SP - Výměna vstupních ...'!F37</f>
        <v>0</v>
      </c>
      <c r="BE55" s="7"/>
      <c r="BT55" s="123" t="s">
        <v>83</v>
      </c>
      <c r="BV55" s="123" t="s">
        <v>77</v>
      </c>
      <c r="BW55" s="123" t="s">
        <v>84</v>
      </c>
      <c r="BX55" s="123" t="s">
        <v>5</v>
      </c>
      <c r="CL55" s="123" t="s">
        <v>19</v>
      </c>
      <c r="CM55" s="123" t="s">
        <v>85</v>
      </c>
    </row>
    <row r="56" s="7" customFormat="1" ht="16.5" customHeight="1">
      <c r="A56" s="111" t="s">
        <v>79</v>
      </c>
      <c r="B56" s="112"/>
      <c r="C56" s="113"/>
      <c r="D56" s="114" t="s">
        <v>86</v>
      </c>
      <c r="E56" s="114"/>
      <c r="F56" s="114"/>
      <c r="G56" s="114"/>
      <c r="H56" s="114"/>
      <c r="I56" s="115"/>
      <c r="J56" s="114" t="s">
        <v>87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'02_VRN - Vedlejší rozpočt...'!J30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82</v>
      </c>
      <c r="AR56" s="118"/>
      <c r="AS56" s="124">
        <v>0</v>
      </c>
      <c r="AT56" s="125">
        <f>ROUND(SUM(AV56:AW56),2)</f>
        <v>0</v>
      </c>
      <c r="AU56" s="126">
        <f>'02_VRN - Vedlejší rozpočt...'!P88</f>
        <v>0</v>
      </c>
      <c r="AV56" s="125">
        <f>'02_VRN - Vedlejší rozpočt...'!J33</f>
        <v>0</v>
      </c>
      <c r="AW56" s="125">
        <f>'02_VRN - Vedlejší rozpočt...'!J34</f>
        <v>0</v>
      </c>
      <c r="AX56" s="125">
        <f>'02_VRN - Vedlejší rozpočt...'!J35</f>
        <v>0</v>
      </c>
      <c r="AY56" s="125">
        <f>'02_VRN - Vedlejší rozpočt...'!J36</f>
        <v>0</v>
      </c>
      <c r="AZ56" s="125">
        <f>'02_VRN - Vedlejší rozpočt...'!F33</f>
        <v>0</v>
      </c>
      <c r="BA56" s="125">
        <f>'02_VRN - Vedlejší rozpočt...'!F34</f>
        <v>0</v>
      </c>
      <c r="BB56" s="125">
        <f>'02_VRN - Vedlejší rozpočt...'!F35</f>
        <v>0</v>
      </c>
      <c r="BC56" s="125">
        <f>'02_VRN - Vedlejší rozpočt...'!F36</f>
        <v>0</v>
      </c>
      <c r="BD56" s="127">
        <f>'02_VRN - Vedlejší rozpočt...'!F37</f>
        <v>0</v>
      </c>
      <c r="BE56" s="7"/>
      <c r="BT56" s="123" t="s">
        <v>83</v>
      </c>
      <c r="BV56" s="123" t="s">
        <v>77</v>
      </c>
      <c r="BW56" s="123" t="s">
        <v>88</v>
      </c>
      <c r="BX56" s="123" t="s">
        <v>5</v>
      </c>
      <c r="CL56" s="123" t="s">
        <v>19</v>
      </c>
      <c r="CM56" s="123" t="s">
        <v>85</v>
      </c>
    </row>
    <row r="57" s="2" customFormat="1" ht="30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4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="2" customFormat="1" ht="6.96" customHeight="1">
      <c r="A58" s="38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</sheetData>
  <sheetProtection sheet="1" formatColumns="0" formatRows="0" objects="1" scenarios="1" spinCount="100000" saltValue="FtCzgd0rZwuFhUGUVYPxpkEzeWEr4gH4ift1Uqub4ULCIPXIrjS49uVpOwswTPAf/eCR/KvzXeJeVKxCgeEvaw==" hashValue="D+lv4xgZ33uVJYy2FcEaUMDRB5dLqqbRNuokhN8x6hOkLSWtYgykZ6oHbPRHb7AssUaux4Dm0u+6oG+TyplUp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_SP - Výměna vstupních ...'!C2" display="/"/>
    <hyperlink ref="A56" location="'02_VRN - Vedlejší rozpoč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hidden="1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85</v>
      </c>
    </row>
    <row r="4" hidden="1" s="1" customFormat="1" ht="24.96" customHeight="1">
      <c r="B4" s="20"/>
      <c r="D4" s="130" t="s">
        <v>89</v>
      </c>
      <c r="L4" s="20"/>
      <c r="M4" s="13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32" t="s">
        <v>16</v>
      </c>
      <c r="L6" s="20"/>
    </row>
    <row r="7" hidden="1" s="1" customFormat="1" ht="26.25" customHeight="1">
      <c r="B7" s="20"/>
      <c r="E7" s="133" t="str">
        <f>'Rekapitulace stavby'!K6</f>
        <v>BD Krajní 1575-80, Vratislavice nad Nisou - Výměna vstupních dveří, oprava závětří a zádveří</v>
      </c>
      <c r="F7" s="132"/>
      <c r="G7" s="132"/>
      <c r="H7" s="132"/>
      <c r="L7" s="20"/>
    </row>
    <row r="8" hidden="1" s="2" customFormat="1" ht="12" customHeight="1">
      <c r="A8" s="38"/>
      <c r="B8" s="44"/>
      <c r="C8" s="38"/>
      <c r="D8" s="132" t="s">
        <v>90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35" t="s">
        <v>91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29. 1. 2025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32" t="s">
        <v>30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32" t="s">
        <v>32</v>
      </c>
      <c r="E20" s="38"/>
      <c r="F20" s="38"/>
      <c r="G20" s="38"/>
      <c r="H20" s="38"/>
      <c r="I20" s="132" t="s">
        <v>26</v>
      </c>
      <c r="J20" s="136" t="s">
        <v>33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36" t="s">
        <v>34</v>
      </c>
      <c r="F21" s="38"/>
      <c r="G21" s="38"/>
      <c r="H21" s="38"/>
      <c r="I21" s="132" t="s">
        <v>29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37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36" t="s">
        <v>38</v>
      </c>
      <c r="F24" s="38"/>
      <c r="G24" s="38"/>
      <c r="H24" s="38"/>
      <c r="I24" s="132" t="s">
        <v>29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32" t="s">
        <v>39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43" t="s">
        <v>41</v>
      </c>
      <c r="E30" s="38"/>
      <c r="F30" s="38"/>
      <c r="G30" s="38"/>
      <c r="H30" s="38"/>
      <c r="I30" s="38"/>
      <c r="J30" s="144">
        <f>ROUND(J101,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45" t="s">
        <v>43</v>
      </c>
      <c r="G32" s="38"/>
      <c r="H32" s="38"/>
      <c r="I32" s="145" t="s">
        <v>42</v>
      </c>
      <c r="J32" s="145" t="s">
        <v>44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46" t="s">
        <v>45</v>
      </c>
      <c r="E33" s="132" t="s">
        <v>46</v>
      </c>
      <c r="F33" s="147">
        <f>ROUND((SUM(BE101:BE564)),  2)</f>
        <v>0</v>
      </c>
      <c r="G33" s="38"/>
      <c r="H33" s="38"/>
      <c r="I33" s="148">
        <v>0.20999999999999999</v>
      </c>
      <c r="J33" s="147">
        <f>ROUND(((SUM(BE101:BE564))*I33),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2" t="s">
        <v>47</v>
      </c>
      <c r="F34" s="147">
        <f>ROUND((SUM(BF101:BF564)),  2)</f>
        <v>0</v>
      </c>
      <c r="G34" s="38"/>
      <c r="H34" s="38"/>
      <c r="I34" s="148">
        <v>0.12</v>
      </c>
      <c r="J34" s="147">
        <f>ROUND(((SUM(BF101:BF564))*I34),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48</v>
      </c>
      <c r="F35" s="147">
        <f>ROUND((SUM(BG101:BG564)),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49</v>
      </c>
      <c r="F36" s="147">
        <f>ROUND((SUM(BH101:BH564)),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50</v>
      </c>
      <c r="F37" s="147">
        <f>ROUND((SUM(BI101:BI564)),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49"/>
      <c r="D39" s="150" t="s">
        <v>51</v>
      </c>
      <c r="E39" s="151"/>
      <c r="F39" s="151"/>
      <c r="G39" s="152" t="s">
        <v>52</v>
      </c>
      <c r="H39" s="153" t="s">
        <v>53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/>
    <row r="42" hidden="1"/>
    <row r="43" hidden="1"/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26.25" customHeight="1">
      <c r="A48" s="38"/>
      <c r="B48" s="39"/>
      <c r="C48" s="40"/>
      <c r="D48" s="40"/>
      <c r="E48" s="160" t="str">
        <f>E7</f>
        <v>BD Krajní 1575-80, Vratislavice nad Nisou - Výměna vstupních dveří, oprava závětří a zádveří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01_SP - Výměna vstupních dveří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Krajní</v>
      </c>
      <c r="G52" s="40"/>
      <c r="H52" s="40"/>
      <c r="I52" s="32" t="s">
        <v>23</v>
      </c>
      <c r="J52" s="72" t="str">
        <f>IF(J12="","",J12)</f>
        <v>29. 1. 2025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STATUTÁRNÍ MĚSTO LIBEREC</v>
      </c>
      <c r="G54" s="40"/>
      <c r="H54" s="40"/>
      <c r="I54" s="32" t="s">
        <v>32</v>
      </c>
      <c r="J54" s="36" t="str">
        <f>E21</f>
        <v>ARCHAPRO Liberec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Dominik Novotný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93</v>
      </c>
      <c r="D57" s="162"/>
      <c r="E57" s="162"/>
      <c r="F57" s="162"/>
      <c r="G57" s="162"/>
      <c r="H57" s="162"/>
      <c r="I57" s="162"/>
      <c r="J57" s="163" t="s">
        <v>94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73</v>
      </c>
      <c r="D59" s="40"/>
      <c r="E59" s="40"/>
      <c r="F59" s="40"/>
      <c r="G59" s="40"/>
      <c r="H59" s="40"/>
      <c r="I59" s="40"/>
      <c r="J59" s="102">
        <f>J101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95</v>
      </c>
    </row>
    <row r="60" hidden="1" s="9" customFormat="1" ht="24.96" customHeight="1">
      <c r="A60" s="9"/>
      <c r="B60" s="165"/>
      <c r="C60" s="166"/>
      <c r="D60" s="167" t="s">
        <v>96</v>
      </c>
      <c r="E60" s="168"/>
      <c r="F60" s="168"/>
      <c r="G60" s="168"/>
      <c r="H60" s="168"/>
      <c r="I60" s="168"/>
      <c r="J60" s="169">
        <f>J102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1"/>
      <c r="C61" s="172"/>
      <c r="D61" s="173" t="s">
        <v>97</v>
      </c>
      <c r="E61" s="174"/>
      <c r="F61" s="174"/>
      <c r="G61" s="174"/>
      <c r="H61" s="174"/>
      <c r="I61" s="174"/>
      <c r="J61" s="175">
        <f>J103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1"/>
      <c r="C62" s="172"/>
      <c r="D62" s="173" t="s">
        <v>98</v>
      </c>
      <c r="E62" s="174"/>
      <c r="F62" s="174"/>
      <c r="G62" s="174"/>
      <c r="H62" s="174"/>
      <c r="I62" s="174"/>
      <c r="J62" s="175">
        <f>J115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1"/>
      <c r="C63" s="172"/>
      <c r="D63" s="173" t="s">
        <v>99</v>
      </c>
      <c r="E63" s="174"/>
      <c r="F63" s="174"/>
      <c r="G63" s="174"/>
      <c r="H63" s="174"/>
      <c r="I63" s="174"/>
      <c r="J63" s="175">
        <f>J127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1"/>
      <c r="C64" s="172"/>
      <c r="D64" s="173" t="s">
        <v>100</v>
      </c>
      <c r="E64" s="174"/>
      <c r="F64" s="174"/>
      <c r="G64" s="174"/>
      <c r="H64" s="174"/>
      <c r="I64" s="174"/>
      <c r="J64" s="175">
        <f>J138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1"/>
      <c r="C65" s="172"/>
      <c r="D65" s="173" t="s">
        <v>101</v>
      </c>
      <c r="E65" s="174"/>
      <c r="F65" s="174"/>
      <c r="G65" s="174"/>
      <c r="H65" s="174"/>
      <c r="I65" s="174"/>
      <c r="J65" s="175">
        <f>J151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1"/>
      <c r="C66" s="172"/>
      <c r="D66" s="173" t="s">
        <v>102</v>
      </c>
      <c r="E66" s="174"/>
      <c r="F66" s="174"/>
      <c r="G66" s="174"/>
      <c r="H66" s="174"/>
      <c r="I66" s="174"/>
      <c r="J66" s="175">
        <f>J220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71"/>
      <c r="C67" s="172"/>
      <c r="D67" s="173" t="s">
        <v>103</v>
      </c>
      <c r="E67" s="174"/>
      <c r="F67" s="174"/>
      <c r="G67" s="174"/>
      <c r="H67" s="174"/>
      <c r="I67" s="174"/>
      <c r="J67" s="175">
        <f>J252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71"/>
      <c r="C68" s="172"/>
      <c r="D68" s="173" t="s">
        <v>104</v>
      </c>
      <c r="E68" s="174"/>
      <c r="F68" s="174"/>
      <c r="G68" s="174"/>
      <c r="H68" s="174"/>
      <c r="I68" s="174"/>
      <c r="J68" s="175">
        <f>J268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9" customFormat="1" ht="24.96" customHeight="1">
      <c r="A69" s="9"/>
      <c r="B69" s="165"/>
      <c r="C69" s="166"/>
      <c r="D69" s="167" t="s">
        <v>105</v>
      </c>
      <c r="E69" s="168"/>
      <c r="F69" s="168"/>
      <c r="G69" s="168"/>
      <c r="H69" s="168"/>
      <c r="I69" s="168"/>
      <c r="J69" s="169">
        <f>J271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10" customFormat="1" ht="19.92" customHeight="1">
      <c r="A70" s="10"/>
      <c r="B70" s="171"/>
      <c r="C70" s="172"/>
      <c r="D70" s="173" t="s">
        <v>106</v>
      </c>
      <c r="E70" s="174"/>
      <c r="F70" s="174"/>
      <c r="G70" s="174"/>
      <c r="H70" s="174"/>
      <c r="I70" s="174"/>
      <c r="J70" s="175">
        <f>J272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71"/>
      <c r="C71" s="172"/>
      <c r="D71" s="173" t="s">
        <v>107</v>
      </c>
      <c r="E71" s="174"/>
      <c r="F71" s="174"/>
      <c r="G71" s="174"/>
      <c r="H71" s="174"/>
      <c r="I71" s="174"/>
      <c r="J71" s="175">
        <f>J281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71"/>
      <c r="C72" s="172"/>
      <c r="D72" s="173" t="s">
        <v>108</v>
      </c>
      <c r="E72" s="174"/>
      <c r="F72" s="174"/>
      <c r="G72" s="174"/>
      <c r="H72" s="174"/>
      <c r="I72" s="174"/>
      <c r="J72" s="175">
        <f>J296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71"/>
      <c r="C73" s="172"/>
      <c r="D73" s="173" t="s">
        <v>109</v>
      </c>
      <c r="E73" s="174"/>
      <c r="F73" s="174"/>
      <c r="G73" s="174"/>
      <c r="H73" s="174"/>
      <c r="I73" s="174"/>
      <c r="J73" s="175">
        <f>J334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71"/>
      <c r="C74" s="172"/>
      <c r="D74" s="173" t="s">
        <v>110</v>
      </c>
      <c r="E74" s="174"/>
      <c r="F74" s="174"/>
      <c r="G74" s="174"/>
      <c r="H74" s="174"/>
      <c r="I74" s="174"/>
      <c r="J74" s="175">
        <f>J347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71"/>
      <c r="C75" s="172"/>
      <c r="D75" s="173" t="s">
        <v>111</v>
      </c>
      <c r="E75" s="174"/>
      <c r="F75" s="174"/>
      <c r="G75" s="174"/>
      <c r="H75" s="174"/>
      <c r="I75" s="174"/>
      <c r="J75" s="175">
        <f>J370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71"/>
      <c r="C76" s="172"/>
      <c r="D76" s="173" t="s">
        <v>112</v>
      </c>
      <c r="E76" s="174"/>
      <c r="F76" s="174"/>
      <c r="G76" s="174"/>
      <c r="H76" s="174"/>
      <c r="I76" s="174"/>
      <c r="J76" s="175">
        <f>J391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71"/>
      <c r="C77" s="172"/>
      <c r="D77" s="173" t="s">
        <v>113</v>
      </c>
      <c r="E77" s="174"/>
      <c r="F77" s="174"/>
      <c r="G77" s="174"/>
      <c r="H77" s="174"/>
      <c r="I77" s="174"/>
      <c r="J77" s="175">
        <f>J442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71"/>
      <c r="C78" s="172"/>
      <c r="D78" s="173" t="s">
        <v>114</v>
      </c>
      <c r="E78" s="174"/>
      <c r="F78" s="174"/>
      <c r="G78" s="174"/>
      <c r="H78" s="174"/>
      <c r="I78" s="174"/>
      <c r="J78" s="175">
        <f>J489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71"/>
      <c r="C79" s="172"/>
      <c r="D79" s="173" t="s">
        <v>115</v>
      </c>
      <c r="E79" s="174"/>
      <c r="F79" s="174"/>
      <c r="G79" s="174"/>
      <c r="H79" s="174"/>
      <c r="I79" s="174"/>
      <c r="J79" s="175">
        <f>J510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9" customFormat="1" ht="24.96" customHeight="1">
      <c r="A80" s="9"/>
      <c r="B80" s="165"/>
      <c r="C80" s="166"/>
      <c r="D80" s="167" t="s">
        <v>116</v>
      </c>
      <c r="E80" s="168"/>
      <c r="F80" s="168"/>
      <c r="G80" s="168"/>
      <c r="H80" s="168"/>
      <c r="I80" s="168"/>
      <c r="J80" s="169">
        <f>J553</f>
        <v>0</v>
      </c>
      <c r="K80" s="166"/>
      <c r="L80" s="170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hidden="1" s="10" customFormat="1" ht="19.92" customHeight="1">
      <c r="A81" s="10"/>
      <c r="B81" s="171"/>
      <c r="C81" s="172"/>
      <c r="D81" s="173" t="s">
        <v>117</v>
      </c>
      <c r="E81" s="174"/>
      <c r="F81" s="174"/>
      <c r="G81" s="174"/>
      <c r="H81" s="174"/>
      <c r="I81" s="174"/>
      <c r="J81" s="175">
        <f>J554</f>
        <v>0</v>
      </c>
      <c r="K81" s="172"/>
      <c r="L81" s="17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idden="1" s="2" customFormat="1" ht="21.84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59"/>
      <c r="C83" s="60"/>
      <c r="D83" s="60"/>
      <c r="E83" s="60"/>
      <c r="F83" s="60"/>
      <c r="G83" s="60"/>
      <c r="H83" s="60"/>
      <c r="I83" s="60"/>
      <c r="J83" s="60"/>
      <c r="K83" s="6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/>
    <row r="85" hidden="1"/>
    <row r="86" hidden="1"/>
    <row r="87" s="2" customFormat="1" ht="6.96" customHeight="1">
      <c r="A87" s="38"/>
      <c r="B87" s="61"/>
      <c r="C87" s="62"/>
      <c r="D87" s="62"/>
      <c r="E87" s="62"/>
      <c r="F87" s="62"/>
      <c r="G87" s="62"/>
      <c r="H87" s="62"/>
      <c r="I87" s="62"/>
      <c r="J87" s="62"/>
      <c r="K87" s="62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4.96" customHeight="1">
      <c r="A88" s="38"/>
      <c r="B88" s="39"/>
      <c r="C88" s="23" t="s">
        <v>118</v>
      </c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16</v>
      </c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25" customHeight="1">
      <c r="A91" s="38"/>
      <c r="B91" s="39"/>
      <c r="C91" s="40"/>
      <c r="D91" s="40"/>
      <c r="E91" s="160" t="str">
        <f>E7</f>
        <v>BD Krajní 1575-80, Vratislavice nad Nisou - Výměna vstupních dveří, oprava závětří a zádveří</v>
      </c>
      <c r="F91" s="32"/>
      <c r="G91" s="32"/>
      <c r="H91" s="32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2" customHeight="1">
      <c r="A92" s="38"/>
      <c r="B92" s="39"/>
      <c r="C92" s="32" t="s">
        <v>90</v>
      </c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6.5" customHeight="1">
      <c r="A93" s="38"/>
      <c r="B93" s="39"/>
      <c r="C93" s="40"/>
      <c r="D93" s="40"/>
      <c r="E93" s="69" t="str">
        <f>E9</f>
        <v>01_SP - Výměna vstupních dveří</v>
      </c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2" customHeight="1">
      <c r="A95" s="38"/>
      <c r="B95" s="39"/>
      <c r="C95" s="32" t="s">
        <v>21</v>
      </c>
      <c r="D95" s="40"/>
      <c r="E95" s="40"/>
      <c r="F95" s="27" t="str">
        <f>F12</f>
        <v>Krajní</v>
      </c>
      <c r="G95" s="40"/>
      <c r="H95" s="40"/>
      <c r="I95" s="32" t="s">
        <v>23</v>
      </c>
      <c r="J95" s="72" t="str">
        <f>IF(J12="","",J12)</f>
        <v>29. 1. 2025</v>
      </c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6.96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25.65" customHeight="1">
      <c r="A97" s="38"/>
      <c r="B97" s="39"/>
      <c r="C97" s="32" t="s">
        <v>25</v>
      </c>
      <c r="D97" s="40"/>
      <c r="E97" s="40"/>
      <c r="F97" s="27" t="str">
        <f>E15</f>
        <v>STATUTÁRNÍ MĚSTO LIBEREC</v>
      </c>
      <c r="G97" s="40"/>
      <c r="H97" s="40"/>
      <c r="I97" s="32" t="s">
        <v>32</v>
      </c>
      <c r="J97" s="36" t="str">
        <f>E21</f>
        <v>ARCHAPRO Liberec s.r.o.</v>
      </c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5.15" customHeight="1">
      <c r="A98" s="38"/>
      <c r="B98" s="39"/>
      <c r="C98" s="32" t="s">
        <v>30</v>
      </c>
      <c r="D98" s="40"/>
      <c r="E98" s="40"/>
      <c r="F98" s="27" t="str">
        <f>IF(E18="","",E18)</f>
        <v>Vyplň údaj</v>
      </c>
      <c r="G98" s="40"/>
      <c r="H98" s="40"/>
      <c r="I98" s="32" t="s">
        <v>36</v>
      </c>
      <c r="J98" s="36" t="str">
        <f>E24</f>
        <v>Dominik Novotný</v>
      </c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13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11" customFormat="1" ht="29.28" customHeight="1">
      <c r="A100" s="177"/>
      <c r="B100" s="178"/>
      <c r="C100" s="179" t="s">
        <v>119</v>
      </c>
      <c r="D100" s="180" t="s">
        <v>60</v>
      </c>
      <c r="E100" s="180" t="s">
        <v>56</v>
      </c>
      <c r="F100" s="180" t="s">
        <v>57</v>
      </c>
      <c r="G100" s="180" t="s">
        <v>120</v>
      </c>
      <c r="H100" s="180" t="s">
        <v>121</v>
      </c>
      <c r="I100" s="180" t="s">
        <v>122</v>
      </c>
      <c r="J100" s="180" t="s">
        <v>94</v>
      </c>
      <c r="K100" s="181" t="s">
        <v>123</v>
      </c>
      <c r="L100" s="182"/>
      <c r="M100" s="92" t="s">
        <v>19</v>
      </c>
      <c r="N100" s="93" t="s">
        <v>45</v>
      </c>
      <c r="O100" s="93" t="s">
        <v>124</v>
      </c>
      <c r="P100" s="93" t="s">
        <v>125</v>
      </c>
      <c r="Q100" s="93" t="s">
        <v>126</v>
      </c>
      <c r="R100" s="93" t="s">
        <v>127</v>
      </c>
      <c r="S100" s="93" t="s">
        <v>128</v>
      </c>
      <c r="T100" s="94" t="s">
        <v>129</v>
      </c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  <c r="AE100" s="177"/>
    </row>
    <row r="101" s="2" customFormat="1" ht="22.8" customHeight="1">
      <c r="A101" s="38"/>
      <c r="B101" s="39"/>
      <c r="C101" s="99" t="s">
        <v>130</v>
      </c>
      <c r="D101" s="40"/>
      <c r="E101" s="40"/>
      <c r="F101" s="40"/>
      <c r="G101" s="40"/>
      <c r="H101" s="40"/>
      <c r="I101" s="40"/>
      <c r="J101" s="183">
        <f>BK101</f>
        <v>0</v>
      </c>
      <c r="K101" s="40"/>
      <c r="L101" s="44"/>
      <c r="M101" s="95"/>
      <c r="N101" s="184"/>
      <c r="O101" s="96"/>
      <c r="P101" s="185">
        <f>P102+P271+P553</f>
        <v>0</v>
      </c>
      <c r="Q101" s="96"/>
      <c r="R101" s="185">
        <f>R102+R271+R553</f>
        <v>15.578185469999999</v>
      </c>
      <c r="S101" s="96"/>
      <c r="T101" s="186">
        <f>T102+T271+T553</f>
        <v>10.9935975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74</v>
      </c>
      <c r="AU101" s="17" t="s">
        <v>95</v>
      </c>
      <c r="BK101" s="187">
        <f>BK102+BK271+BK553</f>
        <v>0</v>
      </c>
    </row>
    <row r="102" s="12" customFormat="1" ht="25.92" customHeight="1">
      <c r="A102" s="12"/>
      <c r="B102" s="188"/>
      <c r="C102" s="189"/>
      <c r="D102" s="190" t="s">
        <v>74</v>
      </c>
      <c r="E102" s="191" t="s">
        <v>131</v>
      </c>
      <c r="F102" s="191" t="s">
        <v>132</v>
      </c>
      <c r="G102" s="189"/>
      <c r="H102" s="189"/>
      <c r="I102" s="192"/>
      <c r="J102" s="193">
        <f>BK102</f>
        <v>0</v>
      </c>
      <c r="K102" s="189"/>
      <c r="L102" s="194"/>
      <c r="M102" s="195"/>
      <c r="N102" s="196"/>
      <c r="O102" s="196"/>
      <c r="P102" s="197">
        <f>P103+P115+P127+P138+P151+P220+P252+P268</f>
        <v>0</v>
      </c>
      <c r="Q102" s="196"/>
      <c r="R102" s="197">
        <f>R103+R115+R127+R138+R151+R220+R252+R268</f>
        <v>10.313498109999999</v>
      </c>
      <c r="S102" s="196"/>
      <c r="T102" s="198">
        <f>T103+T115+T127+T138+T151+T220+T252+T268</f>
        <v>7.8855900000000005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9" t="s">
        <v>83</v>
      </c>
      <c r="AT102" s="200" t="s">
        <v>74</v>
      </c>
      <c r="AU102" s="200" t="s">
        <v>75</v>
      </c>
      <c r="AY102" s="199" t="s">
        <v>133</v>
      </c>
      <c r="BK102" s="201">
        <f>BK103+BK115+BK127+BK138+BK151+BK220+BK252+BK268</f>
        <v>0</v>
      </c>
    </row>
    <row r="103" s="12" customFormat="1" ht="22.8" customHeight="1">
      <c r="A103" s="12"/>
      <c r="B103" s="188"/>
      <c r="C103" s="189"/>
      <c r="D103" s="190" t="s">
        <v>74</v>
      </c>
      <c r="E103" s="202" t="s">
        <v>83</v>
      </c>
      <c r="F103" s="202" t="s">
        <v>134</v>
      </c>
      <c r="G103" s="189"/>
      <c r="H103" s="189"/>
      <c r="I103" s="192"/>
      <c r="J103" s="203">
        <f>BK103</f>
        <v>0</v>
      </c>
      <c r="K103" s="189"/>
      <c r="L103" s="194"/>
      <c r="M103" s="195"/>
      <c r="N103" s="196"/>
      <c r="O103" s="196"/>
      <c r="P103" s="197">
        <f>SUM(P104:P114)</f>
        <v>0</v>
      </c>
      <c r="Q103" s="196"/>
      <c r="R103" s="197">
        <f>SUM(R104:R114)</f>
        <v>0</v>
      </c>
      <c r="S103" s="196"/>
      <c r="T103" s="198">
        <f>SUM(T104:T114)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83</v>
      </c>
      <c r="AT103" s="200" t="s">
        <v>74</v>
      </c>
      <c r="AU103" s="200" t="s">
        <v>83</v>
      </c>
      <c r="AY103" s="199" t="s">
        <v>133</v>
      </c>
      <c r="BK103" s="201">
        <f>SUM(BK104:BK114)</f>
        <v>0</v>
      </c>
    </row>
    <row r="104" s="2" customFormat="1" ht="33" customHeight="1">
      <c r="A104" s="38"/>
      <c r="B104" s="39"/>
      <c r="C104" s="204" t="s">
        <v>83</v>
      </c>
      <c r="D104" s="204" t="s">
        <v>135</v>
      </c>
      <c r="E104" s="205" t="s">
        <v>136</v>
      </c>
      <c r="F104" s="206" t="s">
        <v>137</v>
      </c>
      <c r="G104" s="207" t="s">
        <v>138</v>
      </c>
      <c r="H104" s="208">
        <v>4.29</v>
      </c>
      <c r="I104" s="209"/>
      <c r="J104" s="210">
        <f>ROUND(I104*H104,2)</f>
        <v>0</v>
      </c>
      <c r="K104" s="206" t="s">
        <v>139</v>
      </c>
      <c r="L104" s="44"/>
      <c r="M104" s="211" t="s">
        <v>19</v>
      </c>
      <c r="N104" s="212" t="s">
        <v>46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140</v>
      </c>
      <c r="AT104" s="215" t="s">
        <v>135</v>
      </c>
      <c r="AU104" s="215" t="s">
        <v>85</v>
      </c>
      <c r="AY104" s="17" t="s">
        <v>133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83</v>
      </c>
      <c r="BK104" s="216">
        <f>ROUND(I104*H104,2)</f>
        <v>0</v>
      </c>
      <c r="BL104" s="17" t="s">
        <v>140</v>
      </c>
      <c r="BM104" s="215" t="s">
        <v>141</v>
      </c>
    </row>
    <row r="105" s="2" customFormat="1">
      <c r="A105" s="38"/>
      <c r="B105" s="39"/>
      <c r="C105" s="40"/>
      <c r="D105" s="217" t="s">
        <v>142</v>
      </c>
      <c r="E105" s="40"/>
      <c r="F105" s="218" t="s">
        <v>143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142</v>
      </c>
      <c r="AU105" s="17" t="s">
        <v>85</v>
      </c>
    </row>
    <row r="106" s="13" customFormat="1">
      <c r="A106" s="13"/>
      <c r="B106" s="222"/>
      <c r="C106" s="223"/>
      <c r="D106" s="224" t="s">
        <v>144</v>
      </c>
      <c r="E106" s="225" t="s">
        <v>19</v>
      </c>
      <c r="F106" s="226" t="s">
        <v>145</v>
      </c>
      <c r="G106" s="223"/>
      <c r="H106" s="225" t="s">
        <v>19</v>
      </c>
      <c r="I106" s="227"/>
      <c r="J106" s="223"/>
      <c r="K106" s="223"/>
      <c r="L106" s="228"/>
      <c r="M106" s="229"/>
      <c r="N106" s="230"/>
      <c r="O106" s="230"/>
      <c r="P106" s="230"/>
      <c r="Q106" s="230"/>
      <c r="R106" s="230"/>
      <c r="S106" s="230"/>
      <c r="T106" s="23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2" t="s">
        <v>144</v>
      </c>
      <c r="AU106" s="232" t="s">
        <v>85</v>
      </c>
      <c r="AV106" s="13" t="s">
        <v>83</v>
      </c>
      <c r="AW106" s="13" t="s">
        <v>35</v>
      </c>
      <c r="AX106" s="13" t="s">
        <v>75</v>
      </c>
      <c r="AY106" s="232" t="s">
        <v>133</v>
      </c>
    </row>
    <row r="107" s="14" customFormat="1">
      <c r="A107" s="14"/>
      <c r="B107" s="233"/>
      <c r="C107" s="234"/>
      <c r="D107" s="224" t="s">
        <v>144</v>
      </c>
      <c r="E107" s="235" t="s">
        <v>19</v>
      </c>
      <c r="F107" s="236" t="s">
        <v>146</v>
      </c>
      <c r="G107" s="234"/>
      <c r="H107" s="237">
        <v>4.29</v>
      </c>
      <c r="I107" s="238"/>
      <c r="J107" s="234"/>
      <c r="K107" s="234"/>
      <c r="L107" s="239"/>
      <c r="M107" s="240"/>
      <c r="N107" s="241"/>
      <c r="O107" s="241"/>
      <c r="P107" s="241"/>
      <c r="Q107" s="241"/>
      <c r="R107" s="241"/>
      <c r="S107" s="241"/>
      <c r="T107" s="24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3" t="s">
        <v>144</v>
      </c>
      <c r="AU107" s="243" t="s">
        <v>85</v>
      </c>
      <c r="AV107" s="14" t="s">
        <v>85</v>
      </c>
      <c r="AW107" s="14" t="s">
        <v>35</v>
      </c>
      <c r="AX107" s="14" t="s">
        <v>75</v>
      </c>
      <c r="AY107" s="243" t="s">
        <v>133</v>
      </c>
    </row>
    <row r="108" s="15" customFormat="1">
      <c r="A108" s="15"/>
      <c r="B108" s="244"/>
      <c r="C108" s="245"/>
      <c r="D108" s="224" t="s">
        <v>144</v>
      </c>
      <c r="E108" s="246" t="s">
        <v>19</v>
      </c>
      <c r="F108" s="247" t="s">
        <v>147</v>
      </c>
      <c r="G108" s="245"/>
      <c r="H108" s="248">
        <v>4.29</v>
      </c>
      <c r="I108" s="249"/>
      <c r="J108" s="245"/>
      <c r="K108" s="245"/>
      <c r="L108" s="250"/>
      <c r="M108" s="251"/>
      <c r="N108" s="252"/>
      <c r="O108" s="252"/>
      <c r="P108" s="252"/>
      <c r="Q108" s="252"/>
      <c r="R108" s="252"/>
      <c r="S108" s="252"/>
      <c r="T108" s="253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4" t="s">
        <v>144</v>
      </c>
      <c r="AU108" s="254" t="s">
        <v>85</v>
      </c>
      <c r="AV108" s="15" t="s">
        <v>140</v>
      </c>
      <c r="AW108" s="15" t="s">
        <v>35</v>
      </c>
      <c r="AX108" s="15" t="s">
        <v>83</v>
      </c>
      <c r="AY108" s="254" t="s">
        <v>133</v>
      </c>
    </row>
    <row r="109" s="2" customFormat="1" ht="55.5" customHeight="1">
      <c r="A109" s="38"/>
      <c r="B109" s="39"/>
      <c r="C109" s="204" t="s">
        <v>85</v>
      </c>
      <c r="D109" s="204" t="s">
        <v>135</v>
      </c>
      <c r="E109" s="205" t="s">
        <v>148</v>
      </c>
      <c r="F109" s="206" t="s">
        <v>149</v>
      </c>
      <c r="G109" s="207" t="s">
        <v>138</v>
      </c>
      <c r="H109" s="208">
        <v>4.29</v>
      </c>
      <c r="I109" s="209"/>
      <c r="J109" s="210">
        <f>ROUND(I109*H109,2)</f>
        <v>0</v>
      </c>
      <c r="K109" s="206" t="s">
        <v>139</v>
      </c>
      <c r="L109" s="44"/>
      <c r="M109" s="211" t="s">
        <v>19</v>
      </c>
      <c r="N109" s="212" t="s">
        <v>46</v>
      </c>
      <c r="O109" s="84"/>
      <c r="P109" s="213">
        <f>O109*H109</f>
        <v>0</v>
      </c>
      <c r="Q109" s="213">
        <v>0</v>
      </c>
      <c r="R109" s="213">
        <f>Q109*H109</f>
        <v>0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140</v>
      </c>
      <c r="AT109" s="215" t="s">
        <v>135</v>
      </c>
      <c r="AU109" s="215" t="s">
        <v>85</v>
      </c>
      <c r="AY109" s="17" t="s">
        <v>133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83</v>
      </c>
      <c r="BK109" s="216">
        <f>ROUND(I109*H109,2)</f>
        <v>0</v>
      </c>
      <c r="BL109" s="17" t="s">
        <v>140</v>
      </c>
      <c r="BM109" s="215" t="s">
        <v>150</v>
      </c>
    </row>
    <row r="110" s="2" customFormat="1">
      <c r="A110" s="38"/>
      <c r="B110" s="39"/>
      <c r="C110" s="40"/>
      <c r="D110" s="217" t="s">
        <v>142</v>
      </c>
      <c r="E110" s="40"/>
      <c r="F110" s="218" t="s">
        <v>151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142</v>
      </c>
      <c r="AU110" s="17" t="s">
        <v>85</v>
      </c>
    </row>
    <row r="111" s="2" customFormat="1" ht="62.7" customHeight="1">
      <c r="A111" s="38"/>
      <c r="B111" s="39"/>
      <c r="C111" s="204" t="s">
        <v>152</v>
      </c>
      <c r="D111" s="204" t="s">
        <v>135</v>
      </c>
      <c r="E111" s="205" t="s">
        <v>153</v>
      </c>
      <c r="F111" s="206" t="s">
        <v>154</v>
      </c>
      <c r="G111" s="207" t="s">
        <v>138</v>
      </c>
      <c r="H111" s="208">
        <v>4.29</v>
      </c>
      <c r="I111" s="209"/>
      <c r="J111" s="210">
        <f>ROUND(I111*H111,2)</f>
        <v>0</v>
      </c>
      <c r="K111" s="206" t="s">
        <v>139</v>
      </c>
      <c r="L111" s="44"/>
      <c r="M111" s="211" t="s">
        <v>19</v>
      </c>
      <c r="N111" s="212" t="s">
        <v>46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140</v>
      </c>
      <c r="AT111" s="215" t="s">
        <v>135</v>
      </c>
      <c r="AU111" s="215" t="s">
        <v>85</v>
      </c>
      <c r="AY111" s="17" t="s">
        <v>133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83</v>
      </c>
      <c r="BK111" s="216">
        <f>ROUND(I111*H111,2)</f>
        <v>0</v>
      </c>
      <c r="BL111" s="17" t="s">
        <v>140</v>
      </c>
      <c r="BM111" s="215" t="s">
        <v>155</v>
      </c>
    </row>
    <row r="112" s="2" customFormat="1">
      <c r="A112" s="38"/>
      <c r="B112" s="39"/>
      <c r="C112" s="40"/>
      <c r="D112" s="217" t="s">
        <v>142</v>
      </c>
      <c r="E112" s="40"/>
      <c r="F112" s="218" t="s">
        <v>156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142</v>
      </c>
      <c r="AU112" s="17" t="s">
        <v>85</v>
      </c>
    </row>
    <row r="113" s="2" customFormat="1" ht="62.7" customHeight="1">
      <c r="A113" s="38"/>
      <c r="B113" s="39"/>
      <c r="C113" s="204" t="s">
        <v>140</v>
      </c>
      <c r="D113" s="204" t="s">
        <v>135</v>
      </c>
      <c r="E113" s="205" t="s">
        <v>157</v>
      </c>
      <c r="F113" s="206" t="s">
        <v>158</v>
      </c>
      <c r="G113" s="207" t="s">
        <v>138</v>
      </c>
      <c r="H113" s="208">
        <v>4.29</v>
      </c>
      <c r="I113" s="209"/>
      <c r="J113" s="210">
        <f>ROUND(I113*H113,2)</f>
        <v>0</v>
      </c>
      <c r="K113" s="206" t="s">
        <v>139</v>
      </c>
      <c r="L113" s="44"/>
      <c r="M113" s="211" t="s">
        <v>19</v>
      </c>
      <c r="N113" s="212" t="s">
        <v>46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140</v>
      </c>
      <c r="AT113" s="215" t="s">
        <v>135</v>
      </c>
      <c r="AU113" s="215" t="s">
        <v>85</v>
      </c>
      <c r="AY113" s="17" t="s">
        <v>133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83</v>
      </c>
      <c r="BK113" s="216">
        <f>ROUND(I113*H113,2)</f>
        <v>0</v>
      </c>
      <c r="BL113" s="17" t="s">
        <v>140</v>
      </c>
      <c r="BM113" s="215" t="s">
        <v>159</v>
      </c>
    </row>
    <row r="114" s="2" customFormat="1">
      <c r="A114" s="38"/>
      <c r="B114" s="39"/>
      <c r="C114" s="40"/>
      <c r="D114" s="217" t="s">
        <v>142</v>
      </c>
      <c r="E114" s="40"/>
      <c r="F114" s="218" t="s">
        <v>160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142</v>
      </c>
      <c r="AU114" s="17" t="s">
        <v>85</v>
      </c>
    </row>
    <row r="115" s="12" customFormat="1" ht="22.8" customHeight="1">
      <c r="A115" s="12"/>
      <c r="B115" s="188"/>
      <c r="C115" s="189"/>
      <c r="D115" s="190" t="s">
        <v>74</v>
      </c>
      <c r="E115" s="202" t="s">
        <v>152</v>
      </c>
      <c r="F115" s="202" t="s">
        <v>161</v>
      </c>
      <c r="G115" s="189"/>
      <c r="H115" s="189"/>
      <c r="I115" s="192"/>
      <c r="J115" s="203">
        <f>BK115</f>
        <v>0</v>
      </c>
      <c r="K115" s="189"/>
      <c r="L115" s="194"/>
      <c r="M115" s="195"/>
      <c r="N115" s="196"/>
      <c r="O115" s="196"/>
      <c r="P115" s="197">
        <f>SUM(P116:P126)</f>
        <v>0</v>
      </c>
      <c r="Q115" s="196"/>
      <c r="R115" s="197">
        <f>SUM(R116:R126)</f>
        <v>1.7146089899999999</v>
      </c>
      <c r="S115" s="196"/>
      <c r="T115" s="198">
        <f>SUM(T116:T126)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199" t="s">
        <v>83</v>
      </c>
      <c r="AT115" s="200" t="s">
        <v>74</v>
      </c>
      <c r="AU115" s="200" t="s">
        <v>83</v>
      </c>
      <c r="AY115" s="199" t="s">
        <v>133</v>
      </c>
      <c r="BK115" s="201">
        <f>SUM(BK116:BK126)</f>
        <v>0</v>
      </c>
    </row>
    <row r="116" s="2" customFormat="1" ht="55.5" customHeight="1">
      <c r="A116" s="38"/>
      <c r="B116" s="39"/>
      <c r="C116" s="204" t="s">
        <v>162</v>
      </c>
      <c r="D116" s="204" t="s">
        <v>135</v>
      </c>
      <c r="E116" s="205" t="s">
        <v>163</v>
      </c>
      <c r="F116" s="206" t="s">
        <v>164</v>
      </c>
      <c r="G116" s="207" t="s">
        <v>165</v>
      </c>
      <c r="H116" s="208">
        <v>18</v>
      </c>
      <c r="I116" s="209"/>
      <c r="J116" s="210">
        <f>ROUND(I116*H116,2)</f>
        <v>0</v>
      </c>
      <c r="K116" s="206" t="s">
        <v>139</v>
      </c>
      <c r="L116" s="44"/>
      <c r="M116" s="211" t="s">
        <v>19</v>
      </c>
      <c r="N116" s="212" t="s">
        <v>46</v>
      </c>
      <c r="O116" s="84"/>
      <c r="P116" s="213">
        <f>O116*H116</f>
        <v>0</v>
      </c>
      <c r="Q116" s="213">
        <v>0.043779999999999999</v>
      </c>
      <c r="R116" s="213">
        <f>Q116*H116</f>
        <v>0.78803999999999996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140</v>
      </c>
      <c r="AT116" s="215" t="s">
        <v>135</v>
      </c>
      <c r="AU116" s="215" t="s">
        <v>85</v>
      </c>
      <c r="AY116" s="17" t="s">
        <v>133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83</v>
      </c>
      <c r="BK116" s="216">
        <f>ROUND(I116*H116,2)</f>
        <v>0</v>
      </c>
      <c r="BL116" s="17" t="s">
        <v>140</v>
      </c>
      <c r="BM116" s="215" t="s">
        <v>166</v>
      </c>
    </row>
    <row r="117" s="2" customFormat="1">
      <c r="A117" s="38"/>
      <c r="B117" s="39"/>
      <c r="C117" s="40"/>
      <c r="D117" s="217" t="s">
        <v>142</v>
      </c>
      <c r="E117" s="40"/>
      <c r="F117" s="218" t="s">
        <v>167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142</v>
      </c>
      <c r="AU117" s="17" t="s">
        <v>85</v>
      </c>
    </row>
    <row r="118" s="13" customFormat="1">
      <c r="A118" s="13"/>
      <c r="B118" s="222"/>
      <c r="C118" s="223"/>
      <c r="D118" s="224" t="s">
        <v>144</v>
      </c>
      <c r="E118" s="225" t="s">
        <v>19</v>
      </c>
      <c r="F118" s="226" t="s">
        <v>168</v>
      </c>
      <c r="G118" s="223"/>
      <c r="H118" s="225" t="s">
        <v>19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144</v>
      </c>
      <c r="AU118" s="232" t="s">
        <v>85</v>
      </c>
      <c r="AV118" s="13" t="s">
        <v>83</v>
      </c>
      <c r="AW118" s="13" t="s">
        <v>35</v>
      </c>
      <c r="AX118" s="13" t="s">
        <v>75</v>
      </c>
      <c r="AY118" s="232" t="s">
        <v>133</v>
      </c>
    </row>
    <row r="119" s="14" customFormat="1">
      <c r="A119" s="14"/>
      <c r="B119" s="233"/>
      <c r="C119" s="234"/>
      <c r="D119" s="224" t="s">
        <v>144</v>
      </c>
      <c r="E119" s="235" t="s">
        <v>19</v>
      </c>
      <c r="F119" s="236" t="s">
        <v>169</v>
      </c>
      <c r="G119" s="234"/>
      <c r="H119" s="237">
        <v>18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3" t="s">
        <v>144</v>
      </c>
      <c r="AU119" s="243" t="s">
        <v>85</v>
      </c>
      <c r="AV119" s="14" t="s">
        <v>85</v>
      </c>
      <c r="AW119" s="14" t="s">
        <v>35</v>
      </c>
      <c r="AX119" s="14" t="s">
        <v>75</v>
      </c>
      <c r="AY119" s="243" t="s">
        <v>133</v>
      </c>
    </row>
    <row r="120" s="15" customFormat="1">
      <c r="A120" s="15"/>
      <c r="B120" s="244"/>
      <c r="C120" s="245"/>
      <c r="D120" s="224" t="s">
        <v>144</v>
      </c>
      <c r="E120" s="246" t="s">
        <v>19</v>
      </c>
      <c r="F120" s="247" t="s">
        <v>147</v>
      </c>
      <c r="G120" s="245"/>
      <c r="H120" s="248">
        <v>18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4" t="s">
        <v>144</v>
      </c>
      <c r="AU120" s="254" t="s">
        <v>85</v>
      </c>
      <c r="AV120" s="15" t="s">
        <v>140</v>
      </c>
      <c r="AW120" s="15" t="s">
        <v>35</v>
      </c>
      <c r="AX120" s="15" t="s">
        <v>83</v>
      </c>
      <c r="AY120" s="254" t="s">
        <v>133</v>
      </c>
    </row>
    <row r="121" s="2" customFormat="1" ht="37.8" customHeight="1">
      <c r="A121" s="38"/>
      <c r="B121" s="39"/>
      <c r="C121" s="204" t="s">
        <v>170</v>
      </c>
      <c r="D121" s="204" t="s">
        <v>135</v>
      </c>
      <c r="E121" s="205" t="s">
        <v>171</v>
      </c>
      <c r="F121" s="206" t="s">
        <v>172</v>
      </c>
      <c r="G121" s="207" t="s">
        <v>173</v>
      </c>
      <c r="H121" s="208">
        <v>0.91100000000000003</v>
      </c>
      <c r="I121" s="209"/>
      <c r="J121" s="210">
        <f>ROUND(I121*H121,2)</f>
        <v>0</v>
      </c>
      <c r="K121" s="206" t="s">
        <v>139</v>
      </c>
      <c r="L121" s="44"/>
      <c r="M121" s="211" t="s">
        <v>19</v>
      </c>
      <c r="N121" s="212" t="s">
        <v>46</v>
      </c>
      <c r="O121" s="84"/>
      <c r="P121" s="213">
        <f>O121*H121</f>
        <v>0</v>
      </c>
      <c r="Q121" s="213">
        <v>0.017090000000000001</v>
      </c>
      <c r="R121" s="213">
        <f>Q121*H121</f>
        <v>0.015568990000000001</v>
      </c>
      <c r="S121" s="213">
        <v>0</v>
      </c>
      <c r="T121" s="214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15" t="s">
        <v>140</v>
      </c>
      <c r="AT121" s="215" t="s">
        <v>135</v>
      </c>
      <c r="AU121" s="215" t="s">
        <v>85</v>
      </c>
      <c r="AY121" s="17" t="s">
        <v>133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17" t="s">
        <v>83</v>
      </c>
      <c r="BK121" s="216">
        <f>ROUND(I121*H121,2)</f>
        <v>0</v>
      </c>
      <c r="BL121" s="17" t="s">
        <v>140</v>
      </c>
      <c r="BM121" s="215" t="s">
        <v>174</v>
      </c>
    </row>
    <row r="122" s="2" customFormat="1">
      <c r="A122" s="38"/>
      <c r="B122" s="39"/>
      <c r="C122" s="40"/>
      <c r="D122" s="217" t="s">
        <v>142</v>
      </c>
      <c r="E122" s="40"/>
      <c r="F122" s="218" t="s">
        <v>175</v>
      </c>
      <c r="G122" s="40"/>
      <c r="H122" s="40"/>
      <c r="I122" s="219"/>
      <c r="J122" s="40"/>
      <c r="K122" s="40"/>
      <c r="L122" s="44"/>
      <c r="M122" s="220"/>
      <c r="N122" s="221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142</v>
      </c>
      <c r="AU122" s="17" t="s">
        <v>85</v>
      </c>
    </row>
    <row r="123" s="13" customFormat="1">
      <c r="A123" s="13"/>
      <c r="B123" s="222"/>
      <c r="C123" s="223"/>
      <c r="D123" s="224" t="s">
        <v>144</v>
      </c>
      <c r="E123" s="225" t="s">
        <v>19</v>
      </c>
      <c r="F123" s="226" t="s">
        <v>176</v>
      </c>
      <c r="G123" s="223"/>
      <c r="H123" s="225" t="s">
        <v>19</v>
      </c>
      <c r="I123" s="227"/>
      <c r="J123" s="223"/>
      <c r="K123" s="223"/>
      <c r="L123" s="228"/>
      <c r="M123" s="229"/>
      <c r="N123" s="230"/>
      <c r="O123" s="230"/>
      <c r="P123" s="230"/>
      <c r="Q123" s="230"/>
      <c r="R123" s="230"/>
      <c r="S123" s="230"/>
      <c r="T123" s="23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2" t="s">
        <v>144</v>
      </c>
      <c r="AU123" s="232" t="s">
        <v>85</v>
      </c>
      <c r="AV123" s="13" t="s">
        <v>83</v>
      </c>
      <c r="AW123" s="13" t="s">
        <v>35</v>
      </c>
      <c r="AX123" s="13" t="s">
        <v>75</v>
      </c>
      <c r="AY123" s="232" t="s">
        <v>133</v>
      </c>
    </row>
    <row r="124" s="14" customFormat="1">
      <c r="A124" s="14"/>
      <c r="B124" s="233"/>
      <c r="C124" s="234"/>
      <c r="D124" s="224" t="s">
        <v>144</v>
      </c>
      <c r="E124" s="235" t="s">
        <v>19</v>
      </c>
      <c r="F124" s="236" t="s">
        <v>177</v>
      </c>
      <c r="G124" s="234"/>
      <c r="H124" s="237">
        <v>0.91100000000000003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3" t="s">
        <v>144</v>
      </c>
      <c r="AU124" s="243" t="s">
        <v>85</v>
      </c>
      <c r="AV124" s="14" t="s">
        <v>85</v>
      </c>
      <c r="AW124" s="14" t="s">
        <v>35</v>
      </c>
      <c r="AX124" s="14" t="s">
        <v>75</v>
      </c>
      <c r="AY124" s="243" t="s">
        <v>133</v>
      </c>
    </row>
    <row r="125" s="15" customFormat="1">
      <c r="A125" s="15"/>
      <c r="B125" s="244"/>
      <c r="C125" s="245"/>
      <c r="D125" s="224" t="s">
        <v>144</v>
      </c>
      <c r="E125" s="246" t="s">
        <v>19</v>
      </c>
      <c r="F125" s="247" t="s">
        <v>147</v>
      </c>
      <c r="G125" s="245"/>
      <c r="H125" s="248">
        <v>0.91100000000000003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4" t="s">
        <v>144</v>
      </c>
      <c r="AU125" s="254" t="s">
        <v>85</v>
      </c>
      <c r="AV125" s="15" t="s">
        <v>140</v>
      </c>
      <c r="AW125" s="15" t="s">
        <v>35</v>
      </c>
      <c r="AX125" s="15" t="s">
        <v>83</v>
      </c>
      <c r="AY125" s="254" t="s">
        <v>133</v>
      </c>
    </row>
    <row r="126" s="2" customFormat="1" ht="24.15" customHeight="1">
      <c r="A126" s="38"/>
      <c r="B126" s="39"/>
      <c r="C126" s="255" t="s">
        <v>178</v>
      </c>
      <c r="D126" s="255" t="s">
        <v>179</v>
      </c>
      <c r="E126" s="256" t="s">
        <v>180</v>
      </c>
      <c r="F126" s="257" t="s">
        <v>181</v>
      </c>
      <c r="G126" s="258" t="s">
        <v>173</v>
      </c>
      <c r="H126" s="259">
        <v>0.91100000000000003</v>
      </c>
      <c r="I126" s="260"/>
      <c r="J126" s="261">
        <f>ROUND(I126*H126,2)</f>
        <v>0</v>
      </c>
      <c r="K126" s="257" t="s">
        <v>139</v>
      </c>
      <c r="L126" s="262"/>
      <c r="M126" s="263" t="s">
        <v>19</v>
      </c>
      <c r="N126" s="264" t="s">
        <v>46</v>
      </c>
      <c r="O126" s="84"/>
      <c r="P126" s="213">
        <f>O126*H126</f>
        <v>0</v>
      </c>
      <c r="Q126" s="213">
        <v>1</v>
      </c>
      <c r="R126" s="213">
        <f>Q126*H126</f>
        <v>0.91100000000000003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182</v>
      </c>
      <c r="AT126" s="215" t="s">
        <v>179</v>
      </c>
      <c r="AU126" s="215" t="s">
        <v>85</v>
      </c>
      <c r="AY126" s="17" t="s">
        <v>133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83</v>
      </c>
      <c r="BK126" s="216">
        <f>ROUND(I126*H126,2)</f>
        <v>0</v>
      </c>
      <c r="BL126" s="17" t="s">
        <v>140</v>
      </c>
      <c r="BM126" s="215" t="s">
        <v>183</v>
      </c>
    </row>
    <row r="127" s="12" customFormat="1" ht="22.8" customHeight="1">
      <c r="A127" s="12"/>
      <c r="B127" s="188"/>
      <c r="C127" s="189"/>
      <c r="D127" s="190" t="s">
        <v>74</v>
      </c>
      <c r="E127" s="202" t="s">
        <v>140</v>
      </c>
      <c r="F127" s="202" t="s">
        <v>184</v>
      </c>
      <c r="G127" s="189"/>
      <c r="H127" s="189"/>
      <c r="I127" s="192"/>
      <c r="J127" s="203">
        <f>BK127</f>
        <v>0</v>
      </c>
      <c r="K127" s="189"/>
      <c r="L127" s="194"/>
      <c r="M127" s="195"/>
      <c r="N127" s="196"/>
      <c r="O127" s="196"/>
      <c r="P127" s="197">
        <f>SUM(P128:P137)</f>
        <v>0</v>
      </c>
      <c r="Q127" s="196"/>
      <c r="R127" s="197">
        <f>SUM(R128:R137)</f>
        <v>0.04752</v>
      </c>
      <c r="S127" s="196"/>
      <c r="T127" s="198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99" t="s">
        <v>83</v>
      </c>
      <c r="AT127" s="200" t="s">
        <v>74</v>
      </c>
      <c r="AU127" s="200" t="s">
        <v>83</v>
      </c>
      <c r="AY127" s="199" t="s">
        <v>133</v>
      </c>
      <c r="BK127" s="201">
        <f>SUM(BK128:BK137)</f>
        <v>0</v>
      </c>
    </row>
    <row r="128" s="2" customFormat="1" ht="37.8" customHeight="1">
      <c r="A128" s="38"/>
      <c r="B128" s="39"/>
      <c r="C128" s="204" t="s">
        <v>182</v>
      </c>
      <c r="D128" s="204" t="s">
        <v>135</v>
      </c>
      <c r="E128" s="205" t="s">
        <v>185</v>
      </c>
      <c r="F128" s="206" t="s">
        <v>186</v>
      </c>
      <c r="G128" s="207" t="s">
        <v>187</v>
      </c>
      <c r="H128" s="208">
        <v>54</v>
      </c>
      <c r="I128" s="209"/>
      <c r="J128" s="210">
        <f>ROUND(I128*H128,2)</f>
        <v>0</v>
      </c>
      <c r="K128" s="206" t="s">
        <v>139</v>
      </c>
      <c r="L128" s="44"/>
      <c r="M128" s="211" t="s">
        <v>19</v>
      </c>
      <c r="N128" s="212" t="s">
        <v>46</v>
      </c>
      <c r="O128" s="84"/>
      <c r="P128" s="213">
        <f>O128*H128</f>
        <v>0</v>
      </c>
      <c r="Q128" s="213">
        <v>0.00088000000000000003</v>
      </c>
      <c r="R128" s="213">
        <f>Q128*H128</f>
        <v>0.04752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140</v>
      </c>
      <c r="AT128" s="215" t="s">
        <v>135</v>
      </c>
      <c r="AU128" s="215" t="s">
        <v>85</v>
      </c>
      <c r="AY128" s="17" t="s">
        <v>133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83</v>
      </c>
      <c r="BK128" s="216">
        <f>ROUND(I128*H128,2)</f>
        <v>0</v>
      </c>
      <c r="BL128" s="17" t="s">
        <v>140</v>
      </c>
      <c r="BM128" s="215" t="s">
        <v>188</v>
      </c>
    </row>
    <row r="129" s="2" customFormat="1">
      <c r="A129" s="38"/>
      <c r="B129" s="39"/>
      <c r="C129" s="40"/>
      <c r="D129" s="217" t="s">
        <v>142</v>
      </c>
      <c r="E129" s="40"/>
      <c r="F129" s="218" t="s">
        <v>189</v>
      </c>
      <c r="G129" s="40"/>
      <c r="H129" s="40"/>
      <c r="I129" s="219"/>
      <c r="J129" s="40"/>
      <c r="K129" s="40"/>
      <c r="L129" s="44"/>
      <c r="M129" s="220"/>
      <c r="N129" s="221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142</v>
      </c>
      <c r="AU129" s="17" t="s">
        <v>85</v>
      </c>
    </row>
    <row r="130" s="13" customFormat="1">
      <c r="A130" s="13"/>
      <c r="B130" s="222"/>
      <c r="C130" s="223"/>
      <c r="D130" s="224" t="s">
        <v>144</v>
      </c>
      <c r="E130" s="225" t="s">
        <v>19</v>
      </c>
      <c r="F130" s="226" t="s">
        <v>190</v>
      </c>
      <c r="G130" s="223"/>
      <c r="H130" s="225" t="s">
        <v>19</v>
      </c>
      <c r="I130" s="227"/>
      <c r="J130" s="223"/>
      <c r="K130" s="223"/>
      <c r="L130" s="228"/>
      <c r="M130" s="229"/>
      <c r="N130" s="230"/>
      <c r="O130" s="230"/>
      <c r="P130" s="230"/>
      <c r="Q130" s="230"/>
      <c r="R130" s="230"/>
      <c r="S130" s="230"/>
      <c r="T130" s="23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2" t="s">
        <v>144</v>
      </c>
      <c r="AU130" s="232" t="s">
        <v>85</v>
      </c>
      <c r="AV130" s="13" t="s">
        <v>83</v>
      </c>
      <c r="AW130" s="13" t="s">
        <v>35</v>
      </c>
      <c r="AX130" s="13" t="s">
        <v>75</v>
      </c>
      <c r="AY130" s="232" t="s">
        <v>133</v>
      </c>
    </row>
    <row r="131" s="14" customFormat="1">
      <c r="A131" s="14"/>
      <c r="B131" s="233"/>
      <c r="C131" s="234"/>
      <c r="D131" s="224" t="s">
        <v>144</v>
      </c>
      <c r="E131" s="235" t="s">
        <v>19</v>
      </c>
      <c r="F131" s="236" t="s">
        <v>191</v>
      </c>
      <c r="G131" s="234"/>
      <c r="H131" s="237">
        <v>54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3" t="s">
        <v>144</v>
      </c>
      <c r="AU131" s="243" t="s">
        <v>85</v>
      </c>
      <c r="AV131" s="14" t="s">
        <v>85</v>
      </c>
      <c r="AW131" s="14" t="s">
        <v>35</v>
      </c>
      <c r="AX131" s="14" t="s">
        <v>75</v>
      </c>
      <c r="AY131" s="243" t="s">
        <v>133</v>
      </c>
    </row>
    <row r="132" s="15" customFormat="1">
      <c r="A132" s="15"/>
      <c r="B132" s="244"/>
      <c r="C132" s="245"/>
      <c r="D132" s="224" t="s">
        <v>144</v>
      </c>
      <c r="E132" s="246" t="s">
        <v>19</v>
      </c>
      <c r="F132" s="247" t="s">
        <v>147</v>
      </c>
      <c r="G132" s="245"/>
      <c r="H132" s="248">
        <v>54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4" t="s">
        <v>144</v>
      </c>
      <c r="AU132" s="254" t="s">
        <v>85</v>
      </c>
      <c r="AV132" s="15" t="s">
        <v>140</v>
      </c>
      <c r="AW132" s="15" t="s">
        <v>35</v>
      </c>
      <c r="AX132" s="15" t="s">
        <v>83</v>
      </c>
      <c r="AY132" s="254" t="s">
        <v>133</v>
      </c>
    </row>
    <row r="133" s="2" customFormat="1" ht="37.8" customHeight="1">
      <c r="A133" s="38"/>
      <c r="B133" s="39"/>
      <c r="C133" s="204" t="s">
        <v>192</v>
      </c>
      <c r="D133" s="204" t="s">
        <v>135</v>
      </c>
      <c r="E133" s="205" t="s">
        <v>193</v>
      </c>
      <c r="F133" s="206" t="s">
        <v>194</v>
      </c>
      <c r="G133" s="207" t="s">
        <v>187</v>
      </c>
      <c r="H133" s="208">
        <v>54</v>
      </c>
      <c r="I133" s="209"/>
      <c r="J133" s="210">
        <f>ROUND(I133*H133,2)</f>
        <v>0</v>
      </c>
      <c r="K133" s="206" t="s">
        <v>139</v>
      </c>
      <c r="L133" s="44"/>
      <c r="M133" s="211" t="s">
        <v>19</v>
      </c>
      <c r="N133" s="212" t="s">
        <v>46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140</v>
      </c>
      <c r="AT133" s="215" t="s">
        <v>135</v>
      </c>
      <c r="AU133" s="215" t="s">
        <v>85</v>
      </c>
      <c r="AY133" s="17" t="s">
        <v>133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83</v>
      </c>
      <c r="BK133" s="216">
        <f>ROUND(I133*H133,2)</f>
        <v>0</v>
      </c>
      <c r="BL133" s="17" t="s">
        <v>140</v>
      </c>
      <c r="BM133" s="215" t="s">
        <v>195</v>
      </c>
    </row>
    <row r="134" s="2" customFormat="1">
      <c r="A134" s="38"/>
      <c r="B134" s="39"/>
      <c r="C134" s="40"/>
      <c r="D134" s="217" t="s">
        <v>142</v>
      </c>
      <c r="E134" s="40"/>
      <c r="F134" s="218" t="s">
        <v>196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142</v>
      </c>
      <c r="AU134" s="17" t="s">
        <v>85</v>
      </c>
    </row>
    <row r="135" s="13" customFormat="1">
      <c r="A135" s="13"/>
      <c r="B135" s="222"/>
      <c r="C135" s="223"/>
      <c r="D135" s="224" t="s">
        <v>144</v>
      </c>
      <c r="E135" s="225" t="s">
        <v>19</v>
      </c>
      <c r="F135" s="226" t="s">
        <v>190</v>
      </c>
      <c r="G135" s="223"/>
      <c r="H135" s="225" t="s">
        <v>19</v>
      </c>
      <c r="I135" s="227"/>
      <c r="J135" s="223"/>
      <c r="K135" s="223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144</v>
      </c>
      <c r="AU135" s="232" t="s">
        <v>85</v>
      </c>
      <c r="AV135" s="13" t="s">
        <v>83</v>
      </c>
      <c r="AW135" s="13" t="s">
        <v>35</v>
      </c>
      <c r="AX135" s="13" t="s">
        <v>75</v>
      </c>
      <c r="AY135" s="232" t="s">
        <v>133</v>
      </c>
    </row>
    <row r="136" s="14" customFormat="1">
      <c r="A136" s="14"/>
      <c r="B136" s="233"/>
      <c r="C136" s="234"/>
      <c r="D136" s="224" t="s">
        <v>144</v>
      </c>
      <c r="E136" s="235" t="s">
        <v>19</v>
      </c>
      <c r="F136" s="236" t="s">
        <v>191</v>
      </c>
      <c r="G136" s="234"/>
      <c r="H136" s="237">
        <v>54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3" t="s">
        <v>144</v>
      </c>
      <c r="AU136" s="243" t="s">
        <v>85</v>
      </c>
      <c r="AV136" s="14" t="s">
        <v>85</v>
      </c>
      <c r="AW136" s="14" t="s">
        <v>35</v>
      </c>
      <c r="AX136" s="14" t="s">
        <v>75</v>
      </c>
      <c r="AY136" s="243" t="s">
        <v>133</v>
      </c>
    </row>
    <row r="137" s="15" customFormat="1">
      <c r="A137" s="15"/>
      <c r="B137" s="244"/>
      <c r="C137" s="245"/>
      <c r="D137" s="224" t="s">
        <v>144</v>
      </c>
      <c r="E137" s="246" t="s">
        <v>19</v>
      </c>
      <c r="F137" s="247" t="s">
        <v>147</v>
      </c>
      <c r="G137" s="245"/>
      <c r="H137" s="248">
        <v>54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4" t="s">
        <v>144</v>
      </c>
      <c r="AU137" s="254" t="s">
        <v>85</v>
      </c>
      <c r="AV137" s="15" t="s">
        <v>140</v>
      </c>
      <c r="AW137" s="15" t="s">
        <v>35</v>
      </c>
      <c r="AX137" s="15" t="s">
        <v>83</v>
      </c>
      <c r="AY137" s="254" t="s">
        <v>133</v>
      </c>
    </row>
    <row r="138" s="12" customFormat="1" ht="22.8" customHeight="1">
      <c r="A138" s="12"/>
      <c r="B138" s="188"/>
      <c r="C138" s="189"/>
      <c r="D138" s="190" t="s">
        <v>74</v>
      </c>
      <c r="E138" s="202" t="s">
        <v>162</v>
      </c>
      <c r="F138" s="202" t="s">
        <v>197</v>
      </c>
      <c r="G138" s="189"/>
      <c r="H138" s="189"/>
      <c r="I138" s="192"/>
      <c r="J138" s="203">
        <f>BK138</f>
        <v>0</v>
      </c>
      <c r="K138" s="189"/>
      <c r="L138" s="194"/>
      <c r="M138" s="195"/>
      <c r="N138" s="196"/>
      <c r="O138" s="196"/>
      <c r="P138" s="197">
        <f>SUM(P139:P150)</f>
        <v>0</v>
      </c>
      <c r="Q138" s="196"/>
      <c r="R138" s="197">
        <f>SUM(R139:R150)</f>
        <v>3.5282901999999998</v>
      </c>
      <c r="S138" s="196"/>
      <c r="T138" s="198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9" t="s">
        <v>83</v>
      </c>
      <c r="AT138" s="200" t="s">
        <v>74</v>
      </c>
      <c r="AU138" s="200" t="s">
        <v>83</v>
      </c>
      <c r="AY138" s="199" t="s">
        <v>133</v>
      </c>
      <c r="BK138" s="201">
        <f>SUM(BK139:BK150)</f>
        <v>0</v>
      </c>
    </row>
    <row r="139" s="2" customFormat="1" ht="44.25" customHeight="1">
      <c r="A139" s="38"/>
      <c r="B139" s="39"/>
      <c r="C139" s="204" t="s">
        <v>198</v>
      </c>
      <c r="D139" s="204" t="s">
        <v>135</v>
      </c>
      <c r="E139" s="205" t="s">
        <v>199</v>
      </c>
      <c r="F139" s="206" t="s">
        <v>200</v>
      </c>
      <c r="G139" s="207" t="s">
        <v>187</v>
      </c>
      <c r="H139" s="208">
        <v>17.16</v>
      </c>
      <c r="I139" s="209"/>
      <c r="J139" s="210">
        <f>ROUND(I139*H139,2)</f>
        <v>0</v>
      </c>
      <c r="K139" s="206" t="s">
        <v>139</v>
      </c>
      <c r="L139" s="44"/>
      <c r="M139" s="211" t="s">
        <v>19</v>
      </c>
      <c r="N139" s="212" t="s">
        <v>46</v>
      </c>
      <c r="O139" s="84"/>
      <c r="P139" s="213">
        <f>O139*H139</f>
        <v>0</v>
      </c>
      <c r="Q139" s="213">
        <v>0</v>
      </c>
      <c r="R139" s="213">
        <f>Q139*H139</f>
        <v>0</v>
      </c>
      <c r="S139" s="213">
        <v>0</v>
      </c>
      <c r="T139" s="21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15" t="s">
        <v>140</v>
      </c>
      <c r="AT139" s="215" t="s">
        <v>135</v>
      </c>
      <c r="AU139" s="215" t="s">
        <v>85</v>
      </c>
      <c r="AY139" s="17" t="s">
        <v>133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83</v>
      </c>
      <c r="BK139" s="216">
        <f>ROUND(I139*H139,2)</f>
        <v>0</v>
      </c>
      <c r="BL139" s="17" t="s">
        <v>140</v>
      </c>
      <c r="BM139" s="215" t="s">
        <v>201</v>
      </c>
    </row>
    <row r="140" s="2" customFormat="1">
      <c r="A140" s="38"/>
      <c r="B140" s="39"/>
      <c r="C140" s="40"/>
      <c r="D140" s="217" t="s">
        <v>142</v>
      </c>
      <c r="E140" s="40"/>
      <c r="F140" s="218" t="s">
        <v>202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142</v>
      </c>
      <c r="AU140" s="17" t="s">
        <v>85</v>
      </c>
    </row>
    <row r="141" s="13" customFormat="1">
      <c r="A141" s="13"/>
      <c r="B141" s="222"/>
      <c r="C141" s="223"/>
      <c r="D141" s="224" t="s">
        <v>144</v>
      </c>
      <c r="E141" s="225" t="s">
        <v>19</v>
      </c>
      <c r="F141" s="226" t="s">
        <v>203</v>
      </c>
      <c r="G141" s="223"/>
      <c r="H141" s="225" t="s">
        <v>19</v>
      </c>
      <c r="I141" s="227"/>
      <c r="J141" s="223"/>
      <c r="K141" s="223"/>
      <c r="L141" s="228"/>
      <c r="M141" s="229"/>
      <c r="N141" s="230"/>
      <c r="O141" s="230"/>
      <c r="P141" s="230"/>
      <c r="Q141" s="230"/>
      <c r="R141" s="230"/>
      <c r="S141" s="230"/>
      <c r="T141" s="23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2" t="s">
        <v>144</v>
      </c>
      <c r="AU141" s="232" t="s">
        <v>85</v>
      </c>
      <c r="AV141" s="13" t="s">
        <v>83</v>
      </c>
      <c r="AW141" s="13" t="s">
        <v>35</v>
      </c>
      <c r="AX141" s="13" t="s">
        <v>75</v>
      </c>
      <c r="AY141" s="232" t="s">
        <v>133</v>
      </c>
    </row>
    <row r="142" s="14" customFormat="1">
      <c r="A142" s="14"/>
      <c r="B142" s="233"/>
      <c r="C142" s="234"/>
      <c r="D142" s="224" t="s">
        <v>144</v>
      </c>
      <c r="E142" s="235" t="s">
        <v>19</v>
      </c>
      <c r="F142" s="236" t="s">
        <v>204</v>
      </c>
      <c r="G142" s="234"/>
      <c r="H142" s="237">
        <v>17.16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3" t="s">
        <v>144</v>
      </c>
      <c r="AU142" s="243" t="s">
        <v>85</v>
      </c>
      <c r="AV142" s="14" t="s">
        <v>85</v>
      </c>
      <c r="AW142" s="14" t="s">
        <v>35</v>
      </c>
      <c r="AX142" s="14" t="s">
        <v>75</v>
      </c>
      <c r="AY142" s="243" t="s">
        <v>133</v>
      </c>
    </row>
    <row r="143" s="15" customFormat="1">
      <c r="A143" s="15"/>
      <c r="B143" s="244"/>
      <c r="C143" s="245"/>
      <c r="D143" s="224" t="s">
        <v>144</v>
      </c>
      <c r="E143" s="246" t="s">
        <v>19</v>
      </c>
      <c r="F143" s="247" t="s">
        <v>147</v>
      </c>
      <c r="G143" s="245"/>
      <c r="H143" s="248">
        <v>17.16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4" t="s">
        <v>144</v>
      </c>
      <c r="AU143" s="254" t="s">
        <v>85</v>
      </c>
      <c r="AV143" s="15" t="s">
        <v>140</v>
      </c>
      <c r="AW143" s="15" t="s">
        <v>35</v>
      </c>
      <c r="AX143" s="15" t="s">
        <v>83</v>
      </c>
      <c r="AY143" s="254" t="s">
        <v>133</v>
      </c>
    </row>
    <row r="144" s="2" customFormat="1" ht="78" customHeight="1">
      <c r="A144" s="38"/>
      <c r="B144" s="39"/>
      <c r="C144" s="204" t="s">
        <v>205</v>
      </c>
      <c r="D144" s="204" t="s">
        <v>135</v>
      </c>
      <c r="E144" s="205" t="s">
        <v>206</v>
      </c>
      <c r="F144" s="206" t="s">
        <v>207</v>
      </c>
      <c r="G144" s="207" t="s">
        <v>187</v>
      </c>
      <c r="H144" s="208">
        <v>17.16</v>
      </c>
      <c r="I144" s="209"/>
      <c r="J144" s="210">
        <f>ROUND(I144*H144,2)</f>
        <v>0</v>
      </c>
      <c r="K144" s="206" t="s">
        <v>139</v>
      </c>
      <c r="L144" s="44"/>
      <c r="M144" s="211" t="s">
        <v>19</v>
      </c>
      <c r="N144" s="212" t="s">
        <v>46</v>
      </c>
      <c r="O144" s="84"/>
      <c r="P144" s="213">
        <f>O144*H144</f>
        <v>0</v>
      </c>
      <c r="Q144" s="213">
        <v>0.089219999999999994</v>
      </c>
      <c r="R144" s="213">
        <f>Q144*H144</f>
        <v>1.5310151999999999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140</v>
      </c>
      <c r="AT144" s="215" t="s">
        <v>135</v>
      </c>
      <c r="AU144" s="215" t="s">
        <v>85</v>
      </c>
      <c r="AY144" s="17" t="s">
        <v>133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83</v>
      </c>
      <c r="BK144" s="216">
        <f>ROUND(I144*H144,2)</f>
        <v>0</v>
      </c>
      <c r="BL144" s="17" t="s">
        <v>140</v>
      </c>
      <c r="BM144" s="215" t="s">
        <v>208</v>
      </c>
    </row>
    <row r="145" s="2" customFormat="1">
      <c r="A145" s="38"/>
      <c r="B145" s="39"/>
      <c r="C145" s="40"/>
      <c r="D145" s="217" t="s">
        <v>142</v>
      </c>
      <c r="E145" s="40"/>
      <c r="F145" s="218" t="s">
        <v>209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142</v>
      </c>
      <c r="AU145" s="17" t="s">
        <v>85</v>
      </c>
    </row>
    <row r="146" s="13" customFormat="1">
      <c r="A146" s="13"/>
      <c r="B146" s="222"/>
      <c r="C146" s="223"/>
      <c r="D146" s="224" t="s">
        <v>144</v>
      </c>
      <c r="E146" s="225" t="s">
        <v>19</v>
      </c>
      <c r="F146" s="226" t="s">
        <v>203</v>
      </c>
      <c r="G146" s="223"/>
      <c r="H146" s="225" t="s">
        <v>19</v>
      </c>
      <c r="I146" s="227"/>
      <c r="J146" s="223"/>
      <c r="K146" s="223"/>
      <c r="L146" s="228"/>
      <c r="M146" s="229"/>
      <c r="N146" s="230"/>
      <c r="O146" s="230"/>
      <c r="P146" s="230"/>
      <c r="Q146" s="230"/>
      <c r="R146" s="230"/>
      <c r="S146" s="230"/>
      <c r="T146" s="23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2" t="s">
        <v>144</v>
      </c>
      <c r="AU146" s="232" t="s">
        <v>85</v>
      </c>
      <c r="AV146" s="13" t="s">
        <v>83</v>
      </c>
      <c r="AW146" s="13" t="s">
        <v>35</v>
      </c>
      <c r="AX146" s="13" t="s">
        <v>75</v>
      </c>
      <c r="AY146" s="232" t="s">
        <v>133</v>
      </c>
    </row>
    <row r="147" s="14" customFormat="1">
      <c r="A147" s="14"/>
      <c r="B147" s="233"/>
      <c r="C147" s="234"/>
      <c r="D147" s="224" t="s">
        <v>144</v>
      </c>
      <c r="E147" s="235" t="s">
        <v>19</v>
      </c>
      <c r="F147" s="236" t="s">
        <v>204</v>
      </c>
      <c r="G147" s="234"/>
      <c r="H147" s="237">
        <v>17.16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3" t="s">
        <v>144</v>
      </c>
      <c r="AU147" s="243" t="s">
        <v>85</v>
      </c>
      <c r="AV147" s="14" t="s">
        <v>85</v>
      </c>
      <c r="AW147" s="14" t="s">
        <v>35</v>
      </c>
      <c r="AX147" s="14" t="s">
        <v>75</v>
      </c>
      <c r="AY147" s="243" t="s">
        <v>133</v>
      </c>
    </row>
    <row r="148" s="15" customFormat="1">
      <c r="A148" s="15"/>
      <c r="B148" s="244"/>
      <c r="C148" s="245"/>
      <c r="D148" s="224" t="s">
        <v>144</v>
      </c>
      <c r="E148" s="246" t="s">
        <v>19</v>
      </c>
      <c r="F148" s="247" t="s">
        <v>147</v>
      </c>
      <c r="G148" s="245"/>
      <c r="H148" s="248">
        <v>17.16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4" t="s">
        <v>144</v>
      </c>
      <c r="AU148" s="254" t="s">
        <v>85</v>
      </c>
      <c r="AV148" s="15" t="s">
        <v>140</v>
      </c>
      <c r="AW148" s="15" t="s">
        <v>35</v>
      </c>
      <c r="AX148" s="15" t="s">
        <v>83</v>
      </c>
      <c r="AY148" s="254" t="s">
        <v>133</v>
      </c>
    </row>
    <row r="149" s="2" customFormat="1" ht="24.15" customHeight="1">
      <c r="A149" s="38"/>
      <c r="B149" s="39"/>
      <c r="C149" s="255" t="s">
        <v>8</v>
      </c>
      <c r="D149" s="255" t="s">
        <v>179</v>
      </c>
      <c r="E149" s="256" t="s">
        <v>210</v>
      </c>
      <c r="F149" s="257" t="s">
        <v>211</v>
      </c>
      <c r="G149" s="258" t="s">
        <v>187</v>
      </c>
      <c r="H149" s="259">
        <v>17.675000000000001</v>
      </c>
      <c r="I149" s="260"/>
      <c r="J149" s="261">
        <f>ROUND(I149*H149,2)</f>
        <v>0</v>
      </c>
      <c r="K149" s="257" t="s">
        <v>139</v>
      </c>
      <c r="L149" s="262"/>
      <c r="M149" s="263" t="s">
        <v>19</v>
      </c>
      <c r="N149" s="264" t="s">
        <v>46</v>
      </c>
      <c r="O149" s="84"/>
      <c r="P149" s="213">
        <f>O149*H149</f>
        <v>0</v>
      </c>
      <c r="Q149" s="213">
        <v>0.113</v>
      </c>
      <c r="R149" s="213">
        <f>Q149*H149</f>
        <v>1.9972750000000001</v>
      </c>
      <c r="S149" s="213">
        <v>0</v>
      </c>
      <c r="T149" s="21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15" t="s">
        <v>182</v>
      </c>
      <c r="AT149" s="215" t="s">
        <v>179</v>
      </c>
      <c r="AU149" s="215" t="s">
        <v>85</v>
      </c>
      <c r="AY149" s="17" t="s">
        <v>133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7" t="s">
        <v>83</v>
      </c>
      <c r="BK149" s="216">
        <f>ROUND(I149*H149,2)</f>
        <v>0</v>
      </c>
      <c r="BL149" s="17" t="s">
        <v>140</v>
      </c>
      <c r="BM149" s="215" t="s">
        <v>212</v>
      </c>
    </row>
    <row r="150" s="14" customFormat="1">
      <c r="A150" s="14"/>
      <c r="B150" s="233"/>
      <c r="C150" s="234"/>
      <c r="D150" s="224" t="s">
        <v>144</v>
      </c>
      <c r="E150" s="235" t="s">
        <v>19</v>
      </c>
      <c r="F150" s="236" t="s">
        <v>213</v>
      </c>
      <c r="G150" s="234"/>
      <c r="H150" s="237">
        <v>17.675000000000001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3" t="s">
        <v>144</v>
      </c>
      <c r="AU150" s="243" t="s">
        <v>85</v>
      </c>
      <c r="AV150" s="14" t="s">
        <v>85</v>
      </c>
      <c r="AW150" s="14" t="s">
        <v>35</v>
      </c>
      <c r="AX150" s="14" t="s">
        <v>83</v>
      </c>
      <c r="AY150" s="243" t="s">
        <v>133</v>
      </c>
    </row>
    <row r="151" s="12" customFormat="1" ht="22.8" customHeight="1">
      <c r="A151" s="12"/>
      <c r="B151" s="188"/>
      <c r="C151" s="189"/>
      <c r="D151" s="190" t="s">
        <v>74</v>
      </c>
      <c r="E151" s="202" t="s">
        <v>170</v>
      </c>
      <c r="F151" s="202" t="s">
        <v>214</v>
      </c>
      <c r="G151" s="189"/>
      <c r="H151" s="189"/>
      <c r="I151" s="192"/>
      <c r="J151" s="203">
        <f>BK151</f>
        <v>0</v>
      </c>
      <c r="K151" s="189"/>
      <c r="L151" s="194"/>
      <c r="M151" s="195"/>
      <c r="N151" s="196"/>
      <c r="O151" s="196"/>
      <c r="P151" s="197">
        <f>SUM(P152:P219)</f>
        <v>0</v>
      </c>
      <c r="Q151" s="196"/>
      <c r="R151" s="197">
        <f>SUM(R152:R219)</f>
        <v>3.9584794800000003</v>
      </c>
      <c r="S151" s="196"/>
      <c r="T151" s="198">
        <f>SUM(T152:T219)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99" t="s">
        <v>83</v>
      </c>
      <c r="AT151" s="200" t="s">
        <v>74</v>
      </c>
      <c r="AU151" s="200" t="s">
        <v>83</v>
      </c>
      <c r="AY151" s="199" t="s">
        <v>133</v>
      </c>
      <c r="BK151" s="201">
        <f>SUM(BK152:BK219)</f>
        <v>0</v>
      </c>
    </row>
    <row r="152" s="2" customFormat="1" ht="37.8" customHeight="1">
      <c r="A152" s="38"/>
      <c r="B152" s="39"/>
      <c r="C152" s="204" t="s">
        <v>215</v>
      </c>
      <c r="D152" s="204" t="s">
        <v>135</v>
      </c>
      <c r="E152" s="205" t="s">
        <v>216</v>
      </c>
      <c r="F152" s="206" t="s">
        <v>217</v>
      </c>
      <c r="G152" s="207" t="s">
        <v>218</v>
      </c>
      <c r="H152" s="208">
        <v>6</v>
      </c>
      <c r="I152" s="209"/>
      <c r="J152" s="210">
        <f>ROUND(I152*H152,2)</f>
        <v>0</v>
      </c>
      <c r="K152" s="206" t="s">
        <v>219</v>
      </c>
      <c r="L152" s="44"/>
      <c r="M152" s="211" t="s">
        <v>19</v>
      </c>
      <c r="N152" s="212" t="s">
        <v>46</v>
      </c>
      <c r="O152" s="84"/>
      <c r="P152" s="213">
        <f>O152*H152</f>
        <v>0</v>
      </c>
      <c r="Q152" s="213">
        <v>0.42153000000000002</v>
      </c>
      <c r="R152" s="213">
        <f>Q152*H152</f>
        <v>2.5291800000000002</v>
      </c>
      <c r="S152" s="213">
        <v>0</v>
      </c>
      <c r="T152" s="21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15" t="s">
        <v>140</v>
      </c>
      <c r="AT152" s="215" t="s">
        <v>135</v>
      </c>
      <c r="AU152" s="215" t="s">
        <v>85</v>
      </c>
      <c r="AY152" s="17" t="s">
        <v>133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7" t="s">
        <v>83</v>
      </c>
      <c r="BK152" s="216">
        <f>ROUND(I152*H152,2)</f>
        <v>0</v>
      </c>
      <c r="BL152" s="17" t="s">
        <v>140</v>
      </c>
      <c r="BM152" s="215" t="s">
        <v>220</v>
      </c>
    </row>
    <row r="153" s="2" customFormat="1">
      <c r="A153" s="38"/>
      <c r="B153" s="39"/>
      <c r="C153" s="40"/>
      <c r="D153" s="217" t="s">
        <v>142</v>
      </c>
      <c r="E153" s="40"/>
      <c r="F153" s="218" t="s">
        <v>221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142</v>
      </c>
      <c r="AU153" s="17" t="s">
        <v>85</v>
      </c>
    </row>
    <row r="154" s="2" customFormat="1" ht="37.8" customHeight="1">
      <c r="A154" s="38"/>
      <c r="B154" s="39"/>
      <c r="C154" s="255" t="s">
        <v>222</v>
      </c>
      <c r="D154" s="255" t="s">
        <v>179</v>
      </c>
      <c r="E154" s="256" t="s">
        <v>223</v>
      </c>
      <c r="F154" s="257" t="s">
        <v>224</v>
      </c>
      <c r="G154" s="258" t="s">
        <v>218</v>
      </c>
      <c r="H154" s="259">
        <v>6</v>
      </c>
      <c r="I154" s="260"/>
      <c r="J154" s="261">
        <f>ROUND(I154*H154,2)</f>
        <v>0</v>
      </c>
      <c r="K154" s="257" t="s">
        <v>219</v>
      </c>
      <c r="L154" s="262"/>
      <c r="M154" s="263" t="s">
        <v>19</v>
      </c>
      <c r="N154" s="264" t="s">
        <v>46</v>
      </c>
      <c r="O154" s="84"/>
      <c r="P154" s="213">
        <f>O154*H154</f>
        <v>0</v>
      </c>
      <c r="Q154" s="213">
        <v>0.018339999999999999</v>
      </c>
      <c r="R154" s="213">
        <f>Q154*H154</f>
        <v>0.11004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182</v>
      </c>
      <c r="AT154" s="215" t="s">
        <v>179</v>
      </c>
      <c r="AU154" s="215" t="s">
        <v>85</v>
      </c>
      <c r="AY154" s="17" t="s">
        <v>133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83</v>
      </c>
      <c r="BK154" s="216">
        <f>ROUND(I154*H154,2)</f>
        <v>0</v>
      </c>
      <c r="BL154" s="17" t="s">
        <v>140</v>
      </c>
      <c r="BM154" s="215" t="s">
        <v>225</v>
      </c>
    </row>
    <row r="155" s="2" customFormat="1" ht="16.5" customHeight="1">
      <c r="A155" s="38"/>
      <c r="B155" s="39"/>
      <c r="C155" s="204" t="s">
        <v>226</v>
      </c>
      <c r="D155" s="204" t="s">
        <v>135</v>
      </c>
      <c r="E155" s="205" t="s">
        <v>227</v>
      </c>
      <c r="F155" s="206" t="s">
        <v>228</v>
      </c>
      <c r="G155" s="207" t="s">
        <v>229</v>
      </c>
      <c r="H155" s="208">
        <v>6</v>
      </c>
      <c r="I155" s="209"/>
      <c r="J155" s="210">
        <f>ROUND(I155*H155,2)</f>
        <v>0</v>
      </c>
      <c r="K155" s="206" t="s">
        <v>19</v>
      </c>
      <c r="L155" s="44"/>
      <c r="M155" s="211" t="s">
        <v>19</v>
      </c>
      <c r="N155" s="212" t="s">
        <v>46</v>
      </c>
      <c r="O155" s="84"/>
      <c r="P155" s="213">
        <f>O155*H155</f>
        <v>0</v>
      </c>
      <c r="Q155" s="213">
        <v>0</v>
      </c>
      <c r="R155" s="213">
        <f>Q155*H155</f>
        <v>0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140</v>
      </c>
      <c r="AT155" s="215" t="s">
        <v>135</v>
      </c>
      <c r="AU155" s="215" t="s">
        <v>85</v>
      </c>
      <c r="AY155" s="17" t="s">
        <v>133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83</v>
      </c>
      <c r="BK155" s="216">
        <f>ROUND(I155*H155,2)</f>
        <v>0</v>
      </c>
      <c r="BL155" s="17" t="s">
        <v>140</v>
      </c>
      <c r="BM155" s="215" t="s">
        <v>230</v>
      </c>
    </row>
    <row r="156" s="13" customFormat="1">
      <c r="A156" s="13"/>
      <c r="B156" s="222"/>
      <c r="C156" s="223"/>
      <c r="D156" s="224" t="s">
        <v>144</v>
      </c>
      <c r="E156" s="225" t="s">
        <v>19</v>
      </c>
      <c r="F156" s="226" t="s">
        <v>231</v>
      </c>
      <c r="G156" s="223"/>
      <c r="H156" s="225" t="s">
        <v>19</v>
      </c>
      <c r="I156" s="227"/>
      <c r="J156" s="223"/>
      <c r="K156" s="223"/>
      <c r="L156" s="228"/>
      <c r="M156" s="229"/>
      <c r="N156" s="230"/>
      <c r="O156" s="230"/>
      <c r="P156" s="230"/>
      <c r="Q156" s="230"/>
      <c r="R156" s="230"/>
      <c r="S156" s="230"/>
      <c r="T156" s="23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2" t="s">
        <v>144</v>
      </c>
      <c r="AU156" s="232" t="s">
        <v>85</v>
      </c>
      <c r="AV156" s="13" t="s">
        <v>83</v>
      </c>
      <c r="AW156" s="13" t="s">
        <v>35</v>
      </c>
      <c r="AX156" s="13" t="s">
        <v>75</v>
      </c>
      <c r="AY156" s="232" t="s">
        <v>133</v>
      </c>
    </row>
    <row r="157" s="14" customFormat="1">
      <c r="A157" s="14"/>
      <c r="B157" s="233"/>
      <c r="C157" s="234"/>
      <c r="D157" s="224" t="s">
        <v>144</v>
      </c>
      <c r="E157" s="235" t="s">
        <v>19</v>
      </c>
      <c r="F157" s="236" t="s">
        <v>170</v>
      </c>
      <c r="G157" s="234"/>
      <c r="H157" s="237">
        <v>6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3" t="s">
        <v>144</v>
      </c>
      <c r="AU157" s="243" t="s">
        <v>85</v>
      </c>
      <c r="AV157" s="14" t="s">
        <v>85</v>
      </c>
      <c r="AW157" s="14" t="s">
        <v>35</v>
      </c>
      <c r="AX157" s="14" t="s">
        <v>75</v>
      </c>
      <c r="AY157" s="243" t="s">
        <v>133</v>
      </c>
    </row>
    <row r="158" s="15" customFormat="1">
      <c r="A158" s="15"/>
      <c r="B158" s="244"/>
      <c r="C158" s="245"/>
      <c r="D158" s="224" t="s">
        <v>144</v>
      </c>
      <c r="E158" s="246" t="s">
        <v>19</v>
      </c>
      <c r="F158" s="247" t="s">
        <v>147</v>
      </c>
      <c r="G158" s="245"/>
      <c r="H158" s="248">
        <v>6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4" t="s">
        <v>144</v>
      </c>
      <c r="AU158" s="254" t="s">
        <v>85</v>
      </c>
      <c r="AV158" s="15" t="s">
        <v>140</v>
      </c>
      <c r="AW158" s="15" t="s">
        <v>35</v>
      </c>
      <c r="AX158" s="15" t="s">
        <v>83</v>
      </c>
      <c r="AY158" s="254" t="s">
        <v>133</v>
      </c>
    </row>
    <row r="159" s="2" customFormat="1" ht="37.8" customHeight="1">
      <c r="A159" s="38"/>
      <c r="B159" s="39"/>
      <c r="C159" s="204" t="s">
        <v>232</v>
      </c>
      <c r="D159" s="204" t="s">
        <v>135</v>
      </c>
      <c r="E159" s="205" t="s">
        <v>233</v>
      </c>
      <c r="F159" s="206" t="s">
        <v>234</v>
      </c>
      <c r="G159" s="207" t="s">
        <v>187</v>
      </c>
      <c r="H159" s="208">
        <v>58.079999999999998</v>
      </c>
      <c r="I159" s="209"/>
      <c r="J159" s="210">
        <f>ROUND(I159*H159,2)</f>
        <v>0</v>
      </c>
      <c r="K159" s="206" t="s">
        <v>139</v>
      </c>
      <c r="L159" s="44"/>
      <c r="M159" s="211" t="s">
        <v>19</v>
      </c>
      <c r="N159" s="212" t="s">
        <v>46</v>
      </c>
      <c r="O159" s="84"/>
      <c r="P159" s="213">
        <f>O159*H159</f>
        <v>0</v>
      </c>
      <c r="Q159" s="213">
        <v>0.0043800000000000002</v>
      </c>
      <c r="R159" s="213">
        <f>Q159*H159</f>
        <v>0.25439040000000002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140</v>
      </c>
      <c r="AT159" s="215" t="s">
        <v>135</v>
      </c>
      <c r="AU159" s="215" t="s">
        <v>85</v>
      </c>
      <c r="AY159" s="17" t="s">
        <v>133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83</v>
      </c>
      <c r="BK159" s="216">
        <f>ROUND(I159*H159,2)</f>
        <v>0</v>
      </c>
      <c r="BL159" s="17" t="s">
        <v>140</v>
      </c>
      <c r="BM159" s="215" t="s">
        <v>235</v>
      </c>
    </row>
    <row r="160" s="2" customFormat="1">
      <c r="A160" s="38"/>
      <c r="B160" s="39"/>
      <c r="C160" s="40"/>
      <c r="D160" s="217" t="s">
        <v>142</v>
      </c>
      <c r="E160" s="40"/>
      <c r="F160" s="218" t="s">
        <v>236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142</v>
      </c>
      <c r="AU160" s="17" t="s">
        <v>85</v>
      </c>
    </row>
    <row r="161" s="13" customFormat="1">
      <c r="A161" s="13"/>
      <c r="B161" s="222"/>
      <c r="C161" s="223"/>
      <c r="D161" s="224" t="s">
        <v>144</v>
      </c>
      <c r="E161" s="225" t="s">
        <v>19</v>
      </c>
      <c r="F161" s="226" t="s">
        <v>237</v>
      </c>
      <c r="G161" s="223"/>
      <c r="H161" s="225" t="s">
        <v>19</v>
      </c>
      <c r="I161" s="227"/>
      <c r="J161" s="223"/>
      <c r="K161" s="223"/>
      <c r="L161" s="228"/>
      <c r="M161" s="229"/>
      <c r="N161" s="230"/>
      <c r="O161" s="230"/>
      <c r="P161" s="230"/>
      <c r="Q161" s="230"/>
      <c r="R161" s="230"/>
      <c r="S161" s="230"/>
      <c r="T161" s="23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2" t="s">
        <v>144</v>
      </c>
      <c r="AU161" s="232" t="s">
        <v>85</v>
      </c>
      <c r="AV161" s="13" t="s">
        <v>83</v>
      </c>
      <c r="AW161" s="13" t="s">
        <v>35</v>
      </c>
      <c r="AX161" s="13" t="s">
        <v>75</v>
      </c>
      <c r="AY161" s="232" t="s">
        <v>133</v>
      </c>
    </row>
    <row r="162" s="14" customFormat="1">
      <c r="A162" s="14"/>
      <c r="B162" s="233"/>
      <c r="C162" s="234"/>
      <c r="D162" s="224" t="s">
        <v>144</v>
      </c>
      <c r="E162" s="235" t="s">
        <v>19</v>
      </c>
      <c r="F162" s="236" t="s">
        <v>238</v>
      </c>
      <c r="G162" s="234"/>
      <c r="H162" s="237">
        <v>58.079999999999998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3" t="s">
        <v>144</v>
      </c>
      <c r="AU162" s="243" t="s">
        <v>85</v>
      </c>
      <c r="AV162" s="14" t="s">
        <v>85</v>
      </c>
      <c r="AW162" s="14" t="s">
        <v>35</v>
      </c>
      <c r="AX162" s="14" t="s">
        <v>75</v>
      </c>
      <c r="AY162" s="243" t="s">
        <v>133</v>
      </c>
    </row>
    <row r="163" s="15" customFormat="1">
      <c r="A163" s="15"/>
      <c r="B163" s="244"/>
      <c r="C163" s="245"/>
      <c r="D163" s="224" t="s">
        <v>144</v>
      </c>
      <c r="E163" s="246" t="s">
        <v>19</v>
      </c>
      <c r="F163" s="247" t="s">
        <v>147</v>
      </c>
      <c r="G163" s="245"/>
      <c r="H163" s="248">
        <v>58.079999999999998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4" t="s">
        <v>144</v>
      </c>
      <c r="AU163" s="254" t="s">
        <v>85</v>
      </c>
      <c r="AV163" s="15" t="s">
        <v>140</v>
      </c>
      <c r="AW163" s="15" t="s">
        <v>35</v>
      </c>
      <c r="AX163" s="15" t="s">
        <v>83</v>
      </c>
      <c r="AY163" s="254" t="s">
        <v>133</v>
      </c>
    </row>
    <row r="164" s="2" customFormat="1" ht="37.8" customHeight="1">
      <c r="A164" s="38"/>
      <c r="B164" s="39"/>
      <c r="C164" s="204" t="s">
        <v>239</v>
      </c>
      <c r="D164" s="204" t="s">
        <v>135</v>
      </c>
      <c r="E164" s="205" t="s">
        <v>240</v>
      </c>
      <c r="F164" s="206" t="s">
        <v>241</v>
      </c>
      <c r="G164" s="207" t="s">
        <v>187</v>
      </c>
      <c r="H164" s="208">
        <v>116.47799999999999</v>
      </c>
      <c r="I164" s="209"/>
      <c r="J164" s="210">
        <f>ROUND(I164*H164,2)</f>
        <v>0</v>
      </c>
      <c r="K164" s="206" t="s">
        <v>139</v>
      </c>
      <c r="L164" s="44"/>
      <c r="M164" s="211" t="s">
        <v>19</v>
      </c>
      <c r="N164" s="212" t="s">
        <v>46</v>
      </c>
      <c r="O164" s="84"/>
      <c r="P164" s="213">
        <f>O164*H164</f>
        <v>0</v>
      </c>
      <c r="Q164" s="213">
        <v>0.0043800000000000002</v>
      </c>
      <c r="R164" s="213">
        <f>Q164*H164</f>
        <v>0.51017363999999998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140</v>
      </c>
      <c r="AT164" s="215" t="s">
        <v>135</v>
      </c>
      <c r="AU164" s="215" t="s">
        <v>85</v>
      </c>
      <c r="AY164" s="17" t="s">
        <v>133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83</v>
      </c>
      <c r="BK164" s="216">
        <f>ROUND(I164*H164,2)</f>
        <v>0</v>
      </c>
      <c r="BL164" s="17" t="s">
        <v>140</v>
      </c>
      <c r="BM164" s="215" t="s">
        <v>242</v>
      </c>
    </row>
    <row r="165" s="2" customFormat="1">
      <c r="A165" s="38"/>
      <c r="B165" s="39"/>
      <c r="C165" s="40"/>
      <c r="D165" s="217" t="s">
        <v>142</v>
      </c>
      <c r="E165" s="40"/>
      <c r="F165" s="218" t="s">
        <v>243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142</v>
      </c>
      <c r="AU165" s="17" t="s">
        <v>85</v>
      </c>
    </row>
    <row r="166" s="13" customFormat="1">
      <c r="A166" s="13"/>
      <c r="B166" s="222"/>
      <c r="C166" s="223"/>
      <c r="D166" s="224" t="s">
        <v>144</v>
      </c>
      <c r="E166" s="225" t="s">
        <v>19</v>
      </c>
      <c r="F166" s="226" t="s">
        <v>244</v>
      </c>
      <c r="G166" s="223"/>
      <c r="H166" s="225" t="s">
        <v>19</v>
      </c>
      <c r="I166" s="227"/>
      <c r="J166" s="223"/>
      <c r="K166" s="223"/>
      <c r="L166" s="228"/>
      <c r="M166" s="229"/>
      <c r="N166" s="230"/>
      <c r="O166" s="230"/>
      <c r="P166" s="230"/>
      <c r="Q166" s="230"/>
      <c r="R166" s="230"/>
      <c r="S166" s="230"/>
      <c r="T166" s="23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2" t="s">
        <v>144</v>
      </c>
      <c r="AU166" s="232" t="s">
        <v>85</v>
      </c>
      <c r="AV166" s="13" t="s">
        <v>83</v>
      </c>
      <c r="AW166" s="13" t="s">
        <v>35</v>
      </c>
      <c r="AX166" s="13" t="s">
        <v>75</v>
      </c>
      <c r="AY166" s="232" t="s">
        <v>133</v>
      </c>
    </row>
    <row r="167" s="14" customFormat="1">
      <c r="A167" s="14"/>
      <c r="B167" s="233"/>
      <c r="C167" s="234"/>
      <c r="D167" s="224" t="s">
        <v>144</v>
      </c>
      <c r="E167" s="235" t="s">
        <v>19</v>
      </c>
      <c r="F167" s="236" t="s">
        <v>245</v>
      </c>
      <c r="G167" s="234"/>
      <c r="H167" s="237">
        <v>116.47799999999999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3" t="s">
        <v>144</v>
      </c>
      <c r="AU167" s="243" t="s">
        <v>85</v>
      </c>
      <c r="AV167" s="14" t="s">
        <v>85</v>
      </c>
      <c r="AW167" s="14" t="s">
        <v>35</v>
      </c>
      <c r="AX167" s="14" t="s">
        <v>75</v>
      </c>
      <c r="AY167" s="243" t="s">
        <v>133</v>
      </c>
    </row>
    <row r="168" s="15" customFormat="1">
      <c r="A168" s="15"/>
      <c r="B168" s="244"/>
      <c r="C168" s="245"/>
      <c r="D168" s="224" t="s">
        <v>144</v>
      </c>
      <c r="E168" s="246" t="s">
        <v>19</v>
      </c>
      <c r="F168" s="247" t="s">
        <v>147</v>
      </c>
      <c r="G168" s="245"/>
      <c r="H168" s="248">
        <v>116.47799999999999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4" t="s">
        <v>144</v>
      </c>
      <c r="AU168" s="254" t="s">
        <v>85</v>
      </c>
      <c r="AV168" s="15" t="s">
        <v>140</v>
      </c>
      <c r="AW168" s="15" t="s">
        <v>35</v>
      </c>
      <c r="AX168" s="15" t="s">
        <v>83</v>
      </c>
      <c r="AY168" s="254" t="s">
        <v>133</v>
      </c>
    </row>
    <row r="169" s="2" customFormat="1" ht="24.15" customHeight="1">
      <c r="A169" s="38"/>
      <c r="B169" s="39"/>
      <c r="C169" s="204" t="s">
        <v>246</v>
      </c>
      <c r="D169" s="204" t="s">
        <v>135</v>
      </c>
      <c r="E169" s="205" t="s">
        <v>247</v>
      </c>
      <c r="F169" s="206" t="s">
        <v>248</v>
      </c>
      <c r="G169" s="207" t="s">
        <v>187</v>
      </c>
      <c r="H169" s="208">
        <v>58.079999999999998</v>
      </c>
      <c r="I169" s="209"/>
      <c r="J169" s="210">
        <f>ROUND(I169*H169,2)</f>
        <v>0</v>
      </c>
      <c r="K169" s="206" t="s">
        <v>139</v>
      </c>
      <c r="L169" s="44"/>
      <c r="M169" s="211" t="s">
        <v>19</v>
      </c>
      <c r="N169" s="212" t="s">
        <v>46</v>
      </c>
      <c r="O169" s="84"/>
      <c r="P169" s="213">
        <f>O169*H169</f>
        <v>0</v>
      </c>
      <c r="Q169" s="213">
        <v>0.00013999999999999999</v>
      </c>
      <c r="R169" s="213">
        <f>Q169*H169</f>
        <v>0.0081311999999999999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140</v>
      </c>
      <c r="AT169" s="215" t="s">
        <v>135</v>
      </c>
      <c r="AU169" s="215" t="s">
        <v>85</v>
      </c>
      <c r="AY169" s="17" t="s">
        <v>133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83</v>
      </c>
      <c r="BK169" s="216">
        <f>ROUND(I169*H169,2)</f>
        <v>0</v>
      </c>
      <c r="BL169" s="17" t="s">
        <v>140</v>
      </c>
      <c r="BM169" s="215" t="s">
        <v>249</v>
      </c>
    </row>
    <row r="170" s="2" customFormat="1">
      <c r="A170" s="38"/>
      <c r="B170" s="39"/>
      <c r="C170" s="40"/>
      <c r="D170" s="217" t="s">
        <v>142</v>
      </c>
      <c r="E170" s="40"/>
      <c r="F170" s="218" t="s">
        <v>250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142</v>
      </c>
      <c r="AU170" s="17" t="s">
        <v>85</v>
      </c>
    </row>
    <row r="171" s="13" customFormat="1">
      <c r="A171" s="13"/>
      <c r="B171" s="222"/>
      <c r="C171" s="223"/>
      <c r="D171" s="224" t="s">
        <v>144</v>
      </c>
      <c r="E171" s="225" t="s">
        <v>19</v>
      </c>
      <c r="F171" s="226" t="s">
        <v>237</v>
      </c>
      <c r="G171" s="223"/>
      <c r="H171" s="225" t="s">
        <v>19</v>
      </c>
      <c r="I171" s="227"/>
      <c r="J171" s="223"/>
      <c r="K171" s="223"/>
      <c r="L171" s="228"/>
      <c r="M171" s="229"/>
      <c r="N171" s="230"/>
      <c r="O171" s="230"/>
      <c r="P171" s="230"/>
      <c r="Q171" s="230"/>
      <c r="R171" s="230"/>
      <c r="S171" s="230"/>
      <c r="T171" s="23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2" t="s">
        <v>144</v>
      </c>
      <c r="AU171" s="232" t="s">
        <v>85</v>
      </c>
      <c r="AV171" s="13" t="s">
        <v>83</v>
      </c>
      <c r="AW171" s="13" t="s">
        <v>35</v>
      </c>
      <c r="AX171" s="13" t="s">
        <v>75</v>
      </c>
      <c r="AY171" s="232" t="s">
        <v>133</v>
      </c>
    </row>
    <row r="172" s="14" customFormat="1">
      <c r="A172" s="14"/>
      <c r="B172" s="233"/>
      <c r="C172" s="234"/>
      <c r="D172" s="224" t="s">
        <v>144</v>
      </c>
      <c r="E172" s="235" t="s">
        <v>19</v>
      </c>
      <c r="F172" s="236" t="s">
        <v>238</v>
      </c>
      <c r="G172" s="234"/>
      <c r="H172" s="237">
        <v>58.079999999999998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3" t="s">
        <v>144</v>
      </c>
      <c r="AU172" s="243" t="s">
        <v>85</v>
      </c>
      <c r="AV172" s="14" t="s">
        <v>85</v>
      </c>
      <c r="AW172" s="14" t="s">
        <v>35</v>
      </c>
      <c r="AX172" s="14" t="s">
        <v>75</v>
      </c>
      <c r="AY172" s="243" t="s">
        <v>133</v>
      </c>
    </row>
    <row r="173" s="15" customFormat="1">
      <c r="A173" s="15"/>
      <c r="B173" s="244"/>
      <c r="C173" s="245"/>
      <c r="D173" s="224" t="s">
        <v>144</v>
      </c>
      <c r="E173" s="246" t="s">
        <v>19</v>
      </c>
      <c r="F173" s="247" t="s">
        <v>147</v>
      </c>
      <c r="G173" s="245"/>
      <c r="H173" s="248">
        <v>58.079999999999998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54" t="s">
        <v>144</v>
      </c>
      <c r="AU173" s="254" t="s">
        <v>85</v>
      </c>
      <c r="AV173" s="15" t="s">
        <v>140</v>
      </c>
      <c r="AW173" s="15" t="s">
        <v>35</v>
      </c>
      <c r="AX173" s="15" t="s">
        <v>83</v>
      </c>
      <c r="AY173" s="254" t="s">
        <v>133</v>
      </c>
    </row>
    <row r="174" s="2" customFormat="1" ht="37.8" customHeight="1">
      <c r="A174" s="38"/>
      <c r="B174" s="39"/>
      <c r="C174" s="204" t="s">
        <v>251</v>
      </c>
      <c r="D174" s="204" t="s">
        <v>135</v>
      </c>
      <c r="E174" s="205" t="s">
        <v>252</v>
      </c>
      <c r="F174" s="206" t="s">
        <v>253</v>
      </c>
      <c r="G174" s="207" t="s">
        <v>187</v>
      </c>
      <c r="H174" s="208">
        <v>58.079999999999998</v>
      </c>
      <c r="I174" s="209"/>
      <c r="J174" s="210">
        <f>ROUND(I174*H174,2)</f>
        <v>0</v>
      </c>
      <c r="K174" s="206" t="s">
        <v>139</v>
      </c>
      <c r="L174" s="44"/>
      <c r="M174" s="211" t="s">
        <v>19</v>
      </c>
      <c r="N174" s="212" t="s">
        <v>46</v>
      </c>
      <c r="O174" s="84"/>
      <c r="P174" s="213">
        <f>O174*H174</f>
        <v>0</v>
      </c>
      <c r="Q174" s="213">
        <v>0.0027000000000000001</v>
      </c>
      <c r="R174" s="213">
        <f>Q174*H174</f>
        <v>0.15681600000000001</v>
      </c>
      <c r="S174" s="213">
        <v>0</v>
      </c>
      <c r="T174" s="21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140</v>
      </c>
      <c r="AT174" s="215" t="s">
        <v>135</v>
      </c>
      <c r="AU174" s="215" t="s">
        <v>85</v>
      </c>
      <c r="AY174" s="17" t="s">
        <v>133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83</v>
      </c>
      <c r="BK174" s="216">
        <f>ROUND(I174*H174,2)</f>
        <v>0</v>
      </c>
      <c r="BL174" s="17" t="s">
        <v>140</v>
      </c>
      <c r="BM174" s="215" t="s">
        <v>254</v>
      </c>
    </row>
    <row r="175" s="2" customFormat="1">
      <c r="A175" s="38"/>
      <c r="B175" s="39"/>
      <c r="C175" s="40"/>
      <c r="D175" s="217" t="s">
        <v>142</v>
      </c>
      <c r="E175" s="40"/>
      <c r="F175" s="218" t="s">
        <v>255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142</v>
      </c>
      <c r="AU175" s="17" t="s">
        <v>85</v>
      </c>
    </row>
    <row r="176" s="13" customFormat="1">
      <c r="A176" s="13"/>
      <c r="B176" s="222"/>
      <c r="C176" s="223"/>
      <c r="D176" s="224" t="s">
        <v>144</v>
      </c>
      <c r="E176" s="225" t="s">
        <v>19</v>
      </c>
      <c r="F176" s="226" t="s">
        <v>237</v>
      </c>
      <c r="G176" s="223"/>
      <c r="H176" s="225" t="s">
        <v>19</v>
      </c>
      <c r="I176" s="227"/>
      <c r="J176" s="223"/>
      <c r="K176" s="223"/>
      <c r="L176" s="228"/>
      <c r="M176" s="229"/>
      <c r="N176" s="230"/>
      <c r="O176" s="230"/>
      <c r="P176" s="230"/>
      <c r="Q176" s="230"/>
      <c r="R176" s="230"/>
      <c r="S176" s="230"/>
      <c r="T176" s="23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2" t="s">
        <v>144</v>
      </c>
      <c r="AU176" s="232" t="s">
        <v>85</v>
      </c>
      <c r="AV176" s="13" t="s">
        <v>83</v>
      </c>
      <c r="AW176" s="13" t="s">
        <v>35</v>
      </c>
      <c r="AX176" s="13" t="s">
        <v>75</v>
      </c>
      <c r="AY176" s="232" t="s">
        <v>133</v>
      </c>
    </row>
    <row r="177" s="14" customFormat="1">
      <c r="A177" s="14"/>
      <c r="B177" s="233"/>
      <c r="C177" s="234"/>
      <c r="D177" s="224" t="s">
        <v>144</v>
      </c>
      <c r="E177" s="235" t="s">
        <v>19</v>
      </c>
      <c r="F177" s="236" t="s">
        <v>238</v>
      </c>
      <c r="G177" s="234"/>
      <c r="H177" s="237">
        <v>58.079999999999998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3" t="s">
        <v>144</v>
      </c>
      <c r="AU177" s="243" t="s">
        <v>85</v>
      </c>
      <c r="AV177" s="14" t="s">
        <v>85</v>
      </c>
      <c r="AW177" s="14" t="s">
        <v>35</v>
      </c>
      <c r="AX177" s="14" t="s">
        <v>75</v>
      </c>
      <c r="AY177" s="243" t="s">
        <v>133</v>
      </c>
    </row>
    <row r="178" s="15" customFormat="1">
      <c r="A178" s="15"/>
      <c r="B178" s="244"/>
      <c r="C178" s="245"/>
      <c r="D178" s="224" t="s">
        <v>144</v>
      </c>
      <c r="E178" s="246" t="s">
        <v>19</v>
      </c>
      <c r="F178" s="247" t="s">
        <v>147</v>
      </c>
      <c r="G178" s="245"/>
      <c r="H178" s="248">
        <v>58.079999999999998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4" t="s">
        <v>144</v>
      </c>
      <c r="AU178" s="254" t="s">
        <v>85</v>
      </c>
      <c r="AV178" s="15" t="s">
        <v>140</v>
      </c>
      <c r="AW178" s="15" t="s">
        <v>35</v>
      </c>
      <c r="AX178" s="15" t="s">
        <v>83</v>
      </c>
      <c r="AY178" s="254" t="s">
        <v>133</v>
      </c>
    </row>
    <row r="179" s="2" customFormat="1" ht="24.15" customHeight="1">
      <c r="A179" s="38"/>
      <c r="B179" s="39"/>
      <c r="C179" s="204" t="s">
        <v>256</v>
      </c>
      <c r="D179" s="204" t="s">
        <v>135</v>
      </c>
      <c r="E179" s="205" t="s">
        <v>257</v>
      </c>
      <c r="F179" s="206" t="s">
        <v>258</v>
      </c>
      <c r="G179" s="207" t="s">
        <v>187</v>
      </c>
      <c r="H179" s="208">
        <v>12.077999999999999</v>
      </c>
      <c r="I179" s="209"/>
      <c r="J179" s="210">
        <f>ROUND(I179*H179,2)</f>
        <v>0</v>
      </c>
      <c r="K179" s="206" t="s">
        <v>139</v>
      </c>
      <c r="L179" s="44"/>
      <c r="M179" s="211" t="s">
        <v>19</v>
      </c>
      <c r="N179" s="212" t="s">
        <v>46</v>
      </c>
      <c r="O179" s="84"/>
      <c r="P179" s="213">
        <f>O179*H179</f>
        <v>0</v>
      </c>
      <c r="Q179" s="213">
        <v>0.00018000000000000001</v>
      </c>
      <c r="R179" s="213">
        <f>Q179*H179</f>
        <v>0.0021740399999999999</v>
      </c>
      <c r="S179" s="213">
        <v>0</v>
      </c>
      <c r="T179" s="21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15" t="s">
        <v>140</v>
      </c>
      <c r="AT179" s="215" t="s">
        <v>135</v>
      </c>
      <c r="AU179" s="215" t="s">
        <v>85</v>
      </c>
      <c r="AY179" s="17" t="s">
        <v>133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83</v>
      </c>
      <c r="BK179" s="216">
        <f>ROUND(I179*H179,2)</f>
        <v>0</v>
      </c>
      <c r="BL179" s="17" t="s">
        <v>140</v>
      </c>
      <c r="BM179" s="215" t="s">
        <v>259</v>
      </c>
    </row>
    <row r="180" s="2" customFormat="1">
      <c r="A180" s="38"/>
      <c r="B180" s="39"/>
      <c r="C180" s="40"/>
      <c r="D180" s="217" t="s">
        <v>142</v>
      </c>
      <c r="E180" s="40"/>
      <c r="F180" s="218" t="s">
        <v>260</v>
      </c>
      <c r="G180" s="40"/>
      <c r="H180" s="40"/>
      <c r="I180" s="219"/>
      <c r="J180" s="40"/>
      <c r="K180" s="40"/>
      <c r="L180" s="44"/>
      <c r="M180" s="220"/>
      <c r="N180" s="221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142</v>
      </c>
      <c r="AU180" s="17" t="s">
        <v>85</v>
      </c>
    </row>
    <row r="181" s="13" customFormat="1">
      <c r="A181" s="13"/>
      <c r="B181" s="222"/>
      <c r="C181" s="223"/>
      <c r="D181" s="224" t="s">
        <v>144</v>
      </c>
      <c r="E181" s="225" t="s">
        <v>19</v>
      </c>
      <c r="F181" s="226" t="s">
        <v>261</v>
      </c>
      <c r="G181" s="223"/>
      <c r="H181" s="225" t="s">
        <v>19</v>
      </c>
      <c r="I181" s="227"/>
      <c r="J181" s="223"/>
      <c r="K181" s="223"/>
      <c r="L181" s="228"/>
      <c r="M181" s="229"/>
      <c r="N181" s="230"/>
      <c r="O181" s="230"/>
      <c r="P181" s="230"/>
      <c r="Q181" s="230"/>
      <c r="R181" s="230"/>
      <c r="S181" s="230"/>
      <c r="T181" s="23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2" t="s">
        <v>144</v>
      </c>
      <c r="AU181" s="232" t="s">
        <v>85</v>
      </c>
      <c r="AV181" s="13" t="s">
        <v>83</v>
      </c>
      <c r="AW181" s="13" t="s">
        <v>35</v>
      </c>
      <c r="AX181" s="13" t="s">
        <v>75</v>
      </c>
      <c r="AY181" s="232" t="s">
        <v>133</v>
      </c>
    </row>
    <row r="182" s="14" customFormat="1">
      <c r="A182" s="14"/>
      <c r="B182" s="233"/>
      <c r="C182" s="234"/>
      <c r="D182" s="224" t="s">
        <v>144</v>
      </c>
      <c r="E182" s="235" t="s">
        <v>19</v>
      </c>
      <c r="F182" s="236" t="s">
        <v>262</v>
      </c>
      <c r="G182" s="234"/>
      <c r="H182" s="237">
        <v>12.077999999999999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3" t="s">
        <v>144</v>
      </c>
      <c r="AU182" s="243" t="s">
        <v>85</v>
      </c>
      <c r="AV182" s="14" t="s">
        <v>85</v>
      </c>
      <c r="AW182" s="14" t="s">
        <v>35</v>
      </c>
      <c r="AX182" s="14" t="s">
        <v>75</v>
      </c>
      <c r="AY182" s="243" t="s">
        <v>133</v>
      </c>
    </row>
    <row r="183" s="15" customFormat="1">
      <c r="A183" s="15"/>
      <c r="B183" s="244"/>
      <c r="C183" s="245"/>
      <c r="D183" s="224" t="s">
        <v>144</v>
      </c>
      <c r="E183" s="246" t="s">
        <v>19</v>
      </c>
      <c r="F183" s="247" t="s">
        <v>147</v>
      </c>
      <c r="G183" s="245"/>
      <c r="H183" s="248">
        <v>12.077999999999999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4" t="s">
        <v>144</v>
      </c>
      <c r="AU183" s="254" t="s">
        <v>85</v>
      </c>
      <c r="AV183" s="15" t="s">
        <v>140</v>
      </c>
      <c r="AW183" s="15" t="s">
        <v>35</v>
      </c>
      <c r="AX183" s="15" t="s">
        <v>83</v>
      </c>
      <c r="AY183" s="254" t="s">
        <v>133</v>
      </c>
    </row>
    <row r="184" s="2" customFormat="1" ht="24.15" customHeight="1">
      <c r="A184" s="38"/>
      <c r="B184" s="39"/>
      <c r="C184" s="204" t="s">
        <v>263</v>
      </c>
      <c r="D184" s="204" t="s">
        <v>135</v>
      </c>
      <c r="E184" s="205" t="s">
        <v>264</v>
      </c>
      <c r="F184" s="206" t="s">
        <v>265</v>
      </c>
      <c r="G184" s="207" t="s">
        <v>187</v>
      </c>
      <c r="H184" s="208">
        <v>104.40000000000001</v>
      </c>
      <c r="I184" s="209"/>
      <c r="J184" s="210">
        <f>ROUND(I184*H184,2)</f>
        <v>0</v>
      </c>
      <c r="K184" s="206" t="s">
        <v>139</v>
      </c>
      <c r="L184" s="44"/>
      <c r="M184" s="211" t="s">
        <v>19</v>
      </c>
      <c r="N184" s="212" t="s">
        <v>46</v>
      </c>
      <c r="O184" s="84"/>
      <c r="P184" s="213">
        <f>O184*H184</f>
        <v>0</v>
      </c>
      <c r="Q184" s="213">
        <v>0.00013999999999999999</v>
      </c>
      <c r="R184" s="213">
        <f>Q184*H184</f>
        <v>0.014615999999999999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140</v>
      </c>
      <c r="AT184" s="215" t="s">
        <v>135</v>
      </c>
      <c r="AU184" s="215" t="s">
        <v>85</v>
      </c>
      <c r="AY184" s="17" t="s">
        <v>133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83</v>
      </c>
      <c r="BK184" s="216">
        <f>ROUND(I184*H184,2)</f>
        <v>0</v>
      </c>
      <c r="BL184" s="17" t="s">
        <v>140</v>
      </c>
      <c r="BM184" s="215" t="s">
        <v>266</v>
      </c>
    </row>
    <row r="185" s="2" customFormat="1">
      <c r="A185" s="38"/>
      <c r="B185" s="39"/>
      <c r="C185" s="40"/>
      <c r="D185" s="217" t="s">
        <v>142</v>
      </c>
      <c r="E185" s="40"/>
      <c r="F185" s="218" t="s">
        <v>267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142</v>
      </c>
      <c r="AU185" s="17" t="s">
        <v>85</v>
      </c>
    </row>
    <row r="186" s="13" customFormat="1">
      <c r="A186" s="13"/>
      <c r="B186" s="222"/>
      <c r="C186" s="223"/>
      <c r="D186" s="224" t="s">
        <v>144</v>
      </c>
      <c r="E186" s="225" t="s">
        <v>19</v>
      </c>
      <c r="F186" s="226" t="s">
        <v>268</v>
      </c>
      <c r="G186" s="223"/>
      <c r="H186" s="225" t="s">
        <v>19</v>
      </c>
      <c r="I186" s="227"/>
      <c r="J186" s="223"/>
      <c r="K186" s="223"/>
      <c r="L186" s="228"/>
      <c r="M186" s="229"/>
      <c r="N186" s="230"/>
      <c r="O186" s="230"/>
      <c r="P186" s="230"/>
      <c r="Q186" s="230"/>
      <c r="R186" s="230"/>
      <c r="S186" s="230"/>
      <c r="T186" s="23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2" t="s">
        <v>144</v>
      </c>
      <c r="AU186" s="232" t="s">
        <v>85</v>
      </c>
      <c r="AV186" s="13" t="s">
        <v>83</v>
      </c>
      <c r="AW186" s="13" t="s">
        <v>35</v>
      </c>
      <c r="AX186" s="13" t="s">
        <v>75</v>
      </c>
      <c r="AY186" s="232" t="s">
        <v>133</v>
      </c>
    </row>
    <row r="187" s="14" customFormat="1">
      <c r="A187" s="14"/>
      <c r="B187" s="233"/>
      <c r="C187" s="234"/>
      <c r="D187" s="224" t="s">
        <v>144</v>
      </c>
      <c r="E187" s="235" t="s">
        <v>19</v>
      </c>
      <c r="F187" s="236" t="s">
        <v>269</v>
      </c>
      <c r="G187" s="234"/>
      <c r="H187" s="237">
        <v>104.40000000000001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3" t="s">
        <v>144</v>
      </c>
      <c r="AU187" s="243" t="s">
        <v>85</v>
      </c>
      <c r="AV187" s="14" t="s">
        <v>85</v>
      </c>
      <c r="AW187" s="14" t="s">
        <v>35</v>
      </c>
      <c r="AX187" s="14" t="s">
        <v>75</v>
      </c>
      <c r="AY187" s="243" t="s">
        <v>133</v>
      </c>
    </row>
    <row r="188" s="15" customFormat="1">
      <c r="A188" s="15"/>
      <c r="B188" s="244"/>
      <c r="C188" s="245"/>
      <c r="D188" s="224" t="s">
        <v>144</v>
      </c>
      <c r="E188" s="246" t="s">
        <v>19</v>
      </c>
      <c r="F188" s="247" t="s">
        <v>147</v>
      </c>
      <c r="G188" s="245"/>
      <c r="H188" s="248">
        <v>104.40000000000001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4" t="s">
        <v>144</v>
      </c>
      <c r="AU188" s="254" t="s">
        <v>85</v>
      </c>
      <c r="AV188" s="15" t="s">
        <v>140</v>
      </c>
      <c r="AW188" s="15" t="s">
        <v>35</v>
      </c>
      <c r="AX188" s="15" t="s">
        <v>83</v>
      </c>
      <c r="AY188" s="254" t="s">
        <v>133</v>
      </c>
    </row>
    <row r="189" s="2" customFormat="1" ht="24.15" customHeight="1">
      <c r="A189" s="38"/>
      <c r="B189" s="39"/>
      <c r="C189" s="204" t="s">
        <v>270</v>
      </c>
      <c r="D189" s="204" t="s">
        <v>135</v>
      </c>
      <c r="E189" s="205" t="s">
        <v>271</v>
      </c>
      <c r="F189" s="206" t="s">
        <v>272</v>
      </c>
      <c r="G189" s="207" t="s">
        <v>165</v>
      </c>
      <c r="H189" s="208">
        <v>79.200000000000003</v>
      </c>
      <c r="I189" s="209"/>
      <c r="J189" s="210">
        <f>ROUND(I189*H189,2)</f>
        <v>0</v>
      </c>
      <c r="K189" s="206" t="s">
        <v>139</v>
      </c>
      <c r="L189" s="44"/>
      <c r="M189" s="211" t="s">
        <v>19</v>
      </c>
      <c r="N189" s="212" t="s">
        <v>46</v>
      </c>
      <c r="O189" s="84"/>
      <c r="P189" s="213">
        <f>O189*H189</f>
        <v>0</v>
      </c>
      <c r="Q189" s="213">
        <v>0</v>
      </c>
      <c r="R189" s="213">
        <f>Q189*H189</f>
        <v>0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140</v>
      </c>
      <c r="AT189" s="215" t="s">
        <v>135</v>
      </c>
      <c r="AU189" s="215" t="s">
        <v>85</v>
      </c>
      <c r="AY189" s="17" t="s">
        <v>133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83</v>
      </c>
      <c r="BK189" s="216">
        <f>ROUND(I189*H189,2)</f>
        <v>0</v>
      </c>
      <c r="BL189" s="17" t="s">
        <v>140</v>
      </c>
      <c r="BM189" s="215" t="s">
        <v>273</v>
      </c>
    </row>
    <row r="190" s="2" customFormat="1">
      <c r="A190" s="38"/>
      <c r="B190" s="39"/>
      <c r="C190" s="40"/>
      <c r="D190" s="217" t="s">
        <v>142</v>
      </c>
      <c r="E190" s="40"/>
      <c r="F190" s="218" t="s">
        <v>274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142</v>
      </c>
      <c r="AU190" s="17" t="s">
        <v>85</v>
      </c>
    </row>
    <row r="191" s="13" customFormat="1">
      <c r="A191" s="13"/>
      <c r="B191" s="222"/>
      <c r="C191" s="223"/>
      <c r="D191" s="224" t="s">
        <v>144</v>
      </c>
      <c r="E191" s="225" t="s">
        <v>19</v>
      </c>
      <c r="F191" s="226" t="s">
        <v>275</v>
      </c>
      <c r="G191" s="223"/>
      <c r="H191" s="225" t="s">
        <v>19</v>
      </c>
      <c r="I191" s="227"/>
      <c r="J191" s="223"/>
      <c r="K191" s="223"/>
      <c r="L191" s="228"/>
      <c r="M191" s="229"/>
      <c r="N191" s="230"/>
      <c r="O191" s="230"/>
      <c r="P191" s="230"/>
      <c r="Q191" s="230"/>
      <c r="R191" s="230"/>
      <c r="S191" s="230"/>
      <c r="T191" s="23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2" t="s">
        <v>144</v>
      </c>
      <c r="AU191" s="232" t="s">
        <v>85</v>
      </c>
      <c r="AV191" s="13" t="s">
        <v>83</v>
      </c>
      <c r="AW191" s="13" t="s">
        <v>35</v>
      </c>
      <c r="AX191" s="13" t="s">
        <v>75</v>
      </c>
      <c r="AY191" s="232" t="s">
        <v>133</v>
      </c>
    </row>
    <row r="192" s="14" customFormat="1">
      <c r="A192" s="14"/>
      <c r="B192" s="233"/>
      <c r="C192" s="234"/>
      <c r="D192" s="224" t="s">
        <v>144</v>
      </c>
      <c r="E192" s="235" t="s">
        <v>19</v>
      </c>
      <c r="F192" s="236" t="s">
        <v>276</v>
      </c>
      <c r="G192" s="234"/>
      <c r="H192" s="237">
        <v>79.200000000000003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3" t="s">
        <v>144</v>
      </c>
      <c r="AU192" s="243" t="s">
        <v>85</v>
      </c>
      <c r="AV192" s="14" t="s">
        <v>85</v>
      </c>
      <c r="AW192" s="14" t="s">
        <v>35</v>
      </c>
      <c r="AX192" s="14" t="s">
        <v>75</v>
      </c>
      <c r="AY192" s="243" t="s">
        <v>133</v>
      </c>
    </row>
    <row r="193" s="15" customFormat="1">
      <c r="A193" s="15"/>
      <c r="B193" s="244"/>
      <c r="C193" s="245"/>
      <c r="D193" s="224" t="s">
        <v>144</v>
      </c>
      <c r="E193" s="246" t="s">
        <v>19</v>
      </c>
      <c r="F193" s="247" t="s">
        <v>147</v>
      </c>
      <c r="G193" s="245"/>
      <c r="H193" s="248">
        <v>79.200000000000003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4" t="s">
        <v>144</v>
      </c>
      <c r="AU193" s="254" t="s">
        <v>85</v>
      </c>
      <c r="AV193" s="15" t="s">
        <v>140</v>
      </c>
      <c r="AW193" s="15" t="s">
        <v>35</v>
      </c>
      <c r="AX193" s="15" t="s">
        <v>83</v>
      </c>
      <c r="AY193" s="254" t="s">
        <v>133</v>
      </c>
    </row>
    <row r="194" s="2" customFormat="1" ht="21.75" customHeight="1">
      <c r="A194" s="38"/>
      <c r="B194" s="39"/>
      <c r="C194" s="255" t="s">
        <v>7</v>
      </c>
      <c r="D194" s="255" t="s">
        <v>179</v>
      </c>
      <c r="E194" s="256" t="s">
        <v>277</v>
      </c>
      <c r="F194" s="257" t="s">
        <v>278</v>
      </c>
      <c r="G194" s="258" t="s">
        <v>165</v>
      </c>
      <c r="H194" s="259">
        <v>41.579999999999998</v>
      </c>
      <c r="I194" s="260"/>
      <c r="J194" s="261">
        <f>ROUND(I194*H194,2)</f>
        <v>0</v>
      </c>
      <c r="K194" s="257" t="s">
        <v>139</v>
      </c>
      <c r="L194" s="262"/>
      <c r="M194" s="263" t="s">
        <v>19</v>
      </c>
      <c r="N194" s="264" t="s">
        <v>46</v>
      </c>
      <c r="O194" s="84"/>
      <c r="P194" s="213">
        <f>O194*H194</f>
        <v>0</v>
      </c>
      <c r="Q194" s="213">
        <v>0.00012</v>
      </c>
      <c r="R194" s="213">
        <f>Q194*H194</f>
        <v>0.0049896000000000003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182</v>
      </c>
      <c r="AT194" s="215" t="s">
        <v>179</v>
      </c>
      <c r="AU194" s="215" t="s">
        <v>85</v>
      </c>
      <c r="AY194" s="17" t="s">
        <v>133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83</v>
      </c>
      <c r="BK194" s="216">
        <f>ROUND(I194*H194,2)</f>
        <v>0</v>
      </c>
      <c r="BL194" s="17" t="s">
        <v>140</v>
      </c>
      <c r="BM194" s="215" t="s">
        <v>279</v>
      </c>
    </row>
    <row r="195" s="13" customFormat="1">
      <c r="A195" s="13"/>
      <c r="B195" s="222"/>
      <c r="C195" s="223"/>
      <c r="D195" s="224" t="s">
        <v>144</v>
      </c>
      <c r="E195" s="225" t="s">
        <v>19</v>
      </c>
      <c r="F195" s="226" t="s">
        <v>280</v>
      </c>
      <c r="G195" s="223"/>
      <c r="H195" s="225" t="s">
        <v>19</v>
      </c>
      <c r="I195" s="227"/>
      <c r="J195" s="223"/>
      <c r="K195" s="223"/>
      <c r="L195" s="228"/>
      <c r="M195" s="229"/>
      <c r="N195" s="230"/>
      <c r="O195" s="230"/>
      <c r="P195" s="230"/>
      <c r="Q195" s="230"/>
      <c r="R195" s="230"/>
      <c r="S195" s="230"/>
      <c r="T195" s="23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2" t="s">
        <v>144</v>
      </c>
      <c r="AU195" s="232" t="s">
        <v>85</v>
      </c>
      <c r="AV195" s="13" t="s">
        <v>83</v>
      </c>
      <c r="AW195" s="13" t="s">
        <v>35</v>
      </c>
      <c r="AX195" s="13" t="s">
        <v>75</v>
      </c>
      <c r="AY195" s="232" t="s">
        <v>133</v>
      </c>
    </row>
    <row r="196" s="14" customFormat="1">
      <c r="A196" s="14"/>
      <c r="B196" s="233"/>
      <c r="C196" s="234"/>
      <c r="D196" s="224" t="s">
        <v>144</v>
      </c>
      <c r="E196" s="235" t="s">
        <v>19</v>
      </c>
      <c r="F196" s="236" t="s">
        <v>281</v>
      </c>
      <c r="G196" s="234"/>
      <c r="H196" s="237">
        <v>39.600000000000001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3" t="s">
        <v>144</v>
      </c>
      <c r="AU196" s="243" t="s">
        <v>85</v>
      </c>
      <c r="AV196" s="14" t="s">
        <v>85</v>
      </c>
      <c r="AW196" s="14" t="s">
        <v>35</v>
      </c>
      <c r="AX196" s="14" t="s">
        <v>75</v>
      </c>
      <c r="AY196" s="243" t="s">
        <v>133</v>
      </c>
    </row>
    <row r="197" s="15" customFormat="1">
      <c r="A197" s="15"/>
      <c r="B197" s="244"/>
      <c r="C197" s="245"/>
      <c r="D197" s="224" t="s">
        <v>144</v>
      </c>
      <c r="E197" s="246" t="s">
        <v>19</v>
      </c>
      <c r="F197" s="247" t="s">
        <v>147</v>
      </c>
      <c r="G197" s="245"/>
      <c r="H197" s="248">
        <v>39.600000000000001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4" t="s">
        <v>144</v>
      </c>
      <c r="AU197" s="254" t="s">
        <v>85</v>
      </c>
      <c r="AV197" s="15" t="s">
        <v>140</v>
      </c>
      <c r="AW197" s="15" t="s">
        <v>35</v>
      </c>
      <c r="AX197" s="15" t="s">
        <v>75</v>
      </c>
      <c r="AY197" s="254" t="s">
        <v>133</v>
      </c>
    </row>
    <row r="198" s="14" customFormat="1">
      <c r="A198" s="14"/>
      <c r="B198" s="233"/>
      <c r="C198" s="234"/>
      <c r="D198" s="224" t="s">
        <v>144</v>
      </c>
      <c r="E198" s="235" t="s">
        <v>19</v>
      </c>
      <c r="F198" s="236" t="s">
        <v>282</v>
      </c>
      <c r="G198" s="234"/>
      <c r="H198" s="237">
        <v>41.579999999999998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3" t="s">
        <v>144</v>
      </c>
      <c r="AU198" s="243" t="s">
        <v>85</v>
      </c>
      <c r="AV198" s="14" t="s">
        <v>85</v>
      </c>
      <c r="AW198" s="14" t="s">
        <v>35</v>
      </c>
      <c r="AX198" s="14" t="s">
        <v>83</v>
      </c>
      <c r="AY198" s="243" t="s">
        <v>133</v>
      </c>
    </row>
    <row r="199" s="2" customFormat="1" ht="24.15" customHeight="1">
      <c r="A199" s="38"/>
      <c r="B199" s="39"/>
      <c r="C199" s="255" t="s">
        <v>283</v>
      </c>
      <c r="D199" s="255" t="s">
        <v>179</v>
      </c>
      <c r="E199" s="256" t="s">
        <v>284</v>
      </c>
      <c r="F199" s="257" t="s">
        <v>285</v>
      </c>
      <c r="G199" s="258" t="s">
        <v>165</v>
      </c>
      <c r="H199" s="259">
        <v>39.600000000000001</v>
      </c>
      <c r="I199" s="260"/>
      <c r="J199" s="261">
        <f>ROUND(I199*H199,2)</f>
        <v>0</v>
      </c>
      <c r="K199" s="257" t="s">
        <v>139</v>
      </c>
      <c r="L199" s="262"/>
      <c r="M199" s="263" t="s">
        <v>19</v>
      </c>
      <c r="N199" s="264" t="s">
        <v>46</v>
      </c>
      <c r="O199" s="84"/>
      <c r="P199" s="213">
        <f>O199*H199</f>
        <v>0</v>
      </c>
      <c r="Q199" s="213">
        <v>4.0000000000000003E-05</v>
      </c>
      <c r="R199" s="213">
        <f>Q199*H199</f>
        <v>0.0015840000000000001</v>
      </c>
      <c r="S199" s="213">
        <v>0</v>
      </c>
      <c r="T199" s="21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5" t="s">
        <v>286</v>
      </c>
      <c r="AT199" s="215" t="s">
        <v>179</v>
      </c>
      <c r="AU199" s="215" t="s">
        <v>85</v>
      </c>
      <c r="AY199" s="17" t="s">
        <v>133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83</v>
      </c>
      <c r="BK199" s="216">
        <f>ROUND(I199*H199,2)</f>
        <v>0</v>
      </c>
      <c r="BL199" s="17" t="s">
        <v>286</v>
      </c>
      <c r="BM199" s="215" t="s">
        <v>287</v>
      </c>
    </row>
    <row r="200" s="13" customFormat="1">
      <c r="A200" s="13"/>
      <c r="B200" s="222"/>
      <c r="C200" s="223"/>
      <c r="D200" s="224" t="s">
        <v>144</v>
      </c>
      <c r="E200" s="225" t="s">
        <v>19</v>
      </c>
      <c r="F200" s="226" t="s">
        <v>288</v>
      </c>
      <c r="G200" s="223"/>
      <c r="H200" s="225" t="s">
        <v>19</v>
      </c>
      <c r="I200" s="227"/>
      <c r="J200" s="223"/>
      <c r="K200" s="223"/>
      <c r="L200" s="228"/>
      <c r="M200" s="229"/>
      <c r="N200" s="230"/>
      <c r="O200" s="230"/>
      <c r="P200" s="230"/>
      <c r="Q200" s="230"/>
      <c r="R200" s="230"/>
      <c r="S200" s="230"/>
      <c r="T200" s="23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2" t="s">
        <v>144</v>
      </c>
      <c r="AU200" s="232" t="s">
        <v>85</v>
      </c>
      <c r="AV200" s="13" t="s">
        <v>83</v>
      </c>
      <c r="AW200" s="13" t="s">
        <v>35</v>
      </c>
      <c r="AX200" s="13" t="s">
        <v>75</v>
      </c>
      <c r="AY200" s="232" t="s">
        <v>133</v>
      </c>
    </row>
    <row r="201" s="14" customFormat="1">
      <c r="A201" s="14"/>
      <c r="B201" s="233"/>
      <c r="C201" s="234"/>
      <c r="D201" s="224" t="s">
        <v>144</v>
      </c>
      <c r="E201" s="235" t="s">
        <v>19</v>
      </c>
      <c r="F201" s="236" t="s">
        <v>281</v>
      </c>
      <c r="G201" s="234"/>
      <c r="H201" s="237">
        <v>39.600000000000001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3" t="s">
        <v>144</v>
      </c>
      <c r="AU201" s="243" t="s">
        <v>85</v>
      </c>
      <c r="AV201" s="14" t="s">
        <v>85</v>
      </c>
      <c r="AW201" s="14" t="s">
        <v>35</v>
      </c>
      <c r="AX201" s="14" t="s">
        <v>75</v>
      </c>
      <c r="AY201" s="243" t="s">
        <v>133</v>
      </c>
    </row>
    <row r="202" s="15" customFormat="1">
      <c r="A202" s="15"/>
      <c r="B202" s="244"/>
      <c r="C202" s="245"/>
      <c r="D202" s="224" t="s">
        <v>144</v>
      </c>
      <c r="E202" s="246" t="s">
        <v>19</v>
      </c>
      <c r="F202" s="247" t="s">
        <v>147</v>
      </c>
      <c r="G202" s="245"/>
      <c r="H202" s="248">
        <v>39.600000000000001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4" t="s">
        <v>144</v>
      </c>
      <c r="AU202" s="254" t="s">
        <v>85</v>
      </c>
      <c r="AV202" s="15" t="s">
        <v>140</v>
      </c>
      <c r="AW202" s="15" t="s">
        <v>35</v>
      </c>
      <c r="AX202" s="15" t="s">
        <v>83</v>
      </c>
      <c r="AY202" s="254" t="s">
        <v>133</v>
      </c>
    </row>
    <row r="203" s="2" customFormat="1" ht="37.8" customHeight="1">
      <c r="A203" s="38"/>
      <c r="B203" s="39"/>
      <c r="C203" s="204" t="s">
        <v>289</v>
      </c>
      <c r="D203" s="204" t="s">
        <v>135</v>
      </c>
      <c r="E203" s="205" t="s">
        <v>290</v>
      </c>
      <c r="F203" s="206" t="s">
        <v>291</v>
      </c>
      <c r="G203" s="207" t="s">
        <v>187</v>
      </c>
      <c r="H203" s="208">
        <v>12.077999999999999</v>
      </c>
      <c r="I203" s="209"/>
      <c r="J203" s="210">
        <f>ROUND(I203*H203,2)</f>
        <v>0</v>
      </c>
      <c r="K203" s="206" t="s">
        <v>139</v>
      </c>
      <c r="L203" s="44"/>
      <c r="M203" s="211" t="s">
        <v>19</v>
      </c>
      <c r="N203" s="212" t="s">
        <v>46</v>
      </c>
      <c r="O203" s="84"/>
      <c r="P203" s="213">
        <f>O203*H203</f>
        <v>0</v>
      </c>
      <c r="Q203" s="213">
        <v>0.0057000000000000002</v>
      </c>
      <c r="R203" s="213">
        <f>Q203*H203</f>
        <v>0.068844600000000006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140</v>
      </c>
      <c r="AT203" s="215" t="s">
        <v>135</v>
      </c>
      <c r="AU203" s="215" t="s">
        <v>85</v>
      </c>
      <c r="AY203" s="17" t="s">
        <v>133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83</v>
      </c>
      <c r="BK203" s="216">
        <f>ROUND(I203*H203,2)</f>
        <v>0</v>
      </c>
      <c r="BL203" s="17" t="s">
        <v>140</v>
      </c>
      <c r="BM203" s="215" t="s">
        <v>292</v>
      </c>
    </row>
    <row r="204" s="2" customFormat="1">
      <c r="A204" s="38"/>
      <c r="B204" s="39"/>
      <c r="C204" s="40"/>
      <c r="D204" s="217" t="s">
        <v>142</v>
      </c>
      <c r="E204" s="40"/>
      <c r="F204" s="218" t="s">
        <v>293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142</v>
      </c>
      <c r="AU204" s="17" t="s">
        <v>85</v>
      </c>
    </row>
    <row r="205" s="13" customFormat="1">
      <c r="A205" s="13"/>
      <c r="B205" s="222"/>
      <c r="C205" s="223"/>
      <c r="D205" s="224" t="s">
        <v>144</v>
      </c>
      <c r="E205" s="225" t="s">
        <v>19</v>
      </c>
      <c r="F205" s="226" t="s">
        <v>261</v>
      </c>
      <c r="G205" s="223"/>
      <c r="H205" s="225" t="s">
        <v>19</v>
      </c>
      <c r="I205" s="227"/>
      <c r="J205" s="223"/>
      <c r="K205" s="223"/>
      <c r="L205" s="228"/>
      <c r="M205" s="229"/>
      <c r="N205" s="230"/>
      <c r="O205" s="230"/>
      <c r="P205" s="230"/>
      <c r="Q205" s="230"/>
      <c r="R205" s="230"/>
      <c r="S205" s="230"/>
      <c r="T205" s="23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2" t="s">
        <v>144</v>
      </c>
      <c r="AU205" s="232" t="s">
        <v>85</v>
      </c>
      <c r="AV205" s="13" t="s">
        <v>83</v>
      </c>
      <c r="AW205" s="13" t="s">
        <v>35</v>
      </c>
      <c r="AX205" s="13" t="s">
        <v>75</v>
      </c>
      <c r="AY205" s="232" t="s">
        <v>133</v>
      </c>
    </row>
    <row r="206" s="14" customFormat="1">
      <c r="A206" s="14"/>
      <c r="B206" s="233"/>
      <c r="C206" s="234"/>
      <c r="D206" s="224" t="s">
        <v>144</v>
      </c>
      <c r="E206" s="235" t="s">
        <v>19</v>
      </c>
      <c r="F206" s="236" t="s">
        <v>262</v>
      </c>
      <c r="G206" s="234"/>
      <c r="H206" s="237">
        <v>12.077999999999999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3" t="s">
        <v>144</v>
      </c>
      <c r="AU206" s="243" t="s">
        <v>85</v>
      </c>
      <c r="AV206" s="14" t="s">
        <v>85</v>
      </c>
      <c r="AW206" s="14" t="s">
        <v>35</v>
      </c>
      <c r="AX206" s="14" t="s">
        <v>75</v>
      </c>
      <c r="AY206" s="243" t="s">
        <v>133</v>
      </c>
    </row>
    <row r="207" s="15" customFormat="1">
      <c r="A207" s="15"/>
      <c r="B207" s="244"/>
      <c r="C207" s="245"/>
      <c r="D207" s="224" t="s">
        <v>144</v>
      </c>
      <c r="E207" s="246" t="s">
        <v>19</v>
      </c>
      <c r="F207" s="247" t="s">
        <v>147</v>
      </c>
      <c r="G207" s="245"/>
      <c r="H207" s="248">
        <v>12.077999999999999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4" t="s">
        <v>144</v>
      </c>
      <c r="AU207" s="254" t="s">
        <v>85</v>
      </c>
      <c r="AV207" s="15" t="s">
        <v>140</v>
      </c>
      <c r="AW207" s="15" t="s">
        <v>35</v>
      </c>
      <c r="AX207" s="15" t="s">
        <v>83</v>
      </c>
      <c r="AY207" s="254" t="s">
        <v>133</v>
      </c>
    </row>
    <row r="208" s="2" customFormat="1" ht="37.8" customHeight="1">
      <c r="A208" s="38"/>
      <c r="B208" s="39"/>
      <c r="C208" s="204" t="s">
        <v>294</v>
      </c>
      <c r="D208" s="204" t="s">
        <v>135</v>
      </c>
      <c r="E208" s="205" t="s">
        <v>295</v>
      </c>
      <c r="F208" s="206" t="s">
        <v>296</v>
      </c>
      <c r="G208" s="207" t="s">
        <v>187</v>
      </c>
      <c r="H208" s="208">
        <v>104.40000000000001</v>
      </c>
      <c r="I208" s="209"/>
      <c r="J208" s="210">
        <f>ROUND(I208*H208,2)</f>
        <v>0</v>
      </c>
      <c r="K208" s="206" t="s">
        <v>139</v>
      </c>
      <c r="L208" s="44"/>
      <c r="M208" s="211" t="s">
        <v>19</v>
      </c>
      <c r="N208" s="212" t="s">
        <v>46</v>
      </c>
      <c r="O208" s="84"/>
      <c r="P208" s="213">
        <f>O208*H208</f>
        <v>0</v>
      </c>
      <c r="Q208" s="213">
        <v>0.0028500000000000001</v>
      </c>
      <c r="R208" s="213">
        <f>Q208*H208</f>
        <v>0.29754000000000003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140</v>
      </c>
      <c r="AT208" s="215" t="s">
        <v>135</v>
      </c>
      <c r="AU208" s="215" t="s">
        <v>85</v>
      </c>
      <c r="AY208" s="17" t="s">
        <v>133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83</v>
      </c>
      <c r="BK208" s="216">
        <f>ROUND(I208*H208,2)</f>
        <v>0</v>
      </c>
      <c r="BL208" s="17" t="s">
        <v>140</v>
      </c>
      <c r="BM208" s="215" t="s">
        <v>297</v>
      </c>
    </row>
    <row r="209" s="2" customFormat="1">
      <c r="A209" s="38"/>
      <c r="B209" s="39"/>
      <c r="C209" s="40"/>
      <c r="D209" s="217" t="s">
        <v>142</v>
      </c>
      <c r="E209" s="40"/>
      <c r="F209" s="218" t="s">
        <v>298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142</v>
      </c>
      <c r="AU209" s="17" t="s">
        <v>85</v>
      </c>
    </row>
    <row r="210" s="13" customFormat="1">
      <c r="A210" s="13"/>
      <c r="B210" s="222"/>
      <c r="C210" s="223"/>
      <c r="D210" s="224" t="s">
        <v>144</v>
      </c>
      <c r="E210" s="225" t="s">
        <v>19</v>
      </c>
      <c r="F210" s="226" t="s">
        <v>268</v>
      </c>
      <c r="G210" s="223"/>
      <c r="H210" s="225" t="s">
        <v>19</v>
      </c>
      <c r="I210" s="227"/>
      <c r="J210" s="223"/>
      <c r="K210" s="223"/>
      <c r="L210" s="228"/>
      <c r="M210" s="229"/>
      <c r="N210" s="230"/>
      <c r="O210" s="230"/>
      <c r="P210" s="230"/>
      <c r="Q210" s="230"/>
      <c r="R210" s="230"/>
      <c r="S210" s="230"/>
      <c r="T210" s="23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2" t="s">
        <v>144</v>
      </c>
      <c r="AU210" s="232" t="s">
        <v>85</v>
      </c>
      <c r="AV210" s="13" t="s">
        <v>83</v>
      </c>
      <c r="AW210" s="13" t="s">
        <v>35</v>
      </c>
      <c r="AX210" s="13" t="s">
        <v>75</v>
      </c>
      <c r="AY210" s="232" t="s">
        <v>133</v>
      </c>
    </row>
    <row r="211" s="14" customFormat="1">
      <c r="A211" s="14"/>
      <c r="B211" s="233"/>
      <c r="C211" s="234"/>
      <c r="D211" s="224" t="s">
        <v>144</v>
      </c>
      <c r="E211" s="235" t="s">
        <v>19</v>
      </c>
      <c r="F211" s="236" t="s">
        <v>269</v>
      </c>
      <c r="G211" s="234"/>
      <c r="H211" s="237">
        <v>104.40000000000001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3" t="s">
        <v>144</v>
      </c>
      <c r="AU211" s="243" t="s">
        <v>85</v>
      </c>
      <c r="AV211" s="14" t="s">
        <v>85</v>
      </c>
      <c r="AW211" s="14" t="s">
        <v>35</v>
      </c>
      <c r="AX211" s="14" t="s">
        <v>75</v>
      </c>
      <c r="AY211" s="243" t="s">
        <v>133</v>
      </c>
    </row>
    <row r="212" s="15" customFormat="1">
      <c r="A212" s="15"/>
      <c r="B212" s="244"/>
      <c r="C212" s="245"/>
      <c r="D212" s="224" t="s">
        <v>144</v>
      </c>
      <c r="E212" s="246" t="s">
        <v>19</v>
      </c>
      <c r="F212" s="247" t="s">
        <v>147</v>
      </c>
      <c r="G212" s="245"/>
      <c r="H212" s="248">
        <v>104.40000000000001</v>
      </c>
      <c r="I212" s="249"/>
      <c r="J212" s="245"/>
      <c r="K212" s="245"/>
      <c r="L212" s="250"/>
      <c r="M212" s="251"/>
      <c r="N212" s="252"/>
      <c r="O212" s="252"/>
      <c r="P212" s="252"/>
      <c r="Q212" s="252"/>
      <c r="R212" s="252"/>
      <c r="S212" s="252"/>
      <c r="T212" s="25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4" t="s">
        <v>144</v>
      </c>
      <c r="AU212" s="254" t="s">
        <v>85</v>
      </c>
      <c r="AV212" s="15" t="s">
        <v>140</v>
      </c>
      <c r="AW212" s="15" t="s">
        <v>35</v>
      </c>
      <c r="AX212" s="15" t="s">
        <v>83</v>
      </c>
      <c r="AY212" s="254" t="s">
        <v>133</v>
      </c>
    </row>
    <row r="213" s="2" customFormat="1" ht="24.15" customHeight="1">
      <c r="A213" s="38"/>
      <c r="B213" s="39"/>
      <c r="C213" s="204" t="s">
        <v>299</v>
      </c>
      <c r="D213" s="204" t="s">
        <v>135</v>
      </c>
      <c r="E213" s="205" t="s">
        <v>300</v>
      </c>
      <c r="F213" s="206" t="s">
        <v>301</v>
      </c>
      <c r="G213" s="207" t="s">
        <v>187</v>
      </c>
      <c r="H213" s="208">
        <v>174.55799999999999</v>
      </c>
      <c r="I213" s="209"/>
      <c r="J213" s="210">
        <f>ROUND(I213*H213,2)</f>
        <v>0</v>
      </c>
      <c r="K213" s="206" t="s">
        <v>139</v>
      </c>
      <c r="L213" s="44"/>
      <c r="M213" s="211" t="s">
        <v>19</v>
      </c>
      <c r="N213" s="212" t="s">
        <v>46</v>
      </c>
      <c r="O213" s="84"/>
      <c r="P213" s="213">
        <f>O213*H213</f>
        <v>0</v>
      </c>
      <c r="Q213" s="213">
        <v>0</v>
      </c>
      <c r="R213" s="213">
        <f>Q213*H213</f>
        <v>0</v>
      </c>
      <c r="S213" s="213">
        <v>0</v>
      </c>
      <c r="T213" s="21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15" t="s">
        <v>140</v>
      </c>
      <c r="AT213" s="215" t="s">
        <v>135</v>
      </c>
      <c r="AU213" s="215" t="s">
        <v>85</v>
      </c>
      <c r="AY213" s="17" t="s">
        <v>133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83</v>
      </c>
      <c r="BK213" s="216">
        <f>ROUND(I213*H213,2)</f>
        <v>0</v>
      </c>
      <c r="BL213" s="17" t="s">
        <v>140</v>
      </c>
      <c r="BM213" s="215" t="s">
        <v>302</v>
      </c>
    </row>
    <row r="214" s="2" customFormat="1">
      <c r="A214" s="38"/>
      <c r="B214" s="39"/>
      <c r="C214" s="40"/>
      <c r="D214" s="217" t="s">
        <v>142</v>
      </c>
      <c r="E214" s="40"/>
      <c r="F214" s="218" t="s">
        <v>303</v>
      </c>
      <c r="G214" s="40"/>
      <c r="H214" s="40"/>
      <c r="I214" s="219"/>
      <c r="J214" s="40"/>
      <c r="K214" s="40"/>
      <c r="L214" s="44"/>
      <c r="M214" s="220"/>
      <c r="N214" s="221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142</v>
      </c>
      <c r="AU214" s="17" t="s">
        <v>85</v>
      </c>
    </row>
    <row r="215" s="13" customFormat="1">
      <c r="A215" s="13"/>
      <c r="B215" s="222"/>
      <c r="C215" s="223"/>
      <c r="D215" s="224" t="s">
        <v>144</v>
      </c>
      <c r="E215" s="225" t="s">
        <v>19</v>
      </c>
      <c r="F215" s="226" t="s">
        <v>244</v>
      </c>
      <c r="G215" s="223"/>
      <c r="H215" s="225" t="s">
        <v>19</v>
      </c>
      <c r="I215" s="227"/>
      <c r="J215" s="223"/>
      <c r="K215" s="223"/>
      <c r="L215" s="228"/>
      <c r="M215" s="229"/>
      <c r="N215" s="230"/>
      <c r="O215" s="230"/>
      <c r="P215" s="230"/>
      <c r="Q215" s="230"/>
      <c r="R215" s="230"/>
      <c r="S215" s="230"/>
      <c r="T215" s="23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2" t="s">
        <v>144</v>
      </c>
      <c r="AU215" s="232" t="s">
        <v>85</v>
      </c>
      <c r="AV215" s="13" t="s">
        <v>83</v>
      </c>
      <c r="AW215" s="13" t="s">
        <v>35</v>
      </c>
      <c r="AX215" s="13" t="s">
        <v>75</v>
      </c>
      <c r="AY215" s="232" t="s">
        <v>133</v>
      </c>
    </row>
    <row r="216" s="14" customFormat="1">
      <c r="A216" s="14"/>
      <c r="B216" s="233"/>
      <c r="C216" s="234"/>
      <c r="D216" s="224" t="s">
        <v>144</v>
      </c>
      <c r="E216" s="235" t="s">
        <v>19</v>
      </c>
      <c r="F216" s="236" t="s">
        <v>245</v>
      </c>
      <c r="G216" s="234"/>
      <c r="H216" s="237">
        <v>116.47799999999999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3" t="s">
        <v>144</v>
      </c>
      <c r="AU216" s="243" t="s">
        <v>85</v>
      </c>
      <c r="AV216" s="14" t="s">
        <v>85</v>
      </c>
      <c r="AW216" s="14" t="s">
        <v>35</v>
      </c>
      <c r="AX216" s="14" t="s">
        <v>75</v>
      </c>
      <c r="AY216" s="243" t="s">
        <v>133</v>
      </c>
    </row>
    <row r="217" s="13" customFormat="1">
      <c r="A217" s="13"/>
      <c r="B217" s="222"/>
      <c r="C217" s="223"/>
      <c r="D217" s="224" t="s">
        <v>144</v>
      </c>
      <c r="E217" s="225" t="s">
        <v>19</v>
      </c>
      <c r="F217" s="226" t="s">
        <v>304</v>
      </c>
      <c r="G217" s="223"/>
      <c r="H217" s="225" t="s">
        <v>19</v>
      </c>
      <c r="I217" s="227"/>
      <c r="J217" s="223"/>
      <c r="K217" s="223"/>
      <c r="L217" s="228"/>
      <c r="M217" s="229"/>
      <c r="N217" s="230"/>
      <c r="O217" s="230"/>
      <c r="P217" s="230"/>
      <c r="Q217" s="230"/>
      <c r="R217" s="230"/>
      <c r="S217" s="230"/>
      <c r="T217" s="23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2" t="s">
        <v>144</v>
      </c>
      <c r="AU217" s="232" t="s">
        <v>85</v>
      </c>
      <c r="AV217" s="13" t="s">
        <v>83</v>
      </c>
      <c r="AW217" s="13" t="s">
        <v>35</v>
      </c>
      <c r="AX217" s="13" t="s">
        <v>75</v>
      </c>
      <c r="AY217" s="232" t="s">
        <v>133</v>
      </c>
    </row>
    <row r="218" s="14" customFormat="1">
      <c r="A218" s="14"/>
      <c r="B218" s="233"/>
      <c r="C218" s="234"/>
      <c r="D218" s="224" t="s">
        <v>144</v>
      </c>
      <c r="E218" s="235" t="s">
        <v>19</v>
      </c>
      <c r="F218" s="236" t="s">
        <v>238</v>
      </c>
      <c r="G218" s="234"/>
      <c r="H218" s="237">
        <v>58.079999999999998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3" t="s">
        <v>144</v>
      </c>
      <c r="AU218" s="243" t="s">
        <v>85</v>
      </c>
      <c r="AV218" s="14" t="s">
        <v>85</v>
      </c>
      <c r="AW218" s="14" t="s">
        <v>35</v>
      </c>
      <c r="AX218" s="14" t="s">
        <v>75</v>
      </c>
      <c r="AY218" s="243" t="s">
        <v>133</v>
      </c>
    </row>
    <row r="219" s="15" customFormat="1">
      <c r="A219" s="15"/>
      <c r="B219" s="244"/>
      <c r="C219" s="245"/>
      <c r="D219" s="224" t="s">
        <v>144</v>
      </c>
      <c r="E219" s="246" t="s">
        <v>19</v>
      </c>
      <c r="F219" s="247" t="s">
        <v>147</v>
      </c>
      <c r="G219" s="245"/>
      <c r="H219" s="248">
        <v>174.55799999999999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4" t="s">
        <v>144</v>
      </c>
      <c r="AU219" s="254" t="s">
        <v>85</v>
      </c>
      <c r="AV219" s="15" t="s">
        <v>140</v>
      </c>
      <c r="AW219" s="15" t="s">
        <v>35</v>
      </c>
      <c r="AX219" s="15" t="s">
        <v>83</v>
      </c>
      <c r="AY219" s="254" t="s">
        <v>133</v>
      </c>
    </row>
    <row r="220" s="12" customFormat="1" ht="22.8" customHeight="1">
      <c r="A220" s="12"/>
      <c r="B220" s="188"/>
      <c r="C220" s="189"/>
      <c r="D220" s="190" t="s">
        <v>74</v>
      </c>
      <c r="E220" s="202" t="s">
        <v>192</v>
      </c>
      <c r="F220" s="202" t="s">
        <v>305</v>
      </c>
      <c r="G220" s="189"/>
      <c r="H220" s="189"/>
      <c r="I220" s="192"/>
      <c r="J220" s="203">
        <f>BK220</f>
        <v>0</v>
      </c>
      <c r="K220" s="189"/>
      <c r="L220" s="194"/>
      <c r="M220" s="195"/>
      <c r="N220" s="196"/>
      <c r="O220" s="196"/>
      <c r="P220" s="197">
        <f>SUM(P221:P251)</f>
        <v>0</v>
      </c>
      <c r="Q220" s="196"/>
      <c r="R220" s="197">
        <f>SUM(R221:R251)</f>
        <v>1.0645994399999998</v>
      </c>
      <c r="S220" s="196"/>
      <c r="T220" s="198">
        <f>SUM(T221:T251)</f>
        <v>7.8855900000000005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9" t="s">
        <v>83</v>
      </c>
      <c r="AT220" s="200" t="s">
        <v>74</v>
      </c>
      <c r="AU220" s="200" t="s">
        <v>83</v>
      </c>
      <c r="AY220" s="199" t="s">
        <v>133</v>
      </c>
      <c r="BK220" s="201">
        <f>SUM(BK221:BK251)</f>
        <v>0</v>
      </c>
    </row>
    <row r="221" s="2" customFormat="1" ht="44.25" customHeight="1">
      <c r="A221" s="38"/>
      <c r="B221" s="39"/>
      <c r="C221" s="204" t="s">
        <v>306</v>
      </c>
      <c r="D221" s="204" t="s">
        <v>135</v>
      </c>
      <c r="E221" s="205" t="s">
        <v>307</v>
      </c>
      <c r="F221" s="206" t="s">
        <v>308</v>
      </c>
      <c r="G221" s="207" t="s">
        <v>165</v>
      </c>
      <c r="H221" s="208">
        <v>7.7999999999999998</v>
      </c>
      <c r="I221" s="209"/>
      <c r="J221" s="210">
        <f>ROUND(I221*H221,2)</f>
        <v>0</v>
      </c>
      <c r="K221" s="206" t="s">
        <v>139</v>
      </c>
      <c r="L221" s="44"/>
      <c r="M221" s="211" t="s">
        <v>19</v>
      </c>
      <c r="N221" s="212" t="s">
        <v>46</v>
      </c>
      <c r="O221" s="84"/>
      <c r="P221" s="213">
        <f>O221*H221</f>
        <v>0</v>
      </c>
      <c r="Q221" s="213">
        <v>0.10095</v>
      </c>
      <c r="R221" s="213">
        <f>Q221*H221</f>
        <v>0.78740999999999994</v>
      </c>
      <c r="S221" s="213">
        <v>0</v>
      </c>
      <c r="T221" s="214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140</v>
      </c>
      <c r="AT221" s="215" t="s">
        <v>135</v>
      </c>
      <c r="AU221" s="215" t="s">
        <v>85</v>
      </c>
      <c r="AY221" s="17" t="s">
        <v>133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83</v>
      </c>
      <c r="BK221" s="216">
        <f>ROUND(I221*H221,2)</f>
        <v>0</v>
      </c>
      <c r="BL221" s="17" t="s">
        <v>140</v>
      </c>
      <c r="BM221" s="215" t="s">
        <v>309</v>
      </c>
    </row>
    <row r="222" s="2" customFormat="1">
      <c r="A222" s="38"/>
      <c r="B222" s="39"/>
      <c r="C222" s="40"/>
      <c r="D222" s="217" t="s">
        <v>142</v>
      </c>
      <c r="E222" s="40"/>
      <c r="F222" s="218" t="s">
        <v>310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142</v>
      </c>
      <c r="AU222" s="17" t="s">
        <v>85</v>
      </c>
    </row>
    <row r="223" s="13" customFormat="1">
      <c r="A223" s="13"/>
      <c r="B223" s="222"/>
      <c r="C223" s="223"/>
      <c r="D223" s="224" t="s">
        <v>144</v>
      </c>
      <c r="E223" s="225" t="s">
        <v>19</v>
      </c>
      <c r="F223" s="226" t="s">
        <v>203</v>
      </c>
      <c r="G223" s="223"/>
      <c r="H223" s="225" t="s">
        <v>19</v>
      </c>
      <c r="I223" s="227"/>
      <c r="J223" s="223"/>
      <c r="K223" s="223"/>
      <c r="L223" s="228"/>
      <c r="M223" s="229"/>
      <c r="N223" s="230"/>
      <c r="O223" s="230"/>
      <c r="P223" s="230"/>
      <c r="Q223" s="230"/>
      <c r="R223" s="230"/>
      <c r="S223" s="230"/>
      <c r="T223" s="23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2" t="s">
        <v>144</v>
      </c>
      <c r="AU223" s="232" t="s">
        <v>85</v>
      </c>
      <c r="AV223" s="13" t="s">
        <v>83</v>
      </c>
      <c r="AW223" s="13" t="s">
        <v>35</v>
      </c>
      <c r="AX223" s="13" t="s">
        <v>75</v>
      </c>
      <c r="AY223" s="232" t="s">
        <v>133</v>
      </c>
    </row>
    <row r="224" s="14" customFormat="1">
      <c r="A224" s="14"/>
      <c r="B224" s="233"/>
      <c r="C224" s="234"/>
      <c r="D224" s="224" t="s">
        <v>144</v>
      </c>
      <c r="E224" s="235" t="s">
        <v>19</v>
      </c>
      <c r="F224" s="236" t="s">
        <v>311</v>
      </c>
      <c r="G224" s="234"/>
      <c r="H224" s="237">
        <v>7.7999999999999998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3" t="s">
        <v>144</v>
      </c>
      <c r="AU224" s="243" t="s">
        <v>85</v>
      </c>
      <c r="AV224" s="14" t="s">
        <v>85</v>
      </c>
      <c r="AW224" s="14" t="s">
        <v>35</v>
      </c>
      <c r="AX224" s="14" t="s">
        <v>75</v>
      </c>
      <c r="AY224" s="243" t="s">
        <v>133</v>
      </c>
    </row>
    <row r="225" s="15" customFormat="1">
      <c r="A225" s="15"/>
      <c r="B225" s="244"/>
      <c r="C225" s="245"/>
      <c r="D225" s="224" t="s">
        <v>144</v>
      </c>
      <c r="E225" s="246" t="s">
        <v>19</v>
      </c>
      <c r="F225" s="247" t="s">
        <v>147</v>
      </c>
      <c r="G225" s="245"/>
      <c r="H225" s="248">
        <v>7.7999999999999998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54" t="s">
        <v>144</v>
      </c>
      <c r="AU225" s="254" t="s">
        <v>85</v>
      </c>
      <c r="AV225" s="15" t="s">
        <v>140</v>
      </c>
      <c r="AW225" s="15" t="s">
        <v>35</v>
      </c>
      <c r="AX225" s="15" t="s">
        <v>83</v>
      </c>
      <c r="AY225" s="254" t="s">
        <v>133</v>
      </c>
    </row>
    <row r="226" s="2" customFormat="1" ht="16.5" customHeight="1">
      <c r="A226" s="38"/>
      <c r="B226" s="39"/>
      <c r="C226" s="255" t="s">
        <v>312</v>
      </c>
      <c r="D226" s="255" t="s">
        <v>179</v>
      </c>
      <c r="E226" s="256" t="s">
        <v>313</v>
      </c>
      <c r="F226" s="257" t="s">
        <v>314</v>
      </c>
      <c r="G226" s="258" t="s">
        <v>165</v>
      </c>
      <c r="H226" s="259">
        <v>7.7999999999999998</v>
      </c>
      <c r="I226" s="260"/>
      <c r="J226" s="261">
        <f>ROUND(I226*H226,2)</f>
        <v>0</v>
      </c>
      <c r="K226" s="257" t="s">
        <v>139</v>
      </c>
      <c r="L226" s="262"/>
      <c r="M226" s="263" t="s">
        <v>19</v>
      </c>
      <c r="N226" s="264" t="s">
        <v>46</v>
      </c>
      <c r="O226" s="84"/>
      <c r="P226" s="213">
        <f>O226*H226</f>
        <v>0</v>
      </c>
      <c r="Q226" s="213">
        <v>0.028000000000000001</v>
      </c>
      <c r="R226" s="213">
        <f>Q226*H226</f>
        <v>0.21840000000000001</v>
      </c>
      <c r="S226" s="213">
        <v>0</v>
      </c>
      <c r="T226" s="21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5" t="s">
        <v>182</v>
      </c>
      <c r="AT226" s="215" t="s">
        <v>179</v>
      </c>
      <c r="AU226" s="215" t="s">
        <v>85</v>
      </c>
      <c r="AY226" s="17" t="s">
        <v>133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7" t="s">
        <v>83</v>
      </c>
      <c r="BK226" s="216">
        <f>ROUND(I226*H226,2)</f>
        <v>0</v>
      </c>
      <c r="BL226" s="17" t="s">
        <v>140</v>
      </c>
      <c r="BM226" s="215" t="s">
        <v>315</v>
      </c>
    </row>
    <row r="227" s="2" customFormat="1" ht="49.05" customHeight="1">
      <c r="A227" s="38"/>
      <c r="B227" s="39"/>
      <c r="C227" s="204" t="s">
        <v>316</v>
      </c>
      <c r="D227" s="204" t="s">
        <v>135</v>
      </c>
      <c r="E227" s="205" t="s">
        <v>317</v>
      </c>
      <c r="F227" s="206" t="s">
        <v>318</v>
      </c>
      <c r="G227" s="207" t="s">
        <v>218</v>
      </c>
      <c r="H227" s="208">
        <v>698.86800000000005</v>
      </c>
      <c r="I227" s="209"/>
      <c r="J227" s="210">
        <f>ROUND(I227*H227,2)</f>
        <v>0</v>
      </c>
      <c r="K227" s="206" t="s">
        <v>139</v>
      </c>
      <c r="L227" s="44"/>
      <c r="M227" s="211" t="s">
        <v>19</v>
      </c>
      <c r="N227" s="212" t="s">
        <v>46</v>
      </c>
      <c r="O227" s="84"/>
      <c r="P227" s="213">
        <f>O227*H227</f>
        <v>0</v>
      </c>
      <c r="Q227" s="213">
        <v>8.0000000000000007E-05</v>
      </c>
      <c r="R227" s="213">
        <f>Q227*H227</f>
        <v>0.055909440000000012</v>
      </c>
      <c r="S227" s="213">
        <v>0</v>
      </c>
      <c r="T227" s="21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140</v>
      </c>
      <c r="AT227" s="215" t="s">
        <v>135</v>
      </c>
      <c r="AU227" s="215" t="s">
        <v>85</v>
      </c>
      <c r="AY227" s="17" t="s">
        <v>133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83</v>
      </c>
      <c r="BK227" s="216">
        <f>ROUND(I227*H227,2)</f>
        <v>0</v>
      </c>
      <c r="BL227" s="17" t="s">
        <v>140</v>
      </c>
      <c r="BM227" s="215" t="s">
        <v>319</v>
      </c>
    </row>
    <row r="228" s="2" customFormat="1">
      <c r="A228" s="38"/>
      <c r="B228" s="39"/>
      <c r="C228" s="40"/>
      <c r="D228" s="217" t="s">
        <v>142</v>
      </c>
      <c r="E228" s="40"/>
      <c r="F228" s="218" t="s">
        <v>320</v>
      </c>
      <c r="G228" s="40"/>
      <c r="H228" s="40"/>
      <c r="I228" s="219"/>
      <c r="J228" s="40"/>
      <c r="K228" s="40"/>
      <c r="L228" s="44"/>
      <c r="M228" s="220"/>
      <c r="N228" s="221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142</v>
      </c>
      <c r="AU228" s="17" t="s">
        <v>85</v>
      </c>
    </row>
    <row r="229" s="13" customFormat="1">
      <c r="A229" s="13"/>
      <c r="B229" s="222"/>
      <c r="C229" s="223"/>
      <c r="D229" s="224" t="s">
        <v>144</v>
      </c>
      <c r="E229" s="225" t="s">
        <v>19</v>
      </c>
      <c r="F229" s="226" t="s">
        <v>244</v>
      </c>
      <c r="G229" s="223"/>
      <c r="H229" s="225" t="s">
        <v>19</v>
      </c>
      <c r="I229" s="227"/>
      <c r="J229" s="223"/>
      <c r="K229" s="223"/>
      <c r="L229" s="228"/>
      <c r="M229" s="229"/>
      <c r="N229" s="230"/>
      <c r="O229" s="230"/>
      <c r="P229" s="230"/>
      <c r="Q229" s="230"/>
      <c r="R229" s="230"/>
      <c r="S229" s="230"/>
      <c r="T229" s="23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2" t="s">
        <v>144</v>
      </c>
      <c r="AU229" s="232" t="s">
        <v>85</v>
      </c>
      <c r="AV229" s="13" t="s">
        <v>83</v>
      </c>
      <c r="AW229" s="13" t="s">
        <v>35</v>
      </c>
      <c r="AX229" s="13" t="s">
        <v>75</v>
      </c>
      <c r="AY229" s="232" t="s">
        <v>133</v>
      </c>
    </row>
    <row r="230" s="14" customFormat="1">
      <c r="A230" s="14"/>
      <c r="B230" s="233"/>
      <c r="C230" s="234"/>
      <c r="D230" s="224" t="s">
        <v>144</v>
      </c>
      <c r="E230" s="235" t="s">
        <v>19</v>
      </c>
      <c r="F230" s="236" t="s">
        <v>321</v>
      </c>
      <c r="G230" s="234"/>
      <c r="H230" s="237">
        <v>698.86800000000005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3" t="s">
        <v>144</v>
      </c>
      <c r="AU230" s="243" t="s">
        <v>85</v>
      </c>
      <c r="AV230" s="14" t="s">
        <v>85</v>
      </c>
      <c r="AW230" s="14" t="s">
        <v>35</v>
      </c>
      <c r="AX230" s="14" t="s">
        <v>75</v>
      </c>
      <c r="AY230" s="243" t="s">
        <v>133</v>
      </c>
    </row>
    <row r="231" s="15" customFormat="1">
      <c r="A231" s="15"/>
      <c r="B231" s="244"/>
      <c r="C231" s="245"/>
      <c r="D231" s="224" t="s">
        <v>144</v>
      </c>
      <c r="E231" s="246" t="s">
        <v>19</v>
      </c>
      <c r="F231" s="247" t="s">
        <v>147</v>
      </c>
      <c r="G231" s="245"/>
      <c r="H231" s="248">
        <v>698.86800000000005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4" t="s">
        <v>144</v>
      </c>
      <c r="AU231" s="254" t="s">
        <v>85</v>
      </c>
      <c r="AV231" s="15" t="s">
        <v>140</v>
      </c>
      <c r="AW231" s="15" t="s">
        <v>35</v>
      </c>
      <c r="AX231" s="15" t="s">
        <v>83</v>
      </c>
      <c r="AY231" s="254" t="s">
        <v>133</v>
      </c>
    </row>
    <row r="232" s="2" customFormat="1" ht="24.15" customHeight="1">
      <c r="A232" s="38"/>
      <c r="B232" s="39"/>
      <c r="C232" s="204" t="s">
        <v>322</v>
      </c>
      <c r="D232" s="204" t="s">
        <v>135</v>
      </c>
      <c r="E232" s="205" t="s">
        <v>323</v>
      </c>
      <c r="F232" s="206" t="s">
        <v>324</v>
      </c>
      <c r="G232" s="207" t="s">
        <v>138</v>
      </c>
      <c r="H232" s="208">
        <v>2.4750000000000001</v>
      </c>
      <c r="I232" s="209"/>
      <c r="J232" s="210">
        <f>ROUND(I232*H232,2)</f>
        <v>0</v>
      </c>
      <c r="K232" s="206" t="s">
        <v>139</v>
      </c>
      <c r="L232" s="44"/>
      <c r="M232" s="211" t="s">
        <v>19</v>
      </c>
      <c r="N232" s="212" t="s">
        <v>46</v>
      </c>
      <c r="O232" s="84"/>
      <c r="P232" s="213">
        <f>O232*H232</f>
        <v>0</v>
      </c>
      <c r="Q232" s="213">
        <v>0</v>
      </c>
      <c r="R232" s="213">
        <f>Q232*H232</f>
        <v>0</v>
      </c>
      <c r="S232" s="213">
        <v>2.3999999999999999</v>
      </c>
      <c r="T232" s="214">
        <f>S232*H232</f>
        <v>5.9400000000000004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15" t="s">
        <v>140</v>
      </c>
      <c r="AT232" s="215" t="s">
        <v>135</v>
      </c>
      <c r="AU232" s="215" t="s">
        <v>85</v>
      </c>
      <c r="AY232" s="17" t="s">
        <v>133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83</v>
      </c>
      <c r="BK232" s="216">
        <f>ROUND(I232*H232,2)</f>
        <v>0</v>
      </c>
      <c r="BL232" s="17" t="s">
        <v>140</v>
      </c>
      <c r="BM232" s="215" t="s">
        <v>325</v>
      </c>
    </row>
    <row r="233" s="2" customFormat="1">
      <c r="A233" s="38"/>
      <c r="B233" s="39"/>
      <c r="C233" s="40"/>
      <c r="D233" s="217" t="s">
        <v>142</v>
      </c>
      <c r="E233" s="40"/>
      <c r="F233" s="218" t="s">
        <v>326</v>
      </c>
      <c r="G233" s="40"/>
      <c r="H233" s="40"/>
      <c r="I233" s="219"/>
      <c r="J233" s="40"/>
      <c r="K233" s="40"/>
      <c r="L233" s="44"/>
      <c r="M233" s="220"/>
      <c r="N233" s="221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142</v>
      </c>
      <c r="AU233" s="17" t="s">
        <v>85</v>
      </c>
    </row>
    <row r="234" s="13" customFormat="1">
      <c r="A234" s="13"/>
      <c r="B234" s="222"/>
      <c r="C234" s="223"/>
      <c r="D234" s="224" t="s">
        <v>144</v>
      </c>
      <c r="E234" s="225" t="s">
        <v>19</v>
      </c>
      <c r="F234" s="226" t="s">
        <v>327</v>
      </c>
      <c r="G234" s="223"/>
      <c r="H234" s="225" t="s">
        <v>19</v>
      </c>
      <c r="I234" s="227"/>
      <c r="J234" s="223"/>
      <c r="K234" s="223"/>
      <c r="L234" s="228"/>
      <c r="M234" s="229"/>
      <c r="N234" s="230"/>
      <c r="O234" s="230"/>
      <c r="P234" s="230"/>
      <c r="Q234" s="230"/>
      <c r="R234" s="230"/>
      <c r="S234" s="230"/>
      <c r="T234" s="23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2" t="s">
        <v>144</v>
      </c>
      <c r="AU234" s="232" t="s">
        <v>85</v>
      </c>
      <c r="AV234" s="13" t="s">
        <v>83</v>
      </c>
      <c r="AW234" s="13" t="s">
        <v>35</v>
      </c>
      <c r="AX234" s="13" t="s">
        <v>75</v>
      </c>
      <c r="AY234" s="232" t="s">
        <v>133</v>
      </c>
    </row>
    <row r="235" s="14" customFormat="1">
      <c r="A235" s="14"/>
      <c r="B235" s="233"/>
      <c r="C235" s="234"/>
      <c r="D235" s="224" t="s">
        <v>144</v>
      </c>
      <c r="E235" s="235" t="s">
        <v>19</v>
      </c>
      <c r="F235" s="236" t="s">
        <v>328</v>
      </c>
      <c r="G235" s="234"/>
      <c r="H235" s="237">
        <v>2.4750000000000001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3" t="s">
        <v>144</v>
      </c>
      <c r="AU235" s="243" t="s">
        <v>85</v>
      </c>
      <c r="AV235" s="14" t="s">
        <v>85</v>
      </c>
      <c r="AW235" s="14" t="s">
        <v>35</v>
      </c>
      <c r="AX235" s="14" t="s">
        <v>75</v>
      </c>
      <c r="AY235" s="243" t="s">
        <v>133</v>
      </c>
    </row>
    <row r="236" s="15" customFormat="1">
      <c r="A236" s="15"/>
      <c r="B236" s="244"/>
      <c r="C236" s="245"/>
      <c r="D236" s="224" t="s">
        <v>144</v>
      </c>
      <c r="E236" s="246" t="s">
        <v>19</v>
      </c>
      <c r="F236" s="247" t="s">
        <v>147</v>
      </c>
      <c r="G236" s="245"/>
      <c r="H236" s="248">
        <v>2.4750000000000001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4" t="s">
        <v>144</v>
      </c>
      <c r="AU236" s="254" t="s">
        <v>85</v>
      </c>
      <c r="AV236" s="15" t="s">
        <v>140</v>
      </c>
      <c r="AW236" s="15" t="s">
        <v>35</v>
      </c>
      <c r="AX236" s="15" t="s">
        <v>83</v>
      </c>
      <c r="AY236" s="254" t="s">
        <v>133</v>
      </c>
    </row>
    <row r="237" s="2" customFormat="1" ht="37.8" customHeight="1">
      <c r="A237" s="38"/>
      <c r="B237" s="39"/>
      <c r="C237" s="204" t="s">
        <v>329</v>
      </c>
      <c r="D237" s="204" t="s">
        <v>135</v>
      </c>
      <c r="E237" s="205" t="s">
        <v>330</v>
      </c>
      <c r="F237" s="206" t="s">
        <v>331</v>
      </c>
      <c r="G237" s="207" t="s">
        <v>187</v>
      </c>
      <c r="H237" s="208">
        <v>12.119999999999999</v>
      </c>
      <c r="I237" s="209"/>
      <c r="J237" s="210">
        <f>ROUND(I237*H237,2)</f>
        <v>0</v>
      </c>
      <c r="K237" s="206" t="s">
        <v>332</v>
      </c>
      <c r="L237" s="44"/>
      <c r="M237" s="211" t="s">
        <v>19</v>
      </c>
      <c r="N237" s="212" t="s">
        <v>46</v>
      </c>
      <c r="O237" s="84"/>
      <c r="P237" s="213">
        <f>O237*H237</f>
        <v>0</v>
      </c>
      <c r="Q237" s="213">
        <v>0</v>
      </c>
      <c r="R237" s="213">
        <f>Q237*H237</f>
        <v>0</v>
      </c>
      <c r="S237" s="213">
        <v>0.063</v>
      </c>
      <c r="T237" s="214">
        <f>S237*H237</f>
        <v>0.76355999999999991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140</v>
      </c>
      <c r="AT237" s="215" t="s">
        <v>135</v>
      </c>
      <c r="AU237" s="215" t="s">
        <v>85</v>
      </c>
      <c r="AY237" s="17" t="s">
        <v>133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83</v>
      </c>
      <c r="BK237" s="216">
        <f>ROUND(I237*H237,2)</f>
        <v>0</v>
      </c>
      <c r="BL237" s="17" t="s">
        <v>140</v>
      </c>
      <c r="BM237" s="215" t="s">
        <v>333</v>
      </c>
    </row>
    <row r="238" s="2" customFormat="1">
      <c r="A238" s="38"/>
      <c r="B238" s="39"/>
      <c r="C238" s="40"/>
      <c r="D238" s="217" t="s">
        <v>142</v>
      </c>
      <c r="E238" s="40"/>
      <c r="F238" s="218" t="s">
        <v>334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142</v>
      </c>
      <c r="AU238" s="17" t="s">
        <v>85</v>
      </c>
    </row>
    <row r="239" s="13" customFormat="1">
      <c r="A239" s="13"/>
      <c r="B239" s="222"/>
      <c r="C239" s="223"/>
      <c r="D239" s="224" t="s">
        <v>144</v>
      </c>
      <c r="E239" s="225" t="s">
        <v>19</v>
      </c>
      <c r="F239" s="226" t="s">
        <v>335</v>
      </c>
      <c r="G239" s="223"/>
      <c r="H239" s="225" t="s">
        <v>19</v>
      </c>
      <c r="I239" s="227"/>
      <c r="J239" s="223"/>
      <c r="K239" s="223"/>
      <c r="L239" s="228"/>
      <c r="M239" s="229"/>
      <c r="N239" s="230"/>
      <c r="O239" s="230"/>
      <c r="P239" s="230"/>
      <c r="Q239" s="230"/>
      <c r="R239" s="230"/>
      <c r="S239" s="230"/>
      <c r="T239" s="23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2" t="s">
        <v>144</v>
      </c>
      <c r="AU239" s="232" t="s">
        <v>85</v>
      </c>
      <c r="AV239" s="13" t="s">
        <v>83</v>
      </c>
      <c r="AW239" s="13" t="s">
        <v>35</v>
      </c>
      <c r="AX239" s="13" t="s">
        <v>75</v>
      </c>
      <c r="AY239" s="232" t="s">
        <v>133</v>
      </c>
    </row>
    <row r="240" s="14" customFormat="1">
      <c r="A240" s="14"/>
      <c r="B240" s="233"/>
      <c r="C240" s="234"/>
      <c r="D240" s="224" t="s">
        <v>144</v>
      </c>
      <c r="E240" s="235" t="s">
        <v>19</v>
      </c>
      <c r="F240" s="236" t="s">
        <v>336</v>
      </c>
      <c r="G240" s="234"/>
      <c r="H240" s="237">
        <v>12.119999999999999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3" t="s">
        <v>144</v>
      </c>
      <c r="AU240" s="243" t="s">
        <v>85</v>
      </c>
      <c r="AV240" s="14" t="s">
        <v>85</v>
      </c>
      <c r="AW240" s="14" t="s">
        <v>35</v>
      </c>
      <c r="AX240" s="14" t="s">
        <v>75</v>
      </c>
      <c r="AY240" s="243" t="s">
        <v>133</v>
      </c>
    </row>
    <row r="241" s="15" customFormat="1">
      <c r="A241" s="15"/>
      <c r="B241" s="244"/>
      <c r="C241" s="245"/>
      <c r="D241" s="224" t="s">
        <v>144</v>
      </c>
      <c r="E241" s="246" t="s">
        <v>19</v>
      </c>
      <c r="F241" s="247" t="s">
        <v>147</v>
      </c>
      <c r="G241" s="245"/>
      <c r="H241" s="248">
        <v>12.119999999999999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4" t="s">
        <v>144</v>
      </c>
      <c r="AU241" s="254" t="s">
        <v>85</v>
      </c>
      <c r="AV241" s="15" t="s">
        <v>140</v>
      </c>
      <c r="AW241" s="15" t="s">
        <v>35</v>
      </c>
      <c r="AX241" s="15" t="s">
        <v>83</v>
      </c>
      <c r="AY241" s="254" t="s">
        <v>133</v>
      </c>
    </row>
    <row r="242" s="2" customFormat="1" ht="33" customHeight="1">
      <c r="A242" s="38"/>
      <c r="B242" s="39"/>
      <c r="C242" s="204" t="s">
        <v>337</v>
      </c>
      <c r="D242" s="204" t="s">
        <v>135</v>
      </c>
      <c r="E242" s="205" t="s">
        <v>338</v>
      </c>
      <c r="F242" s="206" t="s">
        <v>339</v>
      </c>
      <c r="G242" s="207" t="s">
        <v>187</v>
      </c>
      <c r="H242" s="208">
        <v>19.065000000000001</v>
      </c>
      <c r="I242" s="209"/>
      <c r="J242" s="210">
        <f>ROUND(I242*H242,2)</f>
        <v>0</v>
      </c>
      <c r="K242" s="206" t="s">
        <v>139</v>
      </c>
      <c r="L242" s="44"/>
      <c r="M242" s="211" t="s">
        <v>19</v>
      </c>
      <c r="N242" s="212" t="s">
        <v>46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0.062</v>
      </c>
      <c r="T242" s="214">
        <f>S242*H242</f>
        <v>1.1820300000000001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140</v>
      </c>
      <c r="AT242" s="215" t="s">
        <v>135</v>
      </c>
      <c r="AU242" s="215" t="s">
        <v>85</v>
      </c>
      <c r="AY242" s="17" t="s">
        <v>133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83</v>
      </c>
      <c r="BK242" s="216">
        <f>ROUND(I242*H242,2)</f>
        <v>0</v>
      </c>
      <c r="BL242" s="17" t="s">
        <v>140</v>
      </c>
      <c r="BM242" s="215" t="s">
        <v>340</v>
      </c>
    </row>
    <row r="243" s="2" customFormat="1">
      <c r="A243" s="38"/>
      <c r="B243" s="39"/>
      <c r="C243" s="40"/>
      <c r="D243" s="217" t="s">
        <v>142</v>
      </c>
      <c r="E243" s="40"/>
      <c r="F243" s="218" t="s">
        <v>341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142</v>
      </c>
      <c r="AU243" s="17" t="s">
        <v>85</v>
      </c>
    </row>
    <row r="244" s="13" customFormat="1">
      <c r="A244" s="13"/>
      <c r="B244" s="222"/>
      <c r="C244" s="223"/>
      <c r="D244" s="224" t="s">
        <v>144</v>
      </c>
      <c r="E244" s="225" t="s">
        <v>19</v>
      </c>
      <c r="F244" s="226" t="s">
        <v>342</v>
      </c>
      <c r="G244" s="223"/>
      <c r="H244" s="225" t="s">
        <v>19</v>
      </c>
      <c r="I244" s="227"/>
      <c r="J244" s="223"/>
      <c r="K244" s="223"/>
      <c r="L244" s="228"/>
      <c r="M244" s="229"/>
      <c r="N244" s="230"/>
      <c r="O244" s="230"/>
      <c r="P244" s="230"/>
      <c r="Q244" s="230"/>
      <c r="R244" s="230"/>
      <c r="S244" s="230"/>
      <c r="T244" s="23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2" t="s">
        <v>144</v>
      </c>
      <c r="AU244" s="232" t="s">
        <v>85</v>
      </c>
      <c r="AV244" s="13" t="s">
        <v>83</v>
      </c>
      <c r="AW244" s="13" t="s">
        <v>35</v>
      </c>
      <c r="AX244" s="13" t="s">
        <v>75</v>
      </c>
      <c r="AY244" s="232" t="s">
        <v>133</v>
      </c>
    </row>
    <row r="245" s="14" customFormat="1">
      <c r="A245" s="14"/>
      <c r="B245" s="233"/>
      <c r="C245" s="234"/>
      <c r="D245" s="224" t="s">
        <v>144</v>
      </c>
      <c r="E245" s="235" t="s">
        <v>19</v>
      </c>
      <c r="F245" s="236" t="s">
        <v>343</v>
      </c>
      <c r="G245" s="234"/>
      <c r="H245" s="237">
        <v>19.065000000000001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3" t="s">
        <v>144</v>
      </c>
      <c r="AU245" s="243" t="s">
        <v>85</v>
      </c>
      <c r="AV245" s="14" t="s">
        <v>85</v>
      </c>
      <c r="AW245" s="14" t="s">
        <v>35</v>
      </c>
      <c r="AX245" s="14" t="s">
        <v>75</v>
      </c>
      <c r="AY245" s="243" t="s">
        <v>133</v>
      </c>
    </row>
    <row r="246" s="15" customFormat="1">
      <c r="A246" s="15"/>
      <c r="B246" s="244"/>
      <c r="C246" s="245"/>
      <c r="D246" s="224" t="s">
        <v>144</v>
      </c>
      <c r="E246" s="246" t="s">
        <v>19</v>
      </c>
      <c r="F246" s="247" t="s">
        <v>147</v>
      </c>
      <c r="G246" s="245"/>
      <c r="H246" s="248">
        <v>19.065000000000001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4" t="s">
        <v>144</v>
      </c>
      <c r="AU246" s="254" t="s">
        <v>85</v>
      </c>
      <c r="AV246" s="15" t="s">
        <v>140</v>
      </c>
      <c r="AW246" s="15" t="s">
        <v>35</v>
      </c>
      <c r="AX246" s="15" t="s">
        <v>83</v>
      </c>
      <c r="AY246" s="254" t="s">
        <v>133</v>
      </c>
    </row>
    <row r="247" s="2" customFormat="1" ht="37.8" customHeight="1">
      <c r="A247" s="38"/>
      <c r="B247" s="39"/>
      <c r="C247" s="204" t="s">
        <v>344</v>
      </c>
      <c r="D247" s="204" t="s">
        <v>135</v>
      </c>
      <c r="E247" s="205" t="s">
        <v>345</v>
      </c>
      <c r="F247" s="206" t="s">
        <v>346</v>
      </c>
      <c r="G247" s="207" t="s">
        <v>165</v>
      </c>
      <c r="H247" s="208">
        <v>36</v>
      </c>
      <c r="I247" s="209"/>
      <c r="J247" s="210">
        <f>ROUND(I247*H247,2)</f>
        <v>0</v>
      </c>
      <c r="K247" s="206" t="s">
        <v>139</v>
      </c>
      <c r="L247" s="44"/>
      <c r="M247" s="211" t="s">
        <v>19</v>
      </c>
      <c r="N247" s="212" t="s">
        <v>46</v>
      </c>
      <c r="O247" s="84"/>
      <c r="P247" s="213">
        <f>O247*H247</f>
        <v>0</v>
      </c>
      <c r="Q247" s="213">
        <v>8.0000000000000007E-05</v>
      </c>
      <c r="R247" s="213">
        <f>Q247*H247</f>
        <v>0.0028800000000000002</v>
      </c>
      <c r="S247" s="213">
        <v>0</v>
      </c>
      <c r="T247" s="21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140</v>
      </c>
      <c r="AT247" s="215" t="s">
        <v>135</v>
      </c>
      <c r="AU247" s="215" t="s">
        <v>85</v>
      </c>
      <c r="AY247" s="17" t="s">
        <v>133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83</v>
      </c>
      <c r="BK247" s="216">
        <f>ROUND(I247*H247,2)</f>
        <v>0</v>
      </c>
      <c r="BL247" s="17" t="s">
        <v>140</v>
      </c>
      <c r="BM247" s="215" t="s">
        <v>347</v>
      </c>
    </row>
    <row r="248" s="2" customFormat="1">
      <c r="A248" s="38"/>
      <c r="B248" s="39"/>
      <c r="C248" s="40"/>
      <c r="D248" s="217" t="s">
        <v>142</v>
      </c>
      <c r="E248" s="40"/>
      <c r="F248" s="218" t="s">
        <v>348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142</v>
      </c>
      <c r="AU248" s="17" t="s">
        <v>85</v>
      </c>
    </row>
    <row r="249" s="13" customFormat="1">
      <c r="A249" s="13"/>
      <c r="B249" s="222"/>
      <c r="C249" s="223"/>
      <c r="D249" s="224" t="s">
        <v>144</v>
      </c>
      <c r="E249" s="225" t="s">
        <v>19</v>
      </c>
      <c r="F249" s="226" t="s">
        <v>349</v>
      </c>
      <c r="G249" s="223"/>
      <c r="H249" s="225" t="s">
        <v>19</v>
      </c>
      <c r="I249" s="227"/>
      <c r="J249" s="223"/>
      <c r="K249" s="223"/>
      <c r="L249" s="228"/>
      <c r="M249" s="229"/>
      <c r="N249" s="230"/>
      <c r="O249" s="230"/>
      <c r="P249" s="230"/>
      <c r="Q249" s="230"/>
      <c r="R249" s="230"/>
      <c r="S249" s="230"/>
      <c r="T249" s="23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2" t="s">
        <v>144</v>
      </c>
      <c r="AU249" s="232" t="s">
        <v>85</v>
      </c>
      <c r="AV249" s="13" t="s">
        <v>83</v>
      </c>
      <c r="AW249" s="13" t="s">
        <v>35</v>
      </c>
      <c r="AX249" s="13" t="s">
        <v>75</v>
      </c>
      <c r="AY249" s="232" t="s">
        <v>133</v>
      </c>
    </row>
    <row r="250" s="14" customFormat="1">
      <c r="A250" s="14"/>
      <c r="B250" s="233"/>
      <c r="C250" s="234"/>
      <c r="D250" s="224" t="s">
        <v>144</v>
      </c>
      <c r="E250" s="235" t="s">
        <v>19</v>
      </c>
      <c r="F250" s="236" t="s">
        <v>350</v>
      </c>
      <c r="G250" s="234"/>
      <c r="H250" s="237">
        <v>36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3" t="s">
        <v>144</v>
      </c>
      <c r="AU250" s="243" t="s">
        <v>85</v>
      </c>
      <c r="AV250" s="14" t="s">
        <v>85</v>
      </c>
      <c r="AW250" s="14" t="s">
        <v>35</v>
      </c>
      <c r="AX250" s="14" t="s">
        <v>75</v>
      </c>
      <c r="AY250" s="243" t="s">
        <v>133</v>
      </c>
    </row>
    <row r="251" s="15" customFormat="1">
      <c r="A251" s="15"/>
      <c r="B251" s="244"/>
      <c r="C251" s="245"/>
      <c r="D251" s="224" t="s">
        <v>144</v>
      </c>
      <c r="E251" s="246" t="s">
        <v>19</v>
      </c>
      <c r="F251" s="247" t="s">
        <v>147</v>
      </c>
      <c r="G251" s="245"/>
      <c r="H251" s="248">
        <v>36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4" t="s">
        <v>144</v>
      </c>
      <c r="AU251" s="254" t="s">
        <v>85</v>
      </c>
      <c r="AV251" s="15" t="s">
        <v>140</v>
      </c>
      <c r="AW251" s="15" t="s">
        <v>35</v>
      </c>
      <c r="AX251" s="15" t="s">
        <v>83</v>
      </c>
      <c r="AY251" s="254" t="s">
        <v>133</v>
      </c>
    </row>
    <row r="252" s="12" customFormat="1" ht="22.8" customHeight="1">
      <c r="A252" s="12"/>
      <c r="B252" s="188"/>
      <c r="C252" s="189"/>
      <c r="D252" s="190" t="s">
        <v>74</v>
      </c>
      <c r="E252" s="202" t="s">
        <v>351</v>
      </c>
      <c r="F252" s="202" t="s">
        <v>352</v>
      </c>
      <c r="G252" s="189"/>
      <c r="H252" s="189"/>
      <c r="I252" s="192"/>
      <c r="J252" s="203">
        <f>BK252</f>
        <v>0</v>
      </c>
      <c r="K252" s="189"/>
      <c r="L252" s="194"/>
      <c r="M252" s="195"/>
      <c r="N252" s="196"/>
      <c r="O252" s="196"/>
      <c r="P252" s="197">
        <f>SUM(P253:P267)</f>
        <v>0</v>
      </c>
      <c r="Q252" s="196"/>
      <c r="R252" s="197">
        <f>SUM(R253:R267)</f>
        <v>0</v>
      </c>
      <c r="S252" s="196"/>
      <c r="T252" s="198">
        <f>SUM(T253:T267)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99" t="s">
        <v>83</v>
      </c>
      <c r="AT252" s="200" t="s">
        <v>74</v>
      </c>
      <c r="AU252" s="200" t="s">
        <v>83</v>
      </c>
      <c r="AY252" s="199" t="s">
        <v>133</v>
      </c>
      <c r="BK252" s="201">
        <f>SUM(BK253:BK267)</f>
        <v>0</v>
      </c>
    </row>
    <row r="253" s="2" customFormat="1" ht="37.8" customHeight="1">
      <c r="A253" s="38"/>
      <c r="B253" s="39"/>
      <c r="C253" s="204" t="s">
        <v>353</v>
      </c>
      <c r="D253" s="204" t="s">
        <v>135</v>
      </c>
      <c r="E253" s="205" t="s">
        <v>354</v>
      </c>
      <c r="F253" s="206" t="s">
        <v>355</v>
      </c>
      <c r="G253" s="207" t="s">
        <v>173</v>
      </c>
      <c r="H253" s="208">
        <v>10.993</v>
      </c>
      <c r="I253" s="209"/>
      <c r="J253" s="210">
        <f>ROUND(I253*H253,2)</f>
        <v>0</v>
      </c>
      <c r="K253" s="206" t="s">
        <v>139</v>
      </c>
      <c r="L253" s="44"/>
      <c r="M253" s="211" t="s">
        <v>19</v>
      </c>
      <c r="N253" s="212" t="s">
        <v>46</v>
      </c>
      <c r="O253" s="84"/>
      <c r="P253" s="213">
        <f>O253*H253</f>
        <v>0</v>
      </c>
      <c r="Q253" s="213">
        <v>0</v>
      </c>
      <c r="R253" s="213">
        <f>Q253*H253</f>
        <v>0</v>
      </c>
      <c r="S253" s="213">
        <v>0</v>
      </c>
      <c r="T253" s="21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5" t="s">
        <v>140</v>
      </c>
      <c r="AT253" s="215" t="s">
        <v>135</v>
      </c>
      <c r="AU253" s="215" t="s">
        <v>85</v>
      </c>
      <c r="AY253" s="17" t="s">
        <v>133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83</v>
      </c>
      <c r="BK253" s="216">
        <f>ROUND(I253*H253,2)</f>
        <v>0</v>
      </c>
      <c r="BL253" s="17" t="s">
        <v>140</v>
      </c>
      <c r="BM253" s="215" t="s">
        <v>356</v>
      </c>
    </row>
    <row r="254" s="2" customFormat="1">
      <c r="A254" s="38"/>
      <c r="B254" s="39"/>
      <c r="C254" s="40"/>
      <c r="D254" s="217" t="s">
        <v>142</v>
      </c>
      <c r="E254" s="40"/>
      <c r="F254" s="218" t="s">
        <v>357</v>
      </c>
      <c r="G254" s="40"/>
      <c r="H254" s="40"/>
      <c r="I254" s="219"/>
      <c r="J254" s="40"/>
      <c r="K254" s="40"/>
      <c r="L254" s="44"/>
      <c r="M254" s="220"/>
      <c r="N254" s="221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142</v>
      </c>
      <c r="AU254" s="17" t="s">
        <v>85</v>
      </c>
    </row>
    <row r="255" s="2" customFormat="1" ht="33" customHeight="1">
      <c r="A255" s="38"/>
      <c r="B255" s="39"/>
      <c r="C255" s="204" t="s">
        <v>358</v>
      </c>
      <c r="D255" s="204" t="s">
        <v>135</v>
      </c>
      <c r="E255" s="205" t="s">
        <v>359</v>
      </c>
      <c r="F255" s="206" t="s">
        <v>360</v>
      </c>
      <c r="G255" s="207" t="s">
        <v>173</v>
      </c>
      <c r="H255" s="208">
        <v>10.993</v>
      </c>
      <c r="I255" s="209"/>
      <c r="J255" s="210">
        <f>ROUND(I255*H255,2)</f>
        <v>0</v>
      </c>
      <c r="K255" s="206" t="s">
        <v>139</v>
      </c>
      <c r="L255" s="44"/>
      <c r="M255" s="211" t="s">
        <v>19</v>
      </c>
      <c r="N255" s="212" t="s">
        <v>46</v>
      </c>
      <c r="O255" s="84"/>
      <c r="P255" s="213">
        <f>O255*H255</f>
        <v>0</v>
      </c>
      <c r="Q255" s="213">
        <v>0</v>
      </c>
      <c r="R255" s="213">
        <f>Q255*H255</f>
        <v>0</v>
      </c>
      <c r="S255" s="213">
        <v>0</v>
      </c>
      <c r="T255" s="21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140</v>
      </c>
      <c r="AT255" s="215" t="s">
        <v>135</v>
      </c>
      <c r="AU255" s="215" t="s">
        <v>85</v>
      </c>
      <c r="AY255" s="17" t="s">
        <v>133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83</v>
      </c>
      <c r="BK255" s="216">
        <f>ROUND(I255*H255,2)</f>
        <v>0</v>
      </c>
      <c r="BL255" s="17" t="s">
        <v>140</v>
      </c>
      <c r="BM255" s="215" t="s">
        <v>361</v>
      </c>
    </row>
    <row r="256" s="2" customFormat="1">
      <c r="A256" s="38"/>
      <c r="B256" s="39"/>
      <c r="C256" s="40"/>
      <c r="D256" s="217" t="s">
        <v>142</v>
      </c>
      <c r="E256" s="40"/>
      <c r="F256" s="218" t="s">
        <v>362</v>
      </c>
      <c r="G256" s="40"/>
      <c r="H256" s="40"/>
      <c r="I256" s="219"/>
      <c r="J256" s="40"/>
      <c r="K256" s="40"/>
      <c r="L256" s="44"/>
      <c r="M256" s="220"/>
      <c r="N256" s="221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142</v>
      </c>
      <c r="AU256" s="17" t="s">
        <v>85</v>
      </c>
    </row>
    <row r="257" s="2" customFormat="1" ht="44.25" customHeight="1">
      <c r="A257" s="38"/>
      <c r="B257" s="39"/>
      <c r="C257" s="204" t="s">
        <v>363</v>
      </c>
      <c r="D257" s="204" t="s">
        <v>135</v>
      </c>
      <c r="E257" s="205" t="s">
        <v>364</v>
      </c>
      <c r="F257" s="206" t="s">
        <v>365</v>
      </c>
      <c r="G257" s="207" t="s">
        <v>173</v>
      </c>
      <c r="H257" s="208">
        <v>54.965000000000003</v>
      </c>
      <c r="I257" s="209"/>
      <c r="J257" s="210">
        <f>ROUND(I257*H257,2)</f>
        <v>0</v>
      </c>
      <c r="K257" s="206" t="s">
        <v>139</v>
      </c>
      <c r="L257" s="44"/>
      <c r="M257" s="211" t="s">
        <v>19</v>
      </c>
      <c r="N257" s="212" t="s">
        <v>46</v>
      </c>
      <c r="O257" s="84"/>
      <c r="P257" s="213">
        <f>O257*H257</f>
        <v>0</v>
      </c>
      <c r="Q257" s="213">
        <v>0</v>
      </c>
      <c r="R257" s="213">
        <f>Q257*H257</f>
        <v>0</v>
      </c>
      <c r="S257" s="213">
        <v>0</v>
      </c>
      <c r="T257" s="21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15" t="s">
        <v>140</v>
      </c>
      <c r="AT257" s="215" t="s">
        <v>135</v>
      </c>
      <c r="AU257" s="215" t="s">
        <v>85</v>
      </c>
      <c r="AY257" s="17" t="s">
        <v>133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83</v>
      </c>
      <c r="BK257" s="216">
        <f>ROUND(I257*H257,2)</f>
        <v>0</v>
      </c>
      <c r="BL257" s="17" t="s">
        <v>140</v>
      </c>
      <c r="BM257" s="215" t="s">
        <v>366</v>
      </c>
    </row>
    <row r="258" s="2" customFormat="1">
      <c r="A258" s="38"/>
      <c r="B258" s="39"/>
      <c r="C258" s="40"/>
      <c r="D258" s="217" t="s">
        <v>142</v>
      </c>
      <c r="E258" s="40"/>
      <c r="F258" s="218" t="s">
        <v>367</v>
      </c>
      <c r="G258" s="40"/>
      <c r="H258" s="40"/>
      <c r="I258" s="219"/>
      <c r="J258" s="40"/>
      <c r="K258" s="40"/>
      <c r="L258" s="44"/>
      <c r="M258" s="220"/>
      <c r="N258" s="221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142</v>
      </c>
      <c r="AU258" s="17" t="s">
        <v>85</v>
      </c>
    </row>
    <row r="259" s="13" customFormat="1">
      <c r="A259" s="13"/>
      <c r="B259" s="222"/>
      <c r="C259" s="223"/>
      <c r="D259" s="224" t="s">
        <v>144</v>
      </c>
      <c r="E259" s="225" t="s">
        <v>19</v>
      </c>
      <c r="F259" s="226" t="s">
        <v>368</v>
      </c>
      <c r="G259" s="223"/>
      <c r="H259" s="225" t="s">
        <v>19</v>
      </c>
      <c r="I259" s="227"/>
      <c r="J259" s="223"/>
      <c r="K259" s="223"/>
      <c r="L259" s="228"/>
      <c r="M259" s="229"/>
      <c r="N259" s="230"/>
      <c r="O259" s="230"/>
      <c r="P259" s="230"/>
      <c r="Q259" s="230"/>
      <c r="R259" s="230"/>
      <c r="S259" s="230"/>
      <c r="T259" s="23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2" t="s">
        <v>144</v>
      </c>
      <c r="AU259" s="232" t="s">
        <v>85</v>
      </c>
      <c r="AV259" s="13" t="s">
        <v>83</v>
      </c>
      <c r="AW259" s="13" t="s">
        <v>35</v>
      </c>
      <c r="AX259" s="13" t="s">
        <v>75</v>
      </c>
      <c r="AY259" s="232" t="s">
        <v>133</v>
      </c>
    </row>
    <row r="260" s="14" customFormat="1">
      <c r="A260" s="14"/>
      <c r="B260" s="233"/>
      <c r="C260" s="234"/>
      <c r="D260" s="224" t="s">
        <v>144</v>
      </c>
      <c r="E260" s="235" t="s">
        <v>19</v>
      </c>
      <c r="F260" s="236" t="s">
        <v>369</v>
      </c>
      <c r="G260" s="234"/>
      <c r="H260" s="237">
        <v>54.965000000000003</v>
      </c>
      <c r="I260" s="238"/>
      <c r="J260" s="234"/>
      <c r="K260" s="234"/>
      <c r="L260" s="239"/>
      <c r="M260" s="240"/>
      <c r="N260" s="241"/>
      <c r="O260" s="241"/>
      <c r="P260" s="241"/>
      <c r="Q260" s="241"/>
      <c r="R260" s="241"/>
      <c r="S260" s="241"/>
      <c r="T260" s="24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3" t="s">
        <v>144</v>
      </c>
      <c r="AU260" s="243" t="s">
        <v>85</v>
      </c>
      <c r="AV260" s="14" t="s">
        <v>85</v>
      </c>
      <c r="AW260" s="14" t="s">
        <v>35</v>
      </c>
      <c r="AX260" s="14" t="s">
        <v>75</v>
      </c>
      <c r="AY260" s="243" t="s">
        <v>133</v>
      </c>
    </row>
    <row r="261" s="15" customFormat="1">
      <c r="A261" s="15"/>
      <c r="B261" s="244"/>
      <c r="C261" s="245"/>
      <c r="D261" s="224" t="s">
        <v>144</v>
      </c>
      <c r="E261" s="246" t="s">
        <v>19</v>
      </c>
      <c r="F261" s="247" t="s">
        <v>147</v>
      </c>
      <c r="G261" s="245"/>
      <c r="H261" s="248">
        <v>54.965000000000003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54" t="s">
        <v>144</v>
      </c>
      <c r="AU261" s="254" t="s">
        <v>85</v>
      </c>
      <c r="AV261" s="15" t="s">
        <v>140</v>
      </c>
      <c r="AW261" s="15" t="s">
        <v>35</v>
      </c>
      <c r="AX261" s="15" t="s">
        <v>83</v>
      </c>
      <c r="AY261" s="254" t="s">
        <v>133</v>
      </c>
    </row>
    <row r="262" s="2" customFormat="1" ht="49.05" customHeight="1">
      <c r="A262" s="38"/>
      <c r="B262" s="39"/>
      <c r="C262" s="204" t="s">
        <v>370</v>
      </c>
      <c r="D262" s="204" t="s">
        <v>135</v>
      </c>
      <c r="E262" s="205" t="s">
        <v>371</v>
      </c>
      <c r="F262" s="206" t="s">
        <v>372</v>
      </c>
      <c r="G262" s="207" t="s">
        <v>173</v>
      </c>
      <c r="H262" s="208">
        <v>10.993</v>
      </c>
      <c r="I262" s="209"/>
      <c r="J262" s="210">
        <f>ROUND(I262*H262,2)</f>
        <v>0</v>
      </c>
      <c r="K262" s="206" t="s">
        <v>139</v>
      </c>
      <c r="L262" s="44"/>
      <c r="M262" s="211" t="s">
        <v>19</v>
      </c>
      <c r="N262" s="212" t="s">
        <v>46</v>
      </c>
      <c r="O262" s="84"/>
      <c r="P262" s="213">
        <f>O262*H262</f>
        <v>0</v>
      </c>
      <c r="Q262" s="213">
        <v>0</v>
      </c>
      <c r="R262" s="213">
        <f>Q262*H262</f>
        <v>0</v>
      </c>
      <c r="S262" s="213">
        <v>0</v>
      </c>
      <c r="T262" s="21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5" t="s">
        <v>140</v>
      </c>
      <c r="AT262" s="215" t="s">
        <v>135</v>
      </c>
      <c r="AU262" s="215" t="s">
        <v>85</v>
      </c>
      <c r="AY262" s="17" t="s">
        <v>133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83</v>
      </c>
      <c r="BK262" s="216">
        <f>ROUND(I262*H262,2)</f>
        <v>0</v>
      </c>
      <c r="BL262" s="17" t="s">
        <v>140</v>
      </c>
      <c r="BM262" s="215" t="s">
        <v>373</v>
      </c>
    </row>
    <row r="263" s="2" customFormat="1">
      <c r="A263" s="38"/>
      <c r="B263" s="39"/>
      <c r="C263" s="40"/>
      <c r="D263" s="217" t="s">
        <v>142</v>
      </c>
      <c r="E263" s="40"/>
      <c r="F263" s="218" t="s">
        <v>374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142</v>
      </c>
      <c r="AU263" s="17" t="s">
        <v>85</v>
      </c>
    </row>
    <row r="264" s="2" customFormat="1" ht="44.25" customHeight="1">
      <c r="A264" s="38"/>
      <c r="B264" s="39"/>
      <c r="C264" s="204" t="s">
        <v>375</v>
      </c>
      <c r="D264" s="204" t="s">
        <v>135</v>
      </c>
      <c r="E264" s="205" t="s">
        <v>376</v>
      </c>
      <c r="F264" s="206" t="s">
        <v>377</v>
      </c>
      <c r="G264" s="207" t="s">
        <v>173</v>
      </c>
      <c r="H264" s="208">
        <v>7.7220000000000004</v>
      </c>
      <c r="I264" s="209"/>
      <c r="J264" s="210">
        <f>ROUND(I264*H264,2)</f>
        <v>0</v>
      </c>
      <c r="K264" s="206" t="s">
        <v>139</v>
      </c>
      <c r="L264" s="44"/>
      <c r="M264" s="211" t="s">
        <v>19</v>
      </c>
      <c r="N264" s="212" t="s">
        <v>46</v>
      </c>
      <c r="O264" s="84"/>
      <c r="P264" s="213">
        <f>O264*H264</f>
        <v>0</v>
      </c>
      <c r="Q264" s="213">
        <v>0</v>
      </c>
      <c r="R264" s="213">
        <f>Q264*H264</f>
        <v>0</v>
      </c>
      <c r="S264" s="213">
        <v>0</v>
      </c>
      <c r="T264" s="21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15" t="s">
        <v>140</v>
      </c>
      <c r="AT264" s="215" t="s">
        <v>135</v>
      </c>
      <c r="AU264" s="215" t="s">
        <v>85</v>
      </c>
      <c r="AY264" s="17" t="s">
        <v>133</v>
      </c>
      <c r="BE264" s="216">
        <f>IF(N264="základní",J264,0)</f>
        <v>0</v>
      </c>
      <c r="BF264" s="216">
        <f>IF(N264="snížená",J264,0)</f>
        <v>0</v>
      </c>
      <c r="BG264" s="216">
        <f>IF(N264="zákl. přenesená",J264,0)</f>
        <v>0</v>
      </c>
      <c r="BH264" s="216">
        <f>IF(N264="sníž. přenesená",J264,0)</f>
        <v>0</v>
      </c>
      <c r="BI264" s="216">
        <f>IF(N264="nulová",J264,0)</f>
        <v>0</v>
      </c>
      <c r="BJ264" s="17" t="s">
        <v>83</v>
      </c>
      <c r="BK264" s="216">
        <f>ROUND(I264*H264,2)</f>
        <v>0</v>
      </c>
      <c r="BL264" s="17" t="s">
        <v>140</v>
      </c>
      <c r="BM264" s="215" t="s">
        <v>378</v>
      </c>
    </row>
    <row r="265" s="2" customFormat="1">
      <c r="A265" s="38"/>
      <c r="B265" s="39"/>
      <c r="C265" s="40"/>
      <c r="D265" s="217" t="s">
        <v>142</v>
      </c>
      <c r="E265" s="40"/>
      <c r="F265" s="218" t="s">
        <v>379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142</v>
      </c>
      <c r="AU265" s="17" t="s">
        <v>85</v>
      </c>
    </row>
    <row r="266" s="14" customFormat="1">
      <c r="A266" s="14"/>
      <c r="B266" s="233"/>
      <c r="C266" s="234"/>
      <c r="D266" s="224" t="s">
        <v>144</v>
      </c>
      <c r="E266" s="235" t="s">
        <v>19</v>
      </c>
      <c r="F266" s="236" t="s">
        <v>380</v>
      </c>
      <c r="G266" s="234"/>
      <c r="H266" s="237">
        <v>7.7220000000000004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3" t="s">
        <v>144</v>
      </c>
      <c r="AU266" s="243" t="s">
        <v>85</v>
      </c>
      <c r="AV266" s="14" t="s">
        <v>85</v>
      </c>
      <c r="AW266" s="14" t="s">
        <v>35</v>
      </c>
      <c r="AX266" s="14" t="s">
        <v>75</v>
      </c>
      <c r="AY266" s="243" t="s">
        <v>133</v>
      </c>
    </row>
    <row r="267" s="15" customFormat="1">
      <c r="A267" s="15"/>
      <c r="B267" s="244"/>
      <c r="C267" s="245"/>
      <c r="D267" s="224" t="s">
        <v>144</v>
      </c>
      <c r="E267" s="246" t="s">
        <v>19</v>
      </c>
      <c r="F267" s="247" t="s">
        <v>147</v>
      </c>
      <c r="G267" s="245"/>
      <c r="H267" s="248">
        <v>7.7220000000000004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4" t="s">
        <v>144</v>
      </c>
      <c r="AU267" s="254" t="s">
        <v>85</v>
      </c>
      <c r="AV267" s="15" t="s">
        <v>140</v>
      </c>
      <c r="AW267" s="15" t="s">
        <v>35</v>
      </c>
      <c r="AX267" s="15" t="s">
        <v>83</v>
      </c>
      <c r="AY267" s="254" t="s">
        <v>133</v>
      </c>
    </row>
    <row r="268" s="12" customFormat="1" ht="22.8" customHeight="1">
      <c r="A268" s="12"/>
      <c r="B268" s="188"/>
      <c r="C268" s="189"/>
      <c r="D268" s="190" t="s">
        <v>74</v>
      </c>
      <c r="E268" s="202" t="s">
        <v>381</v>
      </c>
      <c r="F268" s="202" t="s">
        <v>382</v>
      </c>
      <c r="G268" s="189"/>
      <c r="H268" s="189"/>
      <c r="I268" s="192"/>
      <c r="J268" s="203">
        <f>BK268</f>
        <v>0</v>
      </c>
      <c r="K268" s="189"/>
      <c r="L268" s="194"/>
      <c r="M268" s="195"/>
      <c r="N268" s="196"/>
      <c r="O268" s="196"/>
      <c r="P268" s="197">
        <f>SUM(P269:P270)</f>
        <v>0</v>
      </c>
      <c r="Q268" s="196"/>
      <c r="R268" s="197">
        <f>SUM(R269:R270)</f>
        <v>0</v>
      </c>
      <c r="S268" s="196"/>
      <c r="T268" s="198">
        <f>SUM(T269:T270)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99" t="s">
        <v>83</v>
      </c>
      <c r="AT268" s="200" t="s">
        <v>74</v>
      </c>
      <c r="AU268" s="200" t="s">
        <v>83</v>
      </c>
      <c r="AY268" s="199" t="s">
        <v>133</v>
      </c>
      <c r="BK268" s="201">
        <f>SUM(BK269:BK270)</f>
        <v>0</v>
      </c>
    </row>
    <row r="269" s="2" customFormat="1" ht="66.75" customHeight="1">
      <c r="A269" s="38"/>
      <c r="B269" s="39"/>
      <c r="C269" s="204" t="s">
        <v>383</v>
      </c>
      <c r="D269" s="204" t="s">
        <v>135</v>
      </c>
      <c r="E269" s="205" t="s">
        <v>384</v>
      </c>
      <c r="F269" s="206" t="s">
        <v>385</v>
      </c>
      <c r="G269" s="207" t="s">
        <v>173</v>
      </c>
      <c r="H269" s="208">
        <v>7.673</v>
      </c>
      <c r="I269" s="209"/>
      <c r="J269" s="210">
        <f>ROUND(I269*H269,2)</f>
        <v>0</v>
      </c>
      <c r="K269" s="206" t="s">
        <v>139</v>
      </c>
      <c r="L269" s="44"/>
      <c r="M269" s="211" t="s">
        <v>19</v>
      </c>
      <c r="N269" s="212" t="s">
        <v>46</v>
      </c>
      <c r="O269" s="84"/>
      <c r="P269" s="213">
        <f>O269*H269</f>
        <v>0</v>
      </c>
      <c r="Q269" s="213">
        <v>0</v>
      </c>
      <c r="R269" s="213">
        <f>Q269*H269</f>
        <v>0</v>
      </c>
      <c r="S269" s="213">
        <v>0</v>
      </c>
      <c r="T269" s="21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15" t="s">
        <v>140</v>
      </c>
      <c r="AT269" s="215" t="s">
        <v>135</v>
      </c>
      <c r="AU269" s="215" t="s">
        <v>85</v>
      </c>
      <c r="AY269" s="17" t="s">
        <v>133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83</v>
      </c>
      <c r="BK269" s="216">
        <f>ROUND(I269*H269,2)</f>
        <v>0</v>
      </c>
      <c r="BL269" s="17" t="s">
        <v>140</v>
      </c>
      <c r="BM269" s="215" t="s">
        <v>386</v>
      </c>
    </row>
    <row r="270" s="2" customFormat="1">
      <c r="A270" s="38"/>
      <c r="B270" s="39"/>
      <c r="C270" s="40"/>
      <c r="D270" s="217" t="s">
        <v>142</v>
      </c>
      <c r="E270" s="40"/>
      <c r="F270" s="218" t="s">
        <v>387</v>
      </c>
      <c r="G270" s="40"/>
      <c r="H270" s="40"/>
      <c r="I270" s="219"/>
      <c r="J270" s="40"/>
      <c r="K270" s="40"/>
      <c r="L270" s="44"/>
      <c r="M270" s="220"/>
      <c r="N270" s="221"/>
      <c r="O270" s="84"/>
      <c r="P270" s="84"/>
      <c r="Q270" s="84"/>
      <c r="R270" s="84"/>
      <c r="S270" s="84"/>
      <c r="T270" s="85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142</v>
      </c>
      <c r="AU270" s="17" t="s">
        <v>85</v>
      </c>
    </row>
    <row r="271" s="12" customFormat="1" ht="25.92" customHeight="1">
      <c r="A271" s="12"/>
      <c r="B271" s="188"/>
      <c r="C271" s="189"/>
      <c r="D271" s="190" t="s">
        <v>74</v>
      </c>
      <c r="E271" s="191" t="s">
        <v>388</v>
      </c>
      <c r="F271" s="191" t="s">
        <v>389</v>
      </c>
      <c r="G271" s="189"/>
      <c r="H271" s="189"/>
      <c r="I271" s="192"/>
      <c r="J271" s="193">
        <f>BK271</f>
        <v>0</v>
      </c>
      <c r="K271" s="189"/>
      <c r="L271" s="194"/>
      <c r="M271" s="195"/>
      <c r="N271" s="196"/>
      <c r="O271" s="196"/>
      <c r="P271" s="197">
        <f>P272+P281+P296+P334+P347+P370+P391+P442+P489+P510</f>
        <v>0</v>
      </c>
      <c r="Q271" s="196"/>
      <c r="R271" s="197">
        <f>R272+R281+R296+R334+R347+R370+R391+R442+R489+R510</f>
        <v>5.2646873599999999</v>
      </c>
      <c r="S271" s="196"/>
      <c r="T271" s="198">
        <f>T272+T281+T296+T334+T347+T370+T391+T442+T489+T510</f>
        <v>3.1080074999999994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99" t="s">
        <v>85</v>
      </c>
      <c r="AT271" s="200" t="s">
        <v>74</v>
      </c>
      <c r="AU271" s="200" t="s">
        <v>75</v>
      </c>
      <c r="AY271" s="199" t="s">
        <v>133</v>
      </c>
      <c r="BK271" s="201">
        <f>BK272+BK281+BK296+BK334+BK347+BK370+BK391+BK442+BK489+BK510</f>
        <v>0</v>
      </c>
    </row>
    <row r="272" s="12" customFormat="1" ht="22.8" customHeight="1">
      <c r="A272" s="12"/>
      <c r="B272" s="188"/>
      <c r="C272" s="189"/>
      <c r="D272" s="190" t="s">
        <v>74</v>
      </c>
      <c r="E272" s="202" t="s">
        <v>390</v>
      </c>
      <c r="F272" s="202" t="s">
        <v>391</v>
      </c>
      <c r="G272" s="189"/>
      <c r="H272" s="189"/>
      <c r="I272" s="192"/>
      <c r="J272" s="203">
        <f>BK272</f>
        <v>0</v>
      </c>
      <c r="K272" s="189"/>
      <c r="L272" s="194"/>
      <c r="M272" s="195"/>
      <c r="N272" s="196"/>
      <c r="O272" s="196"/>
      <c r="P272" s="197">
        <f>SUM(P273:P280)</f>
        <v>0</v>
      </c>
      <c r="Q272" s="196"/>
      <c r="R272" s="197">
        <f>SUM(R273:R280)</f>
        <v>0.0023400000000000001</v>
      </c>
      <c r="S272" s="196"/>
      <c r="T272" s="198">
        <f>SUM(T273:T280)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9" t="s">
        <v>85</v>
      </c>
      <c r="AT272" s="200" t="s">
        <v>74</v>
      </c>
      <c r="AU272" s="200" t="s">
        <v>83</v>
      </c>
      <c r="AY272" s="199" t="s">
        <v>133</v>
      </c>
      <c r="BK272" s="201">
        <f>SUM(BK273:BK280)</f>
        <v>0</v>
      </c>
    </row>
    <row r="273" s="2" customFormat="1" ht="33" customHeight="1">
      <c r="A273" s="38"/>
      <c r="B273" s="39"/>
      <c r="C273" s="204" t="s">
        <v>392</v>
      </c>
      <c r="D273" s="204" t="s">
        <v>135</v>
      </c>
      <c r="E273" s="205" t="s">
        <v>393</v>
      </c>
      <c r="F273" s="206" t="s">
        <v>394</v>
      </c>
      <c r="G273" s="207" t="s">
        <v>187</v>
      </c>
      <c r="H273" s="208">
        <v>2.3399999999999999</v>
      </c>
      <c r="I273" s="209"/>
      <c r="J273" s="210">
        <f>ROUND(I273*H273,2)</f>
        <v>0</v>
      </c>
      <c r="K273" s="206" t="s">
        <v>139</v>
      </c>
      <c r="L273" s="44"/>
      <c r="M273" s="211" t="s">
        <v>19</v>
      </c>
      <c r="N273" s="212" t="s">
        <v>46</v>
      </c>
      <c r="O273" s="84"/>
      <c r="P273" s="213">
        <f>O273*H273</f>
        <v>0</v>
      </c>
      <c r="Q273" s="213">
        <v>0</v>
      </c>
      <c r="R273" s="213">
        <f>Q273*H273</f>
        <v>0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246</v>
      </c>
      <c r="AT273" s="215" t="s">
        <v>135</v>
      </c>
      <c r="AU273" s="215" t="s">
        <v>85</v>
      </c>
      <c r="AY273" s="17" t="s">
        <v>133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83</v>
      </c>
      <c r="BK273" s="216">
        <f>ROUND(I273*H273,2)</f>
        <v>0</v>
      </c>
      <c r="BL273" s="17" t="s">
        <v>246</v>
      </c>
      <c r="BM273" s="215" t="s">
        <v>395</v>
      </c>
    </row>
    <row r="274" s="2" customFormat="1">
      <c r="A274" s="38"/>
      <c r="B274" s="39"/>
      <c r="C274" s="40"/>
      <c r="D274" s="217" t="s">
        <v>142</v>
      </c>
      <c r="E274" s="40"/>
      <c r="F274" s="218" t="s">
        <v>396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142</v>
      </c>
      <c r="AU274" s="17" t="s">
        <v>85</v>
      </c>
    </row>
    <row r="275" s="13" customFormat="1">
      <c r="A275" s="13"/>
      <c r="B275" s="222"/>
      <c r="C275" s="223"/>
      <c r="D275" s="224" t="s">
        <v>144</v>
      </c>
      <c r="E275" s="225" t="s">
        <v>19</v>
      </c>
      <c r="F275" s="226" t="s">
        <v>397</v>
      </c>
      <c r="G275" s="223"/>
      <c r="H275" s="225" t="s">
        <v>19</v>
      </c>
      <c r="I275" s="227"/>
      <c r="J275" s="223"/>
      <c r="K275" s="223"/>
      <c r="L275" s="228"/>
      <c r="M275" s="229"/>
      <c r="N275" s="230"/>
      <c r="O275" s="230"/>
      <c r="P275" s="230"/>
      <c r="Q275" s="230"/>
      <c r="R275" s="230"/>
      <c r="S275" s="230"/>
      <c r="T275" s="23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2" t="s">
        <v>144</v>
      </c>
      <c r="AU275" s="232" t="s">
        <v>85</v>
      </c>
      <c r="AV275" s="13" t="s">
        <v>83</v>
      </c>
      <c r="AW275" s="13" t="s">
        <v>35</v>
      </c>
      <c r="AX275" s="13" t="s">
        <v>75</v>
      </c>
      <c r="AY275" s="232" t="s">
        <v>133</v>
      </c>
    </row>
    <row r="276" s="14" customFormat="1">
      <c r="A276" s="14"/>
      <c r="B276" s="233"/>
      <c r="C276" s="234"/>
      <c r="D276" s="224" t="s">
        <v>144</v>
      </c>
      <c r="E276" s="235" t="s">
        <v>19</v>
      </c>
      <c r="F276" s="236" t="s">
        <v>398</v>
      </c>
      <c r="G276" s="234"/>
      <c r="H276" s="237">
        <v>2.3399999999999999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3" t="s">
        <v>144</v>
      </c>
      <c r="AU276" s="243" t="s">
        <v>85</v>
      </c>
      <c r="AV276" s="14" t="s">
        <v>85</v>
      </c>
      <c r="AW276" s="14" t="s">
        <v>35</v>
      </c>
      <c r="AX276" s="14" t="s">
        <v>75</v>
      </c>
      <c r="AY276" s="243" t="s">
        <v>133</v>
      </c>
    </row>
    <row r="277" s="15" customFormat="1">
      <c r="A277" s="15"/>
      <c r="B277" s="244"/>
      <c r="C277" s="245"/>
      <c r="D277" s="224" t="s">
        <v>144</v>
      </c>
      <c r="E277" s="246" t="s">
        <v>19</v>
      </c>
      <c r="F277" s="247" t="s">
        <v>147</v>
      </c>
      <c r="G277" s="245"/>
      <c r="H277" s="248">
        <v>2.3399999999999999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4" t="s">
        <v>144</v>
      </c>
      <c r="AU277" s="254" t="s">
        <v>85</v>
      </c>
      <c r="AV277" s="15" t="s">
        <v>140</v>
      </c>
      <c r="AW277" s="15" t="s">
        <v>35</v>
      </c>
      <c r="AX277" s="15" t="s">
        <v>83</v>
      </c>
      <c r="AY277" s="254" t="s">
        <v>133</v>
      </c>
    </row>
    <row r="278" s="2" customFormat="1" ht="24.15" customHeight="1">
      <c r="A278" s="38"/>
      <c r="B278" s="39"/>
      <c r="C278" s="255" t="s">
        <v>399</v>
      </c>
      <c r="D278" s="255" t="s">
        <v>179</v>
      </c>
      <c r="E278" s="256" t="s">
        <v>400</v>
      </c>
      <c r="F278" s="257" t="s">
        <v>401</v>
      </c>
      <c r="G278" s="258" t="s">
        <v>402</v>
      </c>
      <c r="H278" s="259">
        <v>2.3399999999999999</v>
      </c>
      <c r="I278" s="260"/>
      <c r="J278" s="261">
        <f>ROUND(I278*H278,2)</f>
        <v>0</v>
      </c>
      <c r="K278" s="257" t="s">
        <v>139</v>
      </c>
      <c r="L278" s="262"/>
      <c r="M278" s="263" t="s">
        <v>19</v>
      </c>
      <c r="N278" s="264" t="s">
        <v>46</v>
      </c>
      <c r="O278" s="84"/>
      <c r="P278" s="213">
        <f>O278*H278</f>
        <v>0</v>
      </c>
      <c r="Q278" s="213">
        <v>0.001</v>
      </c>
      <c r="R278" s="213">
        <f>Q278*H278</f>
        <v>0.0023400000000000001</v>
      </c>
      <c r="S278" s="213">
        <v>0</v>
      </c>
      <c r="T278" s="21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5" t="s">
        <v>344</v>
      </c>
      <c r="AT278" s="215" t="s">
        <v>179</v>
      </c>
      <c r="AU278" s="215" t="s">
        <v>85</v>
      </c>
      <c r="AY278" s="17" t="s">
        <v>133</v>
      </c>
      <c r="BE278" s="216">
        <f>IF(N278="základní",J278,0)</f>
        <v>0</v>
      </c>
      <c r="BF278" s="216">
        <f>IF(N278="snížená",J278,0)</f>
        <v>0</v>
      </c>
      <c r="BG278" s="216">
        <f>IF(N278="zákl. přenesená",J278,0)</f>
        <v>0</v>
      </c>
      <c r="BH278" s="216">
        <f>IF(N278="sníž. přenesená",J278,0)</f>
        <v>0</v>
      </c>
      <c r="BI278" s="216">
        <f>IF(N278="nulová",J278,0)</f>
        <v>0</v>
      </c>
      <c r="BJ278" s="17" t="s">
        <v>83</v>
      </c>
      <c r="BK278" s="216">
        <f>ROUND(I278*H278,2)</f>
        <v>0</v>
      </c>
      <c r="BL278" s="17" t="s">
        <v>246</v>
      </c>
      <c r="BM278" s="215" t="s">
        <v>403</v>
      </c>
    </row>
    <row r="279" s="2" customFormat="1" ht="55.5" customHeight="1">
      <c r="A279" s="38"/>
      <c r="B279" s="39"/>
      <c r="C279" s="204" t="s">
        <v>404</v>
      </c>
      <c r="D279" s="204" t="s">
        <v>135</v>
      </c>
      <c r="E279" s="205" t="s">
        <v>405</v>
      </c>
      <c r="F279" s="206" t="s">
        <v>406</v>
      </c>
      <c r="G279" s="207" t="s">
        <v>173</v>
      </c>
      <c r="H279" s="208">
        <v>0.002</v>
      </c>
      <c r="I279" s="209"/>
      <c r="J279" s="210">
        <f>ROUND(I279*H279,2)</f>
        <v>0</v>
      </c>
      <c r="K279" s="206" t="s">
        <v>139</v>
      </c>
      <c r="L279" s="44"/>
      <c r="M279" s="211" t="s">
        <v>19</v>
      </c>
      <c r="N279" s="212" t="s">
        <v>46</v>
      </c>
      <c r="O279" s="84"/>
      <c r="P279" s="213">
        <f>O279*H279</f>
        <v>0</v>
      </c>
      <c r="Q279" s="213">
        <v>0</v>
      </c>
      <c r="R279" s="213">
        <f>Q279*H279</f>
        <v>0</v>
      </c>
      <c r="S279" s="213">
        <v>0</v>
      </c>
      <c r="T279" s="21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15" t="s">
        <v>246</v>
      </c>
      <c r="AT279" s="215" t="s">
        <v>135</v>
      </c>
      <c r="AU279" s="215" t="s">
        <v>85</v>
      </c>
      <c r="AY279" s="17" t="s">
        <v>133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7" t="s">
        <v>83</v>
      </c>
      <c r="BK279" s="216">
        <f>ROUND(I279*H279,2)</f>
        <v>0</v>
      </c>
      <c r="BL279" s="17" t="s">
        <v>246</v>
      </c>
      <c r="BM279" s="215" t="s">
        <v>407</v>
      </c>
    </row>
    <row r="280" s="2" customFormat="1">
      <c r="A280" s="38"/>
      <c r="B280" s="39"/>
      <c r="C280" s="40"/>
      <c r="D280" s="217" t="s">
        <v>142</v>
      </c>
      <c r="E280" s="40"/>
      <c r="F280" s="218" t="s">
        <v>408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142</v>
      </c>
      <c r="AU280" s="17" t="s">
        <v>85</v>
      </c>
    </row>
    <row r="281" s="12" customFormat="1" ht="22.8" customHeight="1">
      <c r="A281" s="12"/>
      <c r="B281" s="188"/>
      <c r="C281" s="189"/>
      <c r="D281" s="190" t="s">
        <v>74</v>
      </c>
      <c r="E281" s="202" t="s">
        <v>409</v>
      </c>
      <c r="F281" s="202" t="s">
        <v>410</v>
      </c>
      <c r="G281" s="189"/>
      <c r="H281" s="189"/>
      <c r="I281" s="192"/>
      <c r="J281" s="203">
        <f>BK281</f>
        <v>0</v>
      </c>
      <c r="K281" s="189"/>
      <c r="L281" s="194"/>
      <c r="M281" s="195"/>
      <c r="N281" s="196"/>
      <c r="O281" s="196"/>
      <c r="P281" s="197">
        <f>SUM(P282:P295)</f>
        <v>0</v>
      </c>
      <c r="Q281" s="196"/>
      <c r="R281" s="197">
        <f>SUM(R282:R295)</f>
        <v>0.041174999999999996</v>
      </c>
      <c r="S281" s="196"/>
      <c r="T281" s="198">
        <f>SUM(T282:T295)</f>
        <v>0.093600000000000003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99" t="s">
        <v>85</v>
      </c>
      <c r="AT281" s="200" t="s">
        <v>74</v>
      </c>
      <c r="AU281" s="200" t="s">
        <v>83</v>
      </c>
      <c r="AY281" s="199" t="s">
        <v>133</v>
      </c>
      <c r="BK281" s="201">
        <f>SUM(BK282:BK295)</f>
        <v>0</v>
      </c>
    </row>
    <row r="282" s="2" customFormat="1" ht="44.25" customHeight="1">
      <c r="A282" s="38"/>
      <c r="B282" s="39"/>
      <c r="C282" s="204" t="s">
        <v>411</v>
      </c>
      <c r="D282" s="204" t="s">
        <v>135</v>
      </c>
      <c r="E282" s="205" t="s">
        <v>412</v>
      </c>
      <c r="F282" s="206" t="s">
        <v>413</v>
      </c>
      <c r="G282" s="207" t="s">
        <v>187</v>
      </c>
      <c r="H282" s="208">
        <v>15.6</v>
      </c>
      <c r="I282" s="209"/>
      <c r="J282" s="210">
        <f>ROUND(I282*H282,2)</f>
        <v>0</v>
      </c>
      <c r="K282" s="206" t="s">
        <v>139</v>
      </c>
      <c r="L282" s="44"/>
      <c r="M282" s="211" t="s">
        <v>19</v>
      </c>
      <c r="N282" s="212" t="s">
        <v>46</v>
      </c>
      <c r="O282" s="84"/>
      <c r="P282" s="213">
        <f>O282*H282</f>
        <v>0</v>
      </c>
      <c r="Q282" s="213">
        <v>0</v>
      </c>
      <c r="R282" s="213">
        <f>Q282*H282</f>
        <v>0</v>
      </c>
      <c r="S282" s="213">
        <v>0.0060000000000000001</v>
      </c>
      <c r="T282" s="214">
        <f>S282*H282</f>
        <v>0.093600000000000003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5" t="s">
        <v>246</v>
      </c>
      <c r="AT282" s="215" t="s">
        <v>135</v>
      </c>
      <c r="AU282" s="215" t="s">
        <v>85</v>
      </c>
      <c r="AY282" s="17" t="s">
        <v>133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83</v>
      </c>
      <c r="BK282" s="216">
        <f>ROUND(I282*H282,2)</f>
        <v>0</v>
      </c>
      <c r="BL282" s="17" t="s">
        <v>246</v>
      </c>
      <c r="BM282" s="215" t="s">
        <v>414</v>
      </c>
    </row>
    <row r="283" s="2" customFormat="1">
      <c r="A283" s="38"/>
      <c r="B283" s="39"/>
      <c r="C283" s="40"/>
      <c r="D283" s="217" t="s">
        <v>142</v>
      </c>
      <c r="E283" s="40"/>
      <c r="F283" s="218" t="s">
        <v>415</v>
      </c>
      <c r="G283" s="40"/>
      <c r="H283" s="40"/>
      <c r="I283" s="219"/>
      <c r="J283" s="40"/>
      <c r="K283" s="40"/>
      <c r="L283" s="44"/>
      <c r="M283" s="220"/>
      <c r="N283" s="221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142</v>
      </c>
      <c r="AU283" s="17" t="s">
        <v>85</v>
      </c>
    </row>
    <row r="284" s="13" customFormat="1">
      <c r="A284" s="13"/>
      <c r="B284" s="222"/>
      <c r="C284" s="223"/>
      <c r="D284" s="224" t="s">
        <v>144</v>
      </c>
      <c r="E284" s="225" t="s">
        <v>19</v>
      </c>
      <c r="F284" s="226" t="s">
        <v>416</v>
      </c>
      <c r="G284" s="223"/>
      <c r="H284" s="225" t="s">
        <v>19</v>
      </c>
      <c r="I284" s="227"/>
      <c r="J284" s="223"/>
      <c r="K284" s="223"/>
      <c r="L284" s="228"/>
      <c r="M284" s="229"/>
      <c r="N284" s="230"/>
      <c r="O284" s="230"/>
      <c r="P284" s="230"/>
      <c r="Q284" s="230"/>
      <c r="R284" s="230"/>
      <c r="S284" s="230"/>
      <c r="T284" s="23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2" t="s">
        <v>144</v>
      </c>
      <c r="AU284" s="232" t="s">
        <v>85</v>
      </c>
      <c r="AV284" s="13" t="s">
        <v>83</v>
      </c>
      <c r="AW284" s="13" t="s">
        <v>35</v>
      </c>
      <c r="AX284" s="13" t="s">
        <v>75</v>
      </c>
      <c r="AY284" s="232" t="s">
        <v>133</v>
      </c>
    </row>
    <row r="285" s="14" customFormat="1">
      <c r="A285" s="14"/>
      <c r="B285" s="233"/>
      <c r="C285" s="234"/>
      <c r="D285" s="224" t="s">
        <v>144</v>
      </c>
      <c r="E285" s="235" t="s">
        <v>19</v>
      </c>
      <c r="F285" s="236" t="s">
        <v>417</v>
      </c>
      <c r="G285" s="234"/>
      <c r="H285" s="237">
        <v>15.6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3" t="s">
        <v>144</v>
      </c>
      <c r="AU285" s="243" t="s">
        <v>85</v>
      </c>
      <c r="AV285" s="14" t="s">
        <v>85</v>
      </c>
      <c r="AW285" s="14" t="s">
        <v>35</v>
      </c>
      <c r="AX285" s="14" t="s">
        <v>75</v>
      </c>
      <c r="AY285" s="243" t="s">
        <v>133</v>
      </c>
    </row>
    <row r="286" s="15" customFormat="1">
      <c r="A286" s="15"/>
      <c r="B286" s="244"/>
      <c r="C286" s="245"/>
      <c r="D286" s="224" t="s">
        <v>144</v>
      </c>
      <c r="E286" s="246" t="s">
        <v>19</v>
      </c>
      <c r="F286" s="247" t="s">
        <v>147</v>
      </c>
      <c r="G286" s="245"/>
      <c r="H286" s="248">
        <v>15.6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4" t="s">
        <v>144</v>
      </c>
      <c r="AU286" s="254" t="s">
        <v>85</v>
      </c>
      <c r="AV286" s="15" t="s">
        <v>140</v>
      </c>
      <c r="AW286" s="15" t="s">
        <v>35</v>
      </c>
      <c r="AX286" s="15" t="s">
        <v>83</v>
      </c>
      <c r="AY286" s="254" t="s">
        <v>133</v>
      </c>
    </row>
    <row r="287" s="2" customFormat="1" ht="44.25" customHeight="1">
      <c r="A287" s="38"/>
      <c r="B287" s="39"/>
      <c r="C287" s="204" t="s">
        <v>418</v>
      </c>
      <c r="D287" s="204" t="s">
        <v>135</v>
      </c>
      <c r="E287" s="205" t="s">
        <v>419</v>
      </c>
      <c r="F287" s="206" t="s">
        <v>420</v>
      </c>
      <c r="G287" s="207" t="s">
        <v>187</v>
      </c>
      <c r="H287" s="208">
        <v>4.5</v>
      </c>
      <c r="I287" s="209"/>
      <c r="J287" s="210">
        <f>ROUND(I287*H287,2)</f>
        <v>0</v>
      </c>
      <c r="K287" s="206" t="s">
        <v>139</v>
      </c>
      <c r="L287" s="44"/>
      <c r="M287" s="211" t="s">
        <v>19</v>
      </c>
      <c r="N287" s="212" t="s">
        <v>46</v>
      </c>
      <c r="O287" s="84"/>
      <c r="P287" s="213">
        <f>O287*H287</f>
        <v>0</v>
      </c>
      <c r="Q287" s="213">
        <v>0.0060000000000000001</v>
      </c>
      <c r="R287" s="213">
        <f>Q287*H287</f>
        <v>0.027</v>
      </c>
      <c r="S287" s="213">
        <v>0</v>
      </c>
      <c r="T287" s="21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15" t="s">
        <v>246</v>
      </c>
      <c r="AT287" s="215" t="s">
        <v>135</v>
      </c>
      <c r="AU287" s="215" t="s">
        <v>85</v>
      </c>
      <c r="AY287" s="17" t="s">
        <v>133</v>
      </c>
      <c r="BE287" s="216">
        <f>IF(N287="základní",J287,0)</f>
        <v>0</v>
      </c>
      <c r="BF287" s="216">
        <f>IF(N287="snížená",J287,0)</f>
        <v>0</v>
      </c>
      <c r="BG287" s="216">
        <f>IF(N287="zákl. přenesená",J287,0)</f>
        <v>0</v>
      </c>
      <c r="BH287" s="216">
        <f>IF(N287="sníž. přenesená",J287,0)</f>
        <v>0</v>
      </c>
      <c r="BI287" s="216">
        <f>IF(N287="nulová",J287,0)</f>
        <v>0</v>
      </c>
      <c r="BJ287" s="17" t="s">
        <v>83</v>
      </c>
      <c r="BK287" s="216">
        <f>ROUND(I287*H287,2)</f>
        <v>0</v>
      </c>
      <c r="BL287" s="17" t="s">
        <v>246</v>
      </c>
      <c r="BM287" s="215" t="s">
        <v>421</v>
      </c>
    </row>
    <row r="288" s="2" customFormat="1">
      <c r="A288" s="38"/>
      <c r="B288" s="39"/>
      <c r="C288" s="40"/>
      <c r="D288" s="217" t="s">
        <v>142</v>
      </c>
      <c r="E288" s="40"/>
      <c r="F288" s="218" t="s">
        <v>422</v>
      </c>
      <c r="G288" s="40"/>
      <c r="H288" s="40"/>
      <c r="I288" s="219"/>
      <c r="J288" s="40"/>
      <c r="K288" s="40"/>
      <c r="L288" s="44"/>
      <c r="M288" s="220"/>
      <c r="N288" s="221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142</v>
      </c>
      <c r="AU288" s="17" t="s">
        <v>85</v>
      </c>
    </row>
    <row r="289" s="13" customFormat="1">
      <c r="A289" s="13"/>
      <c r="B289" s="222"/>
      <c r="C289" s="223"/>
      <c r="D289" s="224" t="s">
        <v>144</v>
      </c>
      <c r="E289" s="225" t="s">
        <v>19</v>
      </c>
      <c r="F289" s="226" t="s">
        <v>423</v>
      </c>
      <c r="G289" s="223"/>
      <c r="H289" s="225" t="s">
        <v>19</v>
      </c>
      <c r="I289" s="227"/>
      <c r="J289" s="223"/>
      <c r="K289" s="223"/>
      <c r="L289" s="228"/>
      <c r="M289" s="229"/>
      <c r="N289" s="230"/>
      <c r="O289" s="230"/>
      <c r="P289" s="230"/>
      <c r="Q289" s="230"/>
      <c r="R289" s="230"/>
      <c r="S289" s="230"/>
      <c r="T289" s="23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2" t="s">
        <v>144</v>
      </c>
      <c r="AU289" s="232" t="s">
        <v>85</v>
      </c>
      <c r="AV289" s="13" t="s">
        <v>83</v>
      </c>
      <c r="AW289" s="13" t="s">
        <v>35</v>
      </c>
      <c r="AX289" s="13" t="s">
        <v>75</v>
      </c>
      <c r="AY289" s="232" t="s">
        <v>133</v>
      </c>
    </row>
    <row r="290" s="14" customFormat="1">
      <c r="A290" s="14"/>
      <c r="B290" s="233"/>
      <c r="C290" s="234"/>
      <c r="D290" s="224" t="s">
        <v>144</v>
      </c>
      <c r="E290" s="235" t="s">
        <v>19</v>
      </c>
      <c r="F290" s="236" t="s">
        <v>424</v>
      </c>
      <c r="G290" s="234"/>
      <c r="H290" s="237">
        <v>4.5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3" t="s">
        <v>144</v>
      </c>
      <c r="AU290" s="243" t="s">
        <v>85</v>
      </c>
      <c r="AV290" s="14" t="s">
        <v>85</v>
      </c>
      <c r="AW290" s="14" t="s">
        <v>35</v>
      </c>
      <c r="AX290" s="14" t="s">
        <v>75</v>
      </c>
      <c r="AY290" s="243" t="s">
        <v>133</v>
      </c>
    </row>
    <row r="291" s="15" customFormat="1">
      <c r="A291" s="15"/>
      <c r="B291" s="244"/>
      <c r="C291" s="245"/>
      <c r="D291" s="224" t="s">
        <v>144</v>
      </c>
      <c r="E291" s="246" t="s">
        <v>19</v>
      </c>
      <c r="F291" s="247" t="s">
        <v>147</v>
      </c>
      <c r="G291" s="245"/>
      <c r="H291" s="248">
        <v>4.5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4" t="s">
        <v>144</v>
      </c>
      <c r="AU291" s="254" t="s">
        <v>85</v>
      </c>
      <c r="AV291" s="15" t="s">
        <v>140</v>
      </c>
      <c r="AW291" s="15" t="s">
        <v>35</v>
      </c>
      <c r="AX291" s="15" t="s">
        <v>83</v>
      </c>
      <c r="AY291" s="254" t="s">
        <v>133</v>
      </c>
    </row>
    <row r="292" s="2" customFormat="1" ht="24.15" customHeight="1">
      <c r="A292" s="38"/>
      <c r="B292" s="39"/>
      <c r="C292" s="255" t="s">
        <v>425</v>
      </c>
      <c r="D292" s="255" t="s">
        <v>179</v>
      </c>
      <c r="E292" s="256" t="s">
        <v>426</v>
      </c>
      <c r="F292" s="257" t="s">
        <v>427</v>
      </c>
      <c r="G292" s="258" t="s">
        <v>187</v>
      </c>
      <c r="H292" s="259">
        <v>4.7249999999999996</v>
      </c>
      <c r="I292" s="260"/>
      <c r="J292" s="261">
        <f>ROUND(I292*H292,2)</f>
        <v>0</v>
      </c>
      <c r="K292" s="257" t="s">
        <v>139</v>
      </c>
      <c r="L292" s="262"/>
      <c r="M292" s="263" t="s">
        <v>19</v>
      </c>
      <c r="N292" s="264" t="s">
        <v>46</v>
      </c>
      <c r="O292" s="84"/>
      <c r="P292" s="213">
        <f>O292*H292</f>
        <v>0</v>
      </c>
      <c r="Q292" s="213">
        <v>0.0030000000000000001</v>
      </c>
      <c r="R292" s="213">
        <f>Q292*H292</f>
        <v>0.014174999999999998</v>
      </c>
      <c r="S292" s="213">
        <v>0</v>
      </c>
      <c r="T292" s="214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15" t="s">
        <v>344</v>
      </c>
      <c r="AT292" s="215" t="s">
        <v>179</v>
      </c>
      <c r="AU292" s="215" t="s">
        <v>85</v>
      </c>
      <c r="AY292" s="17" t="s">
        <v>133</v>
      </c>
      <c r="BE292" s="216">
        <f>IF(N292="základní",J292,0)</f>
        <v>0</v>
      </c>
      <c r="BF292" s="216">
        <f>IF(N292="snížená",J292,0)</f>
        <v>0</v>
      </c>
      <c r="BG292" s="216">
        <f>IF(N292="zákl. přenesená",J292,0)</f>
        <v>0</v>
      </c>
      <c r="BH292" s="216">
        <f>IF(N292="sníž. přenesená",J292,0)</f>
        <v>0</v>
      </c>
      <c r="BI292" s="216">
        <f>IF(N292="nulová",J292,0)</f>
        <v>0</v>
      </c>
      <c r="BJ292" s="17" t="s">
        <v>83</v>
      </c>
      <c r="BK292" s="216">
        <f>ROUND(I292*H292,2)</f>
        <v>0</v>
      </c>
      <c r="BL292" s="17" t="s">
        <v>246</v>
      </c>
      <c r="BM292" s="215" t="s">
        <v>428</v>
      </c>
    </row>
    <row r="293" s="14" customFormat="1">
      <c r="A293" s="14"/>
      <c r="B293" s="233"/>
      <c r="C293" s="234"/>
      <c r="D293" s="224" t="s">
        <v>144</v>
      </c>
      <c r="E293" s="235" t="s">
        <v>19</v>
      </c>
      <c r="F293" s="236" t="s">
        <v>429</v>
      </c>
      <c r="G293" s="234"/>
      <c r="H293" s="237">
        <v>4.7249999999999996</v>
      </c>
      <c r="I293" s="238"/>
      <c r="J293" s="234"/>
      <c r="K293" s="234"/>
      <c r="L293" s="239"/>
      <c r="M293" s="240"/>
      <c r="N293" s="241"/>
      <c r="O293" s="241"/>
      <c r="P293" s="241"/>
      <c r="Q293" s="241"/>
      <c r="R293" s="241"/>
      <c r="S293" s="241"/>
      <c r="T293" s="24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3" t="s">
        <v>144</v>
      </c>
      <c r="AU293" s="243" t="s">
        <v>85</v>
      </c>
      <c r="AV293" s="14" t="s">
        <v>85</v>
      </c>
      <c r="AW293" s="14" t="s">
        <v>35</v>
      </c>
      <c r="AX293" s="14" t="s">
        <v>83</v>
      </c>
      <c r="AY293" s="243" t="s">
        <v>133</v>
      </c>
    </row>
    <row r="294" s="2" customFormat="1" ht="49.05" customHeight="1">
      <c r="A294" s="38"/>
      <c r="B294" s="39"/>
      <c r="C294" s="204" t="s">
        <v>430</v>
      </c>
      <c r="D294" s="204" t="s">
        <v>135</v>
      </c>
      <c r="E294" s="205" t="s">
        <v>431</v>
      </c>
      <c r="F294" s="206" t="s">
        <v>432</v>
      </c>
      <c r="G294" s="207" t="s">
        <v>173</v>
      </c>
      <c r="H294" s="208">
        <v>0.041000000000000002</v>
      </c>
      <c r="I294" s="209"/>
      <c r="J294" s="210">
        <f>ROUND(I294*H294,2)</f>
        <v>0</v>
      </c>
      <c r="K294" s="206" t="s">
        <v>139</v>
      </c>
      <c r="L294" s="44"/>
      <c r="M294" s="211" t="s">
        <v>19</v>
      </c>
      <c r="N294" s="212" t="s">
        <v>46</v>
      </c>
      <c r="O294" s="84"/>
      <c r="P294" s="213">
        <f>O294*H294</f>
        <v>0</v>
      </c>
      <c r="Q294" s="213">
        <v>0</v>
      </c>
      <c r="R294" s="213">
        <f>Q294*H294</f>
        <v>0</v>
      </c>
      <c r="S294" s="213">
        <v>0</v>
      </c>
      <c r="T294" s="214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15" t="s">
        <v>246</v>
      </c>
      <c r="AT294" s="215" t="s">
        <v>135</v>
      </c>
      <c r="AU294" s="215" t="s">
        <v>85</v>
      </c>
      <c r="AY294" s="17" t="s">
        <v>133</v>
      </c>
      <c r="BE294" s="216">
        <f>IF(N294="základní",J294,0)</f>
        <v>0</v>
      </c>
      <c r="BF294" s="216">
        <f>IF(N294="snížená",J294,0)</f>
        <v>0</v>
      </c>
      <c r="BG294" s="216">
        <f>IF(N294="zákl. přenesená",J294,0)</f>
        <v>0</v>
      </c>
      <c r="BH294" s="216">
        <f>IF(N294="sníž. přenesená",J294,0)</f>
        <v>0</v>
      </c>
      <c r="BI294" s="216">
        <f>IF(N294="nulová",J294,0)</f>
        <v>0</v>
      </c>
      <c r="BJ294" s="17" t="s">
        <v>83</v>
      </c>
      <c r="BK294" s="216">
        <f>ROUND(I294*H294,2)</f>
        <v>0</v>
      </c>
      <c r="BL294" s="17" t="s">
        <v>246</v>
      </c>
      <c r="BM294" s="215" t="s">
        <v>433</v>
      </c>
    </row>
    <row r="295" s="2" customFormat="1">
      <c r="A295" s="38"/>
      <c r="B295" s="39"/>
      <c r="C295" s="40"/>
      <c r="D295" s="217" t="s">
        <v>142</v>
      </c>
      <c r="E295" s="40"/>
      <c r="F295" s="218" t="s">
        <v>434</v>
      </c>
      <c r="G295" s="40"/>
      <c r="H295" s="40"/>
      <c r="I295" s="219"/>
      <c r="J295" s="40"/>
      <c r="K295" s="40"/>
      <c r="L295" s="44"/>
      <c r="M295" s="220"/>
      <c r="N295" s="221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142</v>
      </c>
      <c r="AU295" s="17" t="s">
        <v>85</v>
      </c>
    </row>
    <row r="296" s="12" customFormat="1" ht="22.8" customHeight="1">
      <c r="A296" s="12"/>
      <c r="B296" s="188"/>
      <c r="C296" s="189"/>
      <c r="D296" s="190" t="s">
        <v>74</v>
      </c>
      <c r="E296" s="202" t="s">
        <v>435</v>
      </c>
      <c r="F296" s="202" t="s">
        <v>436</v>
      </c>
      <c r="G296" s="189"/>
      <c r="H296" s="189"/>
      <c r="I296" s="192"/>
      <c r="J296" s="203">
        <f>BK296</f>
        <v>0</v>
      </c>
      <c r="K296" s="189"/>
      <c r="L296" s="194"/>
      <c r="M296" s="195"/>
      <c r="N296" s="196"/>
      <c r="O296" s="196"/>
      <c r="P296" s="197">
        <f>SUM(P297:P333)</f>
        <v>0</v>
      </c>
      <c r="Q296" s="196"/>
      <c r="R296" s="197">
        <f>SUM(R297:R333)</f>
        <v>0</v>
      </c>
      <c r="S296" s="196"/>
      <c r="T296" s="198">
        <f>SUM(T297:T333)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99" t="s">
        <v>85</v>
      </c>
      <c r="AT296" s="200" t="s">
        <v>74</v>
      </c>
      <c r="AU296" s="200" t="s">
        <v>83</v>
      </c>
      <c r="AY296" s="199" t="s">
        <v>133</v>
      </c>
      <c r="BK296" s="201">
        <f>SUM(BK297:BK333)</f>
        <v>0</v>
      </c>
    </row>
    <row r="297" s="2" customFormat="1" ht="37.8" customHeight="1">
      <c r="A297" s="38"/>
      <c r="B297" s="39"/>
      <c r="C297" s="204" t="s">
        <v>437</v>
      </c>
      <c r="D297" s="204" t="s">
        <v>135</v>
      </c>
      <c r="E297" s="205" t="s">
        <v>438</v>
      </c>
      <c r="F297" s="206" t="s">
        <v>439</v>
      </c>
      <c r="G297" s="207" t="s">
        <v>218</v>
      </c>
      <c r="H297" s="208">
        <v>6</v>
      </c>
      <c r="I297" s="209"/>
      <c r="J297" s="210">
        <f>ROUND(I297*H297,2)</f>
        <v>0</v>
      </c>
      <c r="K297" s="206" t="s">
        <v>139</v>
      </c>
      <c r="L297" s="44"/>
      <c r="M297" s="211" t="s">
        <v>19</v>
      </c>
      <c r="N297" s="212" t="s">
        <v>46</v>
      </c>
      <c r="O297" s="84"/>
      <c r="P297" s="213">
        <f>O297*H297</f>
        <v>0</v>
      </c>
      <c r="Q297" s="213">
        <v>0</v>
      </c>
      <c r="R297" s="213">
        <f>Q297*H297</f>
        <v>0</v>
      </c>
      <c r="S297" s="213">
        <v>0</v>
      </c>
      <c r="T297" s="21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15" t="s">
        <v>246</v>
      </c>
      <c r="AT297" s="215" t="s">
        <v>135</v>
      </c>
      <c r="AU297" s="215" t="s">
        <v>85</v>
      </c>
      <c r="AY297" s="17" t="s">
        <v>133</v>
      </c>
      <c r="BE297" s="216">
        <f>IF(N297="základní",J297,0)</f>
        <v>0</v>
      </c>
      <c r="BF297" s="216">
        <f>IF(N297="snížená",J297,0)</f>
        <v>0</v>
      </c>
      <c r="BG297" s="216">
        <f>IF(N297="zákl. přenesená",J297,0)</f>
        <v>0</v>
      </c>
      <c r="BH297" s="216">
        <f>IF(N297="sníž. přenesená",J297,0)</f>
        <v>0</v>
      </c>
      <c r="BI297" s="216">
        <f>IF(N297="nulová",J297,0)</f>
        <v>0</v>
      </c>
      <c r="BJ297" s="17" t="s">
        <v>83</v>
      </c>
      <c r="BK297" s="216">
        <f>ROUND(I297*H297,2)</f>
        <v>0</v>
      </c>
      <c r="BL297" s="17" t="s">
        <v>246</v>
      </c>
      <c r="BM297" s="215" t="s">
        <v>440</v>
      </c>
    </row>
    <row r="298" s="2" customFormat="1">
      <c r="A298" s="38"/>
      <c r="B298" s="39"/>
      <c r="C298" s="40"/>
      <c r="D298" s="217" t="s">
        <v>142</v>
      </c>
      <c r="E298" s="40"/>
      <c r="F298" s="218" t="s">
        <v>441</v>
      </c>
      <c r="G298" s="40"/>
      <c r="H298" s="40"/>
      <c r="I298" s="219"/>
      <c r="J298" s="40"/>
      <c r="K298" s="40"/>
      <c r="L298" s="44"/>
      <c r="M298" s="220"/>
      <c r="N298" s="221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142</v>
      </c>
      <c r="AU298" s="17" t="s">
        <v>85</v>
      </c>
    </row>
    <row r="299" s="13" customFormat="1">
      <c r="A299" s="13"/>
      <c r="B299" s="222"/>
      <c r="C299" s="223"/>
      <c r="D299" s="224" t="s">
        <v>144</v>
      </c>
      <c r="E299" s="225" t="s">
        <v>19</v>
      </c>
      <c r="F299" s="226" t="s">
        <v>442</v>
      </c>
      <c r="G299" s="223"/>
      <c r="H299" s="225" t="s">
        <v>19</v>
      </c>
      <c r="I299" s="227"/>
      <c r="J299" s="223"/>
      <c r="K299" s="223"/>
      <c r="L299" s="228"/>
      <c r="M299" s="229"/>
      <c r="N299" s="230"/>
      <c r="O299" s="230"/>
      <c r="P299" s="230"/>
      <c r="Q299" s="230"/>
      <c r="R299" s="230"/>
      <c r="S299" s="230"/>
      <c r="T299" s="23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2" t="s">
        <v>144</v>
      </c>
      <c r="AU299" s="232" t="s">
        <v>85</v>
      </c>
      <c r="AV299" s="13" t="s">
        <v>83</v>
      </c>
      <c r="AW299" s="13" t="s">
        <v>35</v>
      </c>
      <c r="AX299" s="13" t="s">
        <v>75</v>
      </c>
      <c r="AY299" s="232" t="s">
        <v>133</v>
      </c>
    </row>
    <row r="300" s="14" customFormat="1">
      <c r="A300" s="14"/>
      <c r="B300" s="233"/>
      <c r="C300" s="234"/>
      <c r="D300" s="224" t="s">
        <v>144</v>
      </c>
      <c r="E300" s="235" t="s">
        <v>19</v>
      </c>
      <c r="F300" s="236" t="s">
        <v>443</v>
      </c>
      <c r="G300" s="234"/>
      <c r="H300" s="237">
        <v>6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3" t="s">
        <v>144</v>
      </c>
      <c r="AU300" s="243" t="s">
        <v>85</v>
      </c>
      <c r="AV300" s="14" t="s">
        <v>85</v>
      </c>
      <c r="AW300" s="14" t="s">
        <v>35</v>
      </c>
      <c r="AX300" s="14" t="s">
        <v>75</v>
      </c>
      <c r="AY300" s="243" t="s">
        <v>133</v>
      </c>
    </row>
    <row r="301" s="15" customFormat="1">
      <c r="A301" s="15"/>
      <c r="B301" s="244"/>
      <c r="C301" s="245"/>
      <c r="D301" s="224" t="s">
        <v>144</v>
      </c>
      <c r="E301" s="246" t="s">
        <v>19</v>
      </c>
      <c r="F301" s="247" t="s">
        <v>147</v>
      </c>
      <c r="G301" s="245"/>
      <c r="H301" s="248">
        <v>6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4" t="s">
        <v>144</v>
      </c>
      <c r="AU301" s="254" t="s">
        <v>85</v>
      </c>
      <c r="AV301" s="15" t="s">
        <v>140</v>
      </c>
      <c r="AW301" s="15" t="s">
        <v>35</v>
      </c>
      <c r="AX301" s="15" t="s">
        <v>83</v>
      </c>
      <c r="AY301" s="254" t="s">
        <v>133</v>
      </c>
    </row>
    <row r="302" s="2" customFormat="1" ht="24.15" customHeight="1">
      <c r="A302" s="38"/>
      <c r="B302" s="39"/>
      <c r="C302" s="204" t="s">
        <v>444</v>
      </c>
      <c r="D302" s="204" t="s">
        <v>135</v>
      </c>
      <c r="E302" s="205" t="s">
        <v>445</v>
      </c>
      <c r="F302" s="206" t="s">
        <v>446</v>
      </c>
      <c r="G302" s="207" t="s">
        <v>218</v>
      </c>
      <c r="H302" s="208">
        <v>18</v>
      </c>
      <c r="I302" s="209"/>
      <c r="J302" s="210">
        <f>ROUND(I302*H302,2)</f>
        <v>0</v>
      </c>
      <c r="K302" s="206" t="s">
        <v>139</v>
      </c>
      <c r="L302" s="44"/>
      <c r="M302" s="211" t="s">
        <v>19</v>
      </c>
      <c r="N302" s="212" t="s">
        <v>46</v>
      </c>
      <c r="O302" s="84"/>
      <c r="P302" s="213">
        <f>O302*H302</f>
        <v>0</v>
      </c>
      <c r="Q302" s="213">
        <v>0</v>
      </c>
      <c r="R302" s="213">
        <f>Q302*H302</f>
        <v>0</v>
      </c>
      <c r="S302" s="213">
        <v>0</v>
      </c>
      <c r="T302" s="21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5" t="s">
        <v>246</v>
      </c>
      <c r="AT302" s="215" t="s">
        <v>135</v>
      </c>
      <c r="AU302" s="215" t="s">
        <v>85</v>
      </c>
      <c r="AY302" s="17" t="s">
        <v>133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83</v>
      </c>
      <c r="BK302" s="216">
        <f>ROUND(I302*H302,2)</f>
        <v>0</v>
      </c>
      <c r="BL302" s="17" t="s">
        <v>246</v>
      </c>
      <c r="BM302" s="215" t="s">
        <v>447</v>
      </c>
    </row>
    <row r="303" s="2" customFormat="1">
      <c r="A303" s="38"/>
      <c r="B303" s="39"/>
      <c r="C303" s="40"/>
      <c r="D303" s="217" t="s">
        <v>142</v>
      </c>
      <c r="E303" s="40"/>
      <c r="F303" s="218" t="s">
        <v>448</v>
      </c>
      <c r="G303" s="40"/>
      <c r="H303" s="40"/>
      <c r="I303" s="219"/>
      <c r="J303" s="40"/>
      <c r="K303" s="40"/>
      <c r="L303" s="44"/>
      <c r="M303" s="220"/>
      <c r="N303" s="221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142</v>
      </c>
      <c r="AU303" s="17" t="s">
        <v>85</v>
      </c>
    </row>
    <row r="304" s="13" customFormat="1">
      <c r="A304" s="13"/>
      <c r="B304" s="222"/>
      <c r="C304" s="223"/>
      <c r="D304" s="224" t="s">
        <v>144</v>
      </c>
      <c r="E304" s="225" t="s">
        <v>19</v>
      </c>
      <c r="F304" s="226" t="s">
        <v>449</v>
      </c>
      <c r="G304" s="223"/>
      <c r="H304" s="225" t="s">
        <v>19</v>
      </c>
      <c r="I304" s="227"/>
      <c r="J304" s="223"/>
      <c r="K304" s="223"/>
      <c r="L304" s="228"/>
      <c r="M304" s="229"/>
      <c r="N304" s="230"/>
      <c r="O304" s="230"/>
      <c r="P304" s="230"/>
      <c r="Q304" s="230"/>
      <c r="R304" s="230"/>
      <c r="S304" s="230"/>
      <c r="T304" s="23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2" t="s">
        <v>144</v>
      </c>
      <c r="AU304" s="232" t="s">
        <v>85</v>
      </c>
      <c r="AV304" s="13" t="s">
        <v>83</v>
      </c>
      <c r="AW304" s="13" t="s">
        <v>35</v>
      </c>
      <c r="AX304" s="13" t="s">
        <v>75</v>
      </c>
      <c r="AY304" s="232" t="s">
        <v>133</v>
      </c>
    </row>
    <row r="305" s="14" customFormat="1">
      <c r="A305" s="14"/>
      <c r="B305" s="233"/>
      <c r="C305" s="234"/>
      <c r="D305" s="224" t="s">
        <v>144</v>
      </c>
      <c r="E305" s="235" t="s">
        <v>19</v>
      </c>
      <c r="F305" s="236" t="s">
        <v>450</v>
      </c>
      <c r="G305" s="234"/>
      <c r="H305" s="237">
        <v>18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3" t="s">
        <v>144</v>
      </c>
      <c r="AU305" s="243" t="s">
        <v>85</v>
      </c>
      <c r="AV305" s="14" t="s">
        <v>85</v>
      </c>
      <c r="AW305" s="14" t="s">
        <v>35</v>
      </c>
      <c r="AX305" s="14" t="s">
        <v>75</v>
      </c>
      <c r="AY305" s="243" t="s">
        <v>133</v>
      </c>
    </row>
    <row r="306" s="15" customFormat="1">
      <c r="A306" s="15"/>
      <c r="B306" s="244"/>
      <c r="C306" s="245"/>
      <c r="D306" s="224" t="s">
        <v>144</v>
      </c>
      <c r="E306" s="246" t="s">
        <v>19</v>
      </c>
      <c r="F306" s="247" t="s">
        <v>147</v>
      </c>
      <c r="G306" s="245"/>
      <c r="H306" s="248">
        <v>18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54" t="s">
        <v>144</v>
      </c>
      <c r="AU306" s="254" t="s">
        <v>85</v>
      </c>
      <c r="AV306" s="15" t="s">
        <v>140</v>
      </c>
      <c r="AW306" s="15" t="s">
        <v>35</v>
      </c>
      <c r="AX306" s="15" t="s">
        <v>83</v>
      </c>
      <c r="AY306" s="254" t="s">
        <v>133</v>
      </c>
    </row>
    <row r="307" s="2" customFormat="1" ht="44.25" customHeight="1">
      <c r="A307" s="38"/>
      <c r="B307" s="39"/>
      <c r="C307" s="204" t="s">
        <v>451</v>
      </c>
      <c r="D307" s="204" t="s">
        <v>135</v>
      </c>
      <c r="E307" s="205" t="s">
        <v>452</v>
      </c>
      <c r="F307" s="206" t="s">
        <v>453</v>
      </c>
      <c r="G307" s="207" t="s">
        <v>218</v>
      </c>
      <c r="H307" s="208">
        <v>6</v>
      </c>
      <c r="I307" s="209"/>
      <c r="J307" s="210">
        <f>ROUND(I307*H307,2)</f>
        <v>0</v>
      </c>
      <c r="K307" s="206" t="s">
        <v>139</v>
      </c>
      <c r="L307" s="44"/>
      <c r="M307" s="211" t="s">
        <v>19</v>
      </c>
      <c r="N307" s="212" t="s">
        <v>46</v>
      </c>
      <c r="O307" s="84"/>
      <c r="P307" s="213">
        <f>O307*H307</f>
        <v>0</v>
      </c>
      <c r="Q307" s="213">
        <v>0</v>
      </c>
      <c r="R307" s="213">
        <f>Q307*H307</f>
        <v>0</v>
      </c>
      <c r="S307" s="213">
        <v>0</v>
      </c>
      <c r="T307" s="21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15" t="s">
        <v>246</v>
      </c>
      <c r="AT307" s="215" t="s">
        <v>135</v>
      </c>
      <c r="AU307" s="215" t="s">
        <v>85</v>
      </c>
      <c r="AY307" s="17" t="s">
        <v>133</v>
      </c>
      <c r="BE307" s="216">
        <f>IF(N307="základní",J307,0)</f>
        <v>0</v>
      </c>
      <c r="BF307" s="216">
        <f>IF(N307="snížená",J307,0)</f>
        <v>0</v>
      </c>
      <c r="BG307" s="216">
        <f>IF(N307="zákl. přenesená",J307,0)</f>
        <v>0</v>
      </c>
      <c r="BH307" s="216">
        <f>IF(N307="sníž. přenesená",J307,0)</f>
        <v>0</v>
      </c>
      <c r="BI307" s="216">
        <f>IF(N307="nulová",J307,0)</f>
        <v>0</v>
      </c>
      <c r="BJ307" s="17" t="s">
        <v>83</v>
      </c>
      <c r="BK307" s="216">
        <f>ROUND(I307*H307,2)</f>
        <v>0</v>
      </c>
      <c r="BL307" s="17" t="s">
        <v>246</v>
      </c>
      <c r="BM307" s="215" t="s">
        <v>454</v>
      </c>
    </row>
    <row r="308" s="2" customFormat="1">
      <c r="A308" s="38"/>
      <c r="B308" s="39"/>
      <c r="C308" s="40"/>
      <c r="D308" s="217" t="s">
        <v>142</v>
      </c>
      <c r="E308" s="40"/>
      <c r="F308" s="218" t="s">
        <v>455</v>
      </c>
      <c r="G308" s="40"/>
      <c r="H308" s="40"/>
      <c r="I308" s="219"/>
      <c r="J308" s="40"/>
      <c r="K308" s="40"/>
      <c r="L308" s="44"/>
      <c r="M308" s="220"/>
      <c r="N308" s="221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142</v>
      </c>
      <c r="AU308" s="17" t="s">
        <v>85</v>
      </c>
    </row>
    <row r="309" s="13" customFormat="1">
      <c r="A309" s="13"/>
      <c r="B309" s="222"/>
      <c r="C309" s="223"/>
      <c r="D309" s="224" t="s">
        <v>144</v>
      </c>
      <c r="E309" s="225" t="s">
        <v>19</v>
      </c>
      <c r="F309" s="226" t="s">
        <v>456</v>
      </c>
      <c r="G309" s="223"/>
      <c r="H309" s="225" t="s">
        <v>19</v>
      </c>
      <c r="I309" s="227"/>
      <c r="J309" s="223"/>
      <c r="K309" s="223"/>
      <c r="L309" s="228"/>
      <c r="M309" s="229"/>
      <c r="N309" s="230"/>
      <c r="O309" s="230"/>
      <c r="P309" s="230"/>
      <c r="Q309" s="230"/>
      <c r="R309" s="230"/>
      <c r="S309" s="230"/>
      <c r="T309" s="23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2" t="s">
        <v>144</v>
      </c>
      <c r="AU309" s="232" t="s">
        <v>85</v>
      </c>
      <c r="AV309" s="13" t="s">
        <v>83</v>
      </c>
      <c r="AW309" s="13" t="s">
        <v>35</v>
      </c>
      <c r="AX309" s="13" t="s">
        <v>75</v>
      </c>
      <c r="AY309" s="232" t="s">
        <v>133</v>
      </c>
    </row>
    <row r="310" s="14" customFormat="1">
      <c r="A310" s="14"/>
      <c r="B310" s="233"/>
      <c r="C310" s="234"/>
      <c r="D310" s="224" t="s">
        <v>144</v>
      </c>
      <c r="E310" s="235" t="s">
        <v>19</v>
      </c>
      <c r="F310" s="236" t="s">
        <v>443</v>
      </c>
      <c r="G310" s="234"/>
      <c r="H310" s="237">
        <v>6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3" t="s">
        <v>144</v>
      </c>
      <c r="AU310" s="243" t="s">
        <v>85</v>
      </c>
      <c r="AV310" s="14" t="s">
        <v>85</v>
      </c>
      <c r="AW310" s="14" t="s">
        <v>35</v>
      </c>
      <c r="AX310" s="14" t="s">
        <v>75</v>
      </c>
      <c r="AY310" s="243" t="s">
        <v>133</v>
      </c>
    </row>
    <row r="311" s="15" customFormat="1">
      <c r="A311" s="15"/>
      <c r="B311" s="244"/>
      <c r="C311" s="245"/>
      <c r="D311" s="224" t="s">
        <v>144</v>
      </c>
      <c r="E311" s="246" t="s">
        <v>19</v>
      </c>
      <c r="F311" s="247" t="s">
        <v>147</v>
      </c>
      <c r="G311" s="245"/>
      <c r="H311" s="248">
        <v>6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54" t="s">
        <v>144</v>
      </c>
      <c r="AU311" s="254" t="s">
        <v>85</v>
      </c>
      <c r="AV311" s="15" t="s">
        <v>140</v>
      </c>
      <c r="AW311" s="15" t="s">
        <v>35</v>
      </c>
      <c r="AX311" s="15" t="s">
        <v>83</v>
      </c>
      <c r="AY311" s="254" t="s">
        <v>133</v>
      </c>
    </row>
    <row r="312" s="2" customFormat="1" ht="24.15" customHeight="1">
      <c r="A312" s="38"/>
      <c r="B312" s="39"/>
      <c r="C312" s="204" t="s">
        <v>457</v>
      </c>
      <c r="D312" s="204" t="s">
        <v>135</v>
      </c>
      <c r="E312" s="205" t="s">
        <v>458</v>
      </c>
      <c r="F312" s="206" t="s">
        <v>459</v>
      </c>
      <c r="G312" s="207" t="s">
        <v>218</v>
      </c>
      <c r="H312" s="208">
        <v>18</v>
      </c>
      <c r="I312" s="209"/>
      <c r="J312" s="210">
        <f>ROUND(I312*H312,2)</f>
        <v>0</v>
      </c>
      <c r="K312" s="206" t="s">
        <v>139</v>
      </c>
      <c r="L312" s="44"/>
      <c r="M312" s="211" t="s">
        <v>19</v>
      </c>
      <c r="N312" s="212" t="s">
        <v>46</v>
      </c>
      <c r="O312" s="84"/>
      <c r="P312" s="213">
        <f>O312*H312</f>
        <v>0</v>
      </c>
      <c r="Q312" s="213">
        <v>0</v>
      </c>
      <c r="R312" s="213">
        <f>Q312*H312</f>
        <v>0</v>
      </c>
      <c r="S312" s="213">
        <v>0</v>
      </c>
      <c r="T312" s="21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5" t="s">
        <v>246</v>
      </c>
      <c r="AT312" s="215" t="s">
        <v>135</v>
      </c>
      <c r="AU312" s="215" t="s">
        <v>85</v>
      </c>
      <c r="AY312" s="17" t="s">
        <v>133</v>
      </c>
      <c r="BE312" s="216">
        <f>IF(N312="základní",J312,0)</f>
        <v>0</v>
      </c>
      <c r="BF312" s="216">
        <f>IF(N312="snížená",J312,0)</f>
        <v>0</v>
      </c>
      <c r="BG312" s="216">
        <f>IF(N312="zákl. přenesená",J312,0)</f>
        <v>0</v>
      </c>
      <c r="BH312" s="216">
        <f>IF(N312="sníž. přenesená",J312,0)</f>
        <v>0</v>
      </c>
      <c r="BI312" s="216">
        <f>IF(N312="nulová",J312,0)</f>
        <v>0</v>
      </c>
      <c r="BJ312" s="17" t="s">
        <v>83</v>
      </c>
      <c r="BK312" s="216">
        <f>ROUND(I312*H312,2)</f>
        <v>0</v>
      </c>
      <c r="BL312" s="17" t="s">
        <v>246</v>
      </c>
      <c r="BM312" s="215" t="s">
        <v>460</v>
      </c>
    </row>
    <row r="313" s="2" customFormat="1">
      <c r="A313" s="38"/>
      <c r="B313" s="39"/>
      <c r="C313" s="40"/>
      <c r="D313" s="217" t="s">
        <v>142</v>
      </c>
      <c r="E313" s="40"/>
      <c r="F313" s="218" t="s">
        <v>461</v>
      </c>
      <c r="G313" s="40"/>
      <c r="H313" s="40"/>
      <c r="I313" s="219"/>
      <c r="J313" s="40"/>
      <c r="K313" s="40"/>
      <c r="L313" s="44"/>
      <c r="M313" s="220"/>
      <c r="N313" s="221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142</v>
      </c>
      <c r="AU313" s="17" t="s">
        <v>85</v>
      </c>
    </row>
    <row r="314" s="13" customFormat="1">
      <c r="A314" s="13"/>
      <c r="B314" s="222"/>
      <c r="C314" s="223"/>
      <c r="D314" s="224" t="s">
        <v>144</v>
      </c>
      <c r="E314" s="225" t="s">
        <v>19</v>
      </c>
      <c r="F314" s="226" t="s">
        <v>462</v>
      </c>
      <c r="G314" s="223"/>
      <c r="H314" s="225" t="s">
        <v>19</v>
      </c>
      <c r="I314" s="227"/>
      <c r="J314" s="223"/>
      <c r="K314" s="223"/>
      <c r="L314" s="228"/>
      <c r="M314" s="229"/>
      <c r="N314" s="230"/>
      <c r="O314" s="230"/>
      <c r="P314" s="230"/>
      <c r="Q314" s="230"/>
      <c r="R314" s="230"/>
      <c r="S314" s="230"/>
      <c r="T314" s="23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2" t="s">
        <v>144</v>
      </c>
      <c r="AU314" s="232" t="s">
        <v>85</v>
      </c>
      <c r="AV314" s="13" t="s">
        <v>83</v>
      </c>
      <c r="AW314" s="13" t="s">
        <v>35</v>
      </c>
      <c r="AX314" s="13" t="s">
        <v>75</v>
      </c>
      <c r="AY314" s="232" t="s">
        <v>133</v>
      </c>
    </row>
    <row r="315" s="14" customFormat="1">
      <c r="A315" s="14"/>
      <c r="B315" s="233"/>
      <c r="C315" s="234"/>
      <c r="D315" s="224" t="s">
        <v>144</v>
      </c>
      <c r="E315" s="235" t="s">
        <v>19</v>
      </c>
      <c r="F315" s="236" t="s">
        <v>463</v>
      </c>
      <c r="G315" s="234"/>
      <c r="H315" s="237">
        <v>18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3" t="s">
        <v>144</v>
      </c>
      <c r="AU315" s="243" t="s">
        <v>85</v>
      </c>
      <c r="AV315" s="14" t="s">
        <v>85</v>
      </c>
      <c r="AW315" s="14" t="s">
        <v>35</v>
      </c>
      <c r="AX315" s="14" t="s">
        <v>75</v>
      </c>
      <c r="AY315" s="243" t="s">
        <v>133</v>
      </c>
    </row>
    <row r="316" s="15" customFormat="1">
      <c r="A316" s="15"/>
      <c r="B316" s="244"/>
      <c r="C316" s="245"/>
      <c r="D316" s="224" t="s">
        <v>144</v>
      </c>
      <c r="E316" s="246" t="s">
        <v>19</v>
      </c>
      <c r="F316" s="247" t="s">
        <v>147</v>
      </c>
      <c r="G316" s="245"/>
      <c r="H316" s="248">
        <v>18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54" t="s">
        <v>144</v>
      </c>
      <c r="AU316" s="254" t="s">
        <v>85</v>
      </c>
      <c r="AV316" s="15" t="s">
        <v>140</v>
      </c>
      <c r="AW316" s="15" t="s">
        <v>35</v>
      </c>
      <c r="AX316" s="15" t="s">
        <v>83</v>
      </c>
      <c r="AY316" s="254" t="s">
        <v>133</v>
      </c>
    </row>
    <row r="317" s="2" customFormat="1" ht="37.8" customHeight="1">
      <c r="A317" s="38"/>
      <c r="B317" s="39"/>
      <c r="C317" s="204" t="s">
        <v>464</v>
      </c>
      <c r="D317" s="204" t="s">
        <v>135</v>
      </c>
      <c r="E317" s="205" t="s">
        <v>465</v>
      </c>
      <c r="F317" s="206" t="s">
        <v>466</v>
      </c>
      <c r="G317" s="207" t="s">
        <v>218</v>
      </c>
      <c r="H317" s="208">
        <v>18</v>
      </c>
      <c r="I317" s="209"/>
      <c r="J317" s="210">
        <f>ROUND(I317*H317,2)</f>
        <v>0</v>
      </c>
      <c r="K317" s="206" t="s">
        <v>139</v>
      </c>
      <c r="L317" s="44"/>
      <c r="M317" s="211" t="s">
        <v>19</v>
      </c>
      <c r="N317" s="212" t="s">
        <v>46</v>
      </c>
      <c r="O317" s="84"/>
      <c r="P317" s="213">
        <f>O317*H317</f>
        <v>0</v>
      </c>
      <c r="Q317" s="213">
        <v>0</v>
      </c>
      <c r="R317" s="213">
        <f>Q317*H317</f>
        <v>0</v>
      </c>
      <c r="S317" s="213">
        <v>0</v>
      </c>
      <c r="T317" s="21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5" t="s">
        <v>246</v>
      </c>
      <c r="AT317" s="215" t="s">
        <v>135</v>
      </c>
      <c r="AU317" s="215" t="s">
        <v>85</v>
      </c>
      <c r="AY317" s="17" t="s">
        <v>133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83</v>
      </c>
      <c r="BK317" s="216">
        <f>ROUND(I317*H317,2)</f>
        <v>0</v>
      </c>
      <c r="BL317" s="17" t="s">
        <v>246</v>
      </c>
      <c r="BM317" s="215" t="s">
        <v>467</v>
      </c>
    </row>
    <row r="318" s="2" customFormat="1">
      <c r="A318" s="38"/>
      <c r="B318" s="39"/>
      <c r="C318" s="40"/>
      <c r="D318" s="217" t="s">
        <v>142</v>
      </c>
      <c r="E318" s="40"/>
      <c r="F318" s="218" t="s">
        <v>468</v>
      </c>
      <c r="G318" s="40"/>
      <c r="H318" s="40"/>
      <c r="I318" s="219"/>
      <c r="J318" s="40"/>
      <c r="K318" s="40"/>
      <c r="L318" s="44"/>
      <c r="M318" s="220"/>
      <c r="N318" s="221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142</v>
      </c>
      <c r="AU318" s="17" t="s">
        <v>85</v>
      </c>
    </row>
    <row r="319" s="13" customFormat="1">
      <c r="A319" s="13"/>
      <c r="B319" s="222"/>
      <c r="C319" s="223"/>
      <c r="D319" s="224" t="s">
        <v>144</v>
      </c>
      <c r="E319" s="225" t="s">
        <v>19</v>
      </c>
      <c r="F319" s="226" t="s">
        <v>469</v>
      </c>
      <c r="G319" s="223"/>
      <c r="H319" s="225" t="s">
        <v>19</v>
      </c>
      <c r="I319" s="227"/>
      <c r="J319" s="223"/>
      <c r="K319" s="223"/>
      <c r="L319" s="228"/>
      <c r="M319" s="229"/>
      <c r="N319" s="230"/>
      <c r="O319" s="230"/>
      <c r="P319" s="230"/>
      <c r="Q319" s="230"/>
      <c r="R319" s="230"/>
      <c r="S319" s="230"/>
      <c r="T319" s="23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2" t="s">
        <v>144</v>
      </c>
      <c r="AU319" s="232" t="s">
        <v>85</v>
      </c>
      <c r="AV319" s="13" t="s">
        <v>83</v>
      </c>
      <c r="AW319" s="13" t="s">
        <v>35</v>
      </c>
      <c r="AX319" s="13" t="s">
        <v>75</v>
      </c>
      <c r="AY319" s="232" t="s">
        <v>133</v>
      </c>
    </row>
    <row r="320" s="14" customFormat="1">
      <c r="A320" s="14"/>
      <c r="B320" s="233"/>
      <c r="C320" s="234"/>
      <c r="D320" s="224" t="s">
        <v>144</v>
      </c>
      <c r="E320" s="235" t="s">
        <v>19</v>
      </c>
      <c r="F320" s="236" t="s">
        <v>169</v>
      </c>
      <c r="G320" s="234"/>
      <c r="H320" s="237">
        <v>18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3" t="s">
        <v>144</v>
      </c>
      <c r="AU320" s="243" t="s">
        <v>85</v>
      </c>
      <c r="AV320" s="14" t="s">
        <v>85</v>
      </c>
      <c r="AW320" s="14" t="s">
        <v>35</v>
      </c>
      <c r="AX320" s="14" t="s">
        <v>75</v>
      </c>
      <c r="AY320" s="243" t="s">
        <v>133</v>
      </c>
    </row>
    <row r="321" s="15" customFormat="1">
      <c r="A321" s="15"/>
      <c r="B321" s="244"/>
      <c r="C321" s="245"/>
      <c r="D321" s="224" t="s">
        <v>144</v>
      </c>
      <c r="E321" s="246" t="s">
        <v>19</v>
      </c>
      <c r="F321" s="247" t="s">
        <v>147</v>
      </c>
      <c r="G321" s="245"/>
      <c r="H321" s="248">
        <v>18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4" t="s">
        <v>144</v>
      </c>
      <c r="AU321" s="254" t="s">
        <v>85</v>
      </c>
      <c r="AV321" s="15" t="s">
        <v>140</v>
      </c>
      <c r="AW321" s="15" t="s">
        <v>35</v>
      </c>
      <c r="AX321" s="15" t="s">
        <v>83</v>
      </c>
      <c r="AY321" s="254" t="s">
        <v>133</v>
      </c>
    </row>
    <row r="322" s="2" customFormat="1" ht="49.05" customHeight="1">
      <c r="A322" s="38"/>
      <c r="B322" s="39"/>
      <c r="C322" s="204" t="s">
        <v>470</v>
      </c>
      <c r="D322" s="204" t="s">
        <v>135</v>
      </c>
      <c r="E322" s="205" t="s">
        <v>471</v>
      </c>
      <c r="F322" s="206" t="s">
        <v>472</v>
      </c>
      <c r="G322" s="207" t="s">
        <v>218</v>
      </c>
      <c r="H322" s="208">
        <v>12</v>
      </c>
      <c r="I322" s="209"/>
      <c r="J322" s="210">
        <f>ROUND(I322*H322,2)</f>
        <v>0</v>
      </c>
      <c r="K322" s="206" t="s">
        <v>139</v>
      </c>
      <c r="L322" s="44"/>
      <c r="M322" s="211" t="s">
        <v>19</v>
      </c>
      <c r="N322" s="212" t="s">
        <v>46</v>
      </c>
      <c r="O322" s="84"/>
      <c r="P322" s="213">
        <f>O322*H322</f>
        <v>0</v>
      </c>
      <c r="Q322" s="213">
        <v>0</v>
      </c>
      <c r="R322" s="213">
        <f>Q322*H322</f>
        <v>0</v>
      </c>
      <c r="S322" s="213">
        <v>0</v>
      </c>
      <c r="T322" s="21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15" t="s">
        <v>246</v>
      </c>
      <c r="AT322" s="215" t="s">
        <v>135</v>
      </c>
      <c r="AU322" s="215" t="s">
        <v>85</v>
      </c>
      <c r="AY322" s="17" t="s">
        <v>133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83</v>
      </c>
      <c r="BK322" s="216">
        <f>ROUND(I322*H322,2)</f>
        <v>0</v>
      </c>
      <c r="BL322" s="17" t="s">
        <v>246</v>
      </c>
      <c r="BM322" s="215" t="s">
        <v>473</v>
      </c>
    </row>
    <row r="323" s="2" customFormat="1">
      <c r="A323" s="38"/>
      <c r="B323" s="39"/>
      <c r="C323" s="40"/>
      <c r="D323" s="217" t="s">
        <v>142</v>
      </c>
      <c r="E323" s="40"/>
      <c r="F323" s="218" t="s">
        <v>474</v>
      </c>
      <c r="G323" s="40"/>
      <c r="H323" s="40"/>
      <c r="I323" s="219"/>
      <c r="J323" s="40"/>
      <c r="K323" s="40"/>
      <c r="L323" s="44"/>
      <c r="M323" s="220"/>
      <c r="N323" s="221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142</v>
      </c>
      <c r="AU323" s="17" t="s">
        <v>85</v>
      </c>
    </row>
    <row r="324" s="13" customFormat="1">
      <c r="A324" s="13"/>
      <c r="B324" s="222"/>
      <c r="C324" s="223"/>
      <c r="D324" s="224" t="s">
        <v>144</v>
      </c>
      <c r="E324" s="225" t="s">
        <v>19</v>
      </c>
      <c r="F324" s="226" t="s">
        <v>475</v>
      </c>
      <c r="G324" s="223"/>
      <c r="H324" s="225" t="s">
        <v>19</v>
      </c>
      <c r="I324" s="227"/>
      <c r="J324" s="223"/>
      <c r="K324" s="223"/>
      <c r="L324" s="228"/>
      <c r="M324" s="229"/>
      <c r="N324" s="230"/>
      <c r="O324" s="230"/>
      <c r="P324" s="230"/>
      <c r="Q324" s="230"/>
      <c r="R324" s="230"/>
      <c r="S324" s="230"/>
      <c r="T324" s="23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2" t="s">
        <v>144</v>
      </c>
      <c r="AU324" s="232" t="s">
        <v>85</v>
      </c>
      <c r="AV324" s="13" t="s">
        <v>83</v>
      </c>
      <c r="AW324" s="13" t="s">
        <v>35</v>
      </c>
      <c r="AX324" s="13" t="s">
        <v>75</v>
      </c>
      <c r="AY324" s="232" t="s">
        <v>133</v>
      </c>
    </row>
    <row r="325" s="14" customFormat="1">
      <c r="A325" s="14"/>
      <c r="B325" s="233"/>
      <c r="C325" s="234"/>
      <c r="D325" s="224" t="s">
        <v>144</v>
      </c>
      <c r="E325" s="235" t="s">
        <v>19</v>
      </c>
      <c r="F325" s="236" t="s">
        <v>476</v>
      </c>
      <c r="G325" s="234"/>
      <c r="H325" s="237">
        <v>12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3" t="s">
        <v>144</v>
      </c>
      <c r="AU325" s="243" t="s">
        <v>85</v>
      </c>
      <c r="AV325" s="14" t="s">
        <v>85</v>
      </c>
      <c r="AW325" s="14" t="s">
        <v>35</v>
      </c>
      <c r="AX325" s="14" t="s">
        <v>75</v>
      </c>
      <c r="AY325" s="243" t="s">
        <v>133</v>
      </c>
    </row>
    <row r="326" s="15" customFormat="1">
      <c r="A326" s="15"/>
      <c r="B326" s="244"/>
      <c r="C326" s="245"/>
      <c r="D326" s="224" t="s">
        <v>144</v>
      </c>
      <c r="E326" s="246" t="s">
        <v>19</v>
      </c>
      <c r="F326" s="247" t="s">
        <v>147</v>
      </c>
      <c r="G326" s="245"/>
      <c r="H326" s="248">
        <v>12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4" t="s">
        <v>144</v>
      </c>
      <c r="AU326" s="254" t="s">
        <v>85</v>
      </c>
      <c r="AV326" s="15" t="s">
        <v>140</v>
      </c>
      <c r="AW326" s="15" t="s">
        <v>35</v>
      </c>
      <c r="AX326" s="15" t="s">
        <v>83</v>
      </c>
      <c r="AY326" s="254" t="s">
        <v>133</v>
      </c>
    </row>
    <row r="327" s="2" customFormat="1" ht="49.05" customHeight="1">
      <c r="A327" s="38"/>
      <c r="B327" s="39"/>
      <c r="C327" s="204" t="s">
        <v>477</v>
      </c>
      <c r="D327" s="204" t="s">
        <v>135</v>
      </c>
      <c r="E327" s="205" t="s">
        <v>478</v>
      </c>
      <c r="F327" s="206" t="s">
        <v>479</v>
      </c>
      <c r="G327" s="207" t="s">
        <v>218</v>
      </c>
      <c r="H327" s="208">
        <v>6</v>
      </c>
      <c r="I327" s="209"/>
      <c r="J327" s="210">
        <f>ROUND(I327*H327,2)</f>
        <v>0</v>
      </c>
      <c r="K327" s="206" t="s">
        <v>139</v>
      </c>
      <c r="L327" s="44"/>
      <c r="M327" s="211" t="s">
        <v>19</v>
      </c>
      <c r="N327" s="212" t="s">
        <v>46</v>
      </c>
      <c r="O327" s="84"/>
      <c r="P327" s="213">
        <f>O327*H327</f>
        <v>0</v>
      </c>
      <c r="Q327" s="213">
        <v>0</v>
      </c>
      <c r="R327" s="213">
        <f>Q327*H327</f>
        <v>0</v>
      </c>
      <c r="S327" s="213">
        <v>0</v>
      </c>
      <c r="T327" s="214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15" t="s">
        <v>246</v>
      </c>
      <c r="AT327" s="215" t="s">
        <v>135</v>
      </c>
      <c r="AU327" s="215" t="s">
        <v>85</v>
      </c>
      <c r="AY327" s="17" t="s">
        <v>133</v>
      </c>
      <c r="BE327" s="216">
        <f>IF(N327="základní",J327,0)</f>
        <v>0</v>
      </c>
      <c r="BF327" s="216">
        <f>IF(N327="snížená",J327,0)</f>
        <v>0</v>
      </c>
      <c r="BG327" s="216">
        <f>IF(N327="zákl. přenesená",J327,0)</f>
        <v>0</v>
      </c>
      <c r="BH327" s="216">
        <f>IF(N327="sníž. přenesená",J327,0)</f>
        <v>0</v>
      </c>
      <c r="BI327" s="216">
        <f>IF(N327="nulová",J327,0)</f>
        <v>0</v>
      </c>
      <c r="BJ327" s="17" t="s">
        <v>83</v>
      </c>
      <c r="BK327" s="216">
        <f>ROUND(I327*H327,2)</f>
        <v>0</v>
      </c>
      <c r="BL327" s="17" t="s">
        <v>246</v>
      </c>
      <c r="BM327" s="215" t="s">
        <v>480</v>
      </c>
    </row>
    <row r="328" s="2" customFormat="1">
      <c r="A328" s="38"/>
      <c r="B328" s="39"/>
      <c r="C328" s="40"/>
      <c r="D328" s="217" t="s">
        <v>142</v>
      </c>
      <c r="E328" s="40"/>
      <c r="F328" s="218" t="s">
        <v>481</v>
      </c>
      <c r="G328" s="40"/>
      <c r="H328" s="40"/>
      <c r="I328" s="219"/>
      <c r="J328" s="40"/>
      <c r="K328" s="40"/>
      <c r="L328" s="44"/>
      <c r="M328" s="220"/>
      <c r="N328" s="221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142</v>
      </c>
      <c r="AU328" s="17" t="s">
        <v>85</v>
      </c>
    </row>
    <row r="329" s="13" customFormat="1">
      <c r="A329" s="13"/>
      <c r="B329" s="222"/>
      <c r="C329" s="223"/>
      <c r="D329" s="224" t="s">
        <v>144</v>
      </c>
      <c r="E329" s="225" t="s">
        <v>19</v>
      </c>
      <c r="F329" s="226" t="s">
        <v>482</v>
      </c>
      <c r="G329" s="223"/>
      <c r="H329" s="225" t="s">
        <v>19</v>
      </c>
      <c r="I329" s="227"/>
      <c r="J329" s="223"/>
      <c r="K329" s="223"/>
      <c r="L329" s="228"/>
      <c r="M329" s="229"/>
      <c r="N329" s="230"/>
      <c r="O329" s="230"/>
      <c r="P329" s="230"/>
      <c r="Q329" s="230"/>
      <c r="R329" s="230"/>
      <c r="S329" s="230"/>
      <c r="T329" s="23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2" t="s">
        <v>144</v>
      </c>
      <c r="AU329" s="232" t="s">
        <v>85</v>
      </c>
      <c r="AV329" s="13" t="s">
        <v>83</v>
      </c>
      <c r="AW329" s="13" t="s">
        <v>35</v>
      </c>
      <c r="AX329" s="13" t="s">
        <v>75</v>
      </c>
      <c r="AY329" s="232" t="s">
        <v>133</v>
      </c>
    </row>
    <row r="330" s="14" customFormat="1">
      <c r="A330" s="14"/>
      <c r="B330" s="233"/>
      <c r="C330" s="234"/>
      <c r="D330" s="224" t="s">
        <v>144</v>
      </c>
      <c r="E330" s="235" t="s">
        <v>19</v>
      </c>
      <c r="F330" s="236" t="s">
        <v>443</v>
      </c>
      <c r="G330" s="234"/>
      <c r="H330" s="237">
        <v>6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3" t="s">
        <v>144</v>
      </c>
      <c r="AU330" s="243" t="s">
        <v>85</v>
      </c>
      <c r="AV330" s="14" t="s">
        <v>85</v>
      </c>
      <c r="AW330" s="14" t="s">
        <v>35</v>
      </c>
      <c r="AX330" s="14" t="s">
        <v>75</v>
      </c>
      <c r="AY330" s="243" t="s">
        <v>133</v>
      </c>
    </row>
    <row r="331" s="15" customFormat="1">
      <c r="A331" s="15"/>
      <c r="B331" s="244"/>
      <c r="C331" s="245"/>
      <c r="D331" s="224" t="s">
        <v>144</v>
      </c>
      <c r="E331" s="246" t="s">
        <v>19</v>
      </c>
      <c r="F331" s="247" t="s">
        <v>483</v>
      </c>
      <c r="G331" s="245"/>
      <c r="H331" s="248">
        <v>6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4" t="s">
        <v>144</v>
      </c>
      <c r="AU331" s="254" t="s">
        <v>85</v>
      </c>
      <c r="AV331" s="15" t="s">
        <v>140</v>
      </c>
      <c r="AW331" s="15" t="s">
        <v>35</v>
      </c>
      <c r="AX331" s="15" t="s">
        <v>83</v>
      </c>
      <c r="AY331" s="254" t="s">
        <v>133</v>
      </c>
    </row>
    <row r="332" s="2" customFormat="1" ht="49.05" customHeight="1">
      <c r="A332" s="38"/>
      <c r="B332" s="39"/>
      <c r="C332" s="204" t="s">
        <v>484</v>
      </c>
      <c r="D332" s="204" t="s">
        <v>135</v>
      </c>
      <c r="E332" s="205" t="s">
        <v>485</v>
      </c>
      <c r="F332" s="206" t="s">
        <v>486</v>
      </c>
      <c r="G332" s="207" t="s">
        <v>173</v>
      </c>
      <c r="H332" s="208">
        <v>0.02</v>
      </c>
      <c r="I332" s="209"/>
      <c r="J332" s="210">
        <f>ROUND(I332*H332,2)</f>
        <v>0</v>
      </c>
      <c r="K332" s="206" t="s">
        <v>139</v>
      </c>
      <c r="L332" s="44"/>
      <c r="M332" s="211" t="s">
        <v>19</v>
      </c>
      <c r="N332" s="212" t="s">
        <v>46</v>
      </c>
      <c r="O332" s="84"/>
      <c r="P332" s="213">
        <f>O332*H332</f>
        <v>0</v>
      </c>
      <c r="Q332" s="213">
        <v>0</v>
      </c>
      <c r="R332" s="213">
        <f>Q332*H332</f>
        <v>0</v>
      </c>
      <c r="S332" s="213">
        <v>0</v>
      </c>
      <c r="T332" s="214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5" t="s">
        <v>246</v>
      </c>
      <c r="AT332" s="215" t="s">
        <v>135</v>
      </c>
      <c r="AU332" s="215" t="s">
        <v>85</v>
      </c>
      <c r="AY332" s="17" t="s">
        <v>133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83</v>
      </c>
      <c r="BK332" s="216">
        <f>ROUND(I332*H332,2)</f>
        <v>0</v>
      </c>
      <c r="BL332" s="17" t="s">
        <v>246</v>
      </c>
      <c r="BM332" s="215" t="s">
        <v>487</v>
      </c>
    </row>
    <row r="333" s="2" customFormat="1">
      <c r="A333" s="38"/>
      <c r="B333" s="39"/>
      <c r="C333" s="40"/>
      <c r="D333" s="217" t="s">
        <v>142</v>
      </c>
      <c r="E333" s="40"/>
      <c r="F333" s="218" t="s">
        <v>488</v>
      </c>
      <c r="G333" s="40"/>
      <c r="H333" s="40"/>
      <c r="I333" s="219"/>
      <c r="J333" s="40"/>
      <c r="K333" s="40"/>
      <c r="L333" s="44"/>
      <c r="M333" s="220"/>
      <c r="N333" s="221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142</v>
      </c>
      <c r="AU333" s="17" t="s">
        <v>85</v>
      </c>
    </row>
    <row r="334" s="12" customFormat="1" ht="22.8" customHeight="1">
      <c r="A334" s="12"/>
      <c r="B334" s="188"/>
      <c r="C334" s="189"/>
      <c r="D334" s="190" t="s">
        <v>74</v>
      </c>
      <c r="E334" s="202" t="s">
        <v>489</v>
      </c>
      <c r="F334" s="202" t="s">
        <v>490</v>
      </c>
      <c r="G334" s="189"/>
      <c r="H334" s="189"/>
      <c r="I334" s="192"/>
      <c r="J334" s="203">
        <f>BK334</f>
        <v>0</v>
      </c>
      <c r="K334" s="189"/>
      <c r="L334" s="194"/>
      <c r="M334" s="195"/>
      <c r="N334" s="196"/>
      <c r="O334" s="196"/>
      <c r="P334" s="197">
        <f>SUM(P335:P346)</f>
        <v>0</v>
      </c>
      <c r="Q334" s="196"/>
      <c r="R334" s="197">
        <f>SUM(R335:R346)</f>
        <v>0.067702499999999999</v>
      </c>
      <c r="S334" s="196"/>
      <c r="T334" s="198">
        <f>SUM(T335:T346)</f>
        <v>0.15773400000000001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99" t="s">
        <v>85</v>
      </c>
      <c r="AT334" s="200" t="s">
        <v>74</v>
      </c>
      <c r="AU334" s="200" t="s">
        <v>83</v>
      </c>
      <c r="AY334" s="199" t="s">
        <v>133</v>
      </c>
      <c r="BK334" s="201">
        <f>SUM(BK335:BK346)</f>
        <v>0</v>
      </c>
    </row>
    <row r="335" s="2" customFormat="1" ht="44.25" customHeight="1">
      <c r="A335" s="38"/>
      <c r="B335" s="39"/>
      <c r="C335" s="204" t="s">
        <v>491</v>
      </c>
      <c r="D335" s="204" t="s">
        <v>135</v>
      </c>
      <c r="E335" s="205" t="s">
        <v>492</v>
      </c>
      <c r="F335" s="206" t="s">
        <v>493</v>
      </c>
      <c r="G335" s="207" t="s">
        <v>187</v>
      </c>
      <c r="H335" s="208">
        <v>9.1440000000000001</v>
      </c>
      <c r="I335" s="209"/>
      <c r="J335" s="210">
        <f>ROUND(I335*H335,2)</f>
        <v>0</v>
      </c>
      <c r="K335" s="206" t="s">
        <v>139</v>
      </c>
      <c r="L335" s="44"/>
      <c r="M335" s="211" t="s">
        <v>19</v>
      </c>
      <c r="N335" s="212" t="s">
        <v>46</v>
      </c>
      <c r="O335" s="84"/>
      <c r="P335" s="213">
        <f>O335*H335</f>
        <v>0</v>
      </c>
      <c r="Q335" s="213">
        <v>0</v>
      </c>
      <c r="R335" s="213">
        <f>Q335*H335</f>
        <v>0</v>
      </c>
      <c r="S335" s="213">
        <v>0.017250000000000001</v>
      </c>
      <c r="T335" s="214">
        <f>S335*H335</f>
        <v>0.15773400000000001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15" t="s">
        <v>246</v>
      </c>
      <c r="AT335" s="215" t="s">
        <v>135</v>
      </c>
      <c r="AU335" s="215" t="s">
        <v>85</v>
      </c>
      <c r="AY335" s="17" t="s">
        <v>133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83</v>
      </c>
      <c r="BK335" s="216">
        <f>ROUND(I335*H335,2)</f>
        <v>0</v>
      </c>
      <c r="BL335" s="17" t="s">
        <v>246</v>
      </c>
      <c r="BM335" s="215" t="s">
        <v>494</v>
      </c>
    </row>
    <row r="336" s="2" customFormat="1">
      <c r="A336" s="38"/>
      <c r="B336" s="39"/>
      <c r="C336" s="40"/>
      <c r="D336" s="217" t="s">
        <v>142</v>
      </c>
      <c r="E336" s="40"/>
      <c r="F336" s="218" t="s">
        <v>495</v>
      </c>
      <c r="G336" s="40"/>
      <c r="H336" s="40"/>
      <c r="I336" s="219"/>
      <c r="J336" s="40"/>
      <c r="K336" s="40"/>
      <c r="L336" s="44"/>
      <c r="M336" s="220"/>
      <c r="N336" s="221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142</v>
      </c>
      <c r="AU336" s="17" t="s">
        <v>85</v>
      </c>
    </row>
    <row r="337" s="13" customFormat="1">
      <c r="A337" s="13"/>
      <c r="B337" s="222"/>
      <c r="C337" s="223"/>
      <c r="D337" s="224" t="s">
        <v>144</v>
      </c>
      <c r="E337" s="225" t="s">
        <v>19</v>
      </c>
      <c r="F337" s="226" t="s">
        <v>496</v>
      </c>
      <c r="G337" s="223"/>
      <c r="H337" s="225" t="s">
        <v>19</v>
      </c>
      <c r="I337" s="227"/>
      <c r="J337" s="223"/>
      <c r="K337" s="223"/>
      <c r="L337" s="228"/>
      <c r="M337" s="229"/>
      <c r="N337" s="230"/>
      <c r="O337" s="230"/>
      <c r="P337" s="230"/>
      <c r="Q337" s="230"/>
      <c r="R337" s="230"/>
      <c r="S337" s="230"/>
      <c r="T337" s="23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2" t="s">
        <v>144</v>
      </c>
      <c r="AU337" s="232" t="s">
        <v>85</v>
      </c>
      <c r="AV337" s="13" t="s">
        <v>83</v>
      </c>
      <c r="AW337" s="13" t="s">
        <v>35</v>
      </c>
      <c r="AX337" s="13" t="s">
        <v>75</v>
      </c>
      <c r="AY337" s="232" t="s">
        <v>133</v>
      </c>
    </row>
    <row r="338" s="14" customFormat="1">
      <c r="A338" s="14"/>
      <c r="B338" s="233"/>
      <c r="C338" s="234"/>
      <c r="D338" s="224" t="s">
        <v>144</v>
      </c>
      <c r="E338" s="235" t="s">
        <v>19</v>
      </c>
      <c r="F338" s="236" t="s">
        <v>497</v>
      </c>
      <c r="G338" s="234"/>
      <c r="H338" s="237">
        <v>9.1440000000000001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3" t="s">
        <v>144</v>
      </c>
      <c r="AU338" s="243" t="s">
        <v>85</v>
      </c>
      <c r="AV338" s="14" t="s">
        <v>85</v>
      </c>
      <c r="AW338" s="14" t="s">
        <v>35</v>
      </c>
      <c r="AX338" s="14" t="s">
        <v>75</v>
      </c>
      <c r="AY338" s="243" t="s">
        <v>133</v>
      </c>
    </row>
    <row r="339" s="15" customFormat="1">
      <c r="A339" s="15"/>
      <c r="B339" s="244"/>
      <c r="C339" s="245"/>
      <c r="D339" s="224" t="s">
        <v>144</v>
      </c>
      <c r="E339" s="246" t="s">
        <v>19</v>
      </c>
      <c r="F339" s="247" t="s">
        <v>147</v>
      </c>
      <c r="G339" s="245"/>
      <c r="H339" s="248">
        <v>9.1440000000000001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4" t="s">
        <v>144</v>
      </c>
      <c r="AU339" s="254" t="s">
        <v>85</v>
      </c>
      <c r="AV339" s="15" t="s">
        <v>140</v>
      </c>
      <c r="AW339" s="15" t="s">
        <v>35</v>
      </c>
      <c r="AX339" s="15" t="s">
        <v>83</v>
      </c>
      <c r="AY339" s="254" t="s">
        <v>133</v>
      </c>
    </row>
    <row r="340" s="2" customFormat="1" ht="49.05" customHeight="1">
      <c r="A340" s="38"/>
      <c r="B340" s="39"/>
      <c r="C340" s="204" t="s">
        <v>498</v>
      </c>
      <c r="D340" s="204" t="s">
        <v>135</v>
      </c>
      <c r="E340" s="205" t="s">
        <v>499</v>
      </c>
      <c r="F340" s="206" t="s">
        <v>500</v>
      </c>
      <c r="G340" s="207" t="s">
        <v>165</v>
      </c>
      <c r="H340" s="208">
        <v>6.75</v>
      </c>
      <c r="I340" s="209"/>
      <c r="J340" s="210">
        <f>ROUND(I340*H340,2)</f>
        <v>0</v>
      </c>
      <c r="K340" s="206" t="s">
        <v>139</v>
      </c>
      <c r="L340" s="44"/>
      <c r="M340" s="211" t="s">
        <v>19</v>
      </c>
      <c r="N340" s="212" t="s">
        <v>46</v>
      </c>
      <c r="O340" s="84"/>
      <c r="P340" s="213">
        <f>O340*H340</f>
        <v>0</v>
      </c>
      <c r="Q340" s="213">
        <v>0.010030000000000001</v>
      </c>
      <c r="R340" s="213">
        <f>Q340*H340</f>
        <v>0.067702499999999999</v>
      </c>
      <c r="S340" s="213">
        <v>0</v>
      </c>
      <c r="T340" s="21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5" t="s">
        <v>246</v>
      </c>
      <c r="AT340" s="215" t="s">
        <v>135</v>
      </c>
      <c r="AU340" s="215" t="s">
        <v>85</v>
      </c>
      <c r="AY340" s="17" t="s">
        <v>133</v>
      </c>
      <c r="BE340" s="216">
        <f>IF(N340="základní",J340,0)</f>
        <v>0</v>
      </c>
      <c r="BF340" s="216">
        <f>IF(N340="snížená",J340,0)</f>
        <v>0</v>
      </c>
      <c r="BG340" s="216">
        <f>IF(N340="zákl. přenesená",J340,0)</f>
        <v>0</v>
      </c>
      <c r="BH340" s="216">
        <f>IF(N340="sníž. přenesená",J340,0)</f>
        <v>0</v>
      </c>
      <c r="BI340" s="216">
        <f>IF(N340="nulová",J340,0)</f>
        <v>0</v>
      </c>
      <c r="BJ340" s="17" t="s">
        <v>83</v>
      </c>
      <c r="BK340" s="216">
        <f>ROUND(I340*H340,2)</f>
        <v>0</v>
      </c>
      <c r="BL340" s="17" t="s">
        <v>246</v>
      </c>
      <c r="BM340" s="215" t="s">
        <v>501</v>
      </c>
    </row>
    <row r="341" s="2" customFormat="1">
      <c r="A341" s="38"/>
      <c r="B341" s="39"/>
      <c r="C341" s="40"/>
      <c r="D341" s="217" t="s">
        <v>142</v>
      </c>
      <c r="E341" s="40"/>
      <c r="F341" s="218" t="s">
        <v>502</v>
      </c>
      <c r="G341" s="40"/>
      <c r="H341" s="40"/>
      <c r="I341" s="219"/>
      <c r="J341" s="40"/>
      <c r="K341" s="40"/>
      <c r="L341" s="44"/>
      <c r="M341" s="220"/>
      <c r="N341" s="221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142</v>
      </c>
      <c r="AU341" s="17" t="s">
        <v>85</v>
      </c>
    </row>
    <row r="342" s="13" customFormat="1">
      <c r="A342" s="13"/>
      <c r="B342" s="222"/>
      <c r="C342" s="223"/>
      <c r="D342" s="224" t="s">
        <v>144</v>
      </c>
      <c r="E342" s="225" t="s">
        <v>19</v>
      </c>
      <c r="F342" s="226" t="s">
        <v>503</v>
      </c>
      <c r="G342" s="223"/>
      <c r="H342" s="225" t="s">
        <v>19</v>
      </c>
      <c r="I342" s="227"/>
      <c r="J342" s="223"/>
      <c r="K342" s="223"/>
      <c r="L342" s="228"/>
      <c r="M342" s="229"/>
      <c r="N342" s="230"/>
      <c r="O342" s="230"/>
      <c r="P342" s="230"/>
      <c r="Q342" s="230"/>
      <c r="R342" s="230"/>
      <c r="S342" s="230"/>
      <c r="T342" s="23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2" t="s">
        <v>144</v>
      </c>
      <c r="AU342" s="232" t="s">
        <v>85</v>
      </c>
      <c r="AV342" s="13" t="s">
        <v>83</v>
      </c>
      <c r="AW342" s="13" t="s">
        <v>35</v>
      </c>
      <c r="AX342" s="13" t="s">
        <v>75</v>
      </c>
      <c r="AY342" s="232" t="s">
        <v>133</v>
      </c>
    </row>
    <row r="343" s="14" customFormat="1">
      <c r="A343" s="14"/>
      <c r="B343" s="233"/>
      <c r="C343" s="234"/>
      <c r="D343" s="224" t="s">
        <v>144</v>
      </c>
      <c r="E343" s="235" t="s">
        <v>19</v>
      </c>
      <c r="F343" s="236" t="s">
        <v>504</v>
      </c>
      <c r="G343" s="234"/>
      <c r="H343" s="237">
        <v>6.75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3" t="s">
        <v>144</v>
      </c>
      <c r="AU343" s="243" t="s">
        <v>85</v>
      </c>
      <c r="AV343" s="14" t="s">
        <v>85</v>
      </c>
      <c r="AW343" s="14" t="s">
        <v>35</v>
      </c>
      <c r="AX343" s="14" t="s">
        <v>75</v>
      </c>
      <c r="AY343" s="243" t="s">
        <v>133</v>
      </c>
    </row>
    <row r="344" s="15" customFormat="1">
      <c r="A344" s="15"/>
      <c r="B344" s="244"/>
      <c r="C344" s="245"/>
      <c r="D344" s="224" t="s">
        <v>144</v>
      </c>
      <c r="E344" s="246" t="s">
        <v>19</v>
      </c>
      <c r="F344" s="247" t="s">
        <v>147</v>
      </c>
      <c r="G344" s="245"/>
      <c r="H344" s="248">
        <v>6.75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4" t="s">
        <v>144</v>
      </c>
      <c r="AU344" s="254" t="s">
        <v>85</v>
      </c>
      <c r="AV344" s="15" t="s">
        <v>140</v>
      </c>
      <c r="AW344" s="15" t="s">
        <v>35</v>
      </c>
      <c r="AX344" s="15" t="s">
        <v>83</v>
      </c>
      <c r="AY344" s="254" t="s">
        <v>133</v>
      </c>
    </row>
    <row r="345" s="2" customFormat="1" ht="76.35" customHeight="1">
      <c r="A345" s="38"/>
      <c r="B345" s="39"/>
      <c r="C345" s="204" t="s">
        <v>505</v>
      </c>
      <c r="D345" s="204" t="s">
        <v>135</v>
      </c>
      <c r="E345" s="205" t="s">
        <v>506</v>
      </c>
      <c r="F345" s="206" t="s">
        <v>507</v>
      </c>
      <c r="G345" s="207" t="s">
        <v>173</v>
      </c>
      <c r="H345" s="208">
        <v>0.068000000000000005</v>
      </c>
      <c r="I345" s="209"/>
      <c r="J345" s="210">
        <f>ROUND(I345*H345,2)</f>
        <v>0</v>
      </c>
      <c r="K345" s="206" t="s">
        <v>139</v>
      </c>
      <c r="L345" s="44"/>
      <c r="M345" s="211" t="s">
        <v>19</v>
      </c>
      <c r="N345" s="212" t="s">
        <v>46</v>
      </c>
      <c r="O345" s="84"/>
      <c r="P345" s="213">
        <f>O345*H345</f>
        <v>0</v>
      </c>
      <c r="Q345" s="213">
        <v>0</v>
      </c>
      <c r="R345" s="213">
        <f>Q345*H345</f>
        <v>0</v>
      </c>
      <c r="S345" s="213">
        <v>0</v>
      </c>
      <c r="T345" s="214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15" t="s">
        <v>246</v>
      </c>
      <c r="AT345" s="215" t="s">
        <v>135</v>
      </c>
      <c r="AU345" s="215" t="s">
        <v>85</v>
      </c>
      <c r="AY345" s="17" t="s">
        <v>133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17" t="s">
        <v>83</v>
      </c>
      <c r="BK345" s="216">
        <f>ROUND(I345*H345,2)</f>
        <v>0</v>
      </c>
      <c r="BL345" s="17" t="s">
        <v>246</v>
      </c>
      <c r="BM345" s="215" t="s">
        <v>508</v>
      </c>
    </row>
    <row r="346" s="2" customFormat="1">
      <c r="A346" s="38"/>
      <c r="B346" s="39"/>
      <c r="C346" s="40"/>
      <c r="D346" s="217" t="s">
        <v>142</v>
      </c>
      <c r="E346" s="40"/>
      <c r="F346" s="218" t="s">
        <v>509</v>
      </c>
      <c r="G346" s="40"/>
      <c r="H346" s="40"/>
      <c r="I346" s="219"/>
      <c r="J346" s="40"/>
      <c r="K346" s="40"/>
      <c r="L346" s="44"/>
      <c r="M346" s="220"/>
      <c r="N346" s="221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142</v>
      </c>
      <c r="AU346" s="17" t="s">
        <v>85</v>
      </c>
    </row>
    <row r="347" s="12" customFormat="1" ht="22.8" customHeight="1">
      <c r="A347" s="12"/>
      <c r="B347" s="188"/>
      <c r="C347" s="189"/>
      <c r="D347" s="190" t="s">
        <v>74</v>
      </c>
      <c r="E347" s="202" t="s">
        <v>510</v>
      </c>
      <c r="F347" s="202" t="s">
        <v>511</v>
      </c>
      <c r="G347" s="189"/>
      <c r="H347" s="189"/>
      <c r="I347" s="192"/>
      <c r="J347" s="203">
        <f>BK347</f>
        <v>0</v>
      </c>
      <c r="K347" s="189"/>
      <c r="L347" s="194"/>
      <c r="M347" s="195"/>
      <c r="N347" s="196"/>
      <c r="O347" s="196"/>
      <c r="P347" s="197">
        <f>SUM(P348:P369)</f>
        <v>0</v>
      </c>
      <c r="Q347" s="196"/>
      <c r="R347" s="197">
        <f>SUM(R348:R369)</f>
        <v>0</v>
      </c>
      <c r="S347" s="196"/>
      <c r="T347" s="198">
        <f>SUM(T348:T369)</f>
        <v>0.14286599999999999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99" t="s">
        <v>85</v>
      </c>
      <c r="AT347" s="200" t="s">
        <v>74</v>
      </c>
      <c r="AU347" s="200" t="s">
        <v>83</v>
      </c>
      <c r="AY347" s="199" t="s">
        <v>133</v>
      </c>
      <c r="BK347" s="201">
        <f>SUM(BK348:BK369)</f>
        <v>0</v>
      </c>
    </row>
    <row r="348" s="2" customFormat="1" ht="33" customHeight="1">
      <c r="A348" s="38"/>
      <c r="B348" s="39"/>
      <c r="C348" s="204" t="s">
        <v>512</v>
      </c>
      <c r="D348" s="204" t="s">
        <v>135</v>
      </c>
      <c r="E348" s="205" t="s">
        <v>513</v>
      </c>
      <c r="F348" s="206" t="s">
        <v>514</v>
      </c>
      <c r="G348" s="207" t="s">
        <v>165</v>
      </c>
      <c r="H348" s="208">
        <v>42</v>
      </c>
      <c r="I348" s="209"/>
      <c r="J348" s="210">
        <f>ROUND(I348*H348,2)</f>
        <v>0</v>
      </c>
      <c r="K348" s="206" t="s">
        <v>139</v>
      </c>
      <c r="L348" s="44"/>
      <c r="M348" s="211" t="s">
        <v>19</v>
      </c>
      <c r="N348" s="212" t="s">
        <v>46</v>
      </c>
      <c r="O348" s="84"/>
      <c r="P348" s="213">
        <f>O348*H348</f>
        <v>0</v>
      </c>
      <c r="Q348" s="213">
        <v>0</v>
      </c>
      <c r="R348" s="213">
        <f>Q348*H348</f>
        <v>0</v>
      </c>
      <c r="S348" s="213">
        <v>0.00191</v>
      </c>
      <c r="T348" s="214">
        <f>S348*H348</f>
        <v>0.08022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15" t="s">
        <v>246</v>
      </c>
      <c r="AT348" s="215" t="s">
        <v>135</v>
      </c>
      <c r="AU348" s="215" t="s">
        <v>85</v>
      </c>
      <c r="AY348" s="17" t="s">
        <v>133</v>
      </c>
      <c r="BE348" s="216">
        <f>IF(N348="základní",J348,0)</f>
        <v>0</v>
      </c>
      <c r="BF348" s="216">
        <f>IF(N348="snížená",J348,0)</f>
        <v>0</v>
      </c>
      <c r="BG348" s="216">
        <f>IF(N348="zákl. přenesená",J348,0)</f>
        <v>0</v>
      </c>
      <c r="BH348" s="216">
        <f>IF(N348="sníž. přenesená",J348,0)</f>
        <v>0</v>
      </c>
      <c r="BI348" s="216">
        <f>IF(N348="nulová",J348,0)</f>
        <v>0</v>
      </c>
      <c r="BJ348" s="17" t="s">
        <v>83</v>
      </c>
      <c r="BK348" s="216">
        <f>ROUND(I348*H348,2)</f>
        <v>0</v>
      </c>
      <c r="BL348" s="17" t="s">
        <v>246</v>
      </c>
      <c r="BM348" s="215" t="s">
        <v>515</v>
      </c>
    </row>
    <row r="349" s="2" customFormat="1">
      <c r="A349" s="38"/>
      <c r="B349" s="39"/>
      <c r="C349" s="40"/>
      <c r="D349" s="217" t="s">
        <v>142</v>
      </c>
      <c r="E349" s="40"/>
      <c r="F349" s="218" t="s">
        <v>516</v>
      </c>
      <c r="G349" s="40"/>
      <c r="H349" s="40"/>
      <c r="I349" s="219"/>
      <c r="J349" s="40"/>
      <c r="K349" s="40"/>
      <c r="L349" s="44"/>
      <c r="M349" s="220"/>
      <c r="N349" s="221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142</v>
      </c>
      <c r="AU349" s="17" t="s">
        <v>85</v>
      </c>
    </row>
    <row r="350" s="13" customFormat="1">
      <c r="A350" s="13"/>
      <c r="B350" s="222"/>
      <c r="C350" s="223"/>
      <c r="D350" s="224" t="s">
        <v>144</v>
      </c>
      <c r="E350" s="225" t="s">
        <v>19</v>
      </c>
      <c r="F350" s="226" t="s">
        <v>517</v>
      </c>
      <c r="G350" s="223"/>
      <c r="H350" s="225" t="s">
        <v>19</v>
      </c>
      <c r="I350" s="227"/>
      <c r="J350" s="223"/>
      <c r="K350" s="223"/>
      <c r="L350" s="228"/>
      <c r="M350" s="229"/>
      <c r="N350" s="230"/>
      <c r="O350" s="230"/>
      <c r="P350" s="230"/>
      <c r="Q350" s="230"/>
      <c r="R350" s="230"/>
      <c r="S350" s="230"/>
      <c r="T350" s="23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2" t="s">
        <v>144</v>
      </c>
      <c r="AU350" s="232" t="s">
        <v>85</v>
      </c>
      <c r="AV350" s="13" t="s">
        <v>83</v>
      </c>
      <c r="AW350" s="13" t="s">
        <v>35</v>
      </c>
      <c r="AX350" s="13" t="s">
        <v>75</v>
      </c>
      <c r="AY350" s="232" t="s">
        <v>133</v>
      </c>
    </row>
    <row r="351" s="14" customFormat="1">
      <c r="A351" s="14"/>
      <c r="B351" s="233"/>
      <c r="C351" s="234"/>
      <c r="D351" s="224" t="s">
        <v>144</v>
      </c>
      <c r="E351" s="235" t="s">
        <v>19</v>
      </c>
      <c r="F351" s="236" t="s">
        <v>518</v>
      </c>
      <c r="G351" s="234"/>
      <c r="H351" s="237">
        <v>42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3" t="s">
        <v>144</v>
      </c>
      <c r="AU351" s="243" t="s">
        <v>85</v>
      </c>
      <c r="AV351" s="14" t="s">
        <v>85</v>
      </c>
      <c r="AW351" s="14" t="s">
        <v>35</v>
      </c>
      <c r="AX351" s="14" t="s">
        <v>75</v>
      </c>
      <c r="AY351" s="243" t="s">
        <v>133</v>
      </c>
    </row>
    <row r="352" s="15" customFormat="1">
      <c r="A352" s="15"/>
      <c r="B352" s="244"/>
      <c r="C352" s="245"/>
      <c r="D352" s="224" t="s">
        <v>144</v>
      </c>
      <c r="E352" s="246" t="s">
        <v>19</v>
      </c>
      <c r="F352" s="247" t="s">
        <v>147</v>
      </c>
      <c r="G352" s="245"/>
      <c r="H352" s="248">
        <v>42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4" t="s">
        <v>144</v>
      </c>
      <c r="AU352" s="254" t="s">
        <v>85</v>
      </c>
      <c r="AV352" s="15" t="s">
        <v>140</v>
      </c>
      <c r="AW352" s="15" t="s">
        <v>35</v>
      </c>
      <c r="AX352" s="15" t="s">
        <v>83</v>
      </c>
      <c r="AY352" s="254" t="s">
        <v>133</v>
      </c>
    </row>
    <row r="353" s="2" customFormat="1" ht="24.15" customHeight="1">
      <c r="A353" s="38"/>
      <c r="B353" s="39"/>
      <c r="C353" s="204" t="s">
        <v>519</v>
      </c>
      <c r="D353" s="204" t="s">
        <v>135</v>
      </c>
      <c r="E353" s="205" t="s">
        <v>520</v>
      </c>
      <c r="F353" s="206" t="s">
        <v>521</v>
      </c>
      <c r="G353" s="207" t="s">
        <v>165</v>
      </c>
      <c r="H353" s="208">
        <v>15.9</v>
      </c>
      <c r="I353" s="209"/>
      <c r="J353" s="210">
        <f>ROUND(I353*H353,2)</f>
        <v>0</v>
      </c>
      <c r="K353" s="206" t="s">
        <v>139</v>
      </c>
      <c r="L353" s="44"/>
      <c r="M353" s="211" t="s">
        <v>19</v>
      </c>
      <c r="N353" s="212" t="s">
        <v>46</v>
      </c>
      <c r="O353" s="84"/>
      <c r="P353" s="213">
        <f>O353*H353</f>
        <v>0</v>
      </c>
      <c r="Q353" s="213">
        <v>0</v>
      </c>
      <c r="R353" s="213">
        <f>Q353*H353</f>
        <v>0</v>
      </c>
      <c r="S353" s="213">
        <v>0.0039399999999999999</v>
      </c>
      <c r="T353" s="214">
        <f>S353*H353</f>
        <v>0.062645999999999993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15" t="s">
        <v>246</v>
      </c>
      <c r="AT353" s="215" t="s">
        <v>135</v>
      </c>
      <c r="AU353" s="215" t="s">
        <v>85</v>
      </c>
      <c r="AY353" s="17" t="s">
        <v>133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83</v>
      </c>
      <c r="BK353" s="216">
        <f>ROUND(I353*H353,2)</f>
        <v>0</v>
      </c>
      <c r="BL353" s="17" t="s">
        <v>246</v>
      </c>
      <c r="BM353" s="215" t="s">
        <v>522</v>
      </c>
    </row>
    <row r="354" s="2" customFormat="1">
      <c r="A354" s="38"/>
      <c r="B354" s="39"/>
      <c r="C354" s="40"/>
      <c r="D354" s="217" t="s">
        <v>142</v>
      </c>
      <c r="E354" s="40"/>
      <c r="F354" s="218" t="s">
        <v>523</v>
      </c>
      <c r="G354" s="40"/>
      <c r="H354" s="40"/>
      <c r="I354" s="219"/>
      <c r="J354" s="40"/>
      <c r="K354" s="40"/>
      <c r="L354" s="44"/>
      <c r="M354" s="220"/>
      <c r="N354" s="221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142</v>
      </c>
      <c r="AU354" s="17" t="s">
        <v>85</v>
      </c>
    </row>
    <row r="355" s="13" customFormat="1">
      <c r="A355" s="13"/>
      <c r="B355" s="222"/>
      <c r="C355" s="223"/>
      <c r="D355" s="224" t="s">
        <v>144</v>
      </c>
      <c r="E355" s="225" t="s">
        <v>19</v>
      </c>
      <c r="F355" s="226" t="s">
        <v>524</v>
      </c>
      <c r="G355" s="223"/>
      <c r="H355" s="225" t="s">
        <v>19</v>
      </c>
      <c r="I355" s="227"/>
      <c r="J355" s="223"/>
      <c r="K355" s="223"/>
      <c r="L355" s="228"/>
      <c r="M355" s="229"/>
      <c r="N355" s="230"/>
      <c r="O355" s="230"/>
      <c r="P355" s="230"/>
      <c r="Q355" s="230"/>
      <c r="R355" s="230"/>
      <c r="S355" s="230"/>
      <c r="T355" s="23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2" t="s">
        <v>144</v>
      </c>
      <c r="AU355" s="232" t="s">
        <v>85</v>
      </c>
      <c r="AV355" s="13" t="s">
        <v>83</v>
      </c>
      <c r="AW355" s="13" t="s">
        <v>35</v>
      </c>
      <c r="AX355" s="13" t="s">
        <v>75</v>
      </c>
      <c r="AY355" s="232" t="s">
        <v>133</v>
      </c>
    </row>
    <row r="356" s="14" customFormat="1">
      <c r="A356" s="14"/>
      <c r="B356" s="233"/>
      <c r="C356" s="234"/>
      <c r="D356" s="224" t="s">
        <v>144</v>
      </c>
      <c r="E356" s="235" t="s">
        <v>19</v>
      </c>
      <c r="F356" s="236" t="s">
        <v>525</v>
      </c>
      <c r="G356" s="234"/>
      <c r="H356" s="237">
        <v>15.9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3" t="s">
        <v>144</v>
      </c>
      <c r="AU356" s="243" t="s">
        <v>85</v>
      </c>
      <c r="AV356" s="14" t="s">
        <v>85</v>
      </c>
      <c r="AW356" s="14" t="s">
        <v>35</v>
      </c>
      <c r="AX356" s="14" t="s">
        <v>75</v>
      </c>
      <c r="AY356" s="243" t="s">
        <v>133</v>
      </c>
    </row>
    <row r="357" s="15" customFormat="1">
      <c r="A357" s="15"/>
      <c r="B357" s="244"/>
      <c r="C357" s="245"/>
      <c r="D357" s="224" t="s">
        <v>144</v>
      </c>
      <c r="E357" s="246" t="s">
        <v>19</v>
      </c>
      <c r="F357" s="247" t="s">
        <v>147</v>
      </c>
      <c r="G357" s="245"/>
      <c r="H357" s="248">
        <v>15.9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54" t="s">
        <v>144</v>
      </c>
      <c r="AU357" s="254" t="s">
        <v>85</v>
      </c>
      <c r="AV357" s="15" t="s">
        <v>140</v>
      </c>
      <c r="AW357" s="15" t="s">
        <v>35</v>
      </c>
      <c r="AX357" s="15" t="s">
        <v>83</v>
      </c>
      <c r="AY357" s="254" t="s">
        <v>133</v>
      </c>
    </row>
    <row r="358" s="2" customFormat="1" ht="24.15" customHeight="1">
      <c r="A358" s="38"/>
      <c r="B358" s="39"/>
      <c r="C358" s="204" t="s">
        <v>526</v>
      </c>
      <c r="D358" s="204" t="s">
        <v>135</v>
      </c>
      <c r="E358" s="205" t="s">
        <v>527</v>
      </c>
      <c r="F358" s="206" t="s">
        <v>528</v>
      </c>
      <c r="G358" s="207" t="s">
        <v>165</v>
      </c>
      <c r="H358" s="208">
        <v>42</v>
      </c>
      <c r="I358" s="209"/>
      <c r="J358" s="210">
        <f>ROUND(I358*H358,2)</f>
        <v>0</v>
      </c>
      <c r="K358" s="206" t="s">
        <v>139</v>
      </c>
      <c r="L358" s="44"/>
      <c r="M358" s="211" t="s">
        <v>19</v>
      </c>
      <c r="N358" s="212" t="s">
        <v>46</v>
      </c>
      <c r="O358" s="84"/>
      <c r="P358" s="213">
        <f>O358*H358</f>
        <v>0</v>
      </c>
      <c r="Q358" s="213">
        <v>0</v>
      </c>
      <c r="R358" s="213">
        <f>Q358*H358</f>
        <v>0</v>
      </c>
      <c r="S358" s="213">
        <v>0</v>
      </c>
      <c r="T358" s="21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5" t="s">
        <v>246</v>
      </c>
      <c r="AT358" s="215" t="s">
        <v>135</v>
      </c>
      <c r="AU358" s="215" t="s">
        <v>85</v>
      </c>
      <c r="AY358" s="17" t="s">
        <v>133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83</v>
      </c>
      <c r="BK358" s="216">
        <f>ROUND(I358*H358,2)</f>
        <v>0</v>
      </c>
      <c r="BL358" s="17" t="s">
        <v>246</v>
      </c>
      <c r="BM358" s="215" t="s">
        <v>529</v>
      </c>
    </row>
    <row r="359" s="2" customFormat="1">
      <c r="A359" s="38"/>
      <c r="B359" s="39"/>
      <c r="C359" s="40"/>
      <c r="D359" s="217" t="s">
        <v>142</v>
      </c>
      <c r="E359" s="40"/>
      <c r="F359" s="218" t="s">
        <v>530</v>
      </c>
      <c r="G359" s="40"/>
      <c r="H359" s="40"/>
      <c r="I359" s="219"/>
      <c r="J359" s="40"/>
      <c r="K359" s="40"/>
      <c r="L359" s="44"/>
      <c r="M359" s="220"/>
      <c r="N359" s="221"/>
      <c r="O359" s="84"/>
      <c r="P359" s="84"/>
      <c r="Q359" s="84"/>
      <c r="R359" s="84"/>
      <c r="S359" s="84"/>
      <c r="T359" s="85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142</v>
      </c>
      <c r="AU359" s="17" t="s">
        <v>85</v>
      </c>
    </row>
    <row r="360" s="13" customFormat="1">
      <c r="A360" s="13"/>
      <c r="B360" s="222"/>
      <c r="C360" s="223"/>
      <c r="D360" s="224" t="s">
        <v>144</v>
      </c>
      <c r="E360" s="225" t="s">
        <v>19</v>
      </c>
      <c r="F360" s="226" t="s">
        <v>531</v>
      </c>
      <c r="G360" s="223"/>
      <c r="H360" s="225" t="s">
        <v>19</v>
      </c>
      <c r="I360" s="227"/>
      <c r="J360" s="223"/>
      <c r="K360" s="223"/>
      <c r="L360" s="228"/>
      <c r="M360" s="229"/>
      <c r="N360" s="230"/>
      <c r="O360" s="230"/>
      <c r="P360" s="230"/>
      <c r="Q360" s="230"/>
      <c r="R360" s="230"/>
      <c r="S360" s="230"/>
      <c r="T360" s="23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2" t="s">
        <v>144</v>
      </c>
      <c r="AU360" s="232" t="s">
        <v>85</v>
      </c>
      <c r="AV360" s="13" t="s">
        <v>83</v>
      </c>
      <c r="AW360" s="13" t="s">
        <v>35</v>
      </c>
      <c r="AX360" s="13" t="s">
        <v>75</v>
      </c>
      <c r="AY360" s="232" t="s">
        <v>133</v>
      </c>
    </row>
    <row r="361" s="14" customFormat="1">
      <c r="A361" s="14"/>
      <c r="B361" s="233"/>
      <c r="C361" s="234"/>
      <c r="D361" s="224" t="s">
        <v>144</v>
      </c>
      <c r="E361" s="235" t="s">
        <v>19</v>
      </c>
      <c r="F361" s="236" t="s">
        <v>532</v>
      </c>
      <c r="G361" s="234"/>
      <c r="H361" s="237">
        <v>42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3" t="s">
        <v>144</v>
      </c>
      <c r="AU361" s="243" t="s">
        <v>85</v>
      </c>
      <c r="AV361" s="14" t="s">
        <v>85</v>
      </c>
      <c r="AW361" s="14" t="s">
        <v>35</v>
      </c>
      <c r="AX361" s="14" t="s">
        <v>75</v>
      </c>
      <c r="AY361" s="243" t="s">
        <v>133</v>
      </c>
    </row>
    <row r="362" s="15" customFormat="1">
      <c r="A362" s="15"/>
      <c r="B362" s="244"/>
      <c r="C362" s="245"/>
      <c r="D362" s="224" t="s">
        <v>144</v>
      </c>
      <c r="E362" s="246" t="s">
        <v>19</v>
      </c>
      <c r="F362" s="247" t="s">
        <v>147</v>
      </c>
      <c r="G362" s="245"/>
      <c r="H362" s="248">
        <v>42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4" t="s">
        <v>144</v>
      </c>
      <c r="AU362" s="254" t="s">
        <v>85</v>
      </c>
      <c r="AV362" s="15" t="s">
        <v>140</v>
      </c>
      <c r="AW362" s="15" t="s">
        <v>35</v>
      </c>
      <c r="AX362" s="15" t="s">
        <v>83</v>
      </c>
      <c r="AY362" s="254" t="s">
        <v>133</v>
      </c>
    </row>
    <row r="363" s="2" customFormat="1" ht="16.5" customHeight="1">
      <c r="A363" s="38"/>
      <c r="B363" s="39"/>
      <c r="C363" s="204" t="s">
        <v>533</v>
      </c>
      <c r="D363" s="204" t="s">
        <v>135</v>
      </c>
      <c r="E363" s="205" t="s">
        <v>534</v>
      </c>
      <c r="F363" s="206" t="s">
        <v>535</v>
      </c>
      <c r="G363" s="207" t="s">
        <v>165</v>
      </c>
      <c r="H363" s="208">
        <v>15.9</v>
      </c>
      <c r="I363" s="209"/>
      <c r="J363" s="210">
        <f>ROUND(I363*H363,2)</f>
        <v>0</v>
      </c>
      <c r="K363" s="206" t="s">
        <v>139</v>
      </c>
      <c r="L363" s="44"/>
      <c r="M363" s="211" t="s">
        <v>19</v>
      </c>
      <c r="N363" s="212" t="s">
        <v>46</v>
      </c>
      <c r="O363" s="84"/>
      <c r="P363" s="213">
        <f>O363*H363</f>
        <v>0</v>
      </c>
      <c r="Q363" s="213">
        <v>0</v>
      </c>
      <c r="R363" s="213">
        <f>Q363*H363</f>
        <v>0</v>
      </c>
      <c r="S363" s="213">
        <v>0</v>
      </c>
      <c r="T363" s="21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5" t="s">
        <v>246</v>
      </c>
      <c r="AT363" s="215" t="s">
        <v>135</v>
      </c>
      <c r="AU363" s="215" t="s">
        <v>85</v>
      </c>
      <c r="AY363" s="17" t="s">
        <v>133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83</v>
      </c>
      <c r="BK363" s="216">
        <f>ROUND(I363*H363,2)</f>
        <v>0</v>
      </c>
      <c r="BL363" s="17" t="s">
        <v>246</v>
      </c>
      <c r="BM363" s="215" t="s">
        <v>536</v>
      </c>
    </row>
    <row r="364" s="2" customFormat="1">
      <c r="A364" s="38"/>
      <c r="B364" s="39"/>
      <c r="C364" s="40"/>
      <c r="D364" s="217" t="s">
        <v>142</v>
      </c>
      <c r="E364" s="40"/>
      <c r="F364" s="218" t="s">
        <v>537</v>
      </c>
      <c r="G364" s="40"/>
      <c r="H364" s="40"/>
      <c r="I364" s="219"/>
      <c r="J364" s="40"/>
      <c r="K364" s="40"/>
      <c r="L364" s="44"/>
      <c r="M364" s="220"/>
      <c r="N364" s="221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142</v>
      </c>
      <c r="AU364" s="17" t="s">
        <v>85</v>
      </c>
    </row>
    <row r="365" s="13" customFormat="1">
      <c r="A365" s="13"/>
      <c r="B365" s="222"/>
      <c r="C365" s="223"/>
      <c r="D365" s="224" t="s">
        <v>144</v>
      </c>
      <c r="E365" s="225" t="s">
        <v>19</v>
      </c>
      <c r="F365" s="226" t="s">
        <v>538</v>
      </c>
      <c r="G365" s="223"/>
      <c r="H365" s="225" t="s">
        <v>19</v>
      </c>
      <c r="I365" s="227"/>
      <c r="J365" s="223"/>
      <c r="K365" s="223"/>
      <c r="L365" s="228"/>
      <c r="M365" s="229"/>
      <c r="N365" s="230"/>
      <c r="O365" s="230"/>
      <c r="P365" s="230"/>
      <c r="Q365" s="230"/>
      <c r="R365" s="230"/>
      <c r="S365" s="230"/>
      <c r="T365" s="23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2" t="s">
        <v>144</v>
      </c>
      <c r="AU365" s="232" t="s">
        <v>85</v>
      </c>
      <c r="AV365" s="13" t="s">
        <v>83</v>
      </c>
      <c r="AW365" s="13" t="s">
        <v>35</v>
      </c>
      <c r="AX365" s="13" t="s">
        <v>75</v>
      </c>
      <c r="AY365" s="232" t="s">
        <v>133</v>
      </c>
    </row>
    <row r="366" s="14" customFormat="1">
      <c r="A366" s="14"/>
      <c r="B366" s="233"/>
      <c r="C366" s="234"/>
      <c r="D366" s="224" t="s">
        <v>144</v>
      </c>
      <c r="E366" s="235" t="s">
        <v>19</v>
      </c>
      <c r="F366" s="236" t="s">
        <v>539</v>
      </c>
      <c r="G366" s="234"/>
      <c r="H366" s="237">
        <v>15.9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3" t="s">
        <v>144</v>
      </c>
      <c r="AU366" s="243" t="s">
        <v>85</v>
      </c>
      <c r="AV366" s="14" t="s">
        <v>85</v>
      </c>
      <c r="AW366" s="14" t="s">
        <v>35</v>
      </c>
      <c r="AX366" s="14" t="s">
        <v>75</v>
      </c>
      <c r="AY366" s="243" t="s">
        <v>133</v>
      </c>
    </row>
    <row r="367" s="15" customFormat="1">
      <c r="A367" s="15"/>
      <c r="B367" s="244"/>
      <c r="C367" s="245"/>
      <c r="D367" s="224" t="s">
        <v>144</v>
      </c>
      <c r="E367" s="246" t="s">
        <v>19</v>
      </c>
      <c r="F367" s="247" t="s">
        <v>147</v>
      </c>
      <c r="G367" s="245"/>
      <c r="H367" s="248">
        <v>15.9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4" t="s">
        <v>144</v>
      </c>
      <c r="AU367" s="254" t="s">
        <v>85</v>
      </c>
      <c r="AV367" s="15" t="s">
        <v>140</v>
      </c>
      <c r="AW367" s="15" t="s">
        <v>35</v>
      </c>
      <c r="AX367" s="15" t="s">
        <v>83</v>
      </c>
      <c r="AY367" s="254" t="s">
        <v>133</v>
      </c>
    </row>
    <row r="368" s="2" customFormat="1" ht="55.5" customHeight="1">
      <c r="A368" s="38"/>
      <c r="B368" s="39"/>
      <c r="C368" s="204" t="s">
        <v>540</v>
      </c>
      <c r="D368" s="204" t="s">
        <v>135</v>
      </c>
      <c r="E368" s="205" t="s">
        <v>541</v>
      </c>
      <c r="F368" s="206" t="s">
        <v>542</v>
      </c>
      <c r="G368" s="207" t="s">
        <v>173</v>
      </c>
      <c r="H368" s="208">
        <v>0.050000000000000003</v>
      </c>
      <c r="I368" s="209"/>
      <c r="J368" s="210">
        <f>ROUND(I368*H368,2)</f>
        <v>0</v>
      </c>
      <c r="K368" s="206" t="s">
        <v>139</v>
      </c>
      <c r="L368" s="44"/>
      <c r="M368" s="211" t="s">
        <v>19</v>
      </c>
      <c r="N368" s="212" t="s">
        <v>46</v>
      </c>
      <c r="O368" s="84"/>
      <c r="P368" s="213">
        <f>O368*H368</f>
        <v>0</v>
      </c>
      <c r="Q368" s="213">
        <v>0</v>
      </c>
      <c r="R368" s="213">
        <f>Q368*H368</f>
        <v>0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246</v>
      </c>
      <c r="AT368" s="215" t="s">
        <v>135</v>
      </c>
      <c r="AU368" s="215" t="s">
        <v>85</v>
      </c>
      <c r="AY368" s="17" t="s">
        <v>133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83</v>
      </c>
      <c r="BK368" s="216">
        <f>ROUND(I368*H368,2)</f>
        <v>0</v>
      </c>
      <c r="BL368" s="17" t="s">
        <v>246</v>
      </c>
      <c r="BM368" s="215" t="s">
        <v>543</v>
      </c>
    </row>
    <row r="369" s="2" customFormat="1">
      <c r="A369" s="38"/>
      <c r="B369" s="39"/>
      <c r="C369" s="40"/>
      <c r="D369" s="217" t="s">
        <v>142</v>
      </c>
      <c r="E369" s="40"/>
      <c r="F369" s="218" t="s">
        <v>544</v>
      </c>
      <c r="G369" s="40"/>
      <c r="H369" s="40"/>
      <c r="I369" s="219"/>
      <c r="J369" s="40"/>
      <c r="K369" s="40"/>
      <c r="L369" s="44"/>
      <c r="M369" s="220"/>
      <c r="N369" s="221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142</v>
      </c>
      <c r="AU369" s="17" t="s">
        <v>85</v>
      </c>
    </row>
    <row r="370" s="12" customFormat="1" ht="22.8" customHeight="1">
      <c r="A370" s="12"/>
      <c r="B370" s="188"/>
      <c r="C370" s="189"/>
      <c r="D370" s="190" t="s">
        <v>74</v>
      </c>
      <c r="E370" s="202" t="s">
        <v>545</v>
      </c>
      <c r="F370" s="202" t="s">
        <v>546</v>
      </c>
      <c r="G370" s="189"/>
      <c r="H370" s="189"/>
      <c r="I370" s="192"/>
      <c r="J370" s="203">
        <f>BK370</f>
        <v>0</v>
      </c>
      <c r="K370" s="189"/>
      <c r="L370" s="194"/>
      <c r="M370" s="195"/>
      <c r="N370" s="196"/>
      <c r="O370" s="196"/>
      <c r="P370" s="197">
        <f>SUM(P371:P390)</f>
        <v>0</v>
      </c>
      <c r="Q370" s="196"/>
      <c r="R370" s="197">
        <f>SUM(R371:R390)</f>
        <v>0.27044999999999997</v>
      </c>
      <c r="S370" s="196"/>
      <c r="T370" s="198">
        <f>SUM(T371:T390)</f>
        <v>0.00060000000000000006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199" t="s">
        <v>85</v>
      </c>
      <c r="AT370" s="200" t="s">
        <v>74</v>
      </c>
      <c r="AU370" s="200" t="s">
        <v>83</v>
      </c>
      <c r="AY370" s="199" t="s">
        <v>133</v>
      </c>
      <c r="BK370" s="201">
        <f>SUM(BK371:BK390)</f>
        <v>0</v>
      </c>
    </row>
    <row r="371" s="2" customFormat="1" ht="37.8" customHeight="1">
      <c r="A371" s="38"/>
      <c r="B371" s="39"/>
      <c r="C371" s="204" t="s">
        <v>547</v>
      </c>
      <c r="D371" s="204" t="s">
        <v>135</v>
      </c>
      <c r="E371" s="205" t="s">
        <v>548</v>
      </c>
      <c r="F371" s="206" t="s">
        <v>549</v>
      </c>
      <c r="G371" s="207" t="s">
        <v>218</v>
      </c>
      <c r="H371" s="208">
        <v>6</v>
      </c>
      <c r="I371" s="209"/>
      <c r="J371" s="210">
        <f>ROUND(I371*H371,2)</f>
        <v>0</v>
      </c>
      <c r="K371" s="206" t="s">
        <v>219</v>
      </c>
      <c r="L371" s="44"/>
      <c r="M371" s="211" t="s">
        <v>19</v>
      </c>
      <c r="N371" s="212" t="s">
        <v>46</v>
      </c>
      <c r="O371" s="84"/>
      <c r="P371" s="213">
        <f>O371*H371</f>
        <v>0</v>
      </c>
      <c r="Q371" s="213">
        <v>0</v>
      </c>
      <c r="R371" s="213">
        <f>Q371*H371</f>
        <v>0</v>
      </c>
      <c r="S371" s="213">
        <v>0</v>
      </c>
      <c r="T371" s="214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15" t="s">
        <v>246</v>
      </c>
      <c r="AT371" s="215" t="s">
        <v>135</v>
      </c>
      <c r="AU371" s="215" t="s">
        <v>85</v>
      </c>
      <c r="AY371" s="17" t="s">
        <v>133</v>
      </c>
      <c r="BE371" s="216">
        <f>IF(N371="základní",J371,0)</f>
        <v>0</v>
      </c>
      <c r="BF371" s="216">
        <f>IF(N371="snížená",J371,0)</f>
        <v>0</v>
      </c>
      <c r="BG371" s="216">
        <f>IF(N371="zákl. přenesená",J371,0)</f>
        <v>0</v>
      </c>
      <c r="BH371" s="216">
        <f>IF(N371="sníž. přenesená",J371,0)</f>
        <v>0</v>
      </c>
      <c r="BI371" s="216">
        <f>IF(N371="nulová",J371,0)</f>
        <v>0</v>
      </c>
      <c r="BJ371" s="17" t="s">
        <v>83</v>
      </c>
      <c r="BK371" s="216">
        <f>ROUND(I371*H371,2)</f>
        <v>0</v>
      </c>
      <c r="BL371" s="17" t="s">
        <v>246</v>
      </c>
      <c r="BM371" s="215" t="s">
        <v>550</v>
      </c>
    </row>
    <row r="372" s="2" customFormat="1">
      <c r="A372" s="38"/>
      <c r="B372" s="39"/>
      <c r="C372" s="40"/>
      <c r="D372" s="217" t="s">
        <v>142</v>
      </c>
      <c r="E372" s="40"/>
      <c r="F372" s="218" t="s">
        <v>551</v>
      </c>
      <c r="G372" s="40"/>
      <c r="H372" s="40"/>
      <c r="I372" s="219"/>
      <c r="J372" s="40"/>
      <c r="K372" s="40"/>
      <c r="L372" s="44"/>
      <c r="M372" s="220"/>
      <c r="N372" s="221"/>
      <c r="O372" s="84"/>
      <c r="P372" s="84"/>
      <c r="Q372" s="84"/>
      <c r="R372" s="84"/>
      <c r="S372" s="84"/>
      <c r="T372" s="85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142</v>
      </c>
      <c r="AU372" s="17" t="s">
        <v>85</v>
      </c>
    </row>
    <row r="373" s="2" customFormat="1" ht="24.15" customHeight="1">
      <c r="A373" s="38"/>
      <c r="B373" s="39"/>
      <c r="C373" s="255" t="s">
        <v>552</v>
      </c>
      <c r="D373" s="255" t="s">
        <v>179</v>
      </c>
      <c r="E373" s="256" t="s">
        <v>553</v>
      </c>
      <c r="F373" s="257" t="s">
        <v>554</v>
      </c>
      <c r="G373" s="258" t="s">
        <v>218</v>
      </c>
      <c r="H373" s="259">
        <v>6</v>
      </c>
      <c r="I373" s="260"/>
      <c r="J373" s="261">
        <f>ROUND(I373*H373,2)</f>
        <v>0</v>
      </c>
      <c r="K373" s="257" t="s">
        <v>332</v>
      </c>
      <c r="L373" s="262"/>
      <c r="M373" s="263" t="s">
        <v>19</v>
      </c>
      <c r="N373" s="264" t="s">
        <v>46</v>
      </c>
      <c r="O373" s="84"/>
      <c r="P373" s="213">
        <f>O373*H373</f>
        <v>0</v>
      </c>
      <c r="Q373" s="213">
        <v>0.022499999999999999</v>
      </c>
      <c r="R373" s="213">
        <f>Q373*H373</f>
        <v>0.13500000000000001</v>
      </c>
      <c r="S373" s="213">
        <v>0</v>
      </c>
      <c r="T373" s="214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15" t="s">
        <v>286</v>
      </c>
      <c r="AT373" s="215" t="s">
        <v>179</v>
      </c>
      <c r="AU373" s="215" t="s">
        <v>85</v>
      </c>
      <c r="AY373" s="17" t="s">
        <v>133</v>
      </c>
      <c r="BE373" s="216">
        <f>IF(N373="základní",J373,0)</f>
        <v>0</v>
      </c>
      <c r="BF373" s="216">
        <f>IF(N373="snížená",J373,0)</f>
        <v>0</v>
      </c>
      <c r="BG373" s="216">
        <f>IF(N373="zákl. přenesená",J373,0)</f>
        <v>0</v>
      </c>
      <c r="BH373" s="216">
        <f>IF(N373="sníž. přenesená",J373,0)</f>
        <v>0</v>
      </c>
      <c r="BI373" s="216">
        <f>IF(N373="nulová",J373,0)</f>
        <v>0</v>
      </c>
      <c r="BJ373" s="17" t="s">
        <v>83</v>
      </c>
      <c r="BK373" s="216">
        <f>ROUND(I373*H373,2)</f>
        <v>0</v>
      </c>
      <c r="BL373" s="17" t="s">
        <v>286</v>
      </c>
      <c r="BM373" s="215" t="s">
        <v>555</v>
      </c>
    </row>
    <row r="374" s="2" customFormat="1" ht="24.15" customHeight="1">
      <c r="A374" s="38"/>
      <c r="B374" s="39"/>
      <c r="C374" s="204" t="s">
        <v>556</v>
      </c>
      <c r="D374" s="204" t="s">
        <v>135</v>
      </c>
      <c r="E374" s="205" t="s">
        <v>557</v>
      </c>
      <c r="F374" s="206" t="s">
        <v>558</v>
      </c>
      <c r="G374" s="207" t="s">
        <v>218</v>
      </c>
      <c r="H374" s="208">
        <v>6</v>
      </c>
      <c r="I374" s="209"/>
      <c r="J374" s="210">
        <f>ROUND(I374*H374,2)</f>
        <v>0</v>
      </c>
      <c r="K374" s="206" t="s">
        <v>332</v>
      </c>
      <c r="L374" s="44"/>
      <c r="M374" s="211" t="s">
        <v>19</v>
      </c>
      <c r="N374" s="212" t="s">
        <v>46</v>
      </c>
      <c r="O374" s="84"/>
      <c r="P374" s="213">
        <f>O374*H374</f>
        <v>0</v>
      </c>
      <c r="Q374" s="213">
        <v>0</v>
      </c>
      <c r="R374" s="213">
        <f>Q374*H374</f>
        <v>0</v>
      </c>
      <c r="S374" s="213">
        <v>0</v>
      </c>
      <c r="T374" s="214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15" t="s">
        <v>246</v>
      </c>
      <c r="AT374" s="215" t="s">
        <v>135</v>
      </c>
      <c r="AU374" s="215" t="s">
        <v>85</v>
      </c>
      <c r="AY374" s="17" t="s">
        <v>133</v>
      </c>
      <c r="BE374" s="216">
        <f>IF(N374="základní",J374,0)</f>
        <v>0</v>
      </c>
      <c r="BF374" s="216">
        <f>IF(N374="snížená",J374,0)</f>
        <v>0</v>
      </c>
      <c r="BG374" s="216">
        <f>IF(N374="zákl. přenesená",J374,0)</f>
        <v>0</v>
      </c>
      <c r="BH374" s="216">
        <f>IF(N374="sníž. přenesená",J374,0)</f>
        <v>0</v>
      </c>
      <c r="BI374" s="216">
        <f>IF(N374="nulová",J374,0)</f>
        <v>0</v>
      </c>
      <c r="BJ374" s="17" t="s">
        <v>83</v>
      </c>
      <c r="BK374" s="216">
        <f>ROUND(I374*H374,2)</f>
        <v>0</v>
      </c>
      <c r="BL374" s="17" t="s">
        <v>246</v>
      </c>
      <c r="BM374" s="215" t="s">
        <v>559</v>
      </c>
    </row>
    <row r="375" s="2" customFormat="1">
      <c r="A375" s="38"/>
      <c r="B375" s="39"/>
      <c r="C375" s="40"/>
      <c r="D375" s="217" t="s">
        <v>142</v>
      </c>
      <c r="E375" s="40"/>
      <c r="F375" s="218" t="s">
        <v>560</v>
      </c>
      <c r="G375" s="40"/>
      <c r="H375" s="40"/>
      <c r="I375" s="219"/>
      <c r="J375" s="40"/>
      <c r="K375" s="40"/>
      <c r="L375" s="44"/>
      <c r="M375" s="220"/>
      <c r="N375" s="221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142</v>
      </c>
      <c r="AU375" s="17" t="s">
        <v>85</v>
      </c>
    </row>
    <row r="376" s="13" customFormat="1">
      <c r="A376" s="13"/>
      <c r="B376" s="222"/>
      <c r="C376" s="223"/>
      <c r="D376" s="224" t="s">
        <v>144</v>
      </c>
      <c r="E376" s="225" t="s">
        <v>19</v>
      </c>
      <c r="F376" s="226" t="s">
        <v>561</v>
      </c>
      <c r="G376" s="223"/>
      <c r="H376" s="225" t="s">
        <v>19</v>
      </c>
      <c r="I376" s="227"/>
      <c r="J376" s="223"/>
      <c r="K376" s="223"/>
      <c r="L376" s="228"/>
      <c r="M376" s="229"/>
      <c r="N376" s="230"/>
      <c r="O376" s="230"/>
      <c r="P376" s="230"/>
      <c r="Q376" s="230"/>
      <c r="R376" s="230"/>
      <c r="S376" s="230"/>
      <c r="T376" s="23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2" t="s">
        <v>144</v>
      </c>
      <c r="AU376" s="232" t="s">
        <v>85</v>
      </c>
      <c r="AV376" s="13" t="s">
        <v>83</v>
      </c>
      <c r="AW376" s="13" t="s">
        <v>35</v>
      </c>
      <c r="AX376" s="13" t="s">
        <v>75</v>
      </c>
      <c r="AY376" s="232" t="s">
        <v>133</v>
      </c>
    </row>
    <row r="377" s="14" customFormat="1">
      <c r="A377" s="14"/>
      <c r="B377" s="233"/>
      <c r="C377" s="234"/>
      <c r="D377" s="224" t="s">
        <v>144</v>
      </c>
      <c r="E377" s="235" t="s">
        <v>19</v>
      </c>
      <c r="F377" s="236" t="s">
        <v>170</v>
      </c>
      <c r="G377" s="234"/>
      <c r="H377" s="237">
        <v>6</v>
      </c>
      <c r="I377" s="238"/>
      <c r="J377" s="234"/>
      <c r="K377" s="234"/>
      <c r="L377" s="239"/>
      <c r="M377" s="240"/>
      <c r="N377" s="241"/>
      <c r="O377" s="241"/>
      <c r="P377" s="241"/>
      <c r="Q377" s="241"/>
      <c r="R377" s="241"/>
      <c r="S377" s="241"/>
      <c r="T377" s="24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3" t="s">
        <v>144</v>
      </c>
      <c r="AU377" s="243" t="s">
        <v>85</v>
      </c>
      <c r="AV377" s="14" t="s">
        <v>85</v>
      </c>
      <c r="AW377" s="14" t="s">
        <v>35</v>
      </c>
      <c r="AX377" s="14" t="s">
        <v>75</v>
      </c>
      <c r="AY377" s="243" t="s">
        <v>133</v>
      </c>
    </row>
    <row r="378" s="15" customFormat="1">
      <c r="A378" s="15"/>
      <c r="B378" s="244"/>
      <c r="C378" s="245"/>
      <c r="D378" s="224" t="s">
        <v>144</v>
      </c>
      <c r="E378" s="246" t="s">
        <v>19</v>
      </c>
      <c r="F378" s="247" t="s">
        <v>147</v>
      </c>
      <c r="G378" s="245"/>
      <c r="H378" s="248">
        <v>6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4" t="s">
        <v>144</v>
      </c>
      <c r="AU378" s="254" t="s">
        <v>85</v>
      </c>
      <c r="AV378" s="15" t="s">
        <v>140</v>
      </c>
      <c r="AW378" s="15" t="s">
        <v>35</v>
      </c>
      <c r="AX378" s="15" t="s">
        <v>83</v>
      </c>
      <c r="AY378" s="254" t="s">
        <v>133</v>
      </c>
    </row>
    <row r="379" s="2" customFormat="1" ht="16.5" customHeight="1">
      <c r="A379" s="38"/>
      <c r="B379" s="39"/>
      <c r="C379" s="255" t="s">
        <v>562</v>
      </c>
      <c r="D379" s="255" t="s">
        <v>179</v>
      </c>
      <c r="E379" s="256" t="s">
        <v>563</v>
      </c>
      <c r="F379" s="257" t="s">
        <v>564</v>
      </c>
      <c r="G379" s="258" t="s">
        <v>218</v>
      </c>
      <c r="H379" s="259">
        <v>6</v>
      </c>
      <c r="I379" s="260"/>
      <c r="J379" s="261">
        <f>ROUND(I379*H379,2)</f>
        <v>0</v>
      </c>
      <c r="K379" s="257" t="s">
        <v>332</v>
      </c>
      <c r="L379" s="262"/>
      <c r="M379" s="263" t="s">
        <v>19</v>
      </c>
      <c r="N379" s="264" t="s">
        <v>46</v>
      </c>
      <c r="O379" s="84"/>
      <c r="P379" s="213">
        <f>O379*H379</f>
        <v>0</v>
      </c>
      <c r="Q379" s="213">
        <v>0.0023999999999999998</v>
      </c>
      <c r="R379" s="213">
        <f>Q379*H379</f>
        <v>0.0144</v>
      </c>
      <c r="S379" s="213">
        <v>0</v>
      </c>
      <c r="T379" s="214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5" t="s">
        <v>344</v>
      </c>
      <c r="AT379" s="215" t="s">
        <v>179</v>
      </c>
      <c r="AU379" s="215" t="s">
        <v>85</v>
      </c>
      <c r="AY379" s="17" t="s">
        <v>133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83</v>
      </c>
      <c r="BK379" s="216">
        <f>ROUND(I379*H379,2)</f>
        <v>0</v>
      </c>
      <c r="BL379" s="17" t="s">
        <v>246</v>
      </c>
      <c r="BM379" s="215" t="s">
        <v>565</v>
      </c>
    </row>
    <row r="380" s="2" customFormat="1" ht="37.8" customHeight="1">
      <c r="A380" s="38"/>
      <c r="B380" s="39"/>
      <c r="C380" s="204" t="s">
        <v>566</v>
      </c>
      <c r="D380" s="204" t="s">
        <v>135</v>
      </c>
      <c r="E380" s="205" t="s">
        <v>567</v>
      </c>
      <c r="F380" s="206" t="s">
        <v>568</v>
      </c>
      <c r="G380" s="207" t="s">
        <v>218</v>
      </c>
      <c r="H380" s="208">
        <v>6</v>
      </c>
      <c r="I380" s="209"/>
      <c r="J380" s="210">
        <f>ROUND(I380*H380,2)</f>
        <v>0</v>
      </c>
      <c r="K380" s="206" t="s">
        <v>219</v>
      </c>
      <c r="L380" s="44"/>
      <c r="M380" s="211" t="s">
        <v>19</v>
      </c>
      <c r="N380" s="212" t="s">
        <v>46</v>
      </c>
      <c r="O380" s="84"/>
      <c r="P380" s="213">
        <f>O380*H380</f>
        <v>0</v>
      </c>
      <c r="Q380" s="213">
        <v>0</v>
      </c>
      <c r="R380" s="213">
        <f>Q380*H380</f>
        <v>0</v>
      </c>
      <c r="S380" s="213">
        <v>0</v>
      </c>
      <c r="T380" s="214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15" t="s">
        <v>246</v>
      </c>
      <c r="AT380" s="215" t="s">
        <v>135</v>
      </c>
      <c r="AU380" s="215" t="s">
        <v>85</v>
      </c>
      <c r="AY380" s="17" t="s">
        <v>133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17" t="s">
        <v>83</v>
      </c>
      <c r="BK380" s="216">
        <f>ROUND(I380*H380,2)</f>
        <v>0</v>
      </c>
      <c r="BL380" s="17" t="s">
        <v>246</v>
      </c>
      <c r="BM380" s="215" t="s">
        <v>569</v>
      </c>
    </row>
    <row r="381" s="2" customFormat="1">
      <c r="A381" s="38"/>
      <c r="B381" s="39"/>
      <c r="C381" s="40"/>
      <c r="D381" s="217" t="s">
        <v>142</v>
      </c>
      <c r="E381" s="40"/>
      <c r="F381" s="218" t="s">
        <v>570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142</v>
      </c>
      <c r="AU381" s="17" t="s">
        <v>85</v>
      </c>
    </row>
    <row r="382" s="2" customFormat="1">
      <c r="A382" s="38"/>
      <c r="B382" s="39"/>
      <c r="C382" s="40"/>
      <c r="D382" s="224" t="s">
        <v>571</v>
      </c>
      <c r="E382" s="40"/>
      <c r="F382" s="265" t="s">
        <v>572</v>
      </c>
      <c r="G382" s="40"/>
      <c r="H382" s="40"/>
      <c r="I382" s="219"/>
      <c r="J382" s="40"/>
      <c r="K382" s="40"/>
      <c r="L382" s="44"/>
      <c r="M382" s="220"/>
      <c r="N382" s="221"/>
      <c r="O382" s="84"/>
      <c r="P382" s="84"/>
      <c r="Q382" s="84"/>
      <c r="R382" s="84"/>
      <c r="S382" s="84"/>
      <c r="T382" s="85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571</v>
      </c>
      <c r="AU382" s="17" t="s">
        <v>85</v>
      </c>
    </row>
    <row r="383" s="2" customFormat="1" ht="16.5" customHeight="1">
      <c r="A383" s="38"/>
      <c r="B383" s="39"/>
      <c r="C383" s="255" t="s">
        <v>573</v>
      </c>
      <c r="D383" s="255" t="s">
        <v>179</v>
      </c>
      <c r="E383" s="256" t="s">
        <v>574</v>
      </c>
      <c r="F383" s="257" t="s">
        <v>575</v>
      </c>
      <c r="G383" s="258" t="s">
        <v>218</v>
      </c>
      <c r="H383" s="259">
        <v>7</v>
      </c>
      <c r="I383" s="260"/>
      <c r="J383" s="261">
        <f>ROUND(I383*H383,2)</f>
        <v>0</v>
      </c>
      <c r="K383" s="257" t="s">
        <v>219</v>
      </c>
      <c r="L383" s="262"/>
      <c r="M383" s="263" t="s">
        <v>19</v>
      </c>
      <c r="N383" s="264" t="s">
        <v>46</v>
      </c>
      <c r="O383" s="84"/>
      <c r="P383" s="213">
        <f>O383*H383</f>
        <v>0</v>
      </c>
      <c r="Q383" s="213">
        <v>0.00014999999999999999</v>
      </c>
      <c r="R383" s="213">
        <f>Q383*H383</f>
        <v>0.0010499999999999999</v>
      </c>
      <c r="S383" s="213">
        <v>0</v>
      </c>
      <c r="T383" s="214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15" t="s">
        <v>344</v>
      </c>
      <c r="AT383" s="215" t="s">
        <v>179</v>
      </c>
      <c r="AU383" s="215" t="s">
        <v>85</v>
      </c>
      <c r="AY383" s="17" t="s">
        <v>133</v>
      </c>
      <c r="BE383" s="216">
        <f>IF(N383="základní",J383,0)</f>
        <v>0</v>
      </c>
      <c r="BF383" s="216">
        <f>IF(N383="snížená",J383,0)</f>
        <v>0</v>
      </c>
      <c r="BG383" s="216">
        <f>IF(N383="zákl. přenesená",J383,0)</f>
        <v>0</v>
      </c>
      <c r="BH383" s="216">
        <f>IF(N383="sníž. přenesená",J383,0)</f>
        <v>0</v>
      </c>
      <c r="BI383" s="216">
        <f>IF(N383="nulová",J383,0)</f>
        <v>0</v>
      </c>
      <c r="BJ383" s="17" t="s">
        <v>83</v>
      </c>
      <c r="BK383" s="216">
        <f>ROUND(I383*H383,2)</f>
        <v>0</v>
      </c>
      <c r="BL383" s="17" t="s">
        <v>246</v>
      </c>
      <c r="BM383" s="215" t="s">
        <v>576</v>
      </c>
    </row>
    <row r="384" s="2" customFormat="1">
      <c r="A384" s="38"/>
      <c r="B384" s="39"/>
      <c r="C384" s="40"/>
      <c r="D384" s="224" t="s">
        <v>571</v>
      </c>
      <c r="E384" s="40"/>
      <c r="F384" s="265" t="s">
        <v>577</v>
      </c>
      <c r="G384" s="40"/>
      <c r="H384" s="40"/>
      <c r="I384" s="219"/>
      <c r="J384" s="40"/>
      <c r="K384" s="40"/>
      <c r="L384" s="44"/>
      <c r="M384" s="220"/>
      <c r="N384" s="221"/>
      <c r="O384" s="84"/>
      <c r="P384" s="84"/>
      <c r="Q384" s="84"/>
      <c r="R384" s="84"/>
      <c r="S384" s="84"/>
      <c r="T384" s="85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571</v>
      </c>
      <c r="AU384" s="17" t="s">
        <v>85</v>
      </c>
    </row>
    <row r="385" s="2" customFormat="1" ht="21.75" customHeight="1">
      <c r="A385" s="38"/>
      <c r="B385" s="39"/>
      <c r="C385" s="204" t="s">
        <v>578</v>
      </c>
      <c r="D385" s="204" t="s">
        <v>135</v>
      </c>
      <c r="E385" s="205" t="s">
        <v>579</v>
      </c>
      <c r="F385" s="206" t="s">
        <v>580</v>
      </c>
      <c r="G385" s="207" t="s">
        <v>218</v>
      </c>
      <c r="H385" s="208">
        <v>6</v>
      </c>
      <c r="I385" s="209"/>
      <c r="J385" s="210">
        <f>ROUND(I385*H385,2)</f>
        <v>0</v>
      </c>
      <c r="K385" s="206" t="s">
        <v>581</v>
      </c>
      <c r="L385" s="44"/>
      <c r="M385" s="211" t="s">
        <v>19</v>
      </c>
      <c r="N385" s="212" t="s">
        <v>46</v>
      </c>
      <c r="O385" s="84"/>
      <c r="P385" s="213">
        <f>O385*H385</f>
        <v>0</v>
      </c>
      <c r="Q385" s="213">
        <v>0</v>
      </c>
      <c r="R385" s="213">
        <f>Q385*H385</f>
        <v>0</v>
      </c>
      <c r="S385" s="213">
        <v>0.00010000000000000001</v>
      </c>
      <c r="T385" s="214">
        <f>S385*H385</f>
        <v>0.00060000000000000006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15" t="s">
        <v>140</v>
      </c>
      <c r="AT385" s="215" t="s">
        <v>135</v>
      </c>
      <c r="AU385" s="215" t="s">
        <v>85</v>
      </c>
      <c r="AY385" s="17" t="s">
        <v>133</v>
      </c>
      <c r="BE385" s="216">
        <f>IF(N385="základní",J385,0)</f>
        <v>0</v>
      </c>
      <c r="BF385" s="216">
        <f>IF(N385="snížená",J385,0)</f>
        <v>0</v>
      </c>
      <c r="BG385" s="216">
        <f>IF(N385="zákl. přenesená",J385,0)</f>
        <v>0</v>
      </c>
      <c r="BH385" s="216">
        <f>IF(N385="sníž. přenesená",J385,0)</f>
        <v>0</v>
      </c>
      <c r="BI385" s="216">
        <f>IF(N385="nulová",J385,0)</f>
        <v>0</v>
      </c>
      <c r="BJ385" s="17" t="s">
        <v>83</v>
      </c>
      <c r="BK385" s="216">
        <f>ROUND(I385*H385,2)</f>
        <v>0</v>
      </c>
      <c r="BL385" s="17" t="s">
        <v>140</v>
      </c>
      <c r="BM385" s="215" t="s">
        <v>582</v>
      </c>
    </row>
    <row r="386" s="2" customFormat="1">
      <c r="A386" s="38"/>
      <c r="B386" s="39"/>
      <c r="C386" s="40"/>
      <c r="D386" s="217" t="s">
        <v>142</v>
      </c>
      <c r="E386" s="40"/>
      <c r="F386" s="218" t="s">
        <v>583</v>
      </c>
      <c r="G386" s="40"/>
      <c r="H386" s="40"/>
      <c r="I386" s="219"/>
      <c r="J386" s="40"/>
      <c r="K386" s="40"/>
      <c r="L386" s="44"/>
      <c r="M386" s="220"/>
      <c r="N386" s="221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142</v>
      </c>
      <c r="AU386" s="17" t="s">
        <v>85</v>
      </c>
    </row>
    <row r="387" s="2" customFormat="1" ht="49.05" customHeight="1">
      <c r="A387" s="38"/>
      <c r="B387" s="39"/>
      <c r="C387" s="204" t="s">
        <v>584</v>
      </c>
      <c r="D387" s="204" t="s">
        <v>135</v>
      </c>
      <c r="E387" s="205" t="s">
        <v>585</v>
      </c>
      <c r="F387" s="206" t="s">
        <v>586</v>
      </c>
      <c r="G387" s="207" t="s">
        <v>173</v>
      </c>
      <c r="H387" s="208">
        <v>0.113</v>
      </c>
      <c r="I387" s="209"/>
      <c r="J387" s="210">
        <f>ROUND(I387*H387,2)</f>
        <v>0</v>
      </c>
      <c r="K387" s="206" t="s">
        <v>332</v>
      </c>
      <c r="L387" s="44"/>
      <c r="M387" s="211" t="s">
        <v>19</v>
      </c>
      <c r="N387" s="212" t="s">
        <v>46</v>
      </c>
      <c r="O387" s="84"/>
      <c r="P387" s="213">
        <f>O387*H387</f>
        <v>0</v>
      </c>
      <c r="Q387" s="213">
        <v>0</v>
      </c>
      <c r="R387" s="213">
        <f>Q387*H387</f>
        <v>0</v>
      </c>
      <c r="S387" s="213">
        <v>0</v>
      </c>
      <c r="T387" s="214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15" t="s">
        <v>246</v>
      </c>
      <c r="AT387" s="215" t="s">
        <v>135</v>
      </c>
      <c r="AU387" s="215" t="s">
        <v>85</v>
      </c>
      <c r="AY387" s="17" t="s">
        <v>133</v>
      </c>
      <c r="BE387" s="216">
        <f>IF(N387="základní",J387,0)</f>
        <v>0</v>
      </c>
      <c r="BF387" s="216">
        <f>IF(N387="snížená",J387,0)</f>
        <v>0</v>
      </c>
      <c r="BG387" s="216">
        <f>IF(N387="zákl. přenesená",J387,0)</f>
        <v>0</v>
      </c>
      <c r="BH387" s="216">
        <f>IF(N387="sníž. přenesená",J387,0)</f>
        <v>0</v>
      </c>
      <c r="BI387" s="216">
        <f>IF(N387="nulová",J387,0)</f>
        <v>0</v>
      </c>
      <c r="BJ387" s="17" t="s">
        <v>83</v>
      </c>
      <c r="BK387" s="216">
        <f>ROUND(I387*H387,2)</f>
        <v>0</v>
      </c>
      <c r="BL387" s="17" t="s">
        <v>246</v>
      </c>
      <c r="BM387" s="215" t="s">
        <v>587</v>
      </c>
    </row>
    <row r="388" s="2" customFormat="1">
      <c r="A388" s="38"/>
      <c r="B388" s="39"/>
      <c r="C388" s="40"/>
      <c r="D388" s="217" t="s">
        <v>142</v>
      </c>
      <c r="E388" s="40"/>
      <c r="F388" s="218" t="s">
        <v>588</v>
      </c>
      <c r="G388" s="40"/>
      <c r="H388" s="40"/>
      <c r="I388" s="219"/>
      <c r="J388" s="40"/>
      <c r="K388" s="40"/>
      <c r="L388" s="44"/>
      <c r="M388" s="220"/>
      <c r="N388" s="221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142</v>
      </c>
      <c r="AU388" s="17" t="s">
        <v>85</v>
      </c>
    </row>
    <row r="389" s="2" customFormat="1" ht="16.5" customHeight="1">
      <c r="A389" s="38"/>
      <c r="B389" s="39"/>
      <c r="C389" s="255" t="s">
        <v>589</v>
      </c>
      <c r="D389" s="255" t="s">
        <v>179</v>
      </c>
      <c r="E389" s="256" t="s">
        <v>590</v>
      </c>
      <c r="F389" s="257" t="s">
        <v>591</v>
      </c>
      <c r="G389" s="258" t="s">
        <v>218</v>
      </c>
      <c r="H389" s="259">
        <v>800</v>
      </c>
      <c r="I389" s="260"/>
      <c r="J389" s="261">
        <f>ROUND(I389*H389,2)</f>
        <v>0</v>
      </c>
      <c r="K389" s="257" t="s">
        <v>19</v>
      </c>
      <c r="L389" s="262"/>
      <c r="M389" s="263" t="s">
        <v>19</v>
      </c>
      <c r="N389" s="264" t="s">
        <v>46</v>
      </c>
      <c r="O389" s="84"/>
      <c r="P389" s="213">
        <f>O389*H389</f>
        <v>0</v>
      </c>
      <c r="Q389" s="213">
        <v>0.00014999999999999999</v>
      </c>
      <c r="R389" s="213">
        <f>Q389*H389</f>
        <v>0.12</v>
      </c>
      <c r="S389" s="213">
        <v>0</v>
      </c>
      <c r="T389" s="214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15" t="s">
        <v>344</v>
      </c>
      <c r="AT389" s="215" t="s">
        <v>179</v>
      </c>
      <c r="AU389" s="215" t="s">
        <v>85</v>
      </c>
      <c r="AY389" s="17" t="s">
        <v>133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17" t="s">
        <v>83</v>
      </c>
      <c r="BK389" s="216">
        <f>ROUND(I389*H389,2)</f>
        <v>0</v>
      </c>
      <c r="BL389" s="17" t="s">
        <v>246</v>
      </c>
      <c r="BM389" s="215" t="s">
        <v>592</v>
      </c>
    </row>
    <row r="390" s="2" customFormat="1">
      <c r="A390" s="38"/>
      <c r="B390" s="39"/>
      <c r="C390" s="40"/>
      <c r="D390" s="224" t="s">
        <v>571</v>
      </c>
      <c r="E390" s="40"/>
      <c r="F390" s="265" t="s">
        <v>593</v>
      </c>
      <c r="G390" s="40"/>
      <c r="H390" s="40"/>
      <c r="I390" s="219"/>
      <c r="J390" s="40"/>
      <c r="K390" s="40"/>
      <c r="L390" s="44"/>
      <c r="M390" s="220"/>
      <c r="N390" s="221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571</v>
      </c>
      <c r="AU390" s="17" t="s">
        <v>85</v>
      </c>
    </row>
    <row r="391" s="12" customFormat="1" ht="22.8" customHeight="1">
      <c r="A391" s="12"/>
      <c r="B391" s="188"/>
      <c r="C391" s="189"/>
      <c r="D391" s="190" t="s">
        <v>74</v>
      </c>
      <c r="E391" s="202" t="s">
        <v>594</v>
      </c>
      <c r="F391" s="202" t="s">
        <v>595</v>
      </c>
      <c r="G391" s="189"/>
      <c r="H391" s="189"/>
      <c r="I391" s="192"/>
      <c r="J391" s="203">
        <f>BK391</f>
        <v>0</v>
      </c>
      <c r="K391" s="189"/>
      <c r="L391" s="194"/>
      <c r="M391" s="195"/>
      <c r="N391" s="196"/>
      <c r="O391" s="196"/>
      <c r="P391" s="197">
        <f>SUM(P392:P441)</f>
        <v>0</v>
      </c>
      <c r="Q391" s="196"/>
      <c r="R391" s="197">
        <f>SUM(R392:R441)</f>
        <v>1.317</v>
      </c>
      <c r="S391" s="196"/>
      <c r="T391" s="198">
        <f>SUM(T392:T441)</f>
        <v>0.13200000000000001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99" t="s">
        <v>85</v>
      </c>
      <c r="AT391" s="200" t="s">
        <v>74</v>
      </c>
      <c r="AU391" s="200" t="s">
        <v>83</v>
      </c>
      <c r="AY391" s="199" t="s">
        <v>133</v>
      </c>
      <c r="BK391" s="201">
        <f>SUM(BK392:BK441)</f>
        <v>0</v>
      </c>
    </row>
    <row r="392" s="2" customFormat="1" ht="24.15" customHeight="1">
      <c r="A392" s="38"/>
      <c r="B392" s="39"/>
      <c r="C392" s="204" t="s">
        <v>596</v>
      </c>
      <c r="D392" s="204" t="s">
        <v>135</v>
      </c>
      <c r="E392" s="205" t="s">
        <v>597</v>
      </c>
      <c r="F392" s="206" t="s">
        <v>598</v>
      </c>
      <c r="G392" s="207" t="s">
        <v>218</v>
      </c>
      <c r="H392" s="208">
        <v>6</v>
      </c>
      <c r="I392" s="209"/>
      <c r="J392" s="210">
        <f>ROUND(I392*H392,2)</f>
        <v>0</v>
      </c>
      <c r="K392" s="206" t="s">
        <v>139</v>
      </c>
      <c r="L392" s="44"/>
      <c r="M392" s="211" t="s">
        <v>19</v>
      </c>
      <c r="N392" s="212" t="s">
        <v>46</v>
      </c>
      <c r="O392" s="84"/>
      <c r="P392" s="213">
        <f>O392*H392</f>
        <v>0</v>
      </c>
      <c r="Q392" s="213">
        <v>0</v>
      </c>
      <c r="R392" s="213">
        <f>Q392*H392</f>
        <v>0</v>
      </c>
      <c r="S392" s="213">
        <v>0</v>
      </c>
      <c r="T392" s="214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5" t="s">
        <v>246</v>
      </c>
      <c r="AT392" s="215" t="s">
        <v>135</v>
      </c>
      <c r="AU392" s="215" t="s">
        <v>85</v>
      </c>
      <c r="AY392" s="17" t="s">
        <v>133</v>
      </c>
      <c r="BE392" s="216">
        <f>IF(N392="základní",J392,0)</f>
        <v>0</v>
      </c>
      <c r="BF392" s="216">
        <f>IF(N392="snížená",J392,0)</f>
        <v>0</v>
      </c>
      <c r="BG392" s="216">
        <f>IF(N392="zákl. přenesená",J392,0)</f>
        <v>0</v>
      </c>
      <c r="BH392" s="216">
        <f>IF(N392="sníž. přenesená",J392,0)</f>
        <v>0</v>
      </c>
      <c r="BI392" s="216">
        <f>IF(N392="nulová",J392,0)</f>
        <v>0</v>
      </c>
      <c r="BJ392" s="17" t="s">
        <v>83</v>
      </c>
      <c r="BK392" s="216">
        <f>ROUND(I392*H392,2)</f>
        <v>0</v>
      </c>
      <c r="BL392" s="17" t="s">
        <v>246</v>
      </c>
      <c r="BM392" s="215" t="s">
        <v>599</v>
      </c>
    </row>
    <row r="393" s="2" customFormat="1">
      <c r="A393" s="38"/>
      <c r="B393" s="39"/>
      <c r="C393" s="40"/>
      <c r="D393" s="217" t="s">
        <v>142</v>
      </c>
      <c r="E393" s="40"/>
      <c r="F393" s="218" t="s">
        <v>600</v>
      </c>
      <c r="G393" s="40"/>
      <c r="H393" s="40"/>
      <c r="I393" s="219"/>
      <c r="J393" s="40"/>
      <c r="K393" s="40"/>
      <c r="L393" s="44"/>
      <c r="M393" s="220"/>
      <c r="N393" s="221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142</v>
      </c>
      <c r="AU393" s="17" t="s">
        <v>85</v>
      </c>
    </row>
    <row r="394" s="13" customFormat="1">
      <c r="A394" s="13"/>
      <c r="B394" s="222"/>
      <c r="C394" s="223"/>
      <c r="D394" s="224" t="s">
        <v>144</v>
      </c>
      <c r="E394" s="225" t="s">
        <v>19</v>
      </c>
      <c r="F394" s="226" t="s">
        <v>601</v>
      </c>
      <c r="G394" s="223"/>
      <c r="H394" s="225" t="s">
        <v>19</v>
      </c>
      <c r="I394" s="227"/>
      <c r="J394" s="223"/>
      <c r="K394" s="223"/>
      <c r="L394" s="228"/>
      <c r="M394" s="229"/>
      <c r="N394" s="230"/>
      <c r="O394" s="230"/>
      <c r="P394" s="230"/>
      <c r="Q394" s="230"/>
      <c r="R394" s="230"/>
      <c r="S394" s="230"/>
      <c r="T394" s="23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2" t="s">
        <v>144</v>
      </c>
      <c r="AU394" s="232" t="s">
        <v>85</v>
      </c>
      <c r="AV394" s="13" t="s">
        <v>83</v>
      </c>
      <c r="AW394" s="13" t="s">
        <v>35</v>
      </c>
      <c r="AX394" s="13" t="s">
        <v>75</v>
      </c>
      <c r="AY394" s="232" t="s">
        <v>133</v>
      </c>
    </row>
    <row r="395" s="14" customFormat="1">
      <c r="A395" s="14"/>
      <c r="B395" s="233"/>
      <c r="C395" s="234"/>
      <c r="D395" s="224" t="s">
        <v>144</v>
      </c>
      <c r="E395" s="235" t="s">
        <v>19</v>
      </c>
      <c r="F395" s="236" t="s">
        <v>602</v>
      </c>
      <c r="G395" s="234"/>
      <c r="H395" s="237">
        <v>6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3" t="s">
        <v>144</v>
      </c>
      <c r="AU395" s="243" t="s">
        <v>85</v>
      </c>
      <c r="AV395" s="14" t="s">
        <v>85</v>
      </c>
      <c r="AW395" s="14" t="s">
        <v>35</v>
      </c>
      <c r="AX395" s="14" t="s">
        <v>75</v>
      </c>
      <c r="AY395" s="243" t="s">
        <v>133</v>
      </c>
    </row>
    <row r="396" s="15" customFormat="1">
      <c r="A396" s="15"/>
      <c r="B396" s="244"/>
      <c r="C396" s="245"/>
      <c r="D396" s="224" t="s">
        <v>144</v>
      </c>
      <c r="E396" s="246" t="s">
        <v>19</v>
      </c>
      <c r="F396" s="247" t="s">
        <v>147</v>
      </c>
      <c r="G396" s="245"/>
      <c r="H396" s="248">
        <v>6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4" t="s">
        <v>144</v>
      </c>
      <c r="AU396" s="254" t="s">
        <v>85</v>
      </c>
      <c r="AV396" s="15" t="s">
        <v>140</v>
      </c>
      <c r="AW396" s="15" t="s">
        <v>35</v>
      </c>
      <c r="AX396" s="15" t="s">
        <v>83</v>
      </c>
      <c r="AY396" s="254" t="s">
        <v>133</v>
      </c>
    </row>
    <row r="397" s="2" customFormat="1" ht="16.5" customHeight="1">
      <c r="A397" s="38"/>
      <c r="B397" s="39"/>
      <c r="C397" s="255" t="s">
        <v>603</v>
      </c>
      <c r="D397" s="255" t="s">
        <v>179</v>
      </c>
      <c r="E397" s="256" t="s">
        <v>604</v>
      </c>
      <c r="F397" s="257" t="s">
        <v>605</v>
      </c>
      <c r="G397" s="258" t="s">
        <v>187</v>
      </c>
      <c r="H397" s="259">
        <v>4.7999999999999998</v>
      </c>
      <c r="I397" s="260"/>
      <c r="J397" s="261">
        <f>ROUND(I397*H397,2)</f>
        <v>0</v>
      </c>
      <c r="K397" s="257" t="s">
        <v>139</v>
      </c>
      <c r="L397" s="262"/>
      <c r="M397" s="263" t="s">
        <v>19</v>
      </c>
      <c r="N397" s="264" t="s">
        <v>46</v>
      </c>
      <c r="O397" s="84"/>
      <c r="P397" s="213">
        <f>O397*H397</f>
        <v>0</v>
      </c>
      <c r="Q397" s="213">
        <v>0.016</v>
      </c>
      <c r="R397" s="213">
        <f>Q397*H397</f>
        <v>0.076799999999999993</v>
      </c>
      <c r="S397" s="213">
        <v>0</v>
      </c>
      <c r="T397" s="214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15" t="s">
        <v>344</v>
      </c>
      <c r="AT397" s="215" t="s">
        <v>179</v>
      </c>
      <c r="AU397" s="215" t="s">
        <v>85</v>
      </c>
      <c r="AY397" s="17" t="s">
        <v>133</v>
      </c>
      <c r="BE397" s="216">
        <f>IF(N397="základní",J397,0)</f>
        <v>0</v>
      </c>
      <c r="BF397" s="216">
        <f>IF(N397="snížená",J397,0)</f>
        <v>0</v>
      </c>
      <c r="BG397" s="216">
        <f>IF(N397="zákl. přenesená",J397,0)</f>
        <v>0</v>
      </c>
      <c r="BH397" s="216">
        <f>IF(N397="sníž. přenesená",J397,0)</f>
        <v>0</v>
      </c>
      <c r="BI397" s="216">
        <f>IF(N397="nulová",J397,0)</f>
        <v>0</v>
      </c>
      <c r="BJ397" s="17" t="s">
        <v>83</v>
      </c>
      <c r="BK397" s="216">
        <f>ROUND(I397*H397,2)</f>
        <v>0</v>
      </c>
      <c r="BL397" s="17" t="s">
        <v>246</v>
      </c>
      <c r="BM397" s="215" t="s">
        <v>606</v>
      </c>
    </row>
    <row r="398" s="14" customFormat="1">
      <c r="A398" s="14"/>
      <c r="B398" s="233"/>
      <c r="C398" s="234"/>
      <c r="D398" s="224" t="s">
        <v>144</v>
      </c>
      <c r="E398" s="235" t="s">
        <v>19</v>
      </c>
      <c r="F398" s="236" t="s">
        <v>607</v>
      </c>
      <c r="G398" s="234"/>
      <c r="H398" s="237">
        <v>4.7999999999999998</v>
      </c>
      <c r="I398" s="238"/>
      <c r="J398" s="234"/>
      <c r="K398" s="234"/>
      <c r="L398" s="239"/>
      <c r="M398" s="240"/>
      <c r="N398" s="241"/>
      <c r="O398" s="241"/>
      <c r="P398" s="241"/>
      <c r="Q398" s="241"/>
      <c r="R398" s="241"/>
      <c r="S398" s="241"/>
      <c r="T398" s="24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3" t="s">
        <v>144</v>
      </c>
      <c r="AU398" s="243" t="s">
        <v>85</v>
      </c>
      <c r="AV398" s="14" t="s">
        <v>85</v>
      </c>
      <c r="AW398" s="14" t="s">
        <v>35</v>
      </c>
      <c r="AX398" s="14" t="s">
        <v>83</v>
      </c>
      <c r="AY398" s="243" t="s">
        <v>133</v>
      </c>
    </row>
    <row r="399" s="2" customFormat="1" ht="24.15" customHeight="1">
      <c r="A399" s="38"/>
      <c r="B399" s="39"/>
      <c r="C399" s="204" t="s">
        <v>608</v>
      </c>
      <c r="D399" s="204" t="s">
        <v>135</v>
      </c>
      <c r="E399" s="205" t="s">
        <v>609</v>
      </c>
      <c r="F399" s="206" t="s">
        <v>610</v>
      </c>
      <c r="G399" s="207" t="s">
        <v>187</v>
      </c>
      <c r="H399" s="208">
        <v>4.7999999999999998</v>
      </c>
      <c r="I399" s="209"/>
      <c r="J399" s="210">
        <f>ROUND(I399*H399,2)</f>
        <v>0</v>
      </c>
      <c r="K399" s="206" t="s">
        <v>139</v>
      </c>
      <c r="L399" s="44"/>
      <c r="M399" s="211" t="s">
        <v>19</v>
      </c>
      <c r="N399" s="212" t="s">
        <v>46</v>
      </c>
      <c r="O399" s="84"/>
      <c r="P399" s="213">
        <f>O399*H399</f>
        <v>0</v>
      </c>
      <c r="Q399" s="213">
        <v>0</v>
      </c>
      <c r="R399" s="213">
        <f>Q399*H399</f>
        <v>0</v>
      </c>
      <c r="S399" s="213">
        <v>0.02</v>
      </c>
      <c r="T399" s="214">
        <f>S399*H399</f>
        <v>0.096000000000000002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15" t="s">
        <v>246</v>
      </c>
      <c r="AT399" s="215" t="s">
        <v>135</v>
      </c>
      <c r="AU399" s="215" t="s">
        <v>85</v>
      </c>
      <c r="AY399" s="17" t="s">
        <v>133</v>
      </c>
      <c r="BE399" s="216">
        <f>IF(N399="základní",J399,0)</f>
        <v>0</v>
      </c>
      <c r="BF399" s="216">
        <f>IF(N399="snížená",J399,0)</f>
        <v>0</v>
      </c>
      <c r="BG399" s="216">
        <f>IF(N399="zákl. přenesená",J399,0)</f>
        <v>0</v>
      </c>
      <c r="BH399" s="216">
        <f>IF(N399="sníž. přenesená",J399,0)</f>
        <v>0</v>
      </c>
      <c r="BI399" s="216">
        <f>IF(N399="nulová",J399,0)</f>
        <v>0</v>
      </c>
      <c r="BJ399" s="17" t="s">
        <v>83</v>
      </c>
      <c r="BK399" s="216">
        <f>ROUND(I399*H399,2)</f>
        <v>0</v>
      </c>
      <c r="BL399" s="17" t="s">
        <v>246</v>
      </c>
      <c r="BM399" s="215" t="s">
        <v>611</v>
      </c>
    </row>
    <row r="400" s="2" customFormat="1">
      <c r="A400" s="38"/>
      <c r="B400" s="39"/>
      <c r="C400" s="40"/>
      <c r="D400" s="217" t="s">
        <v>142</v>
      </c>
      <c r="E400" s="40"/>
      <c r="F400" s="218" t="s">
        <v>612</v>
      </c>
      <c r="G400" s="40"/>
      <c r="H400" s="40"/>
      <c r="I400" s="219"/>
      <c r="J400" s="40"/>
      <c r="K400" s="40"/>
      <c r="L400" s="44"/>
      <c r="M400" s="220"/>
      <c r="N400" s="221"/>
      <c r="O400" s="84"/>
      <c r="P400" s="84"/>
      <c r="Q400" s="84"/>
      <c r="R400" s="84"/>
      <c r="S400" s="84"/>
      <c r="T400" s="85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142</v>
      </c>
      <c r="AU400" s="17" t="s">
        <v>85</v>
      </c>
    </row>
    <row r="401" s="13" customFormat="1">
      <c r="A401" s="13"/>
      <c r="B401" s="222"/>
      <c r="C401" s="223"/>
      <c r="D401" s="224" t="s">
        <v>144</v>
      </c>
      <c r="E401" s="225" t="s">
        <v>19</v>
      </c>
      <c r="F401" s="226" t="s">
        <v>613</v>
      </c>
      <c r="G401" s="223"/>
      <c r="H401" s="225" t="s">
        <v>19</v>
      </c>
      <c r="I401" s="227"/>
      <c r="J401" s="223"/>
      <c r="K401" s="223"/>
      <c r="L401" s="228"/>
      <c r="M401" s="229"/>
      <c r="N401" s="230"/>
      <c r="O401" s="230"/>
      <c r="P401" s="230"/>
      <c r="Q401" s="230"/>
      <c r="R401" s="230"/>
      <c r="S401" s="230"/>
      <c r="T401" s="23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2" t="s">
        <v>144</v>
      </c>
      <c r="AU401" s="232" t="s">
        <v>85</v>
      </c>
      <c r="AV401" s="13" t="s">
        <v>83</v>
      </c>
      <c r="AW401" s="13" t="s">
        <v>35</v>
      </c>
      <c r="AX401" s="13" t="s">
        <v>75</v>
      </c>
      <c r="AY401" s="232" t="s">
        <v>133</v>
      </c>
    </row>
    <row r="402" s="14" customFormat="1">
      <c r="A402" s="14"/>
      <c r="B402" s="233"/>
      <c r="C402" s="234"/>
      <c r="D402" s="224" t="s">
        <v>144</v>
      </c>
      <c r="E402" s="235" t="s">
        <v>19</v>
      </c>
      <c r="F402" s="236" t="s">
        <v>614</v>
      </c>
      <c r="G402" s="234"/>
      <c r="H402" s="237">
        <v>4.7999999999999998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3" t="s">
        <v>144</v>
      </c>
      <c r="AU402" s="243" t="s">
        <v>85</v>
      </c>
      <c r="AV402" s="14" t="s">
        <v>85</v>
      </c>
      <c r="AW402" s="14" t="s">
        <v>35</v>
      </c>
      <c r="AX402" s="14" t="s">
        <v>75</v>
      </c>
      <c r="AY402" s="243" t="s">
        <v>133</v>
      </c>
    </row>
    <row r="403" s="15" customFormat="1">
      <c r="A403" s="15"/>
      <c r="B403" s="244"/>
      <c r="C403" s="245"/>
      <c r="D403" s="224" t="s">
        <v>144</v>
      </c>
      <c r="E403" s="246" t="s">
        <v>19</v>
      </c>
      <c r="F403" s="247" t="s">
        <v>147</v>
      </c>
      <c r="G403" s="245"/>
      <c r="H403" s="248">
        <v>4.7999999999999998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4" t="s">
        <v>144</v>
      </c>
      <c r="AU403" s="254" t="s">
        <v>85</v>
      </c>
      <c r="AV403" s="15" t="s">
        <v>140</v>
      </c>
      <c r="AW403" s="15" t="s">
        <v>35</v>
      </c>
      <c r="AX403" s="15" t="s">
        <v>83</v>
      </c>
      <c r="AY403" s="254" t="s">
        <v>133</v>
      </c>
    </row>
    <row r="404" s="2" customFormat="1" ht="33" customHeight="1">
      <c r="A404" s="38"/>
      <c r="B404" s="39"/>
      <c r="C404" s="204" t="s">
        <v>615</v>
      </c>
      <c r="D404" s="204" t="s">
        <v>135</v>
      </c>
      <c r="E404" s="205" t="s">
        <v>616</v>
      </c>
      <c r="F404" s="206" t="s">
        <v>617</v>
      </c>
      <c r="G404" s="207" t="s">
        <v>218</v>
      </c>
      <c r="H404" s="208">
        <v>6</v>
      </c>
      <c r="I404" s="209"/>
      <c r="J404" s="210">
        <f>ROUND(I404*H404,2)</f>
        <v>0</v>
      </c>
      <c r="K404" s="206" t="s">
        <v>139</v>
      </c>
      <c r="L404" s="44"/>
      <c r="M404" s="211" t="s">
        <v>19</v>
      </c>
      <c r="N404" s="212" t="s">
        <v>46</v>
      </c>
      <c r="O404" s="84"/>
      <c r="P404" s="213">
        <f>O404*H404</f>
        <v>0</v>
      </c>
      <c r="Q404" s="213">
        <v>0</v>
      </c>
      <c r="R404" s="213">
        <f>Q404*H404</f>
        <v>0</v>
      </c>
      <c r="S404" s="213">
        <v>0</v>
      </c>
      <c r="T404" s="214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15" t="s">
        <v>246</v>
      </c>
      <c r="AT404" s="215" t="s">
        <v>135</v>
      </c>
      <c r="AU404" s="215" t="s">
        <v>85</v>
      </c>
      <c r="AY404" s="17" t="s">
        <v>133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83</v>
      </c>
      <c r="BK404" s="216">
        <f>ROUND(I404*H404,2)</f>
        <v>0</v>
      </c>
      <c r="BL404" s="17" t="s">
        <v>246</v>
      </c>
      <c r="BM404" s="215" t="s">
        <v>618</v>
      </c>
    </row>
    <row r="405" s="2" customFormat="1">
      <c r="A405" s="38"/>
      <c r="B405" s="39"/>
      <c r="C405" s="40"/>
      <c r="D405" s="217" t="s">
        <v>142</v>
      </c>
      <c r="E405" s="40"/>
      <c r="F405" s="218" t="s">
        <v>619</v>
      </c>
      <c r="G405" s="40"/>
      <c r="H405" s="40"/>
      <c r="I405" s="219"/>
      <c r="J405" s="40"/>
      <c r="K405" s="40"/>
      <c r="L405" s="44"/>
      <c r="M405" s="220"/>
      <c r="N405" s="221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142</v>
      </c>
      <c r="AU405" s="17" t="s">
        <v>85</v>
      </c>
    </row>
    <row r="406" s="13" customFormat="1">
      <c r="A406" s="13"/>
      <c r="B406" s="222"/>
      <c r="C406" s="223"/>
      <c r="D406" s="224" t="s">
        <v>144</v>
      </c>
      <c r="E406" s="225" t="s">
        <v>19</v>
      </c>
      <c r="F406" s="226" t="s">
        <v>620</v>
      </c>
      <c r="G406" s="223"/>
      <c r="H406" s="225" t="s">
        <v>19</v>
      </c>
      <c r="I406" s="227"/>
      <c r="J406" s="223"/>
      <c r="K406" s="223"/>
      <c r="L406" s="228"/>
      <c r="M406" s="229"/>
      <c r="N406" s="230"/>
      <c r="O406" s="230"/>
      <c r="P406" s="230"/>
      <c r="Q406" s="230"/>
      <c r="R406" s="230"/>
      <c r="S406" s="230"/>
      <c r="T406" s="23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2" t="s">
        <v>144</v>
      </c>
      <c r="AU406" s="232" t="s">
        <v>85</v>
      </c>
      <c r="AV406" s="13" t="s">
        <v>83</v>
      </c>
      <c r="AW406" s="13" t="s">
        <v>35</v>
      </c>
      <c r="AX406" s="13" t="s">
        <v>75</v>
      </c>
      <c r="AY406" s="232" t="s">
        <v>133</v>
      </c>
    </row>
    <row r="407" s="14" customFormat="1">
      <c r="A407" s="14"/>
      <c r="B407" s="233"/>
      <c r="C407" s="234"/>
      <c r="D407" s="224" t="s">
        <v>144</v>
      </c>
      <c r="E407" s="235" t="s">
        <v>19</v>
      </c>
      <c r="F407" s="236" t="s">
        <v>170</v>
      </c>
      <c r="G407" s="234"/>
      <c r="H407" s="237">
        <v>6</v>
      </c>
      <c r="I407" s="238"/>
      <c r="J407" s="234"/>
      <c r="K407" s="234"/>
      <c r="L407" s="239"/>
      <c r="M407" s="240"/>
      <c r="N407" s="241"/>
      <c r="O407" s="241"/>
      <c r="P407" s="241"/>
      <c r="Q407" s="241"/>
      <c r="R407" s="241"/>
      <c r="S407" s="241"/>
      <c r="T407" s="24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3" t="s">
        <v>144</v>
      </c>
      <c r="AU407" s="243" t="s">
        <v>85</v>
      </c>
      <c r="AV407" s="14" t="s">
        <v>85</v>
      </c>
      <c r="AW407" s="14" t="s">
        <v>35</v>
      </c>
      <c r="AX407" s="14" t="s">
        <v>75</v>
      </c>
      <c r="AY407" s="243" t="s">
        <v>133</v>
      </c>
    </row>
    <row r="408" s="15" customFormat="1">
      <c r="A408" s="15"/>
      <c r="B408" s="244"/>
      <c r="C408" s="245"/>
      <c r="D408" s="224" t="s">
        <v>144</v>
      </c>
      <c r="E408" s="246" t="s">
        <v>19</v>
      </c>
      <c r="F408" s="247" t="s">
        <v>147</v>
      </c>
      <c r="G408" s="245"/>
      <c r="H408" s="248">
        <v>6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4" t="s">
        <v>144</v>
      </c>
      <c r="AU408" s="254" t="s">
        <v>85</v>
      </c>
      <c r="AV408" s="15" t="s">
        <v>140</v>
      </c>
      <c r="AW408" s="15" t="s">
        <v>35</v>
      </c>
      <c r="AX408" s="15" t="s">
        <v>83</v>
      </c>
      <c r="AY408" s="254" t="s">
        <v>133</v>
      </c>
    </row>
    <row r="409" s="2" customFormat="1" ht="33" customHeight="1">
      <c r="A409" s="38"/>
      <c r="B409" s="39"/>
      <c r="C409" s="255" t="s">
        <v>621</v>
      </c>
      <c r="D409" s="255" t="s">
        <v>179</v>
      </c>
      <c r="E409" s="256" t="s">
        <v>622</v>
      </c>
      <c r="F409" s="257" t="s">
        <v>623</v>
      </c>
      <c r="G409" s="258" t="s">
        <v>187</v>
      </c>
      <c r="H409" s="259">
        <v>30</v>
      </c>
      <c r="I409" s="260"/>
      <c r="J409" s="261">
        <f>ROUND(I409*H409,2)</f>
        <v>0</v>
      </c>
      <c r="K409" s="257" t="s">
        <v>19</v>
      </c>
      <c r="L409" s="262"/>
      <c r="M409" s="263" t="s">
        <v>19</v>
      </c>
      <c r="N409" s="264" t="s">
        <v>46</v>
      </c>
      <c r="O409" s="84"/>
      <c r="P409" s="213">
        <f>O409*H409</f>
        <v>0</v>
      </c>
      <c r="Q409" s="213">
        <v>0.01908</v>
      </c>
      <c r="R409" s="213">
        <f>Q409*H409</f>
        <v>0.57240000000000002</v>
      </c>
      <c r="S409" s="213">
        <v>0</v>
      </c>
      <c r="T409" s="214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15" t="s">
        <v>344</v>
      </c>
      <c r="AT409" s="215" t="s">
        <v>179</v>
      </c>
      <c r="AU409" s="215" t="s">
        <v>85</v>
      </c>
      <c r="AY409" s="17" t="s">
        <v>133</v>
      </c>
      <c r="BE409" s="216">
        <f>IF(N409="základní",J409,0)</f>
        <v>0</v>
      </c>
      <c r="BF409" s="216">
        <f>IF(N409="snížená",J409,0)</f>
        <v>0</v>
      </c>
      <c r="BG409" s="216">
        <f>IF(N409="zákl. přenesená",J409,0)</f>
        <v>0</v>
      </c>
      <c r="BH409" s="216">
        <f>IF(N409="sníž. přenesená",J409,0)</f>
        <v>0</v>
      </c>
      <c r="BI409" s="216">
        <f>IF(N409="nulová",J409,0)</f>
        <v>0</v>
      </c>
      <c r="BJ409" s="17" t="s">
        <v>83</v>
      </c>
      <c r="BK409" s="216">
        <f>ROUND(I409*H409,2)</f>
        <v>0</v>
      </c>
      <c r="BL409" s="17" t="s">
        <v>246</v>
      </c>
      <c r="BM409" s="215" t="s">
        <v>624</v>
      </c>
    </row>
    <row r="410" s="2" customFormat="1">
      <c r="A410" s="38"/>
      <c r="B410" s="39"/>
      <c r="C410" s="40"/>
      <c r="D410" s="224" t="s">
        <v>571</v>
      </c>
      <c r="E410" s="40"/>
      <c r="F410" s="265" t="s">
        <v>625</v>
      </c>
      <c r="G410" s="40"/>
      <c r="H410" s="40"/>
      <c r="I410" s="219"/>
      <c r="J410" s="40"/>
      <c r="K410" s="40"/>
      <c r="L410" s="44"/>
      <c r="M410" s="220"/>
      <c r="N410" s="221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571</v>
      </c>
      <c r="AU410" s="17" t="s">
        <v>85</v>
      </c>
    </row>
    <row r="411" s="13" customFormat="1">
      <c r="A411" s="13"/>
      <c r="B411" s="222"/>
      <c r="C411" s="223"/>
      <c r="D411" s="224" t="s">
        <v>144</v>
      </c>
      <c r="E411" s="225" t="s">
        <v>19</v>
      </c>
      <c r="F411" s="226" t="s">
        <v>620</v>
      </c>
      <c r="G411" s="223"/>
      <c r="H411" s="225" t="s">
        <v>19</v>
      </c>
      <c r="I411" s="227"/>
      <c r="J411" s="223"/>
      <c r="K411" s="223"/>
      <c r="L411" s="228"/>
      <c r="M411" s="229"/>
      <c r="N411" s="230"/>
      <c r="O411" s="230"/>
      <c r="P411" s="230"/>
      <c r="Q411" s="230"/>
      <c r="R411" s="230"/>
      <c r="S411" s="230"/>
      <c r="T411" s="23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2" t="s">
        <v>144</v>
      </c>
      <c r="AU411" s="232" t="s">
        <v>85</v>
      </c>
      <c r="AV411" s="13" t="s">
        <v>83</v>
      </c>
      <c r="AW411" s="13" t="s">
        <v>35</v>
      </c>
      <c r="AX411" s="13" t="s">
        <v>75</v>
      </c>
      <c r="AY411" s="232" t="s">
        <v>133</v>
      </c>
    </row>
    <row r="412" s="14" customFormat="1">
      <c r="A412" s="14"/>
      <c r="B412" s="233"/>
      <c r="C412" s="234"/>
      <c r="D412" s="224" t="s">
        <v>144</v>
      </c>
      <c r="E412" s="235" t="s">
        <v>19</v>
      </c>
      <c r="F412" s="236" t="s">
        <v>626</v>
      </c>
      <c r="G412" s="234"/>
      <c r="H412" s="237">
        <v>30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43" t="s">
        <v>144</v>
      </c>
      <c r="AU412" s="243" t="s">
        <v>85</v>
      </c>
      <c r="AV412" s="14" t="s">
        <v>85</v>
      </c>
      <c r="AW412" s="14" t="s">
        <v>35</v>
      </c>
      <c r="AX412" s="14" t="s">
        <v>75</v>
      </c>
      <c r="AY412" s="243" t="s">
        <v>133</v>
      </c>
    </row>
    <row r="413" s="15" customFormat="1">
      <c r="A413" s="15"/>
      <c r="B413" s="244"/>
      <c r="C413" s="245"/>
      <c r="D413" s="224" t="s">
        <v>144</v>
      </c>
      <c r="E413" s="246" t="s">
        <v>19</v>
      </c>
      <c r="F413" s="247" t="s">
        <v>147</v>
      </c>
      <c r="G413" s="245"/>
      <c r="H413" s="248">
        <v>30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4" t="s">
        <v>144</v>
      </c>
      <c r="AU413" s="254" t="s">
        <v>85</v>
      </c>
      <c r="AV413" s="15" t="s">
        <v>140</v>
      </c>
      <c r="AW413" s="15" t="s">
        <v>35</v>
      </c>
      <c r="AX413" s="15" t="s">
        <v>83</v>
      </c>
      <c r="AY413" s="254" t="s">
        <v>133</v>
      </c>
    </row>
    <row r="414" s="2" customFormat="1" ht="24.15" customHeight="1">
      <c r="A414" s="38"/>
      <c r="B414" s="39"/>
      <c r="C414" s="204" t="s">
        <v>627</v>
      </c>
      <c r="D414" s="204" t="s">
        <v>135</v>
      </c>
      <c r="E414" s="205" t="s">
        <v>628</v>
      </c>
      <c r="F414" s="206" t="s">
        <v>629</v>
      </c>
      <c r="G414" s="207" t="s">
        <v>218</v>
      </c>
      <c r="H414" s="208">
        <v>6</v>
      </c>
      <c r="I414" s="209"/>
      <c r="J414" s="210">
        <f>ROUND(I414*H414,2)</f>
        <v>0</v>
      </c>
      <c r="K414" s="206" t="s">
        <v>332</v>
      </c>
      <c r="L414" s="44"/>
      <c r="M414" s="211" t="s">
        <v>19</v>
      </c>
      <c r="N414" s="212" t="s">
        <v>46</v>
      </c>
      <c r="O414" s="84"/>
      <c r="P414" s="213">
        <f>O414*H414</f>
        <v>0</v>
      </c>
      <c r="Q414" s="213">
        <v>0</v>
      </c>
      <c r="R414" s="213">
        <f>Q414*H414</f>
        <v>0</v>
      </c>
      <c r="S414" s="213">
        <v>0</v>
      </c>
      <c r="T414" s="214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5" t="s">
        <v>246</v>
      </c>
      <c r="AT414" s="215" t="s">
        <v>135</v>
      </c>
      <c r="AU414" s="215" t="s">
        <v>85</v>
      </c>
      <c r="AY414" s="17" t="s">
        <v>133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17" t="s">
        <v>83</v>
      </c>
      <c r="BK414" s="216">
        <f>ROUND(I414*H414,2)</f>
        <v>0</v>
      </c>
      <c r="BL414" s="17" t="s">
        <v>246</v>
      </c>
      <c r="BM414" s="215" t="s">
        <v>630</v>
      </c>
    </row>
    <row r="415" s="2" customFormat="1">
      <c r="A415" s="38"/>
      <c r="B415" s="39"/>
      <c r="C415" s="40"/>
      <c r="D415" s="217" t="s">
        <v>142</v>
      </c>
      <c r="E415" s="40"/>
      <c r="F415" s="218" t="s">
        <v>631</v>
      </c>
      <c r="G415" s="40"/>
      <c r="H415" s="40"/>
      <c r="I415" s="219"/>
      <c r="J415" s="40"/>
      <c r="K415" s="40"/>
      <c r="L415" s="44"/>
      <c r="M415" s="220"/>
      <c r="N415" s="221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142</v>
      </c>
      <c r="AU415" s="17" t="s">
        <v>85</v>
      </c>
    </row>
    <row r="416" s="13" customFormat="1">
      <c r="A416" s="13"/>
      <c r="B416" s="222"/>
      <c r="C416" s="223"/>
      <c r="D416" s="224" t="s">
        <v>144</v>
      </c>
      <c r="E416" s="225" t="s">
        <v>19</v>
      </c>
      <c r="F416" s="226" t="s">
        <v>632</v>
      </c>
      <c r="G416" s="223"/>
      <c r="H416" s="225" t="s">
        <v>19</v>
      </c>
      <c r="I416" s="227"/>
      <c r="J416" s="223"/>
      <c r="K416" s="223"/>
      <c r="L416" s="228"/>
      <c r="M416" s="229"/>
      <c r="N416" s="230"/>
      <c r="O416" s="230"/>
      <c r="P416" s="230"/>
      <c r="Q416" s="230"/>
      <c r="R416" s="230"/>
      <c r="S416" s="230"/>
      <c r="T416" s="23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2" t="s">
        <v>144</v>
      </c>
      <c r="AU416" s="232" t="s">
        <v>85</v>
      </c>
      <c r="AV416" s="13" t="s">
        <v>83</v>
      </c>
      <c r="AW416" s="13" t="s">
        <v>35</v>
      </c>
      <c r="AX416" s="13" t="s">
        <v>75</v>
      </c>
      <c r="AY416" s="232" t="s">
        <v>133</v>
      </c>
    </row>
    <row r="417" s="14" customFormat="1">
      <c r="A417" s="14"/>
      <c r="B417" s="233"/>
      <c r="C417" s="234"/>
      <c r="D417" s="224" t="s">
        <v>144</v>
      </c>
      <c r="E417" s="235" t="s">
        <v>19</v>
      </c>
      <c r="F417" s="236" t="s">
        <v>170</v>
      </c>
      <c r="G417" s="234"/>
      <c r="H417" s="237">
        <v>6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3" t="s">
        <v>144</v>
      </c>
      <c r="AU417" s="243" t="s">
        <v>85</v>
      </c>
      <c r="AV417" s="14" t="s">
        <v>85</v>
      </c>
      <c r="AW417" s="14" t="s">
        <v>35</v>
      </c>
      <c r="AX417" s="14" t="s">
        <v>75</v>
      </c>
      <c r="AY417" s="243" t="s">
        <v>133</v>
      </c>
    </row>
    <row r="418" s="15" customFormat="1">
      <c r="A418" s="15"/>
      <c r="B418" s="244"/>
      <c r="C418" s="245"/>
      <c r="D418" s="224" t="s">
        <v>144</v>
      </c>
      <c r="E418" s="246" t="s">
        <v>19</v>
      </c>
      <c r="F418" s="247" t="s">
        <v>147</v>
      </c>
      <c r="G418" s="245"/>
      <c r="H418" s="248">
        <v>6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4" t="s">
        <v>144</v>
      </c>
      <c r="AU418" s="254" t="s">
        <v>85</v>
      </c>
      <c r="AV418" s="15" t="s">
        <v>140</v>
      </c>
      <c r="AW418" s="15" t="s">
        <v>35</v>
      </c>
      <c r="AX418" s="15" t="s">
        <v>83</v>
      </c>
      <c r="AY418" s="254" t="s">
        <v>133</v>
      </c>
    </row>
    <row r="419" s="2" customFormat="1" ht="16.5" customHeight="1">
      <c r="A419" s="38"/>
      <c r="B419" s="39"/>
      <c r="C419" s="255" t="s">
        <v>633</v>
      </c>
      <c r="D419" s="255" t="s">
        <v>179</v>
      </c>
      <c r="E419" s="256" t="s">
        <v>563</v>
      </c>
      <c r="F419" s="257" t="s">
        <v>564</v>
      </c>
      <c r="G419" s="258" t="s">
        <v>218</v>
      </c>
      <c r="H419" s="259">
        <v>6</v>
      </c>
      <c r="I419" s="260"/>
      <c r="J419" s="261">
        <f>ROUND(I419*H419,2)</f>
        <v>0</v>
      </c>
      <c r="K419" s="257" t="s">
        <v>332</v>
      </c>
      <c r="L419" s="262"/>
      <c r="M419" s="263" t="s">
        <v>19</v>
      </c>
      <c r="N419" s="264" t="s">
        <v>46</v>
      </c>
      <c r="O419" s="84"/>
      <c r="P419" s="213">
        <f>O419*H419</f>
        <v>0</v>
      </c>
      <c r="Q419" s="213">
        <v>0.0023999999999999998</v>
      </c>
      <c r="R419" s="213">
        <f>Q419*H419</f>
        <v>0.0144</v>
      </c>
      <c r="S419" s="213">
        <v>0</v>
      </c>
      <c r="T419" s="214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5" t="s">
        <v>344</v>
      </c>
      <c r="AT419" s="215" t="s">
        <v>179</v>
      </c>
      <c r="AU419" s="215" t="s">
        <v>85</v>
      </c>
      <c r="AY419" s="17" t="s">
        <v>133</v>
      </c>
      <c r="BE419" s="216">
        <f>IF(N419="základní",J419,0)</f>
        <v>0</v>
      </c>
      <c r="BF419" s="216">
        <f>IF(N419="snížená",J419,0)</f>
        <v>0</v>
      </c>
      <c r="BG419" s="216">
        <f>IF(N419="zákl. přenesená",J419,0)</f>
        <v>0</v>
      </c>
      <c r="BH419" s="216">
        <f>IF(N419="sníž. přenesená",J419,0)</f>
        <v>0</v>
      </c>
      <c r="BI419" s="216">
        <f>IF(N419="nulová",J419,0)</f>
        <v>0</v>
      </c>
      <c r="BJ419" s="17" t="s">
        <v>83</v>
      </c>
      <c r="BK419" s="216">
        <f>ROUND(I419*H419,2)</f>
        <v>0</v>
      </c>
      <c r="BL419" s="17" t="s">
        <v>246</v>
      </c>
      <c r="BM419" s="215" t="s">
        <v>634</v>
      </c>
    </row>
    <row r="420" s="2" customFormat="1" ht="24.15" customHeight="1">
      <c r="A420" s="38"/>
      <c r="B420" s="39"/>
      <c r="C420" s="204" t="s">
        <v>635</v>
      </c>
      <c r="D420" s="204" t="s">
        <v>135</v>
      </c>
      <c r="E420" s="205" t="s">
        <v>636</v>
      </c>
      <c r="F420" s="206" t="s">
        <v>637</v>
      </c>
      <c r="G420" s="207" t="s">
        <v>218</v>
      </c>
      <c r="H420" s="208">
        <v>54</v>
      </c>
      <c r="I420" s="209"/>
      <c r="J420" s="210">
        <f>ROUND(I420*H420,2)</f>
        <v>0</v>
      </c>
      <c r="K420" s="206" t="s">
        <v>139</v>
      </c>
      <c r="L420" s="44"/>
      <c r="M420" s="211" t="s">
        <v>19</v>
      </c>
      <c r="N420" s="212" t="s">
        <v>46</v>
      </c>
      <c r="O420" s="84"/>
      <c r="P420" s="213">
        <f>O420*H420</f>
        <v>0</v>
      </c>
      <c r="Q420" s="213">
        <v>0</v>
      </c>
      <c r="R420" s="213">
        <f>Q420*H420</f>
        <v>0</v>
      </c>
      <c r="S420" s="213">
        <v>0</v>
      </c>
      <c r="T420" s="214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15" t="s">
        <v>246</v>
      </c>
      <c r="AT420" s="215" t="s">
        <v>135</v>
      </c>
      <c r="AU420" s="215" t="s">
        <v>85</v>
      </c>
      <c r="AY420" s="17" t="s">
        <v>133</v>
      </c>
      <c r="BE420" s="216">
        <f>IF(N420="základní",J420,0)</f>
        <v>0</v>
      </c>
      <c r="BF420" s="216">
        <f>IF(N420="snížená",J420,0)</f>
        <v>0</v>
      </c>
      <c r="BG420" s="216">
        <f>IF(N420="zákl. přenesená",J420,0)</f>
        <v>0</v>
      </c>
      <c r="BH420" s="216">
        <f>IF(N420="sníž. přenesená",J420,0)</f>
        <v>0</v>
      </c>
      <c r="BI420" s="216">
        <f>IF(N420="nulová",J420,0)</f>
        <v>0</v>
      </c>
      <c r="BJ420" s="17" t="s">
        <v>83</v>
      </c>
      <c r="BK420" s="216">
        <f>ROUND(I420*H420,2)</f>
        <v>0</v>
      </c>
      <c r="BL420" s="17" t="s">
        <v>246</v>
      </c>
      <c r="BM420" s="215" t="s">
        <v>638</v>
      </c>
    </row>
    <row r="421" s="2" customFormat="1">
      <c r="A421" s="38"/>
      <c r="B421" s="39"/>
      <c r="C421" s="40"/>
      <c r="D421" s="217" t="s">
        <v>142</v>
      </c>
      <c r="E421" s="40"/>
      <c r="F421" s="218" t="s">
        <v>639</v>
      </c>
      <c r="G421" s="40"/>
      <c r="H421" s="40"/>
      <c r="I421" s="219"/>
      <c r="J421" s="40"/>
      <c r="K421" s="40"/>
      <c r="L421" s="44"/>
      <c r="M421" s="220"/>
      <c r="N421" s="221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142</v>
      </c>
      <c r="AU421" s="17" t="s">
        <v>85</v>
      </c>
    </row>
    <row r="422" s="13" customFormat="1">
      <c r="A422" s="13"/>
      <c r="B422" s="222"/>
      <c r="C422" s="223"/>
      <c r="D422" s="224" t="s">
        <v>144</v>
      </c>
      <c r="E422" s="225" t="s">
        <v>19</v>
      </c>
      <c r="F422" s="226" t="s">
        <v>640</v>
      </c>
      <c r="G422" s="223"/>
      <c r="H422" s="225" t="s">
        <v>19</v>
      </c>
      <c r="I422" s="227"/>
      <c r="J422" s="223"/>
      <c r="K422" s="223"/>
      <c r="L422" s="228"/>
      <c r="M422" s="229"/>
      <c r="N422" s="230"/>
      <c r="O422" s="230"/>
      <c r="P422" s="230"/>
      <c r="Q422" s="230"/>
      <c r="R422" s="230"/>
      <c r="S422" s="230"/>
      <c r="T422" s="23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2" t="s">
        <v>144</v>
      </c>
      <c r="AU422" s="232" t="s">
        <v>85</v>
      </c>
      <c r="AV422" s="13" t="s">
        <v>83</v>
      </c>
      <c r="AW422" s="13" t="s">
        <v>35</v>
      </c>
      <c r="AX422" s="13" t="s">
        <v>75</v>
      </c>
      <c r="AY422" s="232" t="s">
        <v>133</v>
      </c>
    </row>
    <row r="423" s="14" customFormat="1">
      <c r="A423" s="14"/>
      <c r="B423" s="233"/>
      <c r="C423" s="234"/>
      <c r="D423" s="224" t="s">
        <v>144</v>
      </c>
      <c r="E423" s="235" t="s">
        <v>19</v>
      </c>
      <c r="F423" s="236" t="s">
        <v>641</v>
      </c>
      <c r="G423" s="234"/>
      <c r="H423" s="237">
        <v>54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3" t="s">
        <v>144</v>
      </c>
      <c r="AU423" s="243" t="s">
        <v>85</v>
      </c>
      <c r="AV423" s="14" t="s">
        <v>85</v>
      </c>
      <c r="AW423" s="14" t="s">
        <v>35</v>
      </c>
      <c r="AX423" s="14" t="s">
        <v>75</v>
      </c>
      <c r="AY423" s="243" t="s">
        <v>133</v>
      </c>
    </row>
    <row r="424" s="15" customFormat="1">
      <c r="A424" s="15"/>
      <c r="B424" s="244"/>
      <c r="C424" s="245"/>
      <c r="D424" s="224" t="s">
        <v>144</v>
      </c>
      <c r="E424" s="246" t="s">
        <v>19</v>
      </c>
      <c r="F424" s="247" t="s">
        <v>147</v>
      </c>
      <c r="G424" s="245"/>
      <c r="H424" s="248">
        <v>54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4" t="s">
        <v>144</v>
      </c>
      <c r="AU424" s="254" t="s">
        <v>85</v>
      </c>
      <c r="AV424" s="15" t="s">
        <v>140</v>
      </c>
      <c r="AW424" s="15" t="s">
        <v>35</v>
      </c>
      <c r="AX424" s="15" t="s">
        <v>83</v>
      </c>
      <c r="AY424" s="254" t="s">
        <v>133</v>
      </c>
    </row>
    <row r="425" s="2" customFormat="1" ht="21.75" customHeight="1">
      <c r="A425" s="38"/>
      <c r="B425" s="39"/>
      <c r="C425" s="255" t="s">
        <v>642</v>
      </c>
      <c r="D425" s="255" t="s">
        <v>179</v>
      </c>
      <c r="E425" s="256" t="s">
        <v>643</v>
      </c>
      <c r="F425" s="257" t="s">
        <v>644</v>
      </c>
      <c r="G425" s="258" t="s">
        <v>645</v>
      </c>
      <c r="H425" s="259">
        <v>54</v>
      </c>
      <c r="I425" s="260"/>
      <c r="J425" s="261">
        <f>ROUND(I425*H425,2)</f>
        <v>0</v>
      </c>
      <c r="K425" s="257" t="s">
        <v>139</v>
      </c>
      <c r="L425" s="262"/>
      <c r="M425" s="263" t="s">
        <v>19</v>
      </c>
      <c r="N425" s="264" t="s">
        <v>46</v>
      </c>
      <c r="O425" s="84"/>
      <c r="P425" s="213">
        <f>O425*H425</f>
        <v>0</v>
      </c>
      <c r="Q425" s="213">
        <v>0.0121</v>
      </c>
      <c r="R425" s="213">
        <f>Q425*H425</f>
        <v>0.65339999999999998</v>
      </c>
      <c r="S425" s="213">
        <v>0</v>
      </c>
      <c r="T425" s="214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5" t="s">
        <v>344</v>
      </c>
      <c r="AT425" s="215" t="s">
        <v>179</v>
      </c>
      <c r="AU425" s="215" t="s">
        <v>85</v>
      </c>
      <c r="AY425" s="17" t="s">
        <v>133</v>
      </c>
      <c r="BE425" s="216">
        <f>IF(N425="základní",J425,0)</f>
        <v>0</v>
      </c>
      <c r="BF425" s="216">
        <f>IF(N425="snížená",J425,0)</f>
        <v>0</v>
      </c>
      <c r="BG425" s="216">
        <f>IF(N425="zákl. přenesená",J425,0)</f>
        <v>0</v>
      </c>
      <c r="BH425" s="216">
        <f>IF(N425="sníž. přenesená",J425,0)</f>
        <v>0</v>
      </c>
      <c r="BI425" s="216">
        <f>IF(N425="nulová",J425,0)</f>
        <v>0</v>
      </c>
      <c r="BJ425" s="17" t="s">
        <v>83</v>
      </c>
      <c r="BK425" s="216">
        <f>ROUND(I425*H425,2)</f>
        <v>0</v>
      </c>
      <c r="BL425" s="17" t="s">
        <v>246</v>
      </c>
      <c r="BM425" s="215" t="s">
        <v>646</v>
      </c>
    </row>
    <row r="426" s="2" customFormat="1" ht="24.15" customHeight="1">
      <c r="A426" s="38"/>
      <c r="B426" s="39"/>
      <c r="C426" s="204" t="s">
        <v>647</v>
      </c>
      <c r="D426" s="204" t="s">
        <v>135</v>
      </c>
      <c r="E426" s="205" t="s">
        <v>648</v>
      </c>
      <c r="F426" s="206" t="s">
        <v>649</v>
      </c>
      <c r="G426" s="207" t="s">
        <v>218</v>
      </c>
      <c r="H426" s="208">
        <v>6</v>
      </c>
      <c r="I426" s="209"/>
      <c r="J426" s="210">
        <f>ROUND(I426*H426,2)</f>
        <v>0</v>
      </c>
      <c r="K426" s="206" t="s">
        <v>139</v>
      </c>
      <c r="L426" s="44"/>
      <c r="M426" s="211" t="s">
        <v>19</v>
      </c>
      <c r="N426" s="212" t="s">
        <v>46</v>
      </c>
      <c r="O426" s="84"/>
      <c r="P426" s="213">
        <f>O426*H426</f>
        <v>0</v>
      </c>
      <c r="Q426" s="213">
        <v>0</v>
      </c>
      <c r="R426" s="213">
        <f>Q426*H426</f>
        <v>0</v>
      </c>
      <c r="S426" s="213">
        <v>0.0030000000000000001</v>
      </c>
      <c r="T426" s="214">
        <f>S426*H426</f>
        <v>0.018000000000000002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15" t="s">
        <v>246</v>
      </c>
      <c r="AT426" s="215" t="s">
        <v>135</v>
      </c>
      <c r="AU426" s="215" t="s">
        <v>85</v>
      </c>
      <c r="AY426" s="17" t="s">
        <v>133</v>
      </c>
      <c r="BE426" s="216">
        <f>IF(N426="základní",J426,0)</f>
        <v>0</v>
      </c>
      <c r="BF426" s="216">
        <f>IF(N426="snížená",J426,0)</f>
        <v>0</v>
      </c>
      <c r="BG426" s="216">
        <f>IF(N426="zákl. přenesená",J426,0)</f>
        <v>0</v>
      </c>
      <c r="BH426" s="216">
        <f>IF(N426="sníž. přenesená",J426,0)</f>
        <v>0</v>
      </c>
      <c r="BI426" s="216">
        <f>IF(N426="nulová",J426,0)</f>
        <v>0</v>
      </c>
      <c r="BJ426" s="17" t="s">
        <v>83</v>
      </c>
      <c r="BK426" s="216">
        <f>ROUND(I426*H426,2)</f>
        <v>0</v>
      </c>
      <c r="BL426" s="17" t="s">
        <v>246</v>
      </c>
      <c r="BM426" s="215" t="s">
        <v>650</v>
      </c>
    </row>
    <row r="427" s="2" customFormat="1">
      <c r="A427" s="38"/>
      <c r="B427" s="39"/>
      <c r="C427" s="40"/>
      <c r="D427" s="217" t="s">
        <v>142</v>
      </c>
      <c r="E427" s="40"/>
      <c r="F427" s="218" t="s">
        <v>651</v>
      </c>
      <c r="G427" s="40"/>
      <c r="H427" s="40"/>
      <c r="I427" s="219"/>
      <c r="J427" s="40"/>
      <c r="K427" s="40"/>
      <c r="L427" s="44"/>
      <c r="M427" s="220"/>
      <c r="N427" s="221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142</v>
      </c>
      <c r="AU427" s="17" t="s">
        <v>85</v>
      </c>
    </row>
    <row r="428" s="13" customFormat="1">
      <c r="A428" s="13"/>
      <c r="B428" s="222"/>
      <c r="C428" s="223"/>
      <c r="D428" s="224" t="s">
        <v>144</v>
      </c>
      <c r="E428" s="225" t="s">
        <v>19</v>
      </c>
      <c r="F428" s="226" t="s">
        <v>652</v>
      </c>
      <c r="G428" s="223"/>
      <c r="H428" s="225" t="s">
        <v>19</v>
      </c>
      <c r="I428" s="227"/>
      <c r="J428" s="223"/>
      <c r="K428" s="223"/>
      <c r="L428" s="228"/>
      <c r="M428" s="229"/>
      <c r="N428" s="230"/>
      <c r="O428" s="230"/>
      <c r="P428" s="230"/>
      <c r="Q428" s="230"/>
      <c r="R428" s="230"/>
      <c r="S428" s="230"/>
      <c r="T428" s="23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2" t="s">
        <v>144</v>
      </c>
      <c r="AU428" s="232" t="s">
        <v>85</v>
      </c>
      <c r="AV428" s="13" t="s">
        <v>83</v>
      </c>
      <c r="AW428" s="13" t="s">
        <v>35</v>
      </c>
      <c r="AX428" s="13" t="s">
        <v>75</v>
      </c>
      <c r="AY428" s="232" t="s">
        <v>133</v>
      </c>
    </row>
    <row r="429" s="14" customFormat="1">
      <c r="A429" s="14"/>
      <c r="B429" s="233"/>
      <c r="C429" s="234"/>
      <c r="D429" s="224" t="s">
        <v>144</v>
      </c>
      <c r="E429" s="235" t="s">
        <v>19</v>
      </c>
      <c r="F429" s="236" t="s">
        <v>170</v>
      </c>
      <c r="G429" s="234"/>
      <c r="H429" s="237">
        <v>6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3" t="s">
        <v>144</v>
      </c>
      <c r="AU429" s="243" t="s">
        <v>85</v>
      </c>
      <c r="AV429" s="14" t="s">
        <v>85</v>
      </c>
      <c r="AW429" s="14" t="s">
        <v>35</v>
      </c>
      <c r="AX429" s="14" t="s">
        <v>75</v>
      </c>
      <c r="AY429" s="243" t="s">
        <v>133</v>
      </c>
    </row>
    <row r="430" s="15" customFormat="1">
      <c r="A430" s="15"/>
      <c r="B430" s="244"/>
      <c r="C430" s="245"/>
      <c r="D430" s="224" t="s">
        <v>144</v>
      </c>
      <c r="E430" s="246" t="s">
        <v>19</v>
      </c>
      <c r="F430" s="247" t="s">
        <v>147</v>
      </c>
      <c r="G430" s="245"/>
      <c r="H430" s="248">
        <v>6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54" t="s">
        <v>144</v>
      </c>
      <c r="AU430" s="254" t="s">
        <v>85</v>
      </c>
      <c r="AV430" s="15" t="s">
        <v>140</v>
      </c>
      <c r="AW430" s="15" t="s">
        <v>35</v>
      </c>
      <c r="AX430" s="15" t="s">
        <v>83</v>
      </c>
      <c r="AY430" s="254" t="s">
        <v>133</v>
      </c>
    </row>
    <row r="431" s="2" customFormat="1" ht="24.15" customHeight="1">
      <c r="A431" s="38"/>
      <c r="B431" s="39"/>
      <c r="C431" s="204" t="s">
        <v>653</v>
      </c>
      <c r="D431" s="204" t="s">
        <v>135</v>
      </c>
      <c r="E431" s="205" t="s">
        <v>654</v>
      </c>
      <c r="F431" s="206" t="s">
        <v>655</v>
      </c>
      <c r="G431" s="207" t="s">
        <v>218</v>
      </c>
      <c r="H431" s="208">
        <v>6</v>
      </c>
      <c r="I431" s="209"/>
      <c r="J431" s="210">
        <f>ROUND(I431*H431,2)</f>
        <v>0</v>
      </c>
      <c r="K431" s="206" t="s">
        <v>139</v>
      </c>
      <c r="L431" s="44"/>
      <c r="M431" s="211" t="s">
        <v>19</v>
      </c>
      <c r="N431" s="212" t="s">
        <v>46</v>
      </c>
      <c r="O431" s="84"/>
      <c r="P431" s="213">
        <f>O431*H431</f>
        <v>0</v>
      </c>
      <c r="Q431" s="213">
        <v>0</v>
      </c>
      <c r="R431" s="213">
        <f>Q431*H431</f>
        <v>0</v>
      </c>
      <c r="S431" s="213">
        <v>0.0030000000000000001</v>
      </c>
      <c r="T431" s="214">
        <f>S431*H431</f>
        <v>0.018000000000000002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15" t="s">
        <v>246</v>
      </c>
      <c r="AT431" s="215" t="s">
        <v>135</v>
      </c>
      <c r="AU431" s="215" t="s">
        <v>85</v>
      </c>
      <c r="AY431" s="17" t="s">
        <v>133</v>
      </c>
      <c r="BE431" s="216">
        <f>IF(N431="základní",J431,0)</f>
        <v>0</v>
      </c>
      <c r="BF431" s="216">
        <f>IF(N431="snížená",J431,0)</f>
        <v>0</v>
      </c>
      <c r="BG431" s="216">
        <f>IF(N431="zákl. přenesená",J431,0)</f>
        <v>0</v>
      </c>
      <c r="BH431" s="216">
        <f>IF(N431="sníž. přenesená",J431,0)</f>
        <v>0</v>
      </c>
      <c r="BI431" s="216">
        <f>IF(N431="nulová",J431,0)</f>
        <v>0</v>
      </c>
      <c r="BJ431" s="17" t="s">
        <v>83</v>
      </c>
      <c r="BK431" s="216">
        <f>ROUND(I431*H431,2)</f>
        <v>0</v>
      </c>
      <c r="BL431" s="17" t="s">
        <v>246</v>
      </c>
      <c r="BM431" s="215" t="s">
        <v>656</v>
      </c>
    </row>
    <row r="432" s="2" customFormat="1">
      <c r="A432" s="38"/>
      <c r="B432" s="39"/>
      <c r="C432" s="40"/>
      <c r="D432" s="217" t="s">
        <v>142</v>
      </c>
      <c r="E432" s="40"/>
      <c r="F432" s="218" t="s">
        <v>657</v>
      </c>
      <c r="G432" s="40"/>
      <c r="H432" s="40"/>
      <c r="I432" s="219"/>
      <c r="J432" s="40"/>
      <c r="K432" s="40"/>
      <c r="L432" s="44"/>
      <c r="M432" s="220"/>
      <c r="N432" s="221"/>
      <c r="O432" s="84"/>
      <c r="P432" s="84"/>
      <c r="Q432" s="84"/>
      <c r="R432" s="84"/>
      <c r="S432" s="84"/>
      <c r="T432" s="85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142</v>
      </c>
      <c r="AU432" s="17" t="s">
        <v>85</v>
      </c>
    </row>
    <row r="433" s="13" customFormat="1">
      <c r="A433" s="13"/>
      <c r="B433" s="222"/>
      <c r="C433" s="223"/>
      <c r="D433" s="224" t="s">
        <v>144</v>
      </c>
      <c r="E433" s="225" t="s">
        <v>19</v>
      </c>
      <c r="F433" s="226" t="s">
        <v>658</v>
      </c>
      <c r="G433" s="223"/>
      <c r="H433" s="225" t="s">
        <v>19</v>
      </c>
      <c r="I433" s="227"/>
      <c r="J433" s="223"/>
      <c r="K433" s="223"/>
      <c r="L433" s="228"/>
      <c r="M433" s="229"/>
      <c r="N433" s="230"/>
      <c r="O433" s="230"/>
      <c r="P433" s="230"/>
      <c r="Q433" s="230"/>
      <c r="R433" s="230"/>
      <c r="S433" s="230"/>
      <c r="T433" s="23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2" t="s">
        <v>144</v>
      </c>
      <c r="AU433" s="232" t="s">
        <v>85</v>
      </c>
      <c r="AV433" s="13" t="s">
        <v>83</v>
      </c>
      <c r="AW433" s="13" t="s">
        <v>35</v>
      </c>
      <c r="AX433" s="13" t="s">
        <v>75</v>
      </c>
      <c r="AY433" s="232" t="s">
        <v>133</v>
      </c>
    </row>
    <row r="434" s="14" customFormat="1">
      <c r="A434" s="14"/>
      <c r="B434" s="233"/>
      <c r="C434" s="234"/>
      <c r="D434" s="224" t="s">
        <v>144</v>
      </c>
      <c r="E434" s="235" t="s">
        <v>19</v>
      </c>
      <c r="F434" s="236" t="s">
        <v>170</v>
      </c>
      <c r="G434" s="234"/>
      <c r="H434" s="237">
        <v>6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3" t="s">
        <v>144</v>
      </c>
      <c r="AU434" s="243" t="s">
        <v>85</v>
      </c>
      <c r="AV434" s="14" t="s">
        <v>85</v>
      </c>
      <c r="AW434" s="14" t="s">
        <v>35</v>
      </c>
      <c r="AX434" s="14" t="s">
        <v>75</v>
      </c>
      <c r="AY434" s="243" t="s">
        <v>133</v>
      </c>
    </row>
    <row r="435" s="15" customFormat="1">
      <c r="A435" s="15"/>
      <c r="B435" s="244"/>
      <c r="C435" s="245"/>
      <c r="D435" s="224" t="s">
        <v>144</v>
      </c>
      <c r="E435" s="246" t="s">
        <v>19</v>
      </c>
      <c r="F435" s="247" t="s">
        <v>147</v>
      </c>
      <c r="G435" s="245"/>
      <c r="H435" s="248">
        <v>6</v>
      </c>
      <c r="I435" s="249"/>
      <c r="J435" s="245"/>
      <c r="K435" s="245"/>
      <c r="L435" s="250"/>
      <c r="M435" s="251"/>
      <c r="N435" s="252"/>
      <c r="O435" s="252"/>
      <c r="P435" s="252"/>
      <c r="Q435" s="252"/>
      <c r="R435" s="252"/>
      <c r="S435" s="252"/>
      <c r="T435" s="253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4" t="s">
        <v>144</v>
      </c>
      <c r="AU435" s="254" t="s">
        <v>85</v>
      </c>
      <c r="AV435" s="15" t="s">
        <v>140</v>
      </c>
      <c r="AW435" s="15" t="s">
        <v>35</v>
      </c>
      <c r="AX435" s="15" t="s">
        <v>83</v>
      </c>
      <c r="AY435" s="254" t="s">
        <v>133</v>
      </c>
    </row>
    <row r="436" s="2" customFormat="1" ht="16.5" customHeight="1">
      <c r="A436" s="38"/>
      <c r="B436" s="39"/>
      <c r="C436" s="204" t="s">
        <v>659</v>
      </c>
      <c r="D436" s="204" t="s">
        <v>135</v>
      </c>
      <c r="E436" s="205" t="s">
        <v>660</v>
      </c>
      <c r="F436" s="206" t="s">
        <v>661</v>
      </c>
      <c r="G436" s="207" t="s">
        <v>662</v>
      </c>
      <c r="H436" s="208">
        <v>6</v>
      </c>
      <c r="I436" s="209"/>
      <c r="J436" s="210">
        <f>ROUND(I436*H436,2)</f>
        <v>0</v>
      </c>
      <c r="K436" s="206" t="s">
        <v>19</v>
      </c>
      <c r="L436" s="44"/>
      <c r="M436" s="211" t="s">
        <v>19</v>
      </c>
      <c r="N436" s="212" t="s">
        <v>46</v>
      </c>
      <c r="O436" s="84"/>
      <c r="P436" s="213">
        <f>O436*H436</f>
        <v>0</v>
      </c>
      <c r="Q436" s="213">
        <v>0</v>
      </c>
      <c r="R436" s="213">
        <f>Q436*H436</f>
        <v>0</v>
      </c>
      <c r="S436" s="213">
        <v>0</v>
      </c>
      <c r="T436" s="214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15" t="s">
        <v>246</v>
      </c>
      <c r="AT436" s="215" t="s">
        <v>135</v>
      </c>
      <c r="AU436" s="215" t="s">
        <v>85</v>
      </c>
      <c r="AY436" s="17" t="s">
        <v>133</v>
      </c>
      <c r="BE436" s="216">
        <f>IF(N436="základní",J436,0)</f>
        <v>0</v>
      </c>
      <c r="BF436" s="216">
        <f>IF(N436="snížená",J436,0)</f>
        <v>0</v>
      </c>
      <c r="BG436" s="216">
        <f>IF(N436="zákl. přenesená",J436,0)</f>
        <v>0</v>
      </c>
      <c r="BH436" s="216">
        <f>IF(N436="sníž. přenesená",J436,0)</f>
        <v>0</v>
      </c>
      <c r="BI436" s="216">
        <f>IF(N436="nulová",J436,0)</f>
        <v>0</v>
      </c>
      <c r="BJ436" s="17" t="s">
        <v>83</v>
      </c>
      <c r="BK436" s="216">
        <f>ROUND(I436*H436,2)</f>
        <v>0</v>
      </c>
      <c r="BL436" s="17" t="s">
        <v>246</v>
      </c>
      <c r="BM436" s="215" t="s">
        <v>663</v>
      </c>
    </row>
    <row r="437" s="13" customFormat="1">
      <c r="A437" s="13"/>
      <c r="B437" s="222"/>
      <c r="C437" s="223"/>
      <c r="D437" s="224" t="s">
        <v>144</v>
      </c>
      <c r="E437" s="225" t="s">
        <v>19</v>
      </c>
      <c r="F437" s="226" t="s">
        <v>664</v>
      </c>
      <c r="G437" s="223"/>
      <c r="H437" s="225" t="s">
        <v>19</v>
      </c>
      <c r="I437" s="227"/>
      <c r="J437" s="223"/>
      <c r="K437" s="223"/>
      <c r="L437" s="228"/>
      <c r="M437" s="229"/>
      <c r="N437" s="230"/>
      <c r="O437" s="230"/>
      <c r="P437" s="230"/>
      <c r="Q437" s="230"/>
      <c r="R437" s="230"/>
      <c r="S437" s="230"/>
      <c r="T437" s="23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2" t="s">
        <v>144</v>
      </c>
      <c r="AU437" s="232" t="s">
        <v>85</v>
      </c>
      <c r="AV437" s="13" t="s">
        <v>83</v>
      </c>
      <c r="AW437" s="13" t="s">
        <v>35</v>
      </c>
      <c r="AX437" s="13" t="s">
        <v>75</v>
      </c>
      <c r="AY437" s="232" t="s">
        <v>133</v>
      </c>
    </row>
    <row r="438" s="14" customFormat="1">
      <c r="A438" s="14"/>
      <c r="B438" s="233"/>
      <c r="C438" s="234"/>
      <c r="D438" s="224" t="s">
        <v>144</v>
      </c>
      <c r="E438" s="235" t="s">
        <v>19</v>
      </c>
      <c r="F438" s="236" t="s">
        <v>170</v>
      </c>
      <c r="G438" s="234"/>
      <c r="H438" s="237">
        <v>6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3" t="s">
        <v>144</v>
      </c>
      <c r="AU438" s="243" t="s">
        <v>85</v>
      </c>
      <c r="AV438" s="14" t="s">
        <v>85</v>
      </c>
      <c r="AW438" s="14" t="s">
        <v>35</v>
      </c>
      <c r="AX438" s="14" t="s">
        <v>75</v>
      </c>
      <c r="AY438" s="243" t="s">
        <v>133</v>
      </c>
    </row>
    <row r="439" s="15" customFormat="1">
      <c r="A439" s="15"/>
      <c r="B439" s="244"/>
      <c r="C439" s="245"/>
      <c r="D439" s="224" t="s">
        <v>144</v>
      </c>
      <c r="E439" s="246" t="s">
        <v>19</v>
      </c>
      <c r="F439" s="247" t="s">
        <v>147</v>
      </c>
      <c r="G439" s="245"/>
      <c r="H439" s="248">
        <v>6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54" t="s">
        <v>144</v>
      </c>
      <c r="AU439" s="254" t="s">
        <v>85</v>
      </c>
      <c r="AV439" s="15" t="s">
        <v>140</v>
      </c>
      <c r="AW439" s="15" t="s">
        <v>35</v>
      </c>
      <c r="AX439" s="15" t="s">
        <v>83</v>
      </c>
      <c r="AY439" s="254" t="s">
        <v>133</v>
      </c>
    </row>
    <row r="440" s="2" customFormat="1" ht="55.5" customHeight="1">
      <c r="A440" s="38"/>
      <c r="B440" s="39"/>
      <c r="C440" s="204" t="s">
        <v>665</v>
      </c>
      <c r="D440" s="204" t="s">
        <v>135</v>
      </c>
      <c r="E440" s="205" t="s">
        <v>666</v>
      </c>
      <c r="F440" s="206" t="s">
        <v>667</v>
      </c>
      <c r="G440" s="207" t="s">
        <v>173</v>
      </c>
      <c r="H440" s="208">
        <v>1.317</v>
      </c>
      <c r="I440" s="209"/>
      <c r="J440" s="210">
        <f>ROUND(I440*H440,2)</f>
        <v>0</v>
      </c>
      <c r="K440" s="206" t="s">
        <v>139</v>
      </c>
      <c r="L440" s="44"/>
      <c r="M440" s="211" t="s">
        <v>19</v>
      </c>
      <c r="N440" s="212" t="s">
        <v>46</v>
      </c>
      <c r="O440" s="84"/>
      <c r="P440" s="213">
        <f>O440*H440</f>
        <v>0</v>
      </c>
      <c r="Q440" s="213">
        <v>0</v>
      </c>
      <c r="R440" s="213">
        <f>Q440*H440</f>
        <v>0</v>
      </c>
      <c r="S440" s="213">
        <v>0</v>
      </c>
      <c r="T440" s="214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15" t="s">
        <v>246</v>
      </c>
      <c r="AT440" s="215" t="s">
        <v>135</v>
      </c>
      <c r="AU440" s="215" t="s">
        <v>85</v>
      </c>
      <c r="AY440" s="17" t="s">
        <v>133</v>
      </c>
      <c r="BE440" s="216">
        <f>IF(N440="základní",J440,0)</f>
        <v>0</v>
      </c>
      <c r="BF440" s="216">
        <f>IF(N440="snížená",J440,0)</f>
        <v>0</v>
      </c>
      <c r="BG440" s="216">
        <f>IF(N440="zákl. přenesená",J440,0)</f>
        <v>0</v>
      </c>
      <c r="BH440" s="216">
        <f>IF(N440="sníž. přenesená",J440,0)</f>
        <v>0</v>
      </c>
      <c r="BI440" s="216">
        <f>IF(N440="nulová",J440,0)</f>
        <v>0</v>
      </c>
      <c r="BJ440" s="17" t="s">
        <v>83</v>
      </c>
      <c r="BK440" s="216">
        <f>ROUND(I440*H440,2)</f>
        <v>0</v>
      </c>
      <c r="BL440" s="17" t="s">
        <v>246</v>
      </c>
      <c r="BM440" s="215" t="s">
        <v>668</v>
      </c>
    </row>
    <row r="441" s="2" customFormat="1">
      <c r="A441" s="38"/>
      <c r="B441" s="39"/>
      <c r="C441" s="40"/>
      <c r="D441" s="217" t="s">
        <v>142</v>
      </c>
      <c r="E441" s="40"/>
      <c r="F441" s="218" t="s">
        <v>669</v>
      </c>
      <c r="G441" s="40"/>
      <c r="H441" s="40"/>
      <c r="I441" s="219"/>
      <c r="J441" s="40"/>
      <c r="K441" s="40"/>
      <c r="L441" s="44"/>
      <c r="M441" s="220"/>
      <c r="N441" s="221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142</v>
      </c>
      <c r="AU441" s="17" t="s">
        <v>85</v>
      </c>
    </row>
    <row r="442" s="12" customFormat="1" ht="22.8" customHeight="1">
      <c r="A442" s="12"/>
      <c r="B442" s="188"/>
      <c r="C442" s="189"/>
      <c r="D442" s="190" t="s">
        <v>74</v>
      </c>
      <c r="E442" s="202" t="s">
        <v>670</v>
      </c>
      <c r="F442" s="202" t="s">
        <v>671</v>
      </c>
      <c r="G442" s="189"/>
      <c r="H442" s="189"/>
      <c r="I442" s="192"/>
      <c r="J442" s="203">
        <f>BK442</f>
        <v>0</v>
      </c>
      <c r="K442" s="189"/>
      <c r="L442" s="194"/>
      <c r="M442" s="195"/>
      <c r="N442" s="196"/>
      <c r="O442" s="196"/>
      <c r="P442" s="197">
        <f>SUM(P443:P488)</f>
        <v>0</v>
      </c>
      <c r="Q442" s="196"/>
      <c r="R442" s="197">
        <f>SUM(R443:R488)</f>
        <v>2.4324143999999999</v>
      </c>
      <c r="S442" s="196"/>
      <c r="T442" s="198">
        <f>SUM(T443:T488)</f>
        <v>2.5068149999999996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199" t="s">
        <v>85</v>
      </c>
      <c r="AT442" s="200" t="s">
        <v>74</v>
      </c>
      <c r="AU442" s="200" t="s">
        <v>83</v>
      </c>
      <c r="AY442" s="199" t="s">
        <v>133</v>
      </c>
      <c r="BK442" s="201">
        <f>SUM(BK443:BK488)</f>
        <v>0</v>
      </c>
    </row>
    <row r="443" s="2" customFormat="1" ht="24.15" customHeight="1">
      <c r="A443" s="38"/>
      <c r="B443" s="39"/>
      <c r="C443" s="204" t="s">
        <v>672</v>
      </c>
      <c r="D443" s="204" t="s">
        <v>135</v>
      </c>
      <c r="E443" s="205" t="s">
        <v>673</v>
      </c>
      <c r="F443" s="206" t="s">
        <v>674</v>
      </c>
      <c r="G443" s="207" t="s">
        <v>187</v>
      </c>
      <c r="H443" s="208">
        <v>64.799999999999997</v>
      </c>
      <c r="I443" s="209"/>
      <c r="J443" s="210">
        <f>ROUND(I443*H443,2)</f>
        <v>0</v>
      </c>
      <c r="K443" s="206" t="s">
        <v>139</v>
      </c>
      <c r="L443" s="44"/>
      <c r="M443" s="211" t="s">
        <v>19</v>
      </c>
      <c r="N443" s="212" t="s">
        <v>46</v>
      </c>
      <c r="O443" s="84"/>
      <c r="P443" s="213">
        <f>O443*H443</f>
        <v>0</v>
      </c>
      <c r="Q443" s="213">
        <v>0</v>
      </c>
      <c r="R443" s="213">
        <f>Q443*H443</f>
        <v>0</v>
      </c>
      <c r="S443" s="213">
        <v>0</v>
      </c>
      <c r="T443" s="214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15" t="s">
        <v>246</v>
      </c>
      <c r="AT443" s="215" t="s">
        <v>135</v>
      </c>
      <c r="AU443" s="215" t="s">
        <v>85</v>
      </c>
      <c r="AY443" s="17" t="s">
        <v>133</v>
      </c>
      <c r="BE443" s="216">
        <f>IF(N443="základní",J443,0)</f>
        <v>0</v>
      </c>
      <c r="BF443" s="216">
        <f>IF(N443="snížená",J443,0)</f>
        <v>0</v>
      </c>
      <c r="BG443" s="216">
        <f>IF(N443="zákl. přenesená",J443,0)</f>
        <v>0</v>
      </c>
      <c r="BH443" s="216">
        <f>IF(N443="sníž. přenesená",J443,0)</f>
        <v>0</v>
      </c>
      <c r="BI443" s="216">
        <f>IF(N443="nulová",J443,0)</f>
        <v>0</v>
      </c>
      <c r="BJ443" s="17" t="s">
        <v>83</v>
      </c>
      <c r="BK443" s="216">
        <f>ROUND(I443*H443,2)</f>
        <v>0</v>
      </c>
      <c r="BL443" s="17" t="s">
        <v>246</v>
      </c>
      <c r="BM443" s="215" t="s">
        <v>675</v>
      </c>
    </row>
    <row r="444" s="2" customFormat="1">
      <c r="A444" s="38"/>
      <c r="B444" s="39"/>
      <c r="C444" s="40"/>
      <c r="D444" s="217" t="s">
        <v>142</v>
      </c>
      <c r="E444" s="40"/>
      <c r="F444" s="218" t="s">
        <v>676</v>
      </c>
      <c r="G444" s="40"/>
      <c r="H444" s="40"/>
      <c r="I444" s="219"/>
      <c r="J444" s="40"/>
      <c r="K444" s="40"/>
      <c r="L444" s="44"/>
      <c r="M444" s="220"/>
      <c r="N444" s="221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142</v>
      </c>
      <c r="AU444" s="17" t="s">
        <v>85</v>
      </c>
    </row>
    <row r="445" s="13" customFormat="1">
      <c r="A445" s="13"/>
      <c r="B445" s="222"/>
      <c r="C445" s="223"/>
      <c r="D445" s="224" t="s">
        <v>144</v>
      </c>
      <c r="E445" s="225" t="s">
        <v>19</v>
      </c>
      <c r="F445" s="226" t="s">
        <v>677</v>
      </c>
      <c r="G445" s="223"/>
      <c r="H445" s="225" t="s">
        <v>19</v>
      </c>
      <c r="I445" s="227"/>
      <c r="J445" s="223"/>
      <c r="K445" s="223"/>
      <c r="L445" s="228"/>
      <c r="M445" s="229"/>
      <c r="N445" s="230"/>
      <c r="O445" s="230"/>
      <c r="P445" s="230"/>
      <c r="Q445" s="230"/>
      <c r="R445" s="230"/>
      <c r="S445" s="230"/>
      <c r="T445" s="23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2" t="s">
        <v>144</v>
      </c>
      <c r="AU445" s="232" t="s">
        <v>85</v>
      </c>
      <c r="AV445" s="13" t="s">
        <v>83</v>
      </c>
      <c r="AW445" s="13" t="s">
        <v>35</v>
      </c>
      <c r="AX445" s="13" t="s">
        <v>75</v>
      </c>
      <c r="AY445" s="232" t="s">
        <v>133</v>
      </c>
    </row>
    <row r="446" s="14" customFormat="1">
      <c r="A446" s="14"/>
      <c r="B446" s="233"/>
      <c r="C446" s="234"/>
      <c r="D446" s="224" t="s">
        <v>144</v>
      </c>
      <c r="E446" s="235" t="s">
        <v>19</v>
      </c>
      <c r="F446" s="236" t="s">
        <v>678</v>
      </c>
      <c r="G446" s="234"/>
      <c r="H446" s="237">
        <v>64.799999999999997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3" t="s">
        <v>144</v>
      </c>
      <c r="AU446" s="243" t="s">
        <v>85</v>
      </c>
      <c r="AV446" s="14" t="s">
        <v>85</v>
      </c>
      <c r="AW446" s="14" t="s">
        <v>35</v>
      </c>
      <c r="AX446" s="14" t="s">
        <v>75</v>
      </c>
      <c r="AY446" s="243" t="s">
        <v>133</v>
      </c>
    </row>
    <row r="447" s="15" customFormat="1">
      <c r="A447" s="15"/>
      <c r="B447" s="244"/>
      <c r="C447" s="245"/>
      <c r="D447" s="224" t="s">
        <v>144</v>
      </c>
      <c r="E447" s="246" t="s">
        <v>19</v>
      </c>
      <c r="F447" s="247" t="s">
        <v>147</v>
      </c>
      <c r="G447" s="245"/>
      <c r="H447" s="248">
        <v>64.799999999999997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4" t="s">
        <v>144</v>
      </c>
      <c r="AU447" s="254" t="s">
        <v>85</v>
      </c>
      <c r="AV447" s="15" t="s">
        <v>140</v>
      </c>
      <c r="AW447" s="15" t="s">
        <v>35</v>
      </c>
      <c r="AX447" s="15" t="s">
        <v>83</v>
      </c>
      <c r="AY447" s="254" t="s">
        <v>133</v>
      </c>
    </row>
    <row r="448" s="2" customFormat="1" ht="24.15" customHeight="1">
      <c r="A448" s="38"/>
      <c r="B448" s="39"/>
      <c r="C448" s="204" t="s">
        <v>679</v>
      </c>
      <c r="D448" s="204" t="s">
        <v>135</v>
      </c>
      <c r="E448" s="205" t="s">
        <v>680</v>
      </c>
      <c r="F448" s="206" t="s">
        <v>681</v>
      </c>
      <c r="G448" s="207" t="s">
        <v>187</v>
      </c>
      <c r="H448" s="208">
        <v>64.799999999999997</v>
      </c>
      <c r="I448" s="209"/>
      <c r="J448" s="210">
        <f>ROUND(I448*H448,2)</f>
        <v>0</v>
      </c>
      <c r="K448" s="206" t="s">
        <v>139</v>
      </c>
      <c r="L448" s="44"/>
      <c r="M448" s="211" t="s">
        <v>19</v>
      </c>
      <c r="N448" s="212" t="s">
        <v>46</v>
      </c>
      <c r="O448" s="84"/>
      <c r="P448" s="213">
        <f>O448*H448</f>
        <v>0</v>
      </c>
      <c r="Q448" s="213">
        <v>0.00029999999999999997</v>
      </c>
      <c r="R448" s="213">
        <f>Q448*H448</f>
        <v>0.019439999999999999</v>
      </c>
      <c r="S448" s="213">
        <v>0</v>
      </c>
      <c r="T448" s="214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15" t="s">
        <v>246</v>
      </c>
      <c r="AT448" s="215" t="s">
        <v>135</v>
      </c>
      <c r="AU448" s="215" t="s">
        <v>85</v>
      </c>
      <c r="AY448" s="17" t="s">
        <v>133</v>
      </c>
      <c r="BE448" s="216">
        <f>IF(N448="základní",J448,0)</f>
        <v>0</v>
      </c>
      <c r="BF448" s="216">
        <f>IF(N448="snížená",J448,0)</f>
        <v>0</v>
      </c>
      <c r="BG448" s="216">
        <f>IF(N448="zákl. přenesená",J448,0)</f>
        <v>0</v>
      </c>
      <c r="BH448" s="216">
        <f>IF(N448="sníž. přenesená",J448,0)</f>
        <v>0</v>
      </c>
      <c r="BI448" s="216">
        <f>IF(N448="nulová",J448,0)</f>
        <v>0</v>
      </c>
      <c r="BJ448" s="17" t="s">
        <v>83</v>
      </c>
      <c r="BK448" s="216">
        <f>ROUND(I448*H448,2)</f>
        <v>0</v>
      </c>
      <c r="BL448" s="17" t="s">
        <v>246</v>
      </c>
      <c r="BM448" s="215" t="s">
        <v>682</v>
      </c>
    </row>
    <row r="449" s="2" customFormat="1">
      <c r="A449" s="38"/>
      <c r="B449" s="39"/>
      <c r="C449" s="40"/>
      <c r="D449" s="217" t="s">
        <v>142</v>
      </c>
      <c r="E449" s="40"/>
      <c r="F449" s="218" t="s">
        <v>683</v>
      </c>
      <c r="G449" s="40"/>
      <c r="H449" s="40"/>
      <c r="I449" s="219"/>
      <c r="J449" s="40"/>
      <c r="K449" s="40"/>
      <c r="L449" s="44"/>
      <c r="M449" s="220"/>
      <c r="N449" s="221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142</v>
      </c>
      <c r="AU449" s="17" t="s">
        <v>85</v>
      </c>
    </row>
    <row r="450" s="13" customFormat="1">
      <c r="A450" s="13"/>
      <c r="B450" s="222"/>
      <c r="C450" s="223"/>
      <c r="D450" s="224" t="s">
        <v>144</v>
      </c>
      <c r="E450" s="225" t="s">
        <v>19</v>
      </c>
      <c r="F450" s="226" t="s">
        <v>677</v>
      </c>
      <c r="G450" s="223"/>
      <c r="H450" s="225" t="s">
        <v>19</v>
      </c>
      <c r="I450" s="227"/>
      <c r="J450" s="223"/>
      <c r="K450" s="223"/>
      <c r="L450" s="228"/>
      <c r="M450" s="229"/>
      <c r="N450" s="230"/>
      <c r="O450" s="230"/>
      <c r="P450" s="230"/>
      <c r="Q450" s="230"/>
      <c r="R450" s="230"/>
      <c r="S450" s="230"/>
      <c r="T450" s="23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2" t="s">
        <v>144</v>
      </c>
      <c r="AU450" s="232" t="s">
        <v>85</v>
      </c>
      <c r="AV450" s="13" t="s">
        <v>83</v>
      </c>
      <c r="AW450" s="13" t="s">
        <v>35</v>
      </c>
      <c r="AX450" s="13" t="s">
        <v>75</v>
      </c>
      <c r="AY450" s="232" t="s">
        <v>133</v>
      </c>
    </row>
    <row r="451" s="14" customFormat="1">
      <c r="A451" s="14"/>
      <c r="B451" s="233"/>
      <c r="C451" s="234"/>
      <c r="D451" s="224" t="s">
        <v>144</v>
      </c>
      <c r="E451" s="235" t="s">
        <v>19</v>
      </c>
      <c r="F451" s="236" t="s">
        <v>678</v>
      </c>
      <c r="G451" s="234"/>
      <c r="H451" s="237">
        <v>64.799999999999997</v>
      </c>
      <c r="I451" s="238"/>
      <c r="J451" s="234"/>
      <c r="K451" s="234"/>
      <c r="L451" s="239"/>
      <c r="M451" s="240"/>
      <c r="N451" s="241"/>
      <c r="O451" s="241"/>
      <c r="P451" s="241"/>
      <c r="Q451" s="241"/>
      <c r="R451" s="241"/>
      <c r="S451" s="241"/>
      <c r="T451" s="24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3" t="s">
        <v>144</v>
      </c>
      <c r="AU451" s="243" t="s">
        <v>85</v>
      </c>
      <c r="AV451" s="14" t="s">
        <v>85</v>
      </c>
      <c r="AW451" s="14" t="s">
        <v>35</v>
      </c>
      <c r="AX451" s="14" t="s">
        <v>75</v>
      </c>
      <c r="AY451" s="243" t="s">
        <v>133</v>
      </c>
    </row>
    <row r="452" s="15" customFormat="1">
      <c r="A452" s="15"/>
      <c r="B452" s="244"/>
      <c r="C452" s="245"/>
      <c r="D452" s="224" t="s">
        <v>144</v>
      </c>
      <c r="E452" s="246" t="s">
        <v>19</v>
      </c>
      <c r="F452" s="247" t="s">
        <v>147</v>
      </c>
      <c r="G452" s="245"/>
      <c r="H452" s="248">
        <v>64.799999999999997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54" t="s">
        <v>144</v>
      </c>
      <c r="AU452" s="254" t="s">
        <v>85</v>
      </c>
      <c r="AV452" s="15" t="s">
        <v>140</v>
      </c>
      <c r="AW452" s="15" t="s">
        <v>35</v>
      </c>
      <c r="AX452" s="15" t="s">
        <v>83</v>
      </c>
      <c r="AY452" s="254" t="s">
        <v>133</v>
      </c>
    </row>
    <row r="453" s="2" customFormat="1" ht="24.15" customHeight="1">
      <c r="A453" s="38"/>
      <c r="B453" s="39"/>
      <c r="C453" s="204" t="s">
        <v>684</v>
      </c>
      <c r="D453" s="204" t="s">
        <v>135</v>
      </c>
      <c r="E453" s="205" t="s">
        <v>685</v>
      </c>
      <c r="F453" s="206" t="s">
        <v>686</v>
      </c>
      <c r="G453" s="207" t="s">
        <v>187</v>
      </c>
      <c r="H453" s="208">
        <v>64.799999999999997</v>
      </c>
      <c r="I453" s="209"/>
      <c r="J453" s="210">
        <f>ROUND(I453*H453,2)</f>
        <v>0</v>
      </c>
      <c r="K453" s="206" t="s">
        <v>139</v>
      </c>
      <c r="L453" s="44"/>
      <c r="M453" s="211" t="s">
        <v>19</v>
      </c>
      <c r="N453" s="212" t="s">
        <v>46</v>
      </c>
      <c r="O453" s="84"/>
      <c r="P453" s="213">
        <f>O453*H453</f>
        <v>0</v>
      </c>
      <c r="Q453" s="213">
        <v>0</v>
      </c>
      <c r="R453" s="213">
        <f>Q453*H453</f>
        <v>0</v>
      </c>
      <c r="S453" s="213">
        <v>0</v>
      </c>
      <c r="T453" s="214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15" t="s">
        <v>246</v>
      </c>
      <c r="AT453" s="215" t="s">
        <v>135</v>
      </c>
      <c r="AU453" s="215" t="s">
        <v>85</v>
      </c>
      <c r="AY453" s="17" t="s">
        <v>133</v>
      </c>
      <c r="BE453" s="216">
        <f>IF(N453="základní",J453,0)</f>
        <v>0</v>
      </c>
      <c r="BF453" s="216">
        <f>IF(N453="snížená",J453,0)</f>
        <v>0</v>
      </c>
      <c r="BG453" s="216">
        <f>IF(N453="zákl. přenesená",J453,0)</f>
        <v>0</v>
      </c>
      <c r="BH453" s="216">
        <f>IF(N453="sníž. přenesená",J453,0)</f>
        <v>0</v>
      </c>
      <c r="BI453" s="216">
        <f>IF(N453="nulová",J453,0)</f>
        <v>0</v>
      </c>
      <c r="BJ453" s="17" t="s">
        <v>83</v>
      </c>
      <c r="BK453" s="216">
        <f>ROUND(I453*H453,2)</f>
        <v>0</v>
      </c>
      <c r="BL453" s="17" t="s">
        <v>246</v>
      </c>
      <c r="BM453" s="215" t="s">
        <v>687</v>
      </c>
    </row>
    <row r="454" s="2" customFormat="1">
      <c r="A454" s="38"/>
      <c r="B454" s="39"/>
      <c r="C454" s="40"/>
      <c r="D454" s="217" t="s">
        <v>142</v>
      </c>
      <c r="E454" s="40"/>
      <c r="F454" s="218" t="s">
        <v>688</v>
      </c>
      <c r="G454" s="40"/>
      <c r="H454" s="40"/>
      <c r="I454" s="219"/>
      <c r="J454" s="40"/>
      <c r="K454" s="40"/>
      <c r="L454" s="44"/>
      <c r="M454" s="220"/>
      <c r="N454" s="221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142</v>
      </c>
      <c r="AU454" s="17" t="s">
        <v>85</v>
      </c>
    </row>
    <row r="455" s="13" customFormat="1">
      <c r="A455" s="13"/>
      <c r="B455" s="222"/>
      <c r="C455" s="223"/>
      <c r="D455" s="224" t="s">
        <v>144</v>
      </c>
      <c r="E455" s="225" t="s">
        <v>19</v>
      </c>
      <c r="F455" s="226" t="s">
        <v>677</v>
      </c>
      <c r="G455" s="223"/>
      <c r="H455" s="225" t="s">
        <v>19</v>
      </c>
      <c r="I455" s="227"/>
      <c r="J455" s="223"/>
      <c r="K455" s="223"/>
      <c r="L455" s="228"/>
      <c r="M455" s="229"/>
      <c r="N455" s="230"/>
      <c r="O455" s="230"/>
      <c r="P455" s="230"/>
      <c r="Q455" s="230"/>
      <c r="R455" s="230"/>
      <c r="S455" s="230"/>
      <c r="T455" s="23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2" t="s">
        <v>144</v>
      </c>
      <c r="AU455" s="232" t="s">
        <v>85</v>
      </c>
      <c r="AV455" s="13" t="s">
        <v>83</v>
      </c>
      <c r="AW455" s="13" t="s">
        <v>35</v>
      </c>
      <c r="AX455" s="13" t="s">
        <v>75</v>
      </c>
      <c r="AY455" s="232" t="s">
        <v>133</v>
      </c>
    </row>
    <row r="456" s="14" customFormat="1">
      <c r="A456" s="14"/>
      <c r="B456" s="233"/>
      <c r="C456" s="234"/>
      <c r="D456" s="224" t="s">
        <v>144</v>
      </c>
      <c r="E456" s="235" t="s">
        <v>19</v>
      </c>
      <c r="F456" s="236" t="s">
        <v>678</v>
      </c>
      <c r="G456" s="234"/>
      <c r="H456" s="237">
        <v>64.799999999999997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3" t="s">
        <v>144</v>
      </c>
      <c r="AU456" s="243" t="s">
        <v>85</v>
      </c>
      <c r="AV456" s="14" t="s">
        <v>85</v>
      </c>
      <c r="AW456" s="14" t="s">
        <v>35</v>
      </c>
      <c r="AX456" s="14" t="s">
        <v>75</v>
      </c>
      <c r="AY456" s="243" t="s">
        <v>133</v>
      </c>
    </row>
    <row r="457" s="15" customFormat="1">
      <c r="A457" s="15"/>
      <c r="B457" s="244"/>
      <c r="C457" s="245"/>
      <c r="D457" s="224" t="s">
        <v>144</v>
      </c>
      <c r="E457" s="246" t="s">
        <v>19</v>
      </c>
      <c r="F457" s="247" t="s">
        <v>147</v>
      </c>
      <c r="G457" s="245"/>
      <c r="H457" s="248">
        <v>64.799999999999997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4" t="s">
        <v>144</v>
      </c>
      <c r="AU457" s="254" t="s">
        <v>85</v>
      </c>
      <c r="AV457" s="15" t="s">
        <v>140</v>
      </c>
      <c r="AW457" s="15" t="s">
        <v>35</v>
      </c>
      <c r="AX457" s="15" t="s">
        <v>83</v>
      </c>
      <c r="AY457" s="254" t="s">
        <v>133</v>
      </c>
    </row>
    <row r="458" s="2" customFormat="1" ht="37.8" customHeight="1">
      <c r="A458" s="38"/>
      <c r="B458" s="39"/>
      <c r="C458" s="204" t="s">
        <v>689</v>
      </c>
      <c r="D458" s="204" t="s">
        <v>135</v>
      </c>
      <c r="E458" s="205" t="s">
        <v>690</v>
      </c>
      <c r="F458" s="206" t="s">
        <v>691</v>
      </c>
      <c r="G458" s="207" t="s">
        <v>187</v>
      </c>
      <c r="H458" s="208">
        <v>64.799999999999997</v>
      </c>
      <c r="I458" s="209"/>
      <c r="J458" s="210">
        <f>ROUND(I458*H458,2)</f>
        <v>0</v>
      </c>
      <c r="K458" s="206" t="s">
        <v>332</v>
      </c>
      <c r="L458" s="44"/>
      <c r="M458" s="211" t="s">
        <v>19</v>
      </c>
      <c r="N458" s="212" t="s">
        <v>46</v>
      </c>
      <c r="O458" s="84"/>
      <c r="P458" s="213">
        <f>O458*H458</f>
        <v>0</v>
      </c>
      <c r="Q458" s="213">
        <v>0.0045500000000000002</v>
      </c>
      <c r="R458" s="213">
        <f>Q458*H458</f>
        <v>0.29483999999999999</v>
      </c>
      <c r="S458" s="213">
        <v>0</v>
      </c>
      <c r="T458" s="214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15" t="s">
        <v>246</v>
      </c>
      <c r="AT458" s="215" t="s">
        <v>135</v>
      </c>
      <c r="AU458" s="215" t="s">
        <v>85</v>
      </c>
      <c r="AY458" s="17" t="s">
        <v>133</v>
      </c>
      <c r="BE458" s="216">
        <f>IF(N458="základní",J458,0)</f>
        <v>0</v>
      </c>
      <c r="BF458" s="216">
        <f>IF(N458="snížená",J458,0)</f>
        <v>0</v>
      </c>
      <c r="BG458" s="216">
        <f>IF(N458="zákl. přenesená",J458,0)</f>
        <v>0</v>
      </c>
      <c r="BH458" s="216">
        <f>IF(N458="sníž. přenesená",J458,0)</f>
        <v>0</v>
      </c>
      <c r="BI458" s="216">
        <f>IF(N458="nulová",J458,0)</f>
        <v>0</v>
      </c>
      <c r="BJ458" s="17" t="s">
        <v>83</v>
      </c>
      <c r="BK458" s="216">
        <f>ROUND(I458*H458,2)</f>
        <v>0</v>
      </c>
      <c r="BL458" s="17" t="s">
        <v>246</v>
      </c>
      <c r="BM458" s="215" t="s">
        <v>692</v>
      </c>
    </row>
    <row r="459" s="2" customFormat="1">
      <c r="A459" s="38"/>
      <c r="B459" s="39"/>
      <c r="C459" s="40"/>
      <c r="D459" s="217" t="s">
        <v>142</v>
      </c>
      <c r="E459" s="40"/>
      <c r="F459" s="218" t="s">
        <v>693</v>
      </c>
      <c r="G459" s="40"/>
      <c r="H459" s="40"/>
      <c r="I459" s="219"/>
      <c r="J459" s="40"/>
      <c r="K459" s="40"/>
      <c r="L459" s="44"/>
      <c r="M459" s="220"/>
      <c r="N459" s="221"/>
      <c r="O459" s="84"/>
      <c r="P459" s="84"/>
      <c r="Q459" s="84"/>
      <c r="R459" s="84"/>
      <c r="S459" s="84"/>
      <c r="T459" s="85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142</v>
      </c>
      <c r="AU459" s="17" t="s">
        <v>85</v>
      </c>
    </row>
    <row r="460" s="13" customFormat="1">
      <c r="A460" s="13"/>
      <c r="B460" s="222"/>
      <c r="C460" s="223"/>
      <c r="D460" s="224" t="s">
        <v>144</v>
      </c>
      <c r="E460" s="225" t="s">
        <v>19</v>
      </c>
      <c r="F460" s="226" t="s">
        <v>694</v>
      </c>
      <c r="G460" s="223"/>
      <c r="H460" s="225" t="s">
        <v>19</v>
      </c>
      <c r="I460" s="227"/>
      <c r="J460" s="223"/>
      <c r="K460" s="223"/>
      <c r="L460" s="228"/>
      <c r="M460" s="229"/>
      <c r="N460" s="230"/>
      <c r="O460" s="230"/>
      <c r="P460" s="230"/>
      <c r="Q460" s="230"/>
      <c r="R460" s="230"/>
      <c r="S460" s="230"/>
      <c r="T460" s="23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2" t="s">
        <v>144</v>
      </c>
      <c r="AU460" s="232" t="s">
        <v>85</v>
      </c>
      <c r="AV460" s="13" t="s">
        <v>83</v>
      </c>
      <c r="AW460" s="13" t="s">
        <v>35</v>
      </c>
      <c r="AX460" s="13" t="s">
        <v>75</v>
      </c>
      <c r="AY460" s="232" t="s">
        <v>133</v>
      </c>
    </row>
    <row r="461" s="14" customFormat="1">
      <c r="A461" s="14"/>
      <c r="B461" s="233"/>
      <c r="C461" s="234"/>
      <c r="D461" s="224" t="s">
        <v>144</v>
      </c>
      <c r="E461" s="235" t="s">
        <v>19</v>
      </c>
      <c r="F461" s="236" t="s">
        <v>678</v>
      </c>
      <c r="G461" s="234"/>
      <c r="H461" s="237">
        <v>64.799999999999997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3" t="s">
        <v>144</v>
      </c>
      <c r="AU461" s="243" t="s">
        <v>85</v>
      </c>
      <c r="AV461" s="14" t="s">
        <v>85</v>
      </c>
      <c r="AW461" s="14" t="s">
        <v>35</v>
      </c>
      <c r="AX461" s="14" t="s">
        <v>75</v>
      </c>
      <c r="AY461" s="243" t="s">
        <v>133</v>
      </c>
    </row>
    <row r="462" s="15" customFormat="1">
      <c r="A462" s="15"/>
      <c r="B462" s="244"/>
      <c r="C462" s="245"/>
      <c r="D462" s="224" t="s">
        <v>144</v>
      </c>
      <c r="E462" s="246" t="s">
        <v>19</v>
      </c>
      <c r="F462" s="247" t="s">
        <v>147</v>
      </c>
      <c r="G462" s="245"/>
      <c r="H462" s="248">
        <v>64.799999999999997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4" t="s">
        <v>144</v>
      </c>
      <c r="AU462" s="254" t="s">
        <v>85</v>
      </c>
      <c r="AV462" s="15" t="s">
        <v>140</v>
      </c>
      <c r="AW462" s="15" t="s">
        <v>35</v>
      </c>
      <c r="AX462" s="15" t="s">
        <v>83</v>
      </c>
      <c r="AY462" s="254" t="s">
        <v>133</v>
      </c>
    </row>
    <row r="463" s="2" customFormat="1" ht="24.15" customHeight="1">
      <c r="A463" s="38"/>
      <c r="B463" s="39"/>
      <c r="C463" s="204" t="s">
        <v>695</v>
      </c>
      <c r="D463" s="204" t="s">
        <v>135</v>
      </c>
      <c r="E463" s="205" t="s">
        <v>696</v>
      </c>
      <c r="F463" s="206" t="s">
        <v>697</v>
      </c>
      <c r="G463" s="207" t="s">
        <v>165</v>
      </c>
      <c r="H463" s="208">
        <v>67.5</v>
      </c>
      <c r="I463" s="209"/>
      <c r="J463" s="210">
        <f>ROUND(I463*H463,2)</f>
        <v>0</v>
      </c>
      <c r="K463" s="206" t="s">
        <v>139</v>
      </c>
      <c r="L463" s="44"/>
      <c r="M463" s="211" t="s">
        <v>19</v>
      </c>
      <c r="N463" s="212" t="s">
        <v>46</v>
      </c>
      <c r="O463" s="84"/>
      <c r="P463" s="213">
        <f>O463*H463</f>
        <v>0</v>
      </c>
      <c r="Q463" s="213">
        <v>0</v>
      </c>
      <c r="R463" s="213">
        <f>Q463*H463</f>
        <v>0</v>
      </c>
      <c r="S463" s="213">
        <v>0.0032499999999999999</v>
      </c>
      <c r="T463" s="214">
        <f>S463*H463</f>
        <v>0.21937499999999999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15" t="s">
        <v>246</v>
      </c>
      <c r="AT463" s="215" t="s">
        <v>135</v>
      </c>
      <c r="AU463" s="215" t="s">
        <v>85</v>
      </c>
      <c r="AY463" s="17" t="s">
        <v>133</v>
      </c>
      <c r="BE463" s="216">
        <f>IF(N463="základní",J463,0)</f>
        <v>0</v>
      </c>
      <c r="BF463" s="216">
        <f>IF(N463="snížená",J463,0)</f>
        <v>0</v>
      </c>
      <c r="BG463" s="216">
        <f>IF(N463="zákl. přenesená",J463,0)</f>
        <v>0</v>
      </c>
      <c r="BH463" s="216">
        <f>IF(N463="sníž. přenesená",J463,0)</f>
        <v>0</v>
      </c>
      <c r="BI463" s="216">
        <f>IF(N463="nulová",J463,0)</f>
        <v>0</v>
      </c>
      <c r="BJ463" s="17" t="s">
        <v>83</v>
      </c>
      <c r="BK463" s="216">
        <f>ROUND(I463*H463,2)</f>
        <v>0</v>
      </c>
      <c r="BL463" s="17" t="s">
        <v>246</v>
      </c>
      <c r="BM463" s="215" t="s">
        <v>698</v>
      </c>
    </row>
    <row r="464" s="2" customFormat="1">
      <c r="A464" s="38"/>
      <c r="B464" s="39"/>
      <c r="C464" s="40"/>
      <c r="D464" s="217" t="s">
        <v>142</v>
      </c>
      <c r="E464" s="40"/>
      <c r="F464" s="218" t="s">
        <v>699</v>
      </c>
      <c r="G464" s="40"/>
      <c r="H464" s="40"/>
      <c r="I464" s="219"/>
      <c r="J464" s="40"/>
      <c r="K464" s="40"/>
      <c r="L464" s="44"/>
      <c r="M464" s="220"/>
      <c r="N464" s="221"/>
      <c r="O464" s="84"/>
      <c r="P464" s="84"/>
      <c r="Q464" s="84"/>
      <c r="R464" s="84"/>
      <c r="S464" s="84"/>
      <c r="T464" s="85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142</v>
      </c>
      <c r="AU464" s="17" t="s">
        <v>85</v>
      </c>
    </row>
    <row r="465" s="13" customFormat="1">
      <c r="A465" s="13"/>
      <c r="B465" s="222"/>
      <c r="C465" s="223"/>
      <c r="D465" s="224" t="s">
        <v>144</v>
      </c>
      <c r="E465" s="225" t="s">
        <v>19</v>
      </c>
      <c r="F465" s="226" t="s">
        <v>700</v>
      </c>
      <c r="G465" s="223"/>
      <c r="H465" s="225" t="s">
        <v>19</v>
      </c>
      <c r="I465" s="227"/>
      <c r="J465" s="223"/>
      <c r="K465" s="223"/>
      <c r="L465" s="228"/>
      <c r="M465" s="229"/>
      <c r="N465" s="230"/>
      <c r="O465" s="230"/>
      <c r="P465" s="230"/>
      <c r="Q465" s="230"/>
      <c r="R465" s="230"/>
      <c r="S465" s="230"/>
      <c r="T465" s="23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2" t="s">
        <v>144</v>
      </c>
      <c r="AU465" s="232" t="s">
        <v>85</v>
      </c>
      <c r="AV465" s="13" t="s">
        <v>83</v>
      </c>
      <c r="AW465" s="13" t="s">
        <v>35</v>
      </c>
      <c r="AX465" s="13" t="s">
        <v>75</v>
      </c>
      <c r="AY465" s="232" t="s">
        <v>133</v>
      </c>
    </row>
    <row r="466" s="14" customFormat="1">
      <c r="A466" s="14"/>
      <c r="B466" s="233"/>
      <c r="C466" s="234"/>
      <c r="D466" s="224" t="s">
        <v>144</v>
      </c>
      <c r="E466" s="235" t="s">
        <v>19</v>
      </c>
      <c r="F466" s="236" t="s">
        <v>701</v>
      </c>
      <c r="G466" s="234"/>
      <c r="H466" s="237">
        <v>67.5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3" t="s">
        <v>144</v>
      </c>
      <c r="AU466" s="243" t="s">
        <v>85</v>
      </c>
      <c r="AV466" s="14" t="s">
        <v>85</v>
      </c>
      <c r="AW466" s="14" t="s">
        <v>35</v>
      </c>
      <c r="AX466" s="14" t="s">
        <v>75</v>
      </c>
      <c r="AY466" s="243" t="s">
        <v>133</v>
      </c>
    </row>
    <row r="467" s="15" customFormat="1">
      <c r="A467" s="15"/>
      <c r="B467" s="244"/>
      <c r="C467" s="245"/>
      <c r="D467" s="224" t="s">
        <v>144</v>
      </c>
      <c r="E467" s="246" t="s">
        <v>19</v>
      </c>
      <c r="F467" s="247" t="s">
        <v>147</v>
      </c>
      <c r="G467" s="245"/>
      <c r="H467" s="248">
        <v>67.5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4" t="s">
        <v>144</v>
      </c>
      <c r="AU467" s="254" t="s">
        <v>85</v>
      </c>
      <c r="AV467" s="15" t="s">
        <v>140</v>
      </c>
      <c r="AW467" s="15" t="s">
        <v>35</v>
      </c>
      <c r="AX467" s="15" t="s">
        <v>83</v>
      </c>
      <c r="AY467" s="254" t="s">
        <v>133</v>
      </c>
    </row>
    <row r="468" s="2" customFormat="1" ht="37.8" customHeight="1">
      <c r="A468" s="38"/>
      <c r="B468" s="39"/>
      <c r="C468" s="204" t="s">
        <v>702</v>
      </c>
      <c r="D468" s="204" t="s">
        <v>135</v>
      </c>
      <c r="E468" s="205" t="s">
        <v>703</v>
      </c>
      <c r="F468" s="206" t="s">
        <v>704</v>
      </c>
      <c r="G468" s="207" t="s">
        <v>165</v>
      </c>
      <c r="H468" s="208">
        <v>61.799999999999997</v>
      </c>
      <c r="I468" s="209"/>
      <c r="J468" s="210">
        <f>ROUND(I468*H468,2)</f>
        <v>0</v>
      </c>
      <c r="K468" s="206" t="s">
        <v>139</v>
      </c>
      <c r="L468" s="44"/>
      <c r="M468" s="211" t="s">
        <v>19</v>
      </c>
      <c r="N468" s="212" t="s">
        <v>46</v>
      </c>
      <c r="O468" s="84"/>
      <c r="P468" s="213">
        <f>O468*H468</f>
        <v>0</v>
      </c>
      <c r="Q468" s="213">
        <v>0.00042999999999999999</v>
      </c>
      <c r="R468" s="213">
        <f>Q468*H468</f>
        <v>0.026573999999999997</v>
      </c>
      <c r="S468" s="213">
        <v>0</v>
      </c>
      <c r="T468" s="214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15" t="s">
        <v>246</v>
      </c>
      <c r="AT468" s="215" t="s">
        <v>135</v>
      </c>
      <c r="AU468" s="215" t="s">
        <v>85</v>
      </c>
      <c r="AY468" s="17" t="s">
        <v>133</v>
      </c>
      <c r="BE468" s="216">
        <f>IF(N468="základní",J468,0)</f>
        <v>0</v>
      </c>
      <c r="BF468" s="216">
        <f>IF(N468="snížená",J468,0)</f>
        <v>0</v>
      </c>
      <c r="BG468" s="216">
        <f>IF(N468="zákl. přenesená",J468,0)</f>
        <v>0</v>
      </c>
      <c r="BH468" s="216">
        <f>IF(N468="sníž. přenesená",J468,0)</f>
        <v>0</v>
      </c>
      <c r="BI468" s="216">
        <f>IF(N468="nulová",J468,0)</f>
        <v>0</v>
      </c>
      <c r="BJ468" s="17" t="s">
        <v>83</v>
      </c>
      <c r="BK468" s="216">
        <f>ROUND(I468*H468,2)</f>
        <v>0</v>
      </c>
      <c r="BL468" s="17" t="s">
        <v>246</v>
      </c>
      <c r="BM468" s="215" t="s">
        <v>705</v>
      </c>
    </row>
    <row r="469" s="2" customFormat="1">
      <c r="A469" s="38"/>
      <c r="B469" s="39"/>
      <c r="C469" s="40"/>
      <c r="D469" s="217" t="s">
        <v>142</v>
      </c>
      <c r="E469" s="40"/>
      <c r="F469" s="218" t="s">
        <v>706</v>
      </c>
      <c r="G469" s="40"/>
      <c r="H469" s="40"/>
      <c r="I469" s="219"/>
      <c r="J469" s="40"/>
      <c r="K469" s="40"/>
      <c r="L469" s="44"/>
      <c r="M469" s="220"/>
      <c r="N469" s="221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142</v>
      </c>
      <c r="AU469" s="17" t="s">
        <v>85</v>
      </c>
    </row>
    <row r="470" s="13" customFormat="1">
      <c r="A470" s="13"/>
      <c r="B470" s="222"/>
      <c r="C470" s="223"/>
      <c r="D470" s="224" t="s">
        <v>144</v>
      </c>
      <c r="E470" s="225" t="s">
        <v>19</v>
      </c>
      <c r="F470" s="226" t="s">
        <v>707</v>
      </c>
      <c r="G470" s="223"/>
      <c r="H470" s="225" t="s">
        <v>19</v>
      </c>
      <c r="I470" s="227"/>
      <c r="J470" s="223"/>
      <c r="K470" s="223"/>
      <c r="L470" s="228"/>
      <c r="M470" s="229"/>
      <c r="N470" s="230"/>
      <c r="O470" s="230"/>
      <c r="P470" s="230"/>
      <c r="Q470" s="230"/>
      <c r="R470" s="230"/>
      <c r="S470" s="230"/>
      <c r="T470" s="23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2" t="s">
        <v>144</v>
      </c>
      <c r="AU470" s="232" t="s">
        <v>85</v>
      </c>
      <c r="AV470" s="13" t="s">
        <v>83</v>
      </c>
      <c r="AW470" s="13" t="s">
        <v>35</v>
      </c>
      <c r="AX470" s="13" t="s">
        <v>75</v>
      </c>
      <c r="AY470" s="232" t="s">
        <v>133</v>
      </c>
    </row>
    <row r="471" s="14" customFormat="1">
      <c r="A471" s="14"/>
      <c r="B471" s="233"/>
      <c r="C471" s="234"/>
      <c r="D471" s="224" t="s">
        <v>144</v>
      </c>
      <c r="E471" s="235" t="s">
        <v>19</v>
      </c>
      <c r="F471" s="236" t="s">
        <v>708</v>
      </c>
      <c r="G471" s="234"/>
      <c r="H471" s="237">
        <v>61.799999999999997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43" t="s">
        <v>144</v>
      </c>
      <c r="AU471" s="243" t="s">
        <v>85</v>
      </c>
      <c r="AV471" s="14" t="s">
        <v>85</v>
      </c>
      <c r="AW471" s="14" t="s">
        <v>35</v>
      </c>
      <c r="AX471" s="14" t="s">
        <v>75</v>
      </c>
      <c r="AY471" s="243" t="s">
        <v>133</v>
      </c>
    </row>
    <row r="472" s="15" customFormat="1">
      <c r="A472" s="15"/>
      <c r="B472" s="244"/>
      <c r="C472" s="245"/>
      <c r="D472" s="224" t="s">
        <v>144</v>
      </c>
      <c r="E472" s="246" t="s">
        <v>19</v>
      </c>
      <c r="F472" s="247" t="s">
        <v>147</v>
      </c>
      <c r="G472" s="245"/>
      <c r="H472" s="248">
        <v>61.799999999999997</v>
      </c>
      <c r="I472" s="249"/>
      <c r="J472" s="245"/>
      <c r="K472" s="245"/>
      <c r="L472" s="250"/>
      <c r="M472" s="251"/>
      <c r="N472" s="252"/>
      <c r="O472" s="252"/>
      <c r="P472" s="252"/>
      <c r="Q472" s="252"/>
      <c r="R472" s="252"/>
      <c r="S472" s="252"/>
      <c r="T472" s="253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54" t="s">
        <v>144</v>
      </c>
      <c r="AU472" s="254" t="s">
        <v>85</v>
      </c>
      <c r="AV472" s="15" t="s">
        <v>140</v>
      </c>
      <c r="AW472" s="15" t="s">
        <v>35</v>
      </c>
      <c r="AX472" s="15" t="s">
        <v>83</v>
      </c>
      <c r="AY472" s="254" t="s">
        <v>133</v>
      </c>
    </row>
    <row r="473" s="2" customFormat="1" ht="24.15" customHeight="1">
      <c r="A473" s="38"/>
      <c r="B473" s="39"/>
      <c r="C473" s="255" t="s">
        <v>709</v>
      </c>
      <c r="D473" s="255" t="s">
        <v>179</v>
      </c>
      <c r="E473" s="256" t="s">
        <v>710</v>
      </c>
      <c r="F473" s="257" t="s">
        <v>711</v>
      </c>
      <c r="G473" s="258" t="s">
        <v>165</v>
      </c>
      <c r="H473" s="259">
        <v>67.980000000000004</v>
      </c>
      <c r="I473" s="260"/>
      <c r="J473" s="261">
        <f>ROUND(I473*H473,2)</f>
        <v>0</v>
      </c>
      <c r="K473" s="257" t="s">
        <v>139</v>
      </c>
      <c r="L473" s="262"/>
      <c r="M473" s="263" t="s">
        <v>19</v>
      </c>
      <c r="N473" s="264" t="s">
        <v>46</v>
      </c>
      <c r="O473" s="84"/>
      <c r="P473" s="213">
        <f>O473*H473</f>
        <v>0</v>
      </c>
      <c r="Q473" s="213">
        <v>0.00198</v>
      </c>
      <c r="R473" s="213">
        <f>Q473*H473</f>
        <v>0.13460040000000001</v>
      </c>
      <c r="S473" s="213">
        <v>0</v>
      </c>
      <c r="T473" s="214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15" t="s">
        <v>344</v>
      </c>
      <c r="AT473" s="215" t="s">
        <v>179</v>
      </c>
      <c r="AU473" s="215" t="s">
        <v>85</v>
      </c>
      <c r="AY473" s="17" t="s">
        <v>133</v>
      </c>
      <c r="BE473" s="216">
        <f>IF(N473="základní",J473,0)</f>
        <v>0</v>
      </c>
      <c r="BF473" s="216">
        <f>IF(N473="snížená",J473,0)</f>
        <v>0</v>
      </c>
      <c r="BG473" s="216">
        <f>IF(N473="zákl. přenesená",J473,0)</f>
        <v>0</v>
      </c>
      <c r="BH473" s="216">
        <f>IF(N473="sníž. přenesená",J473,0)</f>
        <v>0</v>
      </c>
      <c r="BI473" s="216">
        <f>IF(N473="nulová",J473,0)</f>
        <v>0</v>
      </c>
      <c r="BJ473" s="17" t="s">
        <v>83</v>
      </c>
      <c r="BK473" s="216">
        <f>ROUND(I473*H473,2)</f>
        <v>0</v>
      </c>
      <c r="BL473" s="17" t="s">
        <v>246</v>
      </c>
      <c r="BM473" s="215" t="s">
        <v>712</v>
      </c>
    </row>
    <row r="474" s="14" customFormat="1">
      <c r="A474" s="14"/>
      <c r="B474" s="233"/>
      <c r="C474" s="234"/>
      <c r="D474" s="224" t="s">
        <v>144</v>
      </c>
      <c r="E474" s="235" t="s">
        <v>19</v>
      </c>
      <c r="F474" s="236" t="s">
        <v>713</v>
      </c>
      <c r="G474" s="234"/>
      <c r="H474" s="237">
        <v>67.980000000000004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3" t="s">
        <v>144</v>
      </c>
      <c r="AU474" s="243" t="s">
        <v>85</v>
      </c>
      <c r="AV474" s="14" t="s">
        <v>85</v>
      </c>
      <c r="AW474" s="14" t="s">
        <v>35</v>
      </c>
      <c r="AX474" s="14" t="s">
        <v>83</v>
      </c>
      <c r="AY474" s="243" t="s">
        <v>133</v>
      </c>
    </row>
    <row r="475" s="2" customFormat="1" ht="16.5" customHeight="1">
      <c r="A475" s="38"/>
      <c r="B475" s="39"/>
      <c r="C475" s="204" t="s">
        <v>714</v>
      </c>
      <c r="D475" s="204" t="s">
        <v>135</v>
      </c>
      <c r="E475" s="205" t="s">
        <v>715</v>
      </c>
      <c r="F475" s="206" t="s">
        <v>716</v>
      </c>
      <c r="G475" s="207" t="s">
        <v>187</v>
      </c>
      <c r="H475" s="208">
        <v>64.799999999999997</v>
      </c>
      <c r="I475" s="209"/>
      <c r="J475" s="210">
        <f>ROUND(I475*H475,2)</f>
        <v>0</v>
      </c>
      <c r="K475" s="206" t="s">
        <v>139</v>
      </c>
      <c r="L475" s="44"/>
      <c r="M475" s="211" t="s">
        <v>19</v>
      </c>
      <c r="N475" s="212" t="s">
        <v>46</v>
      </c>
      <c r="O475" s="84"/>
      <c r="P475" s="213">
        <f>O475*H475</f>
        <v>0</v>
      </c>
      <c r="Q475" s="213">
        <v>0</v>
      </c>
      <c r="R475" s="213">
        <f>Q475*H475</f>
        <v>0</v>
      </c>
      <c r="S475" s="213">
        <v>0.035299999999999998</v>
      </c>
      <c r="T475" s="214">
        <f>S475*H475</f>
        <v>2.2874399999999997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15" t="s">
        <v>246</v>
      </c>
      <c r="AT475" s="215" t="s">
        <v>135</v>
      </c>
      <c r="AU475" s="215" t="s">
        <v>85</v>
      </c>
      <c r="AY475" s="17" t="s">
        <v>133</v>
      </c>
      <c r="BE475" s="216">
        <f>IF(N475="základní",J475,0)</f>
        <v>0</v>
      </c>
      <c r="BF475" s="216">
        <f>IF(N475="snížená",J475,0)</f>
        <v>0</v>
      </c>
      <c r="BG475" s="216">
        <f>IF(N475="zákl. přenesená",J475,0)</f>
        <v>0</v>
      </c>
      <c r="BH475" s="216">
        <f>IF(N475="sníž. přenesená",J475,0)</f>
        <v>0</v>
      </c>
      <c r="BI475" s="216">
        <f>IF(N475="nulová",J475,0)</f>
        <v>0</v>
      </c>
      <c r="BJ475" s="17" t="s">
        <v>83</v>
      </c>
      <c r="BK475" s="216">
        <f>ROUND(I475*H475,2)</f>
        <v>0</v>
      </c>
      <c r="BL475" s="17" t="s">
        <v>246</v>
      </c>
      <c r="BM475" s="215" t="s">
        <v>717</v>
      </c>
    </row>
    <row r="476" s="2" customFormat="1">
      <c r="A476" s="38"/>
      <c r="B476" s="39"/>
      <c r="C476" s="40"/>
      <c r="D476" s="217" t="s">
        <v>142</v>
      </c>
      <c r="E476" s="40"/>
      <c r="F476" s="218" t="s">
        <v>718</v>
      </c>
      <c r="G476" s="40"/>
      <c r="H476" s="40"/>
      <c r="I476" s="219"/>
      <c r="J476" s="40"/>
      <c r="K476" s="40"/>
      <c r="L476" s="44"/>
      <c r="M476" s="220"/>
      <c r="N476" s="221"/>
      <c r="O476" s="84"/>
      <c r="P476" s="84"/>
      <c r="Q476" s="84"/>
      <c r="R476" s="84"/>
      <c r="S476" s="84"/>
      <c r="T476" s="85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142</v>
      </c>
      <c r="AU476" s="17" t="s">
        <v>85</v>
      </c>
    </row>
    <row r="477" s="13" customFormat="1">
      <c r="A477" s="13"/>
      <c r="B477" s="222"/>
      <c r="C477" s="223"/>
      <c r="D477" s="224" t="s">
        <v>144</v>
      </c>
      <c r="E477" s="225" t="s">
        <v>19</v>
      </c>
      <c r="F477" s="226" t="s">
        <v>719</v>
      </c>
      <c r="G477" s="223"/>
      <c r="H477" s="225" t="s">
        <v>19</v>
      </c>
      <c r="I477" s="227"/>
      <c r="J477" s="223"/>
      <c r="K477" s="223"/>
      <c r="L477" s="228"/>
      <c r="M477" s="229"/>
      <c r="N477" s="230"/>
      <c r="O477" s="230"/>
      <c r="P477" s="230"/>
      <c r="Q477" s="230"/>
      <c r="R477" s="230"/>
      <c r="S477" s="230"/>
      <c r="T477" s="23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2" t="s">
        <v>144</v>
      </c>
      <c r="AU477" s="232" t="s">
        <v>85</v>
      </c>
      <c r="AV477" s="13" t="s">
        <v>83</v>
      </c>
      <c r="AW477" s="13" t="s">
        <v>35</v>
      </c>
      <c r="AX477" s="13" t="s">
        <v>75</v>
      </c>
      <c r="AY477" s="232" t="s">
        <v>133</v>
      </c>
    </row>
    <row r="478" s="14" customFormat="1">
      <c r="A478" s="14"/>
      <c r="B478" s="233"/>
      <c r="C478" s="234"/>
      <c r="D478" s="224" t="s">
        <v>144</v>
      </c>
      <c r="E478" s="235" t="s">
        <v>19</v>
      </c>
      <c r="F478" s="236" t="s">
        <v>678</v>
      </c>
      <c r="G478" s="234"/>
      <c r="H478" s="237">
        <v>64.799999999999997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43" t="s">
        <v>144</v>
      </c>
      <c r="AU478" s="243" t="s">
        <v>85</v>
      </c>
      <c r="AV478" s="14" t="s">
        <v>85</v>
      </c>
      <c r="AW478" s="14" t="s">
        <v>35</v>
      </c>
      <c r="AX478" s="14" t="s">
        <v>75</v>
      </c>
      <c r="AY478" s="243" t="s">
        <v>133</v>
      </c>
    </row>
    <row r="479" s="15" customFormat="1">
      <c r="A479" s="15"/>
      <c r="B479" s="244"/>
      <c r="C479" s="245"/>
      <c r="D479" s="224" t="s">
        <v>144</v>
      </c>
      <c r="E479" s="246" t="s">
        <v>19</v>
      </c>
      <c r="F479" s="247" t="s">
        <v>147</v>
      </c>
      <c r="G479" s="245"/>
      <c r="H479" s="248">
        <v>64.799999999999997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54" t="s">
        <v>144</v>
      </c>
      <c r="AU479" s="254" t="s">
        <v>85</v>
      </c>
      <c r="AV479" s="15" t="s">
        <v>140</v>
      </c>
      <c r="AW479" s="15" t="s">
        <v>35</v>
      </c>
      <c r="AX479" s="15" t="s">
        <v>83</v>
      </c>
      <c r="AY479" s="254" t="s">
        <v>133</v>
      </c>
    </row>
    <row r="480" s="2" customFormat="1" ht="37.8" customHeight="1">
      <c r="A480" s="38"/>
      <c r="B480" s="39"/>
      <c r="C480" s="204" t="s">
        <v>720</v>
      </c>
      <c r="D480" s="204" t="s">
        <v>135</v>
      </c>
      <c r="E480" s="205" t="s">
        <v>721</v>
      </c>
      <c r="F480" s="206" t="s">
        <v>722</v>
      </c>
      <c r="G480" s="207" t="s">
        <v>187</v>
      </c>
      <c r="H480" s="208">
        <v>64.799999999999997</v>
      </c>
      <c r="I480" s="209"/>
      <c r="J480" s="210">
        <f>ROUND(I480*H480,2)</f>
        <v>0</v>
      </c>
      <c r="K480" s="206" t="s">
        <v>139</v>
      </c>
      <c r="L480" s="44"/>
      <c r="M480" s="211" t="s">
        <v>19</v>
      </c>
      <c r="N480" s="212" t="s">
        <v>46</v>
      </c>
      <c r="O480" s="84"/>
      <c r="P480" s="213">
        <f>O480*H480</f>
        <v>0</v>
      </c>
      <c r="Q480" s="213">
        <v>0.0060000000000000001</v>
      </c>
      <c r="R480" s="213">
        <f>Q480*H480</f>
        <v>0.38879999999999998</v>
      </c>
      <c r="S480" s="213">
        <v>0</v>
      </c>
      <c r="T480" s="214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15" t="s">
        <v>246</v>
      </c>
      <c r="AT480" s="215" t="s">
        <v>135</v>
      </c>
      <c r="AU480" s="215" t="s">
        <v>85</v>
      </c>
      <c r="AY480" s="17" t="s">
        <v>133</v>
      </c>
      <c r="BE480" s="216">
        <f>IF(N480="základní",J480,0)</f>
        <v>0</v>
      </c>
      <c r="BF480" s="216">
        <f>IF(N480="snížená",J480,0)</f>
        <v>0</v>
      </c>
      <c r="BG480" s="216">
        <f>IF(N480="zákl. přenesená",J480,0)</f>
        <v>0</v>
      </c>
      <c r="BH480" s="216">
        <f>IF(N480="sníž. přenesená",J480,0)</f>
        <v>0</v>
      </c>
      <c r="BI480" s="216">
        <f>IF(N480="nulová",J480,0)</f>
        <v>0</v>
      </c>
      <c r="BJ480" s="17" t="s">
        <v>83</v>
      </c>
      <c r="BK480" s="216">
        <f>ROUND(I480*H480,2)</f>
        <v>0</v>
      </c>
      <c r="BL480" s="17" t="s">
        <v>246</v>
      </c>
      <c r="BM480" s="215" t="s">
        <v>723</v>
      </c>
    </row>
    <row r="481" s="2" customFormat="1">
      <c r="A481" s="38"/>
      <c r="B481" s="39"/>
      <c r="C481" s="40"/>
      <c r="D481" s="217" t="s">
        <v>142</v>
      </c>
      <c r="E481" s="40"/>
      <c r="F481" s="218" t="s">
        <v>724</v>
      </c>
      <c r="G481" s="40"/>
      <c r="H481" s="40"/>
      <c r="I481" s="219"/>
      <c r="J481" s="40"/>
      <c r="K481" s="40"/>
      <c r="L481" s="44"/>
      <c r="M481" s="220"/>
      <c r="N481" s="221"/>
      <c r="O481" s="84"/>
      <c r="P481" s="84"/>
      <c r="Q481" s="84"/>
      <c r="R481" s="84"/>
      <c r="S481" s="84"/>
      <c r="T481" s="85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142</v>
      </c>
      <c r="AU481" s="17" t="s">
        <v>85</v>
      </c>
    </row>
    <row r="482" s="13" customFormat="1">
      <c r="A482" s="13"/>
      <c r="B482" s="222"/>
      <c r="C482" s="223"/>
      <c r="D482" s="224" t="s">
        <v>144</v>
      </c>
      <c r="E482" s="225" t="s">
        <v>19</v>
      </c>
      <c r="F482" s="226" t="s">
        <v>677</v>
      </c>
      <c r="G482" s="223"/>
      <c r="H482" s="225" t="s">
        <v>19</v>
      </c>
      <c r="I482" s="227"/>
      <c r="J482" s="223"/>
      <c r="K482" s="223"/>
      <c r="L482" s="228"/>
      <c r="M482" s="229"/>
      <c r="N482" s="230"/>
      <c r="O482" s="230"/>
      <c r="P482" s="230"/>
      <c r="Q482" s="230"/>
      <c r="R482" s="230"/>
      <c r="S482" s="230"/>
      <c r="T482" s="23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2" t="s">
        <v>144</v>
      </c>
      <c r="AU482" s="232" t="s">
        <v>85</v>
      </c>
      <c r="AV482" s="13" t="s">
        <v>83</v>
      </c>
      <c r="AW482" s="13" t="s">
        <v>35</v>
      </c>
      <c r="AX482" s="13" t="s">
        <v>75</v>
      </c>
      <c r="AY482" s="232" t="s">
        <v>133</v>
      </c>
    </row>
    <row r="483" s="14" customFormat="1">
      <c r="A483" s="14"/>
      <c r="B483" s="233"/>
      <c r="C483" s="234"/>
      <c r="D483" s="224" t="s">
        <v>144</v>
      </c>
      <c r="E483" s="235" t="s">
        <v>19</v>
      </c>
      <c r="F483" s="236" t="s">
        <v>678</v>
      </c>
      <c r="G483" s="234"/>
      <c r="H483" s="237">
        <v>64.799999999999997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43" t="s">
        <v>144</v>
      </c>
      <c r="AU483" s="243" t="s">
        <v>85</v>
      </c>
      <c r="AV483" s="14" t="s">
        <v>85</v>
      </c>
      <c r="AW483" s="14" t="s">
        <v>35</v>
      </c>
      <c r="AX483" s="14" t="s">
        <v>75</v>
      </c>
      <c r="AY483" s="243" t="s">
        <v>133</v>
      </c>
    </row>
    <row r="484" s="15" customFormat="1">
      <c r="A484" s="15"/>
      <c r="B484" s="244"/>
      <c r="C484" s="245"/>
      <c r="D484" s="224" t="s">
        <v>144</v>
      </c>
      <c r="E484" s="246" t="s">
        <v>19</v>
      </c>
      <c r="F484" s="247" t="s">
        <v>147</v>
      </c>
      <c r="G484" s="245"/>
      <c r="H484" s="248">
        <v>64.799999999999997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54" t="s">
        <v>144</v>
      </c>
      <c r="AU484" s="254" t="s">
        <v>85</v>
      </c>
      <c r="AV484" s="15" t="s">
        <v>140</v>
      </c>
      <c r="AW484" s="15" t="s">
        <v>35</v>
      </c>
      <c r="AX484" s="15" t="s">
        <v>83</v>
      </c>
      <c r="AY484" s="254" t="s">
        <v>133</v>
      </c>
    </row>
    <row r="485" s="2" customFormat="1" ht="24.15" customHeight="1">
      <c r="A485" s="38"/>
      <c r="B485" s="39"/>
      <c r="C485" s="255" t="s">
        <v>725</v>
      </c>
      <c r="D485" s="255" t="s">
        <v>179</v>
      </c>
      <c r="E485" s="256" t="s">
        <v>726</v>
      </c>
      <c r="F485" s="257" t="s">
        <v>727</v>
      </c>
      <c r="G485" s="258" t="s">
        <v>187</v>
      </c>
      <c r="H485" s="259">
        <v>71.280000000000001</v>
      </c>
      <c r="I485" s="260"/>
      <c r="J485" s="261">
        <f>ROUND(I485*H485,2)</f>
        <v>0</v>
      </c>
      <c r="K485" s="257" t="s">
        <v>139</v>
      </c>
      <c r="L485" s="262"/>
      <c r="M485" s="263" t="s">
        <v>19</v>
      </c>
      <c r="N485" s="264" t="s">
        <v>46</v>
      </c>
      <c r="O485" s="84"/>
      <c r="P485" s="213">
        <f>O485*H485</f>
        <v>0</v>
      </c>
      <c r="Q485" s="213">
        <v>0.021999999999999999</v>
      </c>
      <c r="R485" s="213">
        <f>Q485*H485</f>
        <v>1.56816</v>
      </c>
      <c r="S485" s="213">
        <v>0</v>
      </c>
      <c r="T485" s="214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15" t="s">
        <v>344</v>
      </c>
      <c r="AT485" s="215" t="s">
        <v>179</v>
      </c>
      <c r="AU485" s="215" t="s">
        <v>85</v>
      </c>
      <c r="AY485" s="17" t="s">
        <v>133</v>
      </c>
      <c r="BE485" s="216">
        <f>IF(N485="základní",J485,0)</f>
        <v>0</v>
      </c>
      <c r="BF485" s="216">
        <f>IF(N485="snížená",J485,0)</f>
        <v>0</v>
      </c>
      <c r="BG485" s="216">
        <f>IF(N485="zákl. přenesená",J485,0)</f>
        <v>0</v>
      </c>
      <c r="BH485" s="216">
        <f>IF(N485="sníž. přenesená",J485,0)</f>
        <v>0</v>
      </c>
      <c r="BI485" s="216">
        <f>IF(N485="nulová",J485,0)</f>
        <v>0</v>
      </c>
      <c r="BJ485" s="17" t="s">
        <v>83</v>
      </c>
      <c r="BK485" s="216">
        <f>ROUND(I485*H485,2)</f>
        <v>0</v>
      </c>
      <c r="BL485" s="17" t="s">
        <v>246</v>
      </c>
      <c r="BM485" s="215" t="s">
        <v>728</v>
      </c>
    </row>
    <row r="486" s="14" customFormat="1">
      <c r="A486" s="14"/>
      <c r="B486" s="233"/>
      <c r="C486" s="234"/>
      <c r="D486" s="224" t="s">
        <v>144</v>
      </c>
      <c r="E486" s="235" t="s">
        <v>19</v>
      </c>
      <c r="F486" s="236" t="s">
        <v>729</v>
      </c>
      <c r="G486" s="234"/>
      <c r="H486" s="237">
        <v>71.280000000000001</v>
      </c>
      <c r="I486" s="238"/>
      <c r="J486" s="234"/>
      <c r="K486" s="234"/>
      <c r="L486" s="239"/>
      <c r="M486" s="240"/>
      <c r="N486" s="241"/>
      <c r="O486" s="241"/>
      <c r="P486" s="241"/>
      <c r="Q486" s="241"/>
      <c r="R486" s="241"/>
      <c r="S486" s="241"/>
      <c r="T486" s="24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3" t="s">
        <v>144</v>
      </c>
      <c r="AU486" s="243" t="s">
        <v>85</v>
      </c>
      <c r="AV486" s="14" t="s">
        <v>85</v>
      </c>
      <c r="AW486" s="14" t="s">
        <v>35</v>
      </c>
      <c r="AX486" s="14" t="s">
        <v>83</v>
      </c>
      <c r="AY486" s="243" t="s">
        <v>133</v>
      </c>
    </row>
    <row r="487" s="2" customFormat="1" ht="49.05" customHeight="1">
      <c r="A487" s="38"/>
      <c r="B487" s="39"/>
      <c r="C487" s="204" t="s">
        <v>730</v>
      </c>
      <c r="D487" s="204" t="s">
        <v>135</v>
      </c>
      <c r="E487" s="205" t="s">
        <v>731</v>
      </c>
      <c r="F487" s="206" t="s">
        <v>732</v>
      </c>
      <c r="G487" s="207" t="s">
        <v>173</v>
      </c>
      <c r="H487" s="208">
        <v>2.4319999999999999</v>
      </c>
      <c r="I487" s="209"/>
      <c r="J487" s="210">
        <f>ROUND(I487*H487,2)</f>
        <v>0</v>
      </c>
      <c r="K487" s="206" t="s">
        <v>139</v>
      </c>
      <c r="L487" s="44"/>
      <c r="M487" s="211" t="s">
        <v>19</v>
      </c>
      <c r="N487" s="212" t="s">
        <v>46</v>
      </c>
      <c r="O487" s="84"/>
      <c r="P487" s="213">
        <f>O487*H487</f>
        <v>0</v>
      </c>
      <c r="Q487" s="213">
        <v>0</v>
      </c>
      <c r="R487" s="213">
        <f>Q487*H487</f>
        <v>0</v>
      </c>
      <c r="S487" s="213">
        <v>0</v>
      </c>
      <c r="T487" s="214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15" t="s">
        <v>246</v>
      </c>
      <c r="AT487" s="215" t="s">
        <v>135</v>
      </c>
      <c r="AU487" s="215" t="s">
        <v>85</v>
      </c>
      <c r="AY487" s="17" t="s">
        <v>133</v>
      </c>
      <c r="BE487" s="216">
        <f>IF(N487="základní",J487,0)</f>
        <v>0</v>
      </c>
      <c r="BF487" s="216">
        <f>IF(N487="snížená",J487,0)</f>
        <v>0</v>
      </c>
      <c r="BG487" s="216">
        <f>IF(N487="zákl. přenesená",J487,0)</f>
        <v>0</v>
      </c>
      <c r="BH487" s="216">
        <f>IF(N487="sníž. přenesená",J487,0)</f>
        <v>0</v>
      </c>
      <c r="BI487" s="216">
        <f>IF(N487="nulová",J487,0)</f>
        <v>0</v>
      </c>
      <c r="BJ487" s="17" t="s">
        <v>83</v>
      </c>
      <c r="BK487" s="216">
        <f>ROUND(I487*H487,2)</f>
        <v>0</v>
      </c>
      <c r="BL487" s="17" t="s">
        <v>246</v>
      </c>
      <c r="BM487" s="215" t="s">
        <v>733</v>
      </c>
    </row>
    <row r="488" s="2" customFormat="1">
      <c r="A488" s="38"/>
      <c r="B488" s="39"/>
      <c r="C488" s="40"/>
      <c r="D488" s="217" t="s">
        <v>142</v>
      </c>
      <c r="E488" s="40"/>
      <c r="F488" s="218" t="s">
        <v>734</v>
      </c>
      <c r="G488" s="40"/>
      <c r="H488" s="40"/>
      <c r="I488" s="219"/>
      <c r="J488" s="40"/>
      <c r="K488" s="40"/>
      <c r="L488" s="44"/>
      <c r="M488" s="220"/>
      <c r="N488" s="221"/>
      <c r="O488" s="84"/>
      <c r="P488" s="84"/>
      <c r="Q488" s="84"/>
      <c r="R488" s="84"/>
      <c r="S488" s="84"/>
      <c r="T488" s="85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142</v>
      </c>
      <c r="AU488" s="17" t="s">
        <v>85</v>
      </c>
    </row>
    <row r="489" s="12" customFormat="1" ht="22.8" customHeight="1">
      <c r="A489" s="12"/>
      <c r="B489" s="188"/>
      <c r="C489" s="189"/>
      <c r="D489" s="190" t="s">
        <v>74</v>
      </c>
      <c r="E489" s="202" t="s">
        <v>735</v>
      </c>
      <c r="F489" s="202" t="s">
        <v>736</v>
      </c>
      <c r="G489" s="189"/>
      <c r="H489" s="189"/>
      <c r="I489" s="192"/>
      <c r="J489" s="203">
        <f>BK489</f>
        <v>0</v>
      </c>
      <c r="K489" s="189"/>
      <c r="L489" s="194"/>
      <c r="M489" s="195"/>
      <c r="N489" s="196"/>
      <c r="O489" s="196"/>
      <c r="P489" s="197">
        <f>SUM(P490:P509)</f>
        <v>0</v>
      </c>
      <c r="Q489" s="196"/>
      <c r="R489" s="197">
        <f>SUM(R490:R509)</f>
        <v>0.045338579999999996</v>
      </c>
      <c r="S489" s="196"/>
      <c r="T489" s="198">
        <f>SUM(T490:T509)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99" t="s">
        <v>85</v>
      </c>
      <c r="AT489" s="200" t="s">
        <v>74</v>
      </c>
      <c r="AU489" s="200" t="s">
        <v>83</v>
      </c>
      <c r="AY489" s="199" t="s">
        <v>133</v>
      </c>
      <c r="BK489" s="201">
        <f>SUM(BK490:BK509)</f>
        <v>0</v>
      </c>
    </row>
    <row r="490" s="2" customFormat="1" ht="24.15" customHeight="1">
      <c r="A490" s="38"/>
      <c r="B490" s="39"/>
      <c r="C490" s="204" t="s">
        <v>737</v>
      </c>
      <c r="D490" s="204" t="s">
        <v>135</v>
      </c>
      <c r="E490" s="205" t="s">
        <v>738</v>
      </c>
      <c r="F490" s="206" t="s">
        <v>739</v>
      </c>
      <c r="G490" s="207" t="s">
        <v>187</v>
      </c>
      <c r="H490" s="208">
        <v>23.795999999999999</v>
      </c>
      <c r="I490" s="209"/>
      <c r="J490" s="210">
        <f>ROUND(I490*H490,2)</f>
        <v>0</v>
      </c>
      <c r="K490" s="206" t="s">
        <v>139</v>
      </c>
      <c r="L490" s="44"/>
      <c r="M490" s="211" t="s">
        <v>19</v>
      </c>
      <c r="N490" s="212" t="s">
        <v>46</v>
      </c>
      <c r="O490" s="84"/>
      <c r="P490" s="213">
        <f>O490*H490</f>
        <v>0</v>
      </c>
      <c r="Q490" s="213">
        <v>0</v>
      </c>
      <c r="R490" s="213">
        <f>Q490*H490</f>
        <v>0</v>
      </c>
      <c r="S490" s="213">
        <v>0</v>
      </c>
      <c r="T490" s="214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15" t="s">
        <v>246</v>
      </c>
      <c r="AT490" s="215" t="s">
        <v>135</v>
      </c>
      <c r="AU490" s="215" t="s">
        <v>85</v>
      </c>
      <c r="AY490" s="17" t="s">
        <v>133</v>
      </c>
      <c r="BE490" s="216">
        <f>IF(N490="základní",J490,0)</f>
        <v>0</v>
      </c>
      <c r="BF490" s="216">
        <f>IF(N490="snížená",J490,0)</f>
        <v>0</v>
      </c>
      <c r="BG490" s="216">
        <f>IF(N490="zákl. přenesená",J490,0)</f>
        <v>0</v>
      </c>
      <c r="BH490" s="216">
        <f>IF(N490="sníž. přenesená",J490,0)</f>
        <v>0</v>
      </c>
      <c r="BI490" s="216">
        <f>IF(N490="nulová",J490,0)</f>
        <v>0</v>
      </c>
      <c r="BJ490" s="17" t="s">
        <v>83</v>
      </c>
      <c r="BK490" s="216">
        <f>ROUND(I490*H490,2)</f>
        <v>0</v>
      </c>
      <c r="BL490" s="17" t="s">
        <v>246</v>
      </c>
      <c r="BM490" s="215" t="s">
        <v>740</v>
      </c>
    </row>
    <row r="491" s="2" customFormat="1">
      <c r="A491" s="38"/>
      <c r="B491" s="39"/>
      <c r="C491" s="40"/>
      <c r="D491" s="217" t="s">
        <v>142</v>
      </c>
      <c r="E491" s="40"/>
      <c r="F491" s="218" t="s">
        <v>741</v>
      </c>
      <c r="G491" s="40"/>
      <c r="H491" s="40"/>
      <c r="I491" s="219"/>
      <c r="J491" s="40"/>
      <c r="K491" s="40"/>
      <c r="L491" s="44"/>
      <c r="M491" s="220"/>
      <c r="N491" s="221"/>
      <c r="O491" s="84"/>
      <c r="P491" s="84"/>
      <c r="Q491" s="84"/>
      <c r="R491" s="84"/>
      <c r="S491" s="84"/>
      <c r="T491" s="85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142</v>
      </c>
      <c r="AU491" s="17" t="s">
        <v>85</v>
      </c>
    </row>
    <row r="492" s="13" customFormat="1">
      <c r="A492" s="13"/>
      <c r="B492" s="222"/>
      <c r="C492" s="223"/>
      <c r="D492" s="224" t="s">
        <v>144</v>
      </c>
      <c r="E492" s="225" t="s">
        <v>19</v>
      </c>
      <c r="F492" s="226" t="s">
        <v>742</v>
      </c>
      <c r="G492" s="223"/>
      <c r="H492" s="225" t="s">
        <v>19</v>
      </c>
      <c r="I492" s="227"/>
      <c r="J492" s="223"/>
      <c r="K492" s="223"/>
      <c r="L492" s="228"/>
      <c r="M492" s="229"/>
      <c r="N492" s="230"/>
      <c r="O492" s="230"/>
      <c r="P492" s="230"/>
      <c r="Q492" s="230"/>
      <c r="R492" s="230"/>
      <c r="S492" s="230"/>
      <c r="T492" s="23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2" t="s">
        <v>144</v>
      </c>
      <c r="AU492" s="232" t="s">
        <v>85</v>
      </c>
      <c r="AV492" s="13" t="s">
        <v>83</v>
      </c>
      <c r="AW492" s="13" t="s">
        <v>35</v>
      </c>
      <c r="AX492" s="13" t="s">
        <v>75</v>
      </c>
      <c r="AY492" s="232" t="s">
        <v>133</v>
      </c>
    </row>
    <row r="493" s="14" customFormat="1">
      <c r="A493" s="14"/>
      <c r="B493" s="233"/>
      <c r="C493" s="234"/>
      <c r="D493" s="224" t="s">
        <v>144</v>
      </c>
      <c r="E493" s="235" t="s">
        <v>19</v>
      </c>
      <c r="F493" s="236" t="s">
        <v>743</v>
      </c>
      <c r="G493" s="234"/>
      <c r="H493" s="237">
        <v>23.795999999999999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3" t="s">
        <v>144</v>
      </c>
      <c r="AU493" s="243" t="s">
        <v>85</v>
      </c>
      <c r="AV493" s="14" t="s">
        <v>85</v>
      </c>
      <c r="AW493" s="14" t="s">
        <v>35</v>
      </c>
      <c r="AX493" s="14" t="s">
        <v>75</v>
      </c>
      <c r="AY493" s="243" t="s">
        <v>133</v>
      </c>
    </row>
    <row r="494" s="15" customFormat="1">
      <c r="A494" s="15"/>
      <c r="B494" s="244"/>
      <c r="C494" s="245"/>
      <c r="D494" s="224" t="s">
        <v>144</v>
      </c>
      <c r="E494" s="246" t="s">
        <v>19</v>
      </c>
      <c r="F494" s="247" t="s">
        <v>147</v>
      </c>
      <c r="G494" s="245"/>
      <c r="H494" s="248">
        <v>23.795999999999999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54" t="s">
        <v>144</v>
      </c>
      <c r="AU494" s="254" t="s">
        <v>85</v>
      </c>
      <c r="AV494" s="15" t="s">
        <v>140</v>
      </c>
      <c r="AW494" s="15" t="s">
        <v>35</v>
      </c>
      <c r="AX494" s="15" t="s">
        <v>83</v>
      </c>
      <c r="AY494" s="254" t="s">
        <v>133</v>
      </c>
    </row>
    <row r="495" s="2" customFormat="1" ht="24.15" customHeight="1">
      <c r="A495" s="38"/>
      <c r="B495" s="39"/>
      <c r="C495" s="204" t="s">
        <v>744</v>
      </c>
      <c r="D495" s="204" t="s">
        <v>135</v>
      </c>
      <c r="E495" s="205" t="s">
        <v>745</v>
      </c>
      <c r="F495" s="206" t="s">
        <v>746</v>
      </c>
      <c r="G495" s="207" t="s">
        <v>187</v>
      </c>
      <c r="H495" s="208">
        <v>23.795999999999999</v>
      </c>
      <c r="I495" s="209"/>
      <c r="J495" s="210">
        <f>ROUND(I495*H495,2)</f>
        <v>0</v>
      </c>
      <c r="K495" s="206" t="s">
        <v>139</v>
      </c>
      <c r="L495" s="44"/>
      <c r="M495" s="211" t="s">
        <v>19</v>
      </c>
      <c r="N495" s="212" t="s">
        <v>46</v>
      </c>
      <c r="O495" s="84"/>
      <c r="P495" s="213">
        <f>O495*H495</f>
        <v>0</v>
      </c>
      <c r="Q495" s="213">
        <v>0.00017000000000000001</v>
      </c>
      <c r="R495" s="213">
        <f>Q495*H495</f>
        <v>0.0040453199999999998</v>
      </c>
      <c r="S495" s="213">
        <v>0</v>
      </c>
      <c r="T495" s="214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15" t="s">
        <v>246</v>
      </c>
      <c r="AT495" s="215" t="s">
        <v>135</v>
      </c>
      <c r="AU495" s="215" t="s">
        <v>85</v>
      </c>
      <c r="AY495" s="17" t="s">
        <v>133</v>
      </c>
      <c r="BE495" s="216">
        <f>IF(N495="základní",J495,0)</f>
        <v>0</v>
      </c>
      <c r="BF495" s="216">
        <f>IF(N495="snížená",J495,0)</f>
        <v>0</v>
      </c>
      <c r="BG495" s="216">
        <f>IF(N495="zákl. přenesená",J495,0)</f>
        <v>0</v>
      </c>
      <c r="BH495" s="216">
        <f>IF(N495="sníž. přenesená",J495,0)</f>
        <v>0</v>
      </c>
      <c r="BI495" s="216">
        <f>IF(N495="nulová",J495,0)</f>
        <v>0</v>
      </c>
      <c r="BJ495" s="17" t="s">
        <v>83</v>
      </c>
      <c r="BK495" s="216">
        <f>ROUND(I495*H495,2)</f>
        <v>0</v>
      </c>
      <c r="BL495" s="17" t="s">
        <v>246</v>
      </c>
      <c r="BM495" s="215" t="s">
        <v>747</v>
      </c>
    </row>
    <row r="496" s="2" customFormat="1">
      <c r="A496" s="38"/>
      <c r="B496" s="39"/>
      <c r="C496" s="40"/>
      <c r="D496" s="217" t="s">
        <v>142</v>
      </c>
      <c r="E496" s="40"/>
      <c r="F496" s="218" t="s">
        <v>748</v>
      </c>
      <c r="G496" s="40"/>
      <c r="H496" s="40"/>
      <c r="I496" s="219"/>
      <c r="J496" s="40"/>
      <c r="K496" s="40"/>
      <c r="L496" s="44"/>
      <c r="M496" s="220"/>
      <c r="N496" s="221"/>
      <c r="O496" s="84"/>
      <c r="P496" s="84"/>
      <c r="Q496" s="84"/>
      <c r="R496" s="84"/>
      <c r="S496" s="84"/>
      <c r="T496" s="85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142</v>
      </c>
      <c r="AU496" s="17" t="s">
        <v>85</v>
      </c>
    </row>
    <row r="497" s="13" customFormat="1">
      <c r="A497" s="13"/>
      <c r="B497" s="222"/>
      <c r="C497" s="223"/>
      <c r="D497" s="224" t="s">
        <v>144</v>
      </c>
      <c r="E497" s="225" t="s">
        <v>19</v>
      </c>
      <c r="F497" s="226" t="s">
        <v>742</v>
      </c>
      <c r="G497" s="223"/>
      <c r="H497" s="225" t="s">
        <v>19</v>
      </c>
      <c r="I497" s="227"/>
      <c r="J497" s="223"/>
      <c r="K497" s="223"/>
      <c r="L497" s="228"/>
      <c r="M497" s="229"/>
      <c r="N497" s="230"/>
      <c r="O497" s="230"/>
      <c r="P497" s="230"/>
      <c r="Q497" s="230"/>
      <c r="R497" s="230"/>
      <c r="S497" s="230"/>
      <c r="T497" s="23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2" t="s">
        <v>144</v>
      </c>
      <c r="AU497" s="232" t="s">
        <v>85</v>
      </c>
      <c r="AV497" s="13" t="s">
        <v>83</v>
      </c>
      <c r="AW497" s="13" t="s">
        <v>35</v>
      </c>
      <c r="AX497" s="13" t="s">
        <v>75</v>
      </c>
      <c r="AY497" s="232" t="s">
        <v>133</v>
      </c>
    </row>
    <row r="498" s="14" customFormat="1">
      <c r="A498" s="14"/>
      <c r="B498" s="233"/>
      <c r="C498" s="234"/>
      <c r="D498" s="224" t="s">
        <v>144</v>
      </c>
      <c r="E498" s="235" t="s">
        <v>19</v>
      </c>
      <c r="F498" s="236" t="s">
        <v>743</v>
      </c>
      <c r="G498" s="234"/>
      <c r="H498" s="237">
        <v>23.795999999999999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43" t="s">
        <v>144</v>
      </c>
      <c r="AU498" s="243" t="s">
        <v>85</v>
      </c>
      <c r="AV498" s="14" t="s">
        <v>85</v>
      </c>
      <c r="AW498" s="14" t="s">
        <v>35</v>
      </c>
      <c r="AX498" s="14" t="s">
        <v>75</v>
      </c>
      <c r="AY498" s="243" t="s">
        <v>133</v>
      </c>
    </row>
    <row r="499" s="15" customFormat="1">
      <c r="A499" s="15"/>
      <c r="B499" s="244"/>
      <c r="C499" s="245"/>
      <c r="D499" s="224" t="s">
        <v>144</v>
      </c>
      <c r="E499" s="246" t="s">
        <v>19</v>
      </c>
      <c r="F499" s="247" t="s">
        <v>147</v>
      </c>
      <c r="G499" s="245"/>
      <c r="H499" s="248">
        <v>23.795999999999999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54" t="s">
        <v>144</v>
      </c>
      <c r="AU499" s="254" t="s">
        <v>85</v>
      </c>
      <c r="AV499" s="15" t="s">
        <v>140</v>
      </c>
      <c r="AW499" s="15" t="s">
        <v>35</v>
      </c>
      <c r="AX499" s="15" t="s">
        <v>83</v>
      </c>
      <c r="AY499" s="254" t="s">
        <v>133</v>
      </c>
    </row>
    <row r="500" s="2" customFormat="1" ht="24.15" customHeight="1">
      <c r="A500" s="38"/>
      <c r="B500" s="39"/>
      <c r="C500" s="204" t="s">
        <v>749</v>
      </c>
      <c r="D500" s="204" t="s">
        <v>135</v>
      </c>
      <c r="E500" s="205" t="s">
        <v>750</v>
      </c>
      <c r="F500" s="206" t="s">
        <v>751</v>
      </c>
      <c r="G500" s="207" t="s">
        <v>187</v>
      </c>
      <c r="H500" s="208">
        <v>23.795999999999999</v>
      </c>
      <c r="I500" s="209"/>
      <c r="J500" s="210">
        <f>ROUND(I500*H500,2)</f>
        <v>0</v>
      </c>
      <c r="K500" s="206" t="s">
        <v>139</v>
      </c>
      <c r="L500" s="44"/>
      <c r="M500" s="211" t="s">
        <v>19</v>
      </c>
      <c r="N500" s="212" t="s">
        <v>46</v>
      </c>
      <c r="O500" s="84"/>
      <c r="P500" s="213">
        <f>O500*H500</f>
        <v>0</v>
      </c>
      <c r="Q500" s="213">
        <v>0.00012</v>
      </c>
      <c r="R500" s="213">
        <f>Q500*H500</f>
        <v>0.0028555199999999998</v>
      </c>
      <c r="S500" s="213">
        <v>0</v>
      </c>
      <c r="T500" s="214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15" t="s">
        <v>246</v>
      </c>
      <c r="AT500" s="215" t="s">
        <v>135</v>
      </c>
      <c r="AU500" s="215" t="s">
        <v>85</v>
      </c>
      <c r="AY500" s="17" t="s">
        <v>133</v>
      </c>
      <c r="BE500" s="216">
        <f>IF(N500="základní",J500,0)</f>
        <v>0</v>
      </c>
      <c r="BF500" s="216">
        <f>IF(N500="snížená",J500,0)</f>
        <v>0</v>
      </c>
      <c r="BG500" s="216">
        <f>IF(N500="zákl. přenesená",J500,0)</f>
        <v>0</v>
      </c>
      <c r="BH500" s="216">
        <f>IF(N500="sníž. přenesená",J500,0)</f>
        <v>0</v>
      </c>
      <c r="BI500" s="216">
        <f>IF(N500="nulová",J500,0)</f>
        <v>0</v>
      </c>
      <c r="BJ500" s="17" t="s">
        <v>83</v>
      </c>
      <c r="BK500" s="216">
        <f>ROUND(I500*H500,2)</f>
        <v>0</v>
      </c>
      <c r="BL500" s="17" t="s">
        <v>246</v>
      </c>
      <c r="BM500" s="215" t="s">
        <v>752</v>
      </c>
    </row>
    <row r="501" s="2" customFormat="1">
      <c r="A501" s="38"/>
      <c r="B501" s="39"/>
      <c r="C501" s="40"/>
      <c r="D501" s="217" t="s">
        <v>142</v>
      </c>
      <c r="E501" s="40"/>
      <c r="F501" s="218" t="s">
        <v>753</v>
      </c>
      <c r="G501" s="40"/>
      <c r="H501" s="40"/>
      <c r="I501" s="219"/>
      <c r="J501" s="40"/>
      <c r="K501" s="40"/>
      <c r="L501" s="44"/>
      <c r="M501" s="220"/>
      <c r="N501" s="221"/>
      <c r="O501" s="84"/>
      <c r="P501" s="84"/>
      <c r="Q501" s="84"/>
      <c r="R501" s="84"/>
      <c r="S501" s="84"/>
      <c r="T501" s="85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142</v>
      </c>
      <c r="AU501" s="17" t="s">
        <v>85</v>
      </c>
    </row>
    <row r="502" s="13" customFormat="1">
      <c r="A502" s="13"/>
      <c r="B502" s="222"/>
      <c r="C502" s="223"/>
      <c r="D502" s="224" t="s">
        <v>144</v>
      </c>
      <c r="E502" s="225" t="s">
        <v>19</v>
      </c>
      <c r="F502" s="226" t="s">
        <v>742</v>
      </c>
      <c r="G502" s="223"/>
      <c r="H502" s="225" t="s">
        <v>19</v>
      </c>
      <c r="I502" s="227"/>
      <c r="J502" s="223"/>
      <c r="K502" s="223"/>
      <c r="L502" s="228"/>
      <c r="M502" s="229"/>
      <c r="N502" s="230"/>
      <c r="O502" s="230"/>
      <c r="P502" s="230"/>
      <c r="Q502" s="230"/>
      <c r="R502" s="230"/>
      <c r="S502" s="230"/>
      <c r="T502" s="23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2" t="s">
        <v>144</v>
      </c>
      <c r="AU502" s="232" t="s">
        <v>85</v>
      </c>
      <c r="AV502" s="13" t="s">
        <v>83</v>
      </c>
      <c r="AW502" s="13" t="s">
        <v>35</v>
      </c>
      <c r="AX502" s="13" t="s">
        <v>75</v>
      </c>
      <c r="AY502" s="232" t="s">
        <v>133</v>
      </c>
    </row>
    <row r="503" s="14" customFormat="1">
      <c r="A503" s="14"/>
      <c r="B503" s="233"/>
      <c r="C503" s="234"/>
      <c r="D503" s="224" t="s">
        <v>144</v>
      </c>
      <c r="E503" s="235" t="s">
        <v>19</v>
      </c>
      <c r="F503" s="236" t="s">
        <v>743</v>
      </c>
      <c r="G503" s="234"/>
      <c r="H503" s="237">
        <v>23.795999999999999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3" t="s">
        <v>144</v>
      </c>
      <c r="AU503" s="243" t="s">
        <v>85</v>
      </c>
      <c r="AV503" s="14" t="s">
        <v>85</v>
      </c>
      <c r="AW503" s="14" t="s">
        <v>35</v>
      </c>
      <c r="AX503" s="14" t="s">
        <v>75</v>
      </c>
      <c r="AY503" s="243" t="s">
        <v>133</v>
      </c>
    </row>
    <row r="504" s="15" customFormat="1">
      <c r="A504" s="15"/>
      <c r="B504" s="244"/>
      <c r="C504" s="245"/>
      <c r="D504" s="224" t="s">
        <v>144</v>
      </c>
      <c r="E504" s="246" t="s">
        <v>19</v>
      </c>
      <c r="F504" s="247" t="s">
        <v>147</v>
      </c>
      <c r="G504" s="245"/>
      <c r="H504" s="248">
        <v>23.795999999999999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54" t="s">
        <v>144</v>
      </c>
      <c r="AU504" s="254" t="s">
        <v>85</v>
      </c>
      <c r="AV504" s="15" t="s">
        <v>140</v>
      </c>
      <c r="AW504" s="15" t="s">
        <v>35</v>
      </c>
      <c r="AX504" s="15" t="s">
        <v>83</v>
      </c>
      <c r="AY504" s="254" t="s">
        <v>133</v>
      </c>
    </row>
    <row r="505" s="2" customFormat="1" ht="49.05" customHeight="1">
      <c r="A505" s="38"/>
      <c r="B505" s="39"/>
      <c r="C505" s="204" t="s">
        <v>754</v>
      </c>
      <c r="D505" s="204" t="s">
        <v>135</v>
      </c>
      <c r="E505" s="205" t="s">
        <v>755</v>
      </c>
      <c r="F505" s="206" t="s">
        <v>756</v>
      </c>
      <c r="G505" s="207" t="s">
        <v>187</v>
      </c>
      <c r="H505" s="208">
        <v>116.47799999999999</v>
      </c>
      <c r="I505" s="209"/>
      <c r="J505" s="210">
        <f>ROUND(I505*H505,2)</f>
        <v>0</v>
      </c>
      <c r="K505" s="206" t="s">
        <v>139</v>
      </c>
      <c r="L505" s="44"/>
      <c r="M505" s="211" t="s">
        <v>19</v>
      </c>
      <c r="N505" s="212" t="s">
        <v>46</v>
      </c>
      <c r="O505" s="84"/>
      <c r="P505" s="213">
        <f>O505*H505</f>
        <v>0</v>
      </c>
      <c r="Q505" s="213">
        <v>0.00033</v>
      </c>
      <c r="R505" s="213">
        <f>Q505*H505</f>
        <v>0.038437739999999998</v>
      </c>
      <c r="S505" s="213">
        <v>0</v>
      </c>
      <c r="T505" s="214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15" t="s">
        <v>246</v>
      </c>
      <c r="AT505" s="215" t="s">
        <v>135</v>
      </c>
      <c r="AU505" s="215" t="s">
        <v>85</v>
      </c>
      <c r="AY505" s="17" t="s">
        <v>133</v>
      </c>
      <c r="BE505" s="216">
        <f>IF(N505="základní",J505,0)</f>
        <v>0</v>
      </c>
      <c r="BF505" s="216">
        <f>IF(N505="snížená",J505,0)</f>
        <v>0</v>
      </c>
      <c r="BG505" s="216">
        <f>IF(N505="zákl. přenesená",J505,0)</f>
        <v>0</v>
      </c>
      <c r="BH505" s="216">
        <f>IF(N505="sníž. přenesená",J505,0)</f>
        <v>0</v>
      </c>
      <c r="BI505" s="216">
        <f>IF(N505="nulová",J505,0)</f>
        <v>0</v>
      </c>
      <c r="BJ505" s="17" t="s">
        <v>83</v>
      </c>
      <c r="BK505" s="216">
        <f>ROUND(I505*H505,2)</f>
        <v>0</v>
      </c>
      <c r="BL505" s="17" t="s">
        <v>246</v>
      </c>
      <c r="BM505" s="215" t="s">
        <v>757</v>
      </c>
    </row>
    <row r="506" s="2" customFormat="1">
      <c r="A506" s="38"/>
      <c r="B506" s="39"/>
      <c r="C506" s="40"/>
      <c r="D506" s="217" t="s">
        <v>142</v>
      </c>
      <c r="E506" s="40"/>
      <c r="F506" s="218" t="s">
        <v>758</v>
      </c>
      <c r="G506" s="40"/>
      <c r="H506" s="40"/>
      <c r="I506" s="219"/>
      <c r="J506" s="40"/>
      <c r="K506" s="40"/>
      <c r="L506" s="44"/>
      <c r="M506" s="220"/>
      <c r="N506" s="221"/>
      <c r="O506" s="84"/>
      <c r="P506" s="84"/>
      <c r="Q506" s="84"/>
      <c r="R506" s="84"/>
      <c r="S506" s="84"/>
      <c r="T506" s="85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T506" s="17" t="s">
        <v>142</v>
      </c>
      <c r="AU506" s="17" t="s">
        <v>85</v>
      </c>
    </row>
    <row r="507" s="13" customFormat="1">
      <c r="A507" s="13"/>
      <c r="B507" s="222"/>
      <c r="C507" s="223"/>
      <c r="D507" s="224" t="s">
        <v>144</v>
      </c>
      <c r="E507" s="225" t="s">
        <v>19</v>
      </c>
      <c r="F507" s="226" t="s">
        <v>759</v>
      </c>
      <c r="G507" s="223"/>
      <c r="H507" s="225" t="s">
        <v>19</v>
      </c>
      <c r="I507" s="227"/>
      <c r="J507" s="223"/>
      <c r="K507" s="223"/>
      <c r="L507" s="228"/>
      <c r="M507" s="229"/>
      <c r="N507" s="230"/>
      <c r="O507" s="230"/>
      <c r="P507" s="230"/>
      <c r="Q507" s="230"/>
      <c r="R507" s="230"/>
      <c r="S507" s="230"/>
      <c r="T507" s="23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2" t="s">
        <v>144</v>
      </c>
      <c r="AU507" s="232" t="s">
        <v>85</v>
      </c>
      <c r="AV507" s="13" t="s">
        <v>83</v>
      </c>
      <c r="AW507" s="13" t="s">
        <v>35</v>
      </c>
      <c r="AX507" s="13" t="s">
        <v>75</v>
      </c>
      <c r="AY507" s="232" t="s">
        <v>133</v>
      </c>
    </row>
    <row r="508" s="14" customFormat="1">
      <c r="A508" s="14"/>
      <c r="B508" s="233"/>
      <c r="C508" s="234"/>
      <c r="D508" s="224" t="s">
        <v>144</v>
      </c>
      <c r="E508" s="235" t="s">
        <v>19</v>
      </c>
      <c r="F508" s="236" t="s">
        <v>245</v>
      </c>
      <c r="G508" s="234"/>
      <c r="H508" s="237">
        <v>116.47799999999999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3" t="s">
        <v>144</v>
      </c>
      <c r="AU508" s="243" t="s">
        <v>85</v>
      </c>
      <c r="AV508" s="14" t="s">
        <v>85</v>
      </c>
      <c r="AW508" s="14" t="s">
        <v>35</v>
      </c>
      <c r="AX508" s="14" t="s">
        <v>75</v>
      </c>
      <c r="AY508" s="243" t="s">
        <v>133</v>
      </c>
    </row>
    <row r="509" s="15" customFormat="1">
      <c r="A509" s="15"/>
      <c r="B509" s="244"/>
      <c r="C509" s="245"/>
      <c r="D509" s="224" t="s">
        <v>144</v>
      </c>
      <c r="E509" s="246" t="s">
        <v>19</v>
      </c>
      <c r="F509" s="247" t="s">
        <v>147</v>
      </c>
      <c r="G509" s="245"/>
      <c r="H509" s="248">
        <v>116.47799999999999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54" t="s">
        <v>144</v>
      </c>
      <c r="AU509" s="254" t="s">
        <v>85</v>
      </c>
      <c r="AV509" s="15" t="s">
        <v>140</v>
      </c>
      <c r="AW509" s="15" t="s">
        <v>35</v>
      </c>
      <c r="AX509" s="15" t="s">
        <v>83</v>
      </c>
      <c r="AY509" s="254" t="s">
        <v>133</v>
      </c>
    </row>
    <row r="510" s="12" customFormat="1" ht="22.8" customHeight="1">
      <c r="A510" s="12"/>
      <c r="B510" s="188"/>
      <c r="C510" s="189"/>
      <c r="D510" s="190" t="s">
        <v>74</v>
      </c>
      <c r="E510" s="202" t="s">
        <v>760</v>
      </c>
      <c r="F510" s="202" t="s">
        <v>761</v>
      </c>
      <c r="G510" s="189"/>
      <c r="H510" s="189"/>
      <c r="I510" s="192"/>
      <c r="J510" s="203">
        <f>BK510</f>
        <v>0</v>
      </c>
      <c r="K510" s="189"/>
      <c r="L510" s="194"/>
      <c r="M510" s="195"/>
      <c r="N510" s="196"/>
      <c r="O510" s="196"/>
      <c r="P510" s="197">
        <f>SUM(P511:P552)</f>
        <v>0</v>
      </c>
      <c r="Q510" s="196"/>
      <c r="R510" s="197">
        <f>SUM(R511:R552)</f>
        <v>1.0882668799999999</v>
      </c>
      <c r="S510" s="196"/>
      <c r="T510" s="198">
        <f>SUM(T511:T552)</f>
        <v>0.0743925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199" t="s">
        <v>85</v>
      </c>
      <c r="AT510" s="200" t="s">
        <v>74</v>
      </c>
      <c r="AU510" s="200" t="s">
        <v>83</v>
      </c>
      <c r="AY510" s="199" t="s">
        <v>133</v>
      </c>
      <c r="BK510" s="201">
        <f>SUM(BK511:BK552)</f>
        <v>0</v>
      </c>
    </row>
    <row r="511" s="2" customFormat="1" ht="24.15" customHeight="1">
      <c r="A511" s="38"/>
      <c r="B511" s="39"/>
      <c r="C511" s="204" t="s">
        <v>762</v>
      </c>
      <c r="D511" s="204" t="s">
        <v>135</v>
      </c>
      <c r="E511" s="205" t="s">
        <v>763</v>
      </c>
      <c r="F511" s="206" t="s">
        <v>764</v>
      </c>
      <c r="G511" s="207" t="s">
        <v>187</v>
      </c>
      <c r="H511" s="208">
        <v>237</v>
      </c>
      <c r="I511" s="209"/>
      <c r="J511" s="210">
        <f>ROUND(I511*H511,2)</f>
        <v>0</v>
      </c>
      <c r="K511" s="206" t="s">
        <v>139</v>
      </c>
      <c r="L511" s="44"/>
      <c r="M511" s="211" t="s">
        <v>19</v>
      </c>
      <c r="N511" s="212" t="s">
        <v>46</v>
      </c>
      <c r="O511" s="84"/>
      <c r="P511" s="213">
        <f>O511*H511</f>
        <v>0</v>
      </c>
      <c r="Q511" s="213">
        <v>0</v>
      </c>
      <c r="R511" s="213">
        <f>Q511*H511</f>
        <v>0</v>
      </c>
      <c r="S511" s="213">
        <v>0</v>
      </c>
      <c r="T511" s="214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15" t="s">
        <v>246</v>
      </c>
      <c r="AT511" s="215" t="s">
        <v>135</v>
      </c>
      <c r="AU511" s="215" t="s">
        <v>85</v>
      </c>
      <c r="AY511" s="17" t="s">
        <v>133</v>
      </c>
      <c r="BE511" s="216">
        <f>IF(N511="základní",J511,0)</f>
        <v>0</v>
      </c>
      <c r="BF511" s="216">
        <f>IF(N511="snížená",J511,0)</f>
        <v>0</v>
      </c>
      <c r="BG511" s="216">
        <f>IF(N511="zákl. přenesená",J511,0)</f>
        <v>0</v>
      </c>
      <c r="BH511" s="216">
        <f>IF(N511="sníž. přenesená",J511,0)</f>
        <v>0</v>
      </c>
      <c r="BI511" s="216">
        <f>IF(N511="nulová",J511,0)</f>
        <v>0</v>
      </c>
      <c r="BJ511" s="17" t="s">
        <v>83</v>
      </c>
      <c r="BK511" s="216">
        <f>ROUND(I511*H511,2)</f>
        <v>0</v>
      </c>
      <c r="BL511" s="17" t="s">
        <v>246</v>
      </c>
      <c r="BM511" s="215" t="s">
        <v>765</v>
      </c>
    </row>
    <row r="512" s="2" customFormat="1">
      <c r="A512" s="38"/>
      <c r="B512" s="39"/>
      <c r="C512" s="40"/>
      <c r="D512" s="217" t="s">
        <v>142</v>
      </c>
      <c r="E512" s="40"/>
      <c r="F512" s="218" t="s">
        <v>766</v>
      </c>
      <c r="G512" s="40"/>
      <c r="H512" s="40"/>
      <c r="I512" s="219"/>
      <c r="J512" s="40"/>
      <c r="K512" s="40"/>
      <c r="L512" s="44"/>
      <c r="M512" s="220"/>
      <c r="N512" s="221"/>
      <c r="O512" s="84"/>
      <c r="P512" s="84"/>
      <c r="Q512" s="84"/>
      <c r="R512" s="84"/>
      <c r="S512" s="84"/>
      <c r="T512" s="85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T512" s="17" t="s">
        <v>142</v>
      </c>
      <c r="AU512" s="17" t="s">
        <v>85</v>
      </c>
    </row>
    <row r="513" s="13" customFormat="1">
      <c r="A513" s="13"/>
      <c r="B513" s="222"/>
      <c r="C513" s="223"/>
      <c r="D513" s="224" t="s">
        <v>144</v>
      </c>
      <c r="E513" s="225" t="s">
        <v>19</v>
      </c>
      <c r="F513" s="226" t="s">
        <v>767</v>
      </c>
      <c r="G513" s="223"/>
      <c r="H513" s="225" t="s">
        <v>19</v>
      </c>
      <c r="I513" s="227"/>
      <c r="J513" s="223"/>
      <c r="K513" s="223"/>
      <c r="L513" s="228"/>
      <c r="M513" s="229"/>
      <c r="N513" s="230"/>
      <c r="O513" s="230"/>
      <c r="P513" s="230"/>
      <c r="Q513" s="230"/>
      <c r="R513" s="230"/>
      <c r="S513" s="230"/>
      <c r="T513" s="23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2" t="s">
        <v>144</v>
      </c>
      <c r="AU513" s="232" t="s">
        <v>85</v>
      </c>
      <c r="AV513" s="13" t="s">
        <v>83</v>
      </c>
      <c r="AW513" s="13" t="s">
        <v>35</v>
      </c>
      <c r="AX513" s="13" t="s">
        <v>75</v>
      </c>
      <c r="AY513" s="232" t="s">
        <v>133</v>
      </c>
    </row>
    <row r="514" s="14" customFormat="1">
      <c r="A514" s="14"/>
      <c r="B514" s="233"/>
      <c r="C514" s="234"/>
      <c r="D514" s="224" t="s">
        <v>144</v>
      </c>
      <c r="E514" s="235" t="s">
        <v>19</v>
      </c>
      <c r="F514" s="236" t="s">
        <v>768</v>
      </c>
      <c r="G514" s="234"/>
      <c r="H514" s="237">
        <v>237</v>
      </c>
      <c r="I514" s="238"/>
      <c r="J514" s="234"/>
      <c r="K514" s="234"/>
      <c r="L514" s="239"/>
      <c r="M514" s="240"/>
      <c r="N514" s="241"/>
      <c r="O514" s="241"/>
      <c r="P514" s="241"/>
      <c r="Q514" s="241"/>
      <c r="R514" s="241"/>
      <c r="S514" s="241"/>
      <c r="T514" s="24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3" t="s">
        <v>144</v>
      </c>
      <c r="AU514" s="243" t="s">
        <v>85</v>
      </c>
      <c r="AV514" s="14" t="s">
        <v>85</v>
      </c>
      <c r="AW514" s="14" t="s">
        <v>35</v>
      </c>
      <c r="AX514" s="14" t="s">
        <v>75</v>
      </c>
      <c r="AY514" s="243" t="s">
        <v>133</v>
      </c>
    </row>
    <row r="515" s="15" customFormat="1">
      <c r="A515" s="15"/>
      <c r="B515" s="244"/>
      <c r="C515" s="245"/>
      <c r="D515" s="224" t="s">
        <v>144</v>
      </c>
      <c r="E515" s="246" t="s">
        <v>19</v>
      </c>
      <c r="F515" s="247" t="s">
        <v>147</v>
      </c>
      <c r="G515" s="245"/>
      <c r="H515" s="248">
        <v>237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54" t="s">
        <v>144</v>
      </c>
      <c r="AU515" s="254" t="s">
        <v>85</v>
      </c>
      <c r="AV515" s="15" t="s">
        <v>140</v>
      </c>
      <c r="AW515" s="15" t="s">
        <v>35</v>
      </c>
      <c r="AX515" s="15" t="s">
        <v>83</v>
      </c>
      <c r="AY515" s="254" t="s">
        <v>133</v>
      </c>
    </row>
    <row r="516" s="2" customFormat="1" ht="21.75" customHeight="1">
      <c r="A516" s="38"/>
      <c r="B516" s="39"/>
      <c r="C516" s="204" t="s">
        <v>769</v>
      </c>
      <c r="D516" s="204" t="s">
        <v>135</v>
      </c>
      <c r="E516" s="205" t="s">
        <v>770</v>
      </c>
      <c r="F516" s="206" t="s">
        <v>771</v>
      </c>
      <c r="G516" s="207" t="s">
        <v>187</v>
      </c>
      <c r="H516" s="208">
        <v>237</v>
      </c>
      <c r="I516" s="209"/>
      <c r="J516" s="210">
        <f>ROUND(I516*H516,2)</f>
        <v>0</v>
      </c>
      <c r="K516" s="206" t="s">
        <v>139</v>
      </c>
      <c r="L516" s="44"/>
      <c r="M516" s="211" t="s">
        <v>19</v>
      </c>
      <c r="N516" s="212" t="s">
        <v>46</v>
      </c>
      <c r="O516" s="84"/>
      <c r="P516" s="213">
        <f>O516*H516</f>
        <v>0</v>
      </c>
      <c r="Q516" s="213">
        <v>0</v>
      </c>
      <c r="R516" s="213">
        <f>Q516*H516</f>
        <v>0</v>
      </c>
      <c r="S516" s="213">
        <v>0</v>
      </c>
      <c r="T516" s="214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15" t="s">
        <v>246</v>
      </c>
      <c r="AT516" s="215" t="s">
        <v>135</v>
      </c>
      <c r="AU516" s="215" t="s">
        <v>85</v>
      </c>
      <c r="AY516" s="17" t="s">
        <v>133</v>
      </c>
      <c r="BE516" s="216">
        <f>IF(N516="základní",J516,0)</f>
        <v>0</v>
      </c>
      <c r="BF516" s="216">
        <f>IF(N516="snížená",J516,0)</f>
        <v>0</v>
      </c>
      <c r="BG516" s="216">
        <f>IF(N516="zákl. přenesená",J516,0)</f>
        <v>0</v>
      </c>
      <c r="BH516" s="216">
        <f>IF(N516="sníž. přenesená",J516,0)</f>
        <v>0</v>
      </c>
      <c r="BI516" s="216">
        <f>IF(N516="nulová",J516,0)</f>
        <v>0</v>
      </c>
      <c r="BJ516" s="17" t="s">
        <v>83</v>
      </c>
      <c r="BK516" s="216">
        <f>ROUND(I516*H516,2)</f>
        <v>0</v>
      </c>
      <c r="BL516" s="17" t="s">
        <v>246</v>
      </c>
      <c r="BM516" s="215" t="s">
        <v>772</v>
      </c>
    </row>
    <row r="517" s="2" customFormat="1">
      <c r="A517" s="38"/>
      <c r="B517" s="39"/>
      <c r="C517" s="40"/>
      <c r="D517" s="217" t="s">
        <v>142</v>
      </c>
      <c r="E517" s="40"/>
      <c r="F517" s="218" t="s">
        <v>773</v>
      </c>
      <c r="G517" s="40"/>
      <c r="H517" s="40"/>
      <c r="I517" s="219"/>
      <c r="J517" s="40"/>
      <c r="K517" s="40"/>
      <c r="L517" s="44"/>
      <c r="M517" s="220"/>
      <c r="N517" s="221"/>
      <c r="O517" s="84"/>
      <c r="P517" s="84"/>
      <c r="Q517" s="84"/>
      <c r="R517" s="84"/>
      <c r="S517" s="84"/>
      <c r="T517" s="85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142</v>
      </c>
      <c r="AU517" s="17" t="s">
        <v>85</v>
      </c>
    </row>
    <row r="518" s="13" customFormat="1">
      <c r="A518" s="13"/>
      <c r="B518" s="222"/>
      <c r="C518" s="223"/>
      <c r="D518" s="224" t="s">
        <v>144</v>
      </c>
      <c r="E518" s="225" t="s">
        <v>19</v>
      </c>
      <c r="F518" s="226" t="s">
        <v>767</v>
      </c>
      <c r="G518" s="223"/>
      <c r="H518" s="225" t="s">
        <v>19</v>
      </c>
      <c r="I518" s="227"/>
      <c r="J518" s="223"/>
      <c r="K518" s="223"/>
      <c r="L518" s="228"/>
      <c r="M518" s="229"/>
      <c r="N518" s="230"/>
      <c r="O518" s="230"/>
      <c r="P518" s="230"/>
      <c r="Q518" s="230"/>
      <c r="R518" s="230"/>
      <c r="S518" s="230"/>
      <c r="T518" s="23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2" t="s">
        <v>144</v>
      </c>
      <c r="AU518" s="232" t="s">
        <v>85</v>
      </c>
      <c r="AV518" s="13" t="s">
        <v>83</v>
      </c>
      <c r="AW518" s="13" t="s">
        <v>35</v>
      </c>
      <c r="AX518" s="13" t="s">
        <v>75</v>
      </c>
      <c r="AY518" s="232" t="s">
        <v>133</v>
      </c>
    </row>
    <row r="519" s="14" customFormat="1">
      <c r="A519" s="14"/>
      <c r="B519" s="233"/>
      <c r="C519" s="234"/>
      <c r="D519" s="224" t="s">
        <v>144</v>
      </c>
      <c r="E519" s="235" t="s">
        <v>19</v>
      </c>
      <c r="F519" s="236" t="s">
        <v>768</v>
      </c>
      <c r="G519" s="234"/>
      <c r="H519" s="237">
        <v>237</v>
      </c>
      <c r="I519" s="238"/>
      <c r="J519" s="234"/>
      <c r="K519" s="234"/>
      <c r="L519" s="239"/>
      <c r="M519" s="240"/>
      <c r="N519" s="241"/>
      <c r="O519" s="241"/>
      <c r="P519" s="241"/>
      <c r="Q519" s="241"/>
      <c r="R519" s="241"/>
      <c r="S519" s="241"/>
      <c r="T519" s="24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43" t="s">
        <v>144</v>
      </c>
      <c r="AU519" s="243" t="s">
        <v>85</v>
      </c>
      <c r="AV519" s="14" t="s">
        <v>85</v>
      </c>
      <c r="AW519" s="14" t="s">
        <v>35</v>
      </c>
      <c r="AX519" s="14" t="s">
        <v>75</v>
      </c>
      <c r="AY519" s="243" t="s">
        <v>133</v>
      </c>
    </row>
    <row r="520" s="15" customFormat="1">
      <c r="A520" s="15"/>
      <c r="B520" s="244"/>
      <c r="C520" s="245"/>
      <c r="D520" s="224" t="s">
        <v>144</v>
      </c>
      <c r="E520" s="246" t="s">
        <v>19</v>
      </c>
      <c r="F520" s="247" t="s">
        <v>147</v>
      </c>
      <c r="G520" s="245"/>
      <c r="H520" s="248">
        <v>237</v>
      </c>
      <c r="I520" s="249"/>
      <c r="J520" s="245"/>
      <c r="K520" s="245"/>
      <c r="L520" s="250"/>
      <c r="M520" s="251"/>
      <c r="N520" s="252"/>
      <c r="O520" s="252"/>
      <c r="P520" s="252"/>
      <c r="Q520" s="252"/>
      <c r="R520" s="252"/>
      <c r="S520" s="252"/>
      <c r="T520" s="253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54" t="s">
        <v>144</v>
      </c>
      <c r="AU520" s="254" t="s">
        <v>85</v>
      </c>
      <c r="AV520" s="15" t="s">
        <v>140</v>
      </c>
      <c r="AW520" s="15" t="s">
        <v>35</v>
      </c>
      <c r="AX520" s="15" t="s">
        <v>83</v>
      </c>
      <c r="AY520" s="254" t="s">
        <v>133</v>
      </c>
    </row>
    <row r="521" s="2" customFormat="1" ht="16.5" customHeight="1">
      <c r="A521" s="38"/>
      <c r="B521" s="39"/>
      <c r="C521" s="204" t="s">
        <v>774</v>
      </c>
      <c r="D521" s="204" t="s">
        <v>135</v>
      </c>
      <c r="E521" s="205" t="s">
        <v>775</v>
      </c>
      <c r="F521" s="206" t="s">
        <v>776</v>
      </c>
      <c r="G521" s="207" t="s">
        <v>187</v>
      </c>
      <c r="H521" s="208">
        <v>237</v>
      </c>
      <c r="I521" s="209"/>
      <c r="J521" s="210">
        <f>ROUND(I521*H521,2)</f>
        <v>0</v>
      </c>
      <c r="K521" s="206" t="s">
        <v>139</v>
      </c>
      <c r="L521" s="44"/>
      <c r="M521" s="211" t="s">
        <v>19</v>
      </c>
      <c r="N521" s="212" t="s">
        <v>46</v>
      </c>
      <c r="O521" s="84"/>
      <c r="P521" s="213">
        <f>O521*H521</f>
        <v>0</v>
      </c>
      <c r="Q521" s="213">
        <v>0.001</v>
      </c>
      <c r="R521" s="213">
        <f>Q521*H521</f>
        <v>0.23700000000000002</v>
      </c>
      <c r="S521" s="213">
        <v>0.00031</v>
      </c>
      <c r="T521" s="214">
        <f>S521*H521</f>
        <v>0.073469999999999994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15" t="s">
        <v>246</v>
      </c>
      <c r="AT521" s="215" t="s">
        <v>135</v>
      </c>
      <c r="AU521" s="215" t="s">
        <v>85</v>
      </c>
      <c r="AY521" s="17" t="s">
        <v>133</v>
      </c>
      <c r="BE521" s="216">
        <f>IF(N521="základní",J521,0)</f>
        <v>0</v>
      </c>
      <c r="BF521" s="216">
        <f>IF(N521="snížená",J521,0)</f>
        <v>0</v>
      </c>
      <c r="BG521" s="216">
        <f>IF(N521="zákl. přenesená",J521,0)</f>
        <v>0</v>
      </c>
      <c r="BH521" s="216">
        <f>IF(N521="sníž. přenesená",J521,0)</f>
        <v>0</v>
      </c>
      <c r="BI521" s="216">
        <f>IF(N521="nulová",J521,0)</f>
        <v>0</v>
      </c>
      <c r="BJ521" s="17" t="s">
        <v>83</v>
      </c>
      <c r="BK521" s="216">
        <f>ROUND(I521*H521,2)</f>
        <v>0</v>
      </c>
      <c r="BL521" s="17" t="s">
        <v>246</v>
      </c>
      <c r="BM521" s="215" t="s">
        <v>777</v>
      </c>
    </row>
    <row r="522" s="2" customFormat="1">
      <c r="A522" s="38"/>
      <c r="B522" s="39"/>
      <c r="C522" s="40"/>
      <c r="D522" s="217" t="s">
        <v>142</v>
      </c>
      <c r="E522" s="40"/>
      <c r="F522" s="218" t="s">
        <v>778</v>
      </c>
      <c r="G522" s="40"/>
      <c r="H522" s="40"/>
      <c r="I522" s="219"/>
      <c r="J522" s="40"/>
      <c r="K522" s="40"/>
      <c r="L522" s="44"/>
      <c r="M522" s="220"/>
      <c r="N522" s="221"/>
      <c r="O522" s="84"/>
      <c r="P522" s="84"/>
      <c r="Q522" s="84"/>
      <c r="R522" s="84"/>
      <c r="S522" s="84"/>
      <c r="T522" s="85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142</v>
      </c>
      <c r="AU522" s="17" t="s">
        <v>85</v>
      </c>
    </row>
    <row r="523" s="13" customFormat="1">
      <c r="A523" s="13"/>
      <c r="B523" s="222"/>
      <c r="C523" s="223"/>
      <c r="D523" s="224" t="s">
        <v>144</v>
      </c>
      <c r="E523" s="225" t="s">
        <v>19</v>
      </c>
      <c r="F523" s="226" t="s">
        <v>767</v>
      </c>
      <c r="G523" s="223"/>
      <c r="H523" s="225" t="s">
        <v>19</v>
      </c>
      <c r="I523" s="227"/>
      <c r="J523" s="223"/>
      <c r="K523" s="223"/>
      <c r="L523" s="228"/>
      <c r="M523" s="229"/>
      <c r="N523" s="230"/>
      <c r="O523" s="230"/>
      <c r="P523" s="230"/>
      <c r="Q523" s="230"/>
      <c r="R523" s="230"/>
      <c r="S523" s="230"/>
      <c r="T523" s="23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2" t="s">
        <v>144</v>
      </c>
      <c r="AU523" s="232" t="s">
        <v>85</v>
      </c>
      <c r="AV523" s="13" t="s">
        <v>83</v>
      </c>
      <c r="AW523" s="13" t="s">
        <v>35</v>
      </c>
      <c r="AX523" s="13" t="s">
        <v>75</v>
      </c>
      <c r="AY523" s="232" t="s">
        <v>133</v>
      </c>
    </row>
    <row r="524" s="14" customFormat="1">
      <c r="A524" s="14"/>
      <c r="B524" s="233"/>
      <c r="C524" s="234"/>
      <c r="D524" s="224" t="s">
        <v>144</v>
      </c>
      <c r="E524" s="235" t="s">
        <v>19</v>
      </c>
      <c r="F524" s="236" t="s">
        <v>768</v>
      </c>
      <c r="G524" s="234"/>
      <c r="H524" s="237">
        <v>237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3" t="s">
        <v>144</v>
      </c>
      <c r="AU524" s="243" t="s">
        <v>85</v>
      </c>
      <c r="AV524" s="14" t="s">
        <v>85</v>
      </c>
      <c r="AW524" s="14" t="s">
        <v>35</v>
      </c>
      <c r="AX524" s="14" t="s">
        <v>75</v>
      </c>
      <c r="AY524" s="243" t="s">
        <v>133</v>
      </c>
    </row>
    <row r="525" s="15" customFormat="1">
      <c r="A525" s="15"/>
      <c r="B525" s="244"/>
      <c r="C525" s="245"/>
      <c r="D525" s="224" t="s">
        <v>144</v>
      </c>
      <c r="E525" s="246" t="s">
        <v>19</v>
      </c>
      <c r="F525" s="247" t="s">
        <v>147</v>
      </c>
      <c r="G525" s="245"/>
      <c r="H525" s="248">
        <v>237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54" t="s">
        <v>144</v>
      </c>
      <c r="AU525" s="254" t="s">
        <v>85</v>
      </c>
      <c r="AV525" s="15" t="s">
        <v>140</v>
      </c>
      <c r="AW525" s="15" t="s">
        <v>35</v>
      </c>
      <c r="AX525" s="15" t="s">
        <v>83</v>
      </c>
      <c r="AY525" s="254" t="s">
        <v>133</v>
      </c>
    </row>
    <row r="526" s="2" customFormat="1" ht="37.8" customHeight="1">
      <c r="A526" s="38"/>
      <c r="B526" s="39"/>
      <c r="C526" s="204" t="s">
        <v>779</v>
      </c>
      <c r="D526" s="204" t="s">
        <v>135</v>
      </c>
      <c r="E526" s="205" t="s">
        <v>780</v>
      </c>
      <c r="F526" s="206" t="s">
        <v>781</v>
      </c>
      <c r="G526" s="207" t="s">
        <v>187</v>
      </c>
      <c r="H526" s="208">
        <v>237</v>
      </c>
      <c r="I526" s="209"/>
      <c r="J526" s="210">
        <f>ROUND(I526*H526,2)</f>
        <v>0</v>
      </c>
      <c r="K526" s="206" t="s">
        <v>139</v>
      </c>
      <c r="L526" s="44"/>
      <c r="M526" s="211" t="s">
        <v>19</v>
      </c>
      <c r="N526" s="212" t="s">
        <v>46</v>
      </c>
      <c r="O526" s="84"/>
      <c r="P526" s="213">
        <f>O526*H526</f>
        <v>0</v>
      </c>
      <c r="Q526" s="213">
        <v>0.0031800000000000001</v>
      </c>
      <c r="R526" s="213">
        <f>Q526*H526</f>
        <v>0.75366</v>
      </c>
      <c r="S526" s="213">
        <v>0</v>
      </c>
      <c r="T526" s="214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15" t="s">
        <v>246</v>
      </c>
      <c r="AT526" s="215" t="s">
        <v>135</v>
      </c>
      <c r="AU526" s="215" t="s">
        <v>85</v>
      </c>
      <c r="AY526" s="17" t="s">
        <v>133</v>
      </c>
      <c r="BE526" s="216">
        <f>IF(N526="základní",J526,0)</f>
        <v>0</v>
      </c>
      <c r="BF526" s="216">
        <f>IF(N526="snížená",J526,0)</f>
        <v>0</v>
      </c>
      <c r="BG526" s="216">
        <f>IF(N526="zákl. přenesená",J526,0)</f>
        <v>0</v>
      </c>
      <c r="BH526" s="216">
        <f>IF(N526="sníž. přenesená",J526,0)</f>
        <v>0</v>
      </c>
      <c r="BI526" s="216">
        <f>IF(N526="nulová",J526,0)</f>
        <v>0</v>
      </c>
      <c r="BJ526" s="17" t="s">
        <v>83</v>
      </c>
      <c r="BK526" s="216">
        <f>ROUND(I526*H526,2)</f>
        <v>0</v>
      </c>
      <c r="BL526" s="17" t="s">
        <v>246</v>
      </c>
      <c r="BM526" s="215" t="s">
        <v>782</v>
      </c>
    </row>
    <row r="527" s="2" customFormat="1">
      <c r="A527" s="38"/>
      <c r="B527" s="39"/>
      <c r="C527" s="40"/>
      <c r="D527" s="217" t="s">
        <v>142</v>
      </c>
      <c r="E527" s="40"/>
      <c r="F527" s="218" t="s">
        <v>783</v>
      </c>
      <c r="G527" s="40"/>
      <c r="H527" s="40"/>
      <c r="I527" s="219"/>
      <c r="J527" s="40"/>
      <c r="K527" s="40"/>
      <c r="L527" s="44"/>
      <c r="M527" s="220"/>
      <c r="N527" s="221"/>
      <c r="O527" s="84"/>
      <c r="P527" s="84"/>
      <c r="Q527" s="84"/>
      <c r="R527" s="84"/>
      <c r="S527" s="84"/>
      <c r="T527" s="85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142</v>
      </c>
      <c r="AU527" s="17" t="s">
        <v>85</v>
      </c>
    </row>
    <row r="528" s="13" customFormat="1">
      <c r="A528" s="13"/>
      <c r="B528" s="222"/>
      <c r="C528" s="223"/>
      <c r="D528" s="224" t="s">
        <v>144</v>
      </c>
      <c r="E528" s="225" t="s">
        <v>19</v>
      </c>
      <c r="F528" s="226" t="s">
        <v>767</v>
      </c>
      <c r="G528" s="223"/>
      <c r="H528" s="225" t="s">
        <v>19</v>
      </c>
      <c r="I528" s="227"/>
      <c r="J528" s="223"/>
      <c r="K528" s="223"/>
      <c r="L528" s="228"/>
      <c r="M528" s="229"/>
      <c r="N528" s="230"/>
      <c r="O528" s="230"/>
      <c r="P528" s="230"/>
      <c r="Q528" s="230"/>
      <c r="R528" s="230"/>
      <c r="S528" s="230"/>
      <c r="T528" s="23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2" t="s">
        <v>144</v>
      </c>
      <c r="AU528" s="232" t="s">
        <v>85</v>
      </c>
      <c r="AV528" s="13" t="s">
        <v>83</v>
      </c>
      <c r="AW528" s="13" t="s">
        <v>35</v>
      </c>
      <c r="AX528" s="13" t="s">
        <v>75</v>
      </c>
      <c r="AY528" s="232" t="s">
        <v>133</v>
      </c>
    </row>
    <row r="529" s="14" customFormat="1">
      <c r="A529" s="14"/>
      <c r="B529" s="233"/>
      <c r="C529" s="234"/>
      <c r="D529" s="224" t="s">
        <v>144</v>
      </c>
      <c r="E529" s="235" t="s">
        <v>19</v>
      </c>
      <c r="F529" s="236" t="s">
        <v>768</v>
      </c>
      <c r="G529" s="234"/>
      <c r="H529" s="237">
        <v>237</v>
      </c>
      <c r="I529" s="238"/>
      <c r="J529" s="234"/>
      <c r="K529" s="234"/>
      <c r="L529" s="239"/>
      <c r="M529" s="240"/>
      <c r="N529" s="241"/>
      <c r="O529" s="241"/>
      <c r="P529" s="241"/>
      <c r="Q529" s="241"/>
      <c r="R529" s="241"/>
      <c r="S529" s="241"/>
      <c r="T529" s="24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3" t="s">
        <v>144</v>
      </c>
      <c r="AU529" s="243" t="s">
        <v>85</v>
      </c>
      <c r="AV529" s="14" t="s">
        <v>85</v>
      </c>
      <c r="AW529" s="14" t="s">
        <v>35</v>
      </c>
      <c r="AX529" s="14" t="s">
        <v>75</v>
      </c>
      <c r="AY529" s="243" t="s">
        <v>133</v>
      </c>
    </row>
    <row r="530" s="15" customFormat="1">
      <c r="A530" s="15"/>
      <c r="B530" s="244"/>
      <c r="C530" s="245"/>
      <c r="D530" s="224" t="s">
        <v>144</v>
      </c>
      <c r="E530" s="246" t="s">
        <v>19</v>
      </c>
      <c r="F530" s="247" t="s">
        <v>147</v>
      </c>
      <c r="G530" s="245"/>
      <c r="H530" s="248">
        <v>237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4" t="s">
        <v>144</v>
      </c>
      <c r="AU530" s="254" t="s">
        <v>85</v>
      </c>
      <c r="AV530" s="15" t="s">
        <v>140</v>
      </c>
      <c r="AW530" s="15" t="s">
        <v>35</v>
      </c>
      <c r="AX530" s="15" t="s">
        <v>83</v>
      </c>
      <c r="AY530" s="254" t="s">
        <v>133</v>
      </c>
    </row>
    <row r="531" s="2" customFormat="1" ht="44.25" customHeight="1">
      <c r="A531" s="38"/>
      <c r="B531" s="39"/>
      <c r="C531" s="204" t="s">
        <v>784</v>
      </c>
      <c r="D531" s="204" t="s">
        <v>135</v>
      </c>
      <c r="E531" s="205" t="s">
        <v>785</v>
      </c>
      <c r="F531" s="206" t="s">
        <v>786</v>
      </c>
      <c r="G531" s="207" t="s">
        <v>187</v>
      </c>
      <c r="H531" s="208">
        <v>30.75</v>
      </c>
      <c r="I531" s="209"/>
      <c r="J531" s="210">
        <f>ROUND(I531*H531,2)</f>
        <v>0</v>
      </c>
      <c r="K531" s="206" t="s">
        <v>139</v>
      </c>
      <c r="L531" s="44"/>
      <c r="M531" s="211" t="s">
        <v>19</v>
      </c>
      <c r="N531" s="212" t="s">
        <v>46</v>
      </c>
      <c r="O531" s="84"/>
      <c r="P531" s="213">
        <f>O531*H531</f>
        <v>0</v>
      </c>
      <c r="Q531" s="213">
        <v>0</v>
      </c>
      <c r="R531" s="213">
        <f>Q531*H531</f>
        <v>0</v>
      </c>
      <c r="S531" s="213">
        <v>3.0000000000000001E-05</v>
      </c>
      <c r="T531" s="214">
        <f>S531*H531</f>
        <v>0.00092250000000000003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15" t="s">
        <v>246</v>
      </c>
      <c r="AT531" s="215" t="s">
        <v>135</v>
      </c>
      <c r="AU531" s="215" t="s">
        <v>85</v>
      </c>
      <c r="AY531" s="17" t="s">
        <v>133</v>
      </c>
      <c r="BE531" s="216">
        <f>IF(N531="základní",J531,0)</f>
        <v>0</v>
      </c>
      <c r="BF531" s="216">
        <f>IF(N531="snížená",J531,0)</f>
        <v>0</v>
      </c>
      <c r="BG531" s="216">
        <f>IF(N531="zákl. přenesená",J531,0)</f>
        <v>0</v>
      </c>
      <c r="BH531" s="216">
        <f>IF(N531="sníž. přenesená",J531,0)</f>
        <v>0</v>
      </c>
      <c r="BI531" s="216">
        <f>IF(N531="nulová",J531,0)</f>
        <v>0</v>
      </c>
      <c r="BJ531" s="17" t="s">
        <v>83</v>
      </c>
      <c r="BK531" s="216">
        <f>ROUND(I531*H531,2)</f>
        <v>0</v>
      </c>
      <c r="BL531" s="17" t="s">
        <v>246</v>
      </c>
      <c r="BM531" s="215" t="s">
        <v>787</v>
      </c>
    </row>
    <row r="532" s="2" customFormat="1">
      <c r="A532" s="38"/>
      <c r="B532" s="39"/>
      <c r="C532" s="40"/>
      <c r="D532" s="217" t="s">
        <v>142</v>
      </c>
      <c r="E532" s="40"/>
      <c r="F532" s="218" t="s">
        <v>788</v>
      </c>
      <c r="G532" s="40"/>
      <c r="H532" s="40"/>
      <c r="I532" s="219"/>
      <c r="J532" s="40"/>
      <c r="K532" s="40"/>
      <c r="L532" s="44"/>
      <c r="M532" s="220"/>
      <c r="N532" s="221"/>
      <c r="O532" s="84"/>
      <c r="P532" s="84"/>
      <c r="Q532" s="84"/>
      <c r="R532" s="84"/>
      <c r="S532" s="84"/>
      <c r="T532" s="85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142</v>
      </c>
      <c r="AU532" s="17" t="s">
        <v>85</v>
      </c>
    </row>
    <row r="533" s="13" customFormat="1">
      <c r="A533" s="13"/>
      <c r="B533" s="222"/>
      <c r="C533" s="223"/>
      <c r="D533" s="224" t="s">
        <v>144</v>
      </c>
      <c r="E533" s="225" t="s">
        <v>19</v>
      </c>
      <c r="F533" s="226" t="s">
        <v>789</v>
      </c>
      <c r="G533" s="223"/>
      <c r="H533" s="225" t="s">
        <v>19</v>
      </c>
      <c r="I533" s="227"/>
      <c r="J533" s="223"/>
      <c r="K533" s="223"/>
      <c r="L533" s="228"/>
      <c r="M533" s="229"/>
      <c r="N533" s="230"/>
      <c r="O533" s="230"/>
      <c r="P533" s="230"/>
      <c r="Q533" s="230"/>
      <c r="R533" s="230"/>
      <c r="S533" s="230"/>
      <c r="T533" s="23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2" t="s">
        <v>144</v>
      </c>
      <c r="AU533" s="232" t="s">
        <v>85</v>
      </c>
      <c r="AV533" s="13" t="s">
        <v>83</v>
      </c>
      <c r="AW533" s="13" t="s">
        <v>35</v>
      </c>
      <c r="AX533" s="13" t="s">
        <v>75</v>
      </c>
      <c r="AY533" s="232" t="s">
        <v>133</v>
      </c>
    </row>
    <row r="534" s="14" customFormat="1">
      <c r="A534" s="14"/>
      <c r="B534" s="233"/>
      <c r="C534" s="234"/>
      <c r="D534" s="224" t="s">
        <v>144</v>
      </c>
      <c r="E534" s="235" t="s">
        <v>19</v>
      </c>
      <c r="F534" s="236" t="s">
        <v>790</v>
      </c>
      <c r="G534" s="234"/>
      <c r="H534" s="237">
        <v>30.75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3" t="s">
        <v>144</v>
      </c>
      <c r="AU534" s="243" t="s">
        <v>85</v>
      </c>
      <c r="AV534" s="14" t="s">
        <v>85</v>
      </c>
      <c r="AW534" s="14" t="s">
        <v>35</v>
      </c>
      <c r="AX534" s="14" t="s">
        <v>75</v>
      </c>
      <c r="AY534" s="243" t="s">
        <v>133</v>
      </c>
    </row>
    <row r="535" s="15" customFormat="1">
      <c r="A535" s="15"/>
      <c r="B535" s="244"/>
      <c r="C535" s="245"/>
      <c r="D535" s="224" t="s">
        <v>144</v>
      </c>
      <c r="E535" s="246" t="s">
        <v>19</v>
      </c>
      <c r="F535" s="247" t="s">
        <v>147</v>
      </c>
      <c r="G535" s="245"/>
      <c r="H535" s="248">
        <v>30.75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54" t="s">
        <v>144</v>
      </c>
      <c r="AU535" s="254" t="s">
        <v>85</v>
      </c>
      <c r="AV535" s="15" t="s">
        <v>140</v>
      </c>
      <c r="AW535" s="15" t="s">
        <v>35</v>
      </c>
      <c r="AX535" s="15" t="s">
        <v>83</v>
      </c>
      <c r="AY535" s="254" t="s">
        <v>133</v>
      </c>
    </row>
    <row r="536" s="2" customFormat="1" ht="16.5" customHeight="1">
      <c r="A536" s="38"/>
      <c r="B536" s="39"/>
      <c r="C536" s="255" t="s">
        <v>791</v>
      </c>
      <c r="D536" s="255" t="s">
        <v>179</v>
      </c>
      <c r="E536" s="256" t="s">
        <v>792</v>
      </c>
      <c r="F536" s="257" t="s">
        <v>793</v>
      </c>
      <c r="G536" s="258" t="s">
        <v>187</v>
      </c>
      <c r="H536" s="259">
        <v>32.287999999999997</v>
      </c>
      <c r="I536" s="260"/>
      <c r="J536" s="261">
        <f>ROUND(I536*H536,2)</f>
        <v>0</v>
      </c>
      <c r="K536" s="257" t="s">
        <v>139</v>
      </c>
      <c r="L536" s="262"/>
      <c r="M536" s="263" t="s">
        <v>19</v>
      </c>
      <c r="N536" s="264" t="s">
        <v>46</v>
      </c>
      <c r="O536" s="84"/>
      <c r="P536" s="213">
        <f>O536*H536</f>
        <v>0</v>
      </c>
      <c r="Q536" s="213">
        <v>1.0000000000000001E-05</v>
      </c>
      <c r="R536" s="213">
        <f>Q536*H536</f>
        <v>0.00032288</v>
      </c>
      <c r="S536" s="213">
        <v>0</v>
      </c>
      <c r="T536" s="214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15" t="s">
        <v>344</v>
      </c>
      <c r="AT536" s="215" t="s">
        <v>179</v>
      </c>
      <c r="AU536" s="215" t="s">
        <v>85</v>
      </c>
      <c r="AY536" s="17" t="s">
        <v>133</v>
      </c>
      <c r="BE536" s="216">
        <f>IF(N536="základní",J536,0)</f>
        <v>0</v>
      </c>
      <c r="BF536" s="216">
        <f>IF(N536="snížená",J536,0)</f>
        <v>0</v>
      </c>
      <c r="BG536" s="216">
        <f>IF(N536="zákl. přenesená",J536,0)</f>
        <v>0</v>
      </c>
      <c r="BH536" s="216">
        <f>IF(N536="sníž. přenesená",J536,0)</f>
        <v>0</v>
      </c>
      <c r="BI536" s="216">
        <f>IF(N536="nulová",J536,0)</f>
        <v>0</v>
      </c>
      <c r="BJ536" s="17" t="s">
        <v>83</v>
      </c>
      <c r="BK536" s="216">
        <f>ROUND(I536*H536,2)</f>
        <v>0</v>
      </c>
      <c r="BL536" s="17" t="s">
        <v>246</v>
      </c>
      <c r="BM536" s="215" t="s">
        <v>794</v>
      </c>
    </row>
    <row r="537" s="14" customFormat="1">
      <c r="A537" s="14"/>
      <c r="B537" s="233"/>
      <c r="C537" s="234"/>
      <c r="D537" s="224" t="s">
        <v>144</v>
      </c>
      <c r="E537" s="235" t="s">
        <v>19</v>
      </c>
      <c r="F537" s="236" t="s">
        <v>795</v>
      </c>
      <c r="G537" s="234"/>
      <c r="H537" s="237">
        <v>32.287999999999997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43" t="s">
        <v>144</v>
      </c>
      <c r="AU537" s="243" t="s">
        <v>85</v>
      </c>
      <c r="AV537" s="14" t="s">
        <v>85</v>
      </c>
      <c r="AW537" s="14" t="s">
        <v>35</v>
      </c>
      <c r="AX537" s="14" t="s">
        <v>83</v>
      </c>
      <c r="AY537" s="243" t="s">
        <v>133</v>
      </c>
    </row>
    <row r="538" s="2" customFormat="1" ht="33" customHeight="1">
      <c r="A538" s="38"/>
      <c r="B538" s="39"/>
      <c r="C538" s="204" t="s">
        <v>796</v>
      </c>
      <c r="D538" s="204" t="s">
        <v>135</v>
      </c>
      <c r="E538" s="205" t="s">
        <v>797</v>
      </c>
      <c r="F538" s="206" t="s">
        <v>798</v>
      </c>
      <c r="G538" s="207" t="s">
        <v>187</v>
      </c>
      <c r="H538" s="208">
        <v>237</v>
      </c>
      <c r="I538" s="209"/>
      <c r="J538" s="210">
        <f>ROUND(I538*H538,2)</f>
        <v>0</v>
      </c>
      <c r="K538" s="206" t="s">
        <v>139</v>
      </c>
      <c r="L538" s="44"/>
      <c r="M538" s="211" t="s">
        <v>19</v>
      </c>
      <c r="N538" s="212" t="s">
        <v>46</v>
      </c>
      <c r="O538" s="84"/>
      <c r="P538" s="213">
        <f>O538*H538</f>
        <v>0</v>
      </c>
      <c r="Q538" s="213">
        <v>0.00021000000000000001</v>
      </c>
      <c r="R538" s="213">
        <f>Q538*H538</f>
        <v>0.049770000000000002</v>
      </c>
      <c r="S538" s="213">
        <v>0</v>
      </c>
      <c r="T538" s="214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15" t="s">
        <v>246</v>
      </c>
      <c r="AT538" s="215" t="s">
        <v>135</v>
      </c>
      <c r="AU538" s="215" t="s">
        <v>85</v>
      </c>
      <c r="AY538" s="17" t="s">
        <v>133</v>
      </c>
      <c r="BE538" s="216">
        <f>IF(N538="základní",J538,0)</f>
        <v>0</v>
      </c>
      <c r="BF538" s="216">
        <f>IF(N538="snížená",J538,0)</f>
        <v>0</v>
      </c>
      <c r="BG538" s="216">
        <f>IF(N538="zákl. přenesená",J538,0)</f>
        <v>0</v>
      </c>
      <c r="BH538" s="216">
        <f>IF(N538="sníž. přenesená",J538,0)</f>
        <v>0</v>
      </c>
      <c r="BI538" s="216">
        <f>IF(N538="nulová",J538,0)</f>
        <v>0</v>
      </c>
      <c r="BJ538" s="17" t="s">
        <v>83</v>
      </c>
      <c r="BK538" s="216">
        <f>ROUND(I538*H538,2)</f>
        <v>0</v>
      </c>
      <c r="BL538" s="17" t="s">
        <v>246</v>
      </c>
      <c r="BM538" s="215" t="s">
        <v>799</v>
      </c>
    </row>
    <row r="539" s="2" customFormat="1">
      <c r="A539" s="38"/>
      <c r="B539" s="39"/>
      <c r="C539" s="40"/>
      <c r="D539" s="217" t="s">
        <v>142</v>
      </c>
      <c r="E539" s="40"/>
      <c r="F539" s="218" t="s">
        <v>800</v>
      </c>
      <c r="G539" s="40"/>
      <c r="H539" s="40"/>
      <c r="I539" s="219"/>
      <c r="J539" s="40"/>
      <c r="K539" s="40"/>
      <c r="L539" s="44"/>
      <c r="M539" s="220"/>
      <c r="N539" s="221"/>
      <c r="O539" s="84"/>
      <c r="P539" s="84"/>
      <c r="Q539" s="84"/>
      <c r="R539" s="84"/>
      <c r="S539" s="84"/>
      <c r="T539" s="85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142</v>
      </c>
      <c r="AU539" s="17" t="s">
        <v>85</v>
      </c>
    </row>
    <row r="540" s="13" customFormat="1">
      <c r="A540" s="13"/>
      <c r="B540" s="222"/>
      <c r="C540" s="223"/>
      <c r="D540" s="224" t="s">
        <v>144</v>
      </c>
      <c r="E540" s="225" t="s">
        <v>19</v>
      </c>
      <c r="F540" s="226" t="s">
        <v>767</v>
      </c>
      <c r="G540" s="223"/>
      <c r="H540" s="225" t="s">
        <v>19</v>
      </c>
      <c r="I540" s="227"/>
      <c r="J540" s="223"/>
      <c r="K540" s="223"/>
      <c r="L540" s="228"/>
      <c r="M540" s="229"/>
      <c r="N540" s="230"/>
      <c r="O540" s="230"/>
      <c r="P540" s="230"/>
      <c r="Q540" s="230"/>
      <c r="R540" s="230"/>
      <c r="S540" s="230"/>
      <c r="T540" s="23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2" t="s">
        <v>144</v>
      </c>
      <c r="AU540" s="232" t="s">
        <v>85</v>
      </c>
      <c r="AV540" s="13" t="s">
        <v>83</v>
      </c>
      <c r="AW540" s="13" t="s">
        <v>35</v>
      </c>
      <c r="AX540" s="13" t="s">
        <v>75</v>
      </c>
      <c r="AY540" s="232" t="s">
        <v>133</v>
      </c>
    </row>
    <row r="541" s="14" customFormat="1">
      <c r="A541" s="14"/>
      <c r="B541" s="233"/>
      <c r="C541" s="234"/>
      <c r="D541" s="224" t="s">
        <v>144</v>
      </c>
      <c r="E541" s="235" t="s">
        <v>19</v>
      </c>
      <c r="F541" s="236" t="s">
        <v>768</v>
      </c>
      <c r="G541" s="234"/>
      <c r="H541" s="237">
        <v>237</v>
      </c>
      <c r="I541" s="238"/>
      <c r="J541" s="234"/>
      <c r="K541" s="234"/>
      <c r="L541" s="239"/>
      <c r="M541" s="240"/>
      <c r="N541" s="241"/>
      <c r="O541" s="241"/>
      <c r="P541" s="241"/>
      <c r="Q541" s="241"/>
      <c r="R541" s="241"/>
      <c r="S541" s="241"/>
      <c r="T541" s="24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3" t="s">
        <v>144</v>
      </c>
      <c r="AU541" s="243" t="s">
        <v>85</v>
      </c>
      <c r="AV541" s="14" t="s">
        <v>85</v>
      </c>
      <c r="AW541" s="14" t="s">
        <v>35</v>
      </c>
      <c r="AX541" s="14" t="s">
        <v>75</v>
      </c>
      <c r="AY541" s="243" t="s">
        <v>133</v>
      </c>
    </row>
    <row r="542" s="15" customFormat="1">
      <c r="A542" s="15"/>
      <c r="B542" s="244"/>
      <c r="C542" s="245"/>
      <c r="D542" s="224" t="s">
        <v>144</v>
      </c>
      <c r="E542" s="246" t="s">
        <v>19</v>
      </c>
      <c r="F542" s="247" t="s">
        <v>147</v>
      </c>
      <c r="G542" s="245"/>
      <c r="H542" s="248">
        <v>237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54" t="s">
        <v>144</v>
      </c>
      <c r="AU542" s="254" t="s">
        <v>85</v>
      </c>
      <c r="AV542" s="15" t="s">
        <v>140</v>
      </c>
      <c r="AW542" s="15" t="s">
        <v>35</v>
      </c>
      <c r="AX542" s="15" t="s">
        <v>83</v>
      </c>
      <c r="AY542" s="254" t="s">
        <v>133</v>
      </c>
    </row>
    <row r="543" s="2" customFormat="1" ht="37.8" customHeight="1">
      <c r="A543" s="38"/>
      <c r="B543" s="39"/>
      <c r="C543" s="204" t="s">
        <v>801</v>
      </c>
      <c r="D543" s="204" t="s">
        <v>135</v>
      </c>
      <c r="E543" s="205" t="s">
        <v>802</v>
      </c>
      <c r="F543" s="206" t="s">
        <v>803</v>
      </c>
      <c r="G543" s="207" t="s">
        <v>187</v>
      </c>
      <c r="H543" s="208">
        <v>51</v>
      </c>
      <c r="I543" s="209"/>
      <c r="J543" s="210">
        <f>ROUND(I543*H543,2)</f>
        <v>0</v>
      </c>
      <c r="K543" s="206" t="s">
        <v>139</v>
      </c>
      <c r="L543" s="44"/>
      <c r="M543" s="211" t="s">
        <v>19</v>
      </c>
      <c r="N543" s="212" t="s">
        <v>46</v>
      </c>
      <c r="O543" s="84"/>
      <c r="P543" s="213">
        <f>O543*H543</f>
        <v>0</v>
      </c>
      <c r="Q543" s="213">
        <v>0.00029</v>
      </c>
      <c r="R543" s="213">
        <f>Q543*H543</f>
        <v>0.014789999999999999</v>
      </c>
      <c r="S543" s="213">
        <v>0</v>
      </c>
      <c r="T543" s="214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15" t="s">
        <v>246</v>
      </c>
      <c r="AT543" s="215" t="s">
        <v>135</v>
      </c>
      <c r="AU543" s="215" t="s">
        <v>85</v>
      </c>
      <c r="AY543" s="17" t="s">
        <v>133</v>
      </c>
      <c r="BE543" s="216">
        <f>IF(N543="základní",J543,0)</f>
        <v>0</v>
      </c>
      <c r="BF543" s="216">
        <f>IF(N543="snížená",J543,0)</f>
        <v>0</v>
      </c>
      <c r="BG543" s="216">
        <f>IF(N543="zákl. přenesená",J543,0)</f>
        <v>0</v>
      </c>
      <c r="BH543" s="216">
        <f>IF(N543="sníž. přenesená",J543,0)</f>
        <v>0</v>
      </c>
      <c r="BI543" s="216">
        <f>IF(N543="nulová",J543,0)</f>
        <v>0</v>
      </c>
      <c r="BJ543" s="17" t="s">
        <v>83</v>
      </c>
      <c r="BK543" s="216">
        <f>ROUND(I543*H543,2)</f>
        <v>0</v>
      </c>
      <c r="BL543" s="17" t="s">
        <v>246</v>
      </c>
      <c r="BM543" s="215" t="s">
        <v>804</v>
      </c>
    </row>
    <row r="544" s="2" customFormat="1">
      <c r="A544" s="38"/>
      <c r="B544" s="39"/>
      <c r="C544" s="40"/>
      <c r="D544" s="217" t="s">
        <v>142</v>
      </c>
      <c r="E544" s="40"/>
      <c r="F544" s="218" t="s">
        <v>805</v>
      </c>
      <c r="G544" s="40"/>
      <c r="H544" s="40"/>
      <c r="I544" s="219"/>
      <c r="J544" s="40"/>
      <c r="K544" s="40"/>
      <c r="L544" s="44"/>
      <c r="M544" s="220"/>
      <c r="N544" s="221"/>
      <c r="O544" s="84"/>
      <c r="P544" s="84"/>
      <c r="Q544" s="84"/>
      <c r="R544" s="84"/>
      <c r="S544" s="84"/>
      <c r="T544" s="85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142</v>
      </c>
      <c r="AU544" s="17" t="s">
        <v>85</v>
      </c>
    </row>
    <row r="545" s="13" customFormat="1">
      <c r="A545" s="13"/>
      <c r="B545" s="222"/>
      <c r="C545" s="223"/>
      <c r="D545" s="224" t="s">
        <v>144</v>
      </c>
      <c r="E545" s="225" t="s">
        <v>19</v>
      </c>
      <c r="F545" s="226" t="s">
        <v>806</v>
      </c>
      <c r="G545" s="223"/>
      <c r="H545" s="225" t="s">
        <v>19</v>
      </c>
      <c r="I545" s="227"/>
      <c r="J545" s="223"/>
      <c r="K545" s="223"/>
      <c r="L545" s="228"/>
      <c r="M545" s="229"/>
      <c r="N545" s="230"/>
      <c r="O545" s="230"/>
      <c r="P545" s="230"/>
      <c r="Q545" s="230"/>
      <c r="R545" s="230"/>
      <c r="S545" s="230"/>
      <c r="T545" s="23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2" t="s">
        <v>144</v>
      </c>
      <c r="AU545" s="232" t="s">
        <v>85</v>
      </c>
      <c r="AV545" s="13" t="s">
        <v>83</v>
      </c>
      <c r="AW545" s="13" t="s">
        <v>35</v>
      </c>
      <c r="AX545" s="13" t="s">
        <v>75</v>
      </c>
      <c r="AY545" s="232" t="s">
        <v>133</v>
      </c>
    </row>
    <row r="546" s="14" customFormat="1">
      <c r="A546" s="14"/>
      <c r="B546" s="233"/>
      <c r="C546" s="234"/>
      <c r="D546" s="224" t="s">
        <v>144</v>
      </c>
      <c r="E546" s="235" t="s">
        <v>19</v>
      </c>
      <c r="F546" s="236" t="s">
        <v>807</v>
      </c>
      <c r="G546" s="234"/>
      <c r="H546" s="237">
        <v>51</v>
      </c>
      <c r="I546" s="238"/>
      <c r="J546" s="234"/>
      <c r="K546" s="234"/>
      <c r="L546" s="239"/>
      <c r="M546" s="240"/>
      <c r="N546" s="241"/>
      <c r="O546" s="241"/>
      <c r="P546" s="241"/>
      <c r="Q546" s="241"/>
      <c r="R546" s="241"/>
      <c r="S546" s="241"/>
      <c r="T546" s="24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3" t="s">
        <v>144</v>
      </c>
      <c r="AU546" s="243" t="s">
        <v>85</v>
      </c>
      <c r="AV546" s="14" t="s">
        <v>85</v>
      </c>
      <c r="AW546" s="14" t="s">
        <v>35</v>
      </c>
      <c r="AX546" s="14" t="s">
        <v>75</v>
      </c>
      <c r="AY546" s="243" t="s">
        <v>133</v>
      </c>
    </row>
    <row r="547" s="15" customFormat="1">
      <c r="A547" s="15"/>
      <c r="B547" s="244"/>
      <c r="C547" s="245"/>
      <c r="D547" s="224" t="s">
        <v>144</v>
      </c>
      <c r="E547" s="246" t="s">
        <v>19</v>
      </c>
      <c r="F547" s="247" t="s">
        <v>147</v>
      </c>
      <c r="G547" s="245"/>
      <c r="H547" s="248">
        <v>51</v>
      </c>
      <c r="I547" s="249"/>
      <c r="J547" s="245"/>
      <c r="K547" s="245"/>
      <c r="L547" s="250"/>
      <c r="M547" s="251"/>
      <c r="N547" s="252"/>
      <c r="O547" s="252"/>
      <c r="P547" s="252"/>
      <c r="Q547" s="252"/>
      <c r="R547" s="252"/>
      <c r="S547" s="252"/>
      <c r="T547" s="253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54" t="s">
        <v>144</v>
      </c>
      <c r="AU547" s="254" t="s">
        <v>85</v>
      </c>
      <c r="AV547" s="15" t="s">
        <v>140</v>
      </c>
      <c r="AW547" s="15" t="s">
        <v>35</v>
      </c>
      <c r="AX547" s="15" t="s">
        <v>83</v>
      </c>
      <c r="AY547" s="254" t="s">
        <v>133</v>
      </c>
    </row>
    <row r="548" s="2" customFormat="1" ht="37.8" customHeight="1">
      <c r="A548" s="38"/>
      <c r="B548" s="39"/>
      <c r="C548" s="204" t="s">
        <v>808</v>
      </c>
      <c r="D548" s="204" t="s">
        <v>135</v>
      </c>
      <c r="E548" s="205" t="s">
        <v>809</v>
      </c>
      <c r="F548" s="206" t="s">
        <v>810</v>
      </c>
      <c r="G548" s="207" t="s">
        <v>187</v>
      </c>
      <c r="H548" s="208">
        <v>121.2</v>
      </c>
      <c r="I548" s="209"/>
      <c r="J548" s="210">
        <f>ROUND(I548*H548,2)</f>
        <v>0</v>
      </c>
      <c r="K548" s="206" t="s">
        <v>139</v>
      </c>
      <c r="L548" s="44"/>
      <c r="M548" s="211" t="s">
        <v>19</v>
      </c>
      <c r="N548" s="212" t="s">
        <v>46</v>
      </c>
      <c r="O548" s="84"/>
      <c r="P548" s="213">
        <f>O548*H548</f>
        <v>0</v>
      </c>
      <c r="Q548" s="213">
        <v>0.00027</v>
      </c>
      <c r="R548" s="213">
        <f>Q548*H548</f>
        <v>0.032724000000000003</v>
      </c>
      <c r="S548" s="213">
        <v>0</v>
      </c>
      <c r="T548" s="214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15" t="s">
        <v>246</v>
      </c>
      <c r="AT548" s="215" t="s">
        <v>135</v>
      </c>
      <c r="AU548" s="215" t="s">
        <v>85</v>
      </c>
      <c r="AY548" s="17" t="s">
        <v>133</v>
      </c>
      <c r="BE548" s="216">
        <f>IF(N548="základní",J548,0)</f>
        <v>0</v>
      </c>
      <c r="BF548" s="216">
        <f>IF(N548="snížená",J548,0)</f>
        <v>0</v>
      </c>
      <c r="BG548" s="216">
        <f>IF(N548="zákl. přenesená",J548,0)</f>
        <v>0</v>
      </c>
      <c r="BH548" s="216">
        <f>IF(N548="sníž. přenesená",J548,0)</f>
        <v>0</v>
      </c>
      <c r="BI548" s="216">
        <f>IF(N548="nulová",J548,0)</f>
        <v>0</v>
      </c>
      <c r="BJ548" s="17" t="s">
        <v>83</v>
      </c>
      <c r="BK548" s="216">
        <f>ROUND(I548*H548,2)</f>
        <v>0</v>
      </c>
      <c r="BL548" s="17" t="s">
        <v>246</v>
      </c>
      <c r="BM548" s="215" t="s">
        <v>811</v>
      </c>
    </row>
    <row r="549" s="2" customFormat="1">
      <c r="A549" s="38"/>
      <c r="B549" s="39"/>
      <c r="C549" s="40"/>
      <c r="D549" s="217" t="s">
        <v>142</v>
      </c>
      <c r="E549" s="40"/>
      <c r="F549" s="218" t="s">
        <v>812</v>
      </c>
      <c r="G549" s="40"/>
      <c r="H549" s="40"/>
      <c r="I549" s="219"/>
      <c r="J549" s="40"/>
      <c r="K549" s="40"/>
      <c r="L549" s="44"/>
      <c r="M549" s="220"/>
      <c r="N549" s="221"/>
      <c r="O549" s="84"/>
      <c r="P549" s="84"/>
      <c r="Q549" s="84"/>
      <c r="R549" s="84"/>
      <c r="S549" s="84"/>
      <c r="T549" s="85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142</v>
      </c>
      <c r="AU549" s="17" t="s">
        <v>85</v>
      </c>
    </row>
    <row r="550" s="13" customFormat="1">
      <c r="A550" s="13"/>
      <c r="B550" s="222"/>
      <c r="C550" s="223"/>
      <c r="D550" s="224" t="s">
        <v>144</v>
      </c>
      <c r="E550" s="225" t="s">
        <v>19</v>
      </c>
      <c r="F550" s="226" t="s">
        <v>813</v>
      </c>
      <c r="G550" s="223"/>
      <c r="H550" s="225" t="s">
        <v>19</v>
      </c>
      <c r="I550" s="227"/>
      <c r="J550" s="223"/>
      <c r="K550" s="223"/>
      <c r="L550" s="228"/>
      <c r="M550" s="229"/>
      <c r="N550" s="230"/>
      <c r="O550" s="230"/>
      <c r="P550" s="230"/>
      <c r="Q550" s="230"/>
      <c r="R550" s="230"/>
      <c r="S550" s="230"/>
      <c r="T550" s="23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2" t="s">
        <v>144</v>
      </c>
      <c r="AU550" s="232" t="s">
        <v>85</v>
      </c>
      <c r="AV550" s="13" t="s">
        <v>83</v>
      </c>
      <c r="AW550" s="13" t="s">
        <v>35</v>
      </c>
      <c r="AX550" s="13" t="s">
        <v>75</v>
      </c>
      <c r="AY550" s="232" t="s">
        <v>133</v>
      </c>
    </row>
    <row r="551" s="14" customFormat="1">
      <c r="A551" s="14"/>
      <c r="B551" s="233"/>
      <c r="C551" s="234"/>
      <c r="D551" s="224" t="s">
        <v>144</v>
      </c>
      <c r="E551" s="235" t="s">
        <v>19</v>
      </c>
      <c r="F551" s="236" t="s">
        <v>814</v>
      </c>
      <c r="G551" s="234"/>
      <c r="H551" s="237">
        <v>121.2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3" t="s">
        <v>144</v>
      </c>
      <c r="AU551" s="243" t="s">
        <v>85</v>
      </c>
      <c r="AV551" s="14" t="s">
        <v>85</v>
      </c>
      <c r="AW551" s="14" t="s">
        <v>35</v>
      </c>
      <c r="AX551" s="14" t="s">
        <v>75</v>
      </c>
      <c r="AY551" s="243" t="s">
        <v>133</v>
      </c>
    </row>
    <row r="552" s="15" customFormat="1">
      <c r="A552" s="15"/>
      <c r="B552" s="244"/>
      <c r="C552" s="245"/>
      <c r="D552" s="224" t="s">
        <v>144</v>
      </c>
      <c r="E552" s="246" t="s">
        <v>19</v>
      </c>
      <c r="F552" s="247" t="s">
        <v>147</v>
      </c>
      <c r="G552" s="245"/>
      <c r="H552" s="248">
        <v>121.2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54" t="s">
        <v>144</v>
      </c>
      <c r="AU552" s="254" t="s">
        <v>85</v>
      </c>
      <c r="AV552" s="15" t="s">
        <v>140</v>
      </c>
      <c r="AW552" s="15" t="s">
        <v>35</v>
      </c>
      <c r="AX552" s="15" t="s">
        <v>83</v>
      </c>
      <c r="AY552" s="254" t="s">
        <v>133</v>
      </c>
    </row>
    <row r="553" s="12" customFormat="1" ht="25.92" customHeight="1">
      <c r="A553" s="12"/>
      <c r="B553" s="188"/>
      <c r="C553" s="189"/>
      <c r="D553" s="190" t="s">
        <v>74</v>
      </c>
      <c r="E553" s="191" t="s">
        <v>179</v>
      </c>
      <c r="F553" s="191" t="s">
        <v>815</v>
      </c>
      <c r="G553" s="189"/>
      <c r="H553" s="189"/>
      <c r="I553" s="192"/>
      <c r="J553" s="193">
        <f>BK553</f>
        <v>0</v>
      </c>
      <c r="K553" s="189"/>
      <c r="L553" s="194"/>
      <c r="M553" s="195"/>
      <c r="N553" s="196"/>
      <c r="O553" s="196"/>
      <c r="P553" s="197">
        <f>P554</f>
        <v>0</v>
      </c>
      <c r="Q553" s="196"/>
      <c r="R553" s="197">
        <f>R554</f>
        <v>0</v>
      </c>
      <c r="S553" s="196"/>
      <c r="T553" s="198">
        <f>T554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99" t="s">
        <v>152</v>
      </c>
      <c r="AT553" s="200" t="s">
        <v>74</v>
      </c>
      <c r="AU553" s="200" t="s">
        <v>75</v>
      </c>
      <c r="AY553" s="199" t="s">
        <v>133</v>
      </c>
      <c r="BK553" s="201">
        <f>BK554</f>
        <v>0</v>
      </c>
    </row>
    <row r="554" s="12" customFormat="1" ht="22.8" customHeight="1">
      <c r="A554" s="12"/>
      <c r="B554" s="188"/>
      <c r="C554" s="189"/>
      <c r="D554" s="190" t="s">
        <v>74</v>
      </c>
      <c r="E554" s="202" t="s">
        <v>816</v>
      </c>
      <c r="F554" s="202" t="s">
        <v>817</v>
      </c>
      <c r="G554" s="189"/>
      <c r="H554" s="189"/>
      <c r="I554" s="192"/>
      <c r="J554" s="203">
        <f>BK554</f>
        <v>0</v>
      </c>
      <c r="K554" s="189"/>
      <c r="L554" s="194"/>
      <c r="M554" s="195"/>
      <c r="N554" s="196"/>
      <c r="O554" s="196"/>
      <c r="P554" s="197">
        <f>SUM(P555:P564)</f>
        <v>0</v>
      </c>
      <c r="Q554" s="196"/>
      <c r="R554" s="197">
        <f>SUM(R555:R564)</f>
        <v>0</v>
      </c>
      <c r="S554" s="196"/>
      <c r="T554" s="198">
        <f>SUM(T555:T564)</f>
        <v>0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199" t="s">
        <v>152</v>
      </c>
      <c r="AT554" s="200" t="s">
        <v>74</v>
      </c>
      <c r="AU554" s="200" t="s">
        <v>83</v>
      </c>
      <c r="AY554" s="199" t="s">
        <v>133</v>
      </c>
      <c r="BK554" s="201">
        <f>SUM(BK555:BK564)</f>
        <v>0</v>
      </c>
    </row>
    <row r="555" s="2" customFormat="1" ht="24.15" customHeight="1">
      <c r="A555" s="38"/>
      <c r="B555" s="39"/>
      <c r="C555" s="204" t="s">
        <v>818</v>
      </c>
      <c r="D555" s="204" t="s">
        <v>135</v>
      </c>
      <c r="E555" s="205" t="s">
        <v>819</v>
      </c>
      <c r="F555" s="206" t="s">
        <v>820</v>
      </c>
      <c r="G555" s="207" t="s">
        <v>218</v>
      </c>
      <c r="H555" s="208">
        <v>6</v>
      </c>
      <c r="I555" s="209"/>
      <c r="J555" s="210">
        <f>ROUND(I555*H555,2)</f>
        <v>0</v>
      </c>
      <c r="K555" s="206" t="s">
        <v>139</v>
      </c>
      <c r="L555" s="44"/>
      <c r="M555" s="211" t="s">
        <v>19</v>
      </c>
      <c r="N555" s="212" t="s">
        <v>46</v>
      </c>
      <c r="O555" s="84"/>
      <c r="P555" s="213">
        <f>O555*H555</f>
        <v>0</v>
      </c>
      <c r="Q555" s="213">
        <v>0</v>
      </c>
      <c r="R555" s="213">
        <f>Q555*H555</f>
        <v>0</v>
      </c>
      <c r="S555" s="213">
        <v>0</v>
      </c>
      <c r="T555" s="214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15" t="s">
        <v>556</v>
      </c>
      <c r="AT555" s="215" t="s">
        <v>135</v>
      </c>
      <c r="AU555" s="215" t="s">
        <v>85</v>
      </c>
      <c r="AY555" s="17" t="s">
        <v>133</v>
      </c>
      <c r="BE555" s="216">
        <f>IF(N555="základní",J555,0)</f>
        <v>0</v>
      </c>
      <c r="BF555" s="216">
        <f>IF(N555="snížená",J555,0)</f>
        <v>0</v>
      </c>
      <c r="BG555" s="216">
        <f>IF(N555="zákl. přenesená",J555,0)</f>
        <v>0</v>
      </c>
      <c r="BH555" s="216">
        <f>IF(N555="sníž. přenesená",J555,0)</f>
        <v>0</v>
      </c>
      <c r="BI555" s="216">
        <f>IF(N555="nulová",J555,0)</f>
        <v>0</v>
      </c>
      <c r="BJ555" s="17" t="s">
        <v>83</v>
      </c>
      <c r="BK555" s="216">
        <f>ROUND(I555*H555,2)</f>
        <v>0</v>
      </c>
      <c r="BL555" s="17" t="s">
        <v>556</v>
      </c>
      <c r="BM555" s="215" t="s">
        <v>821</v>
      </c>
    </row>
    <row r="556" s="2" customFormat="1">
      <c r="A556" s="38"/>
      <c r="B556" s="39"/>
      <c r="C556" s="40"/>
      <c r="D556" s="217" t="s">
        <v>142</v>
      </c>
      <c r="E556" s="40"/>
      <c r="F556" s="218" t="s">
        <v>822</v>
      </c>
      <c r="G556" s="40"/>
      <c r="H556" s="40"/>
      <c r="I556" s="219"/>
      <c r="J556" s="40"/>
      <c r="K556" s="40"/>
      <c r="L556" s="44"/>
      <c r="M556" s="220"/>
      <c r="N556" s="221"/>
      <c r="O556" s="84"/>
      <c r="P556" s="84"/>
      <c r="Q556" s="84"/>
      <c r="R556" s="84"/>
      <c r="S556" s="84"/>
      <c r="T556" s="85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142</v>
      </c>
      <c r="AU556" s="17" t="s">
        <v>85</v>
      </c>
    </row>
    <row r="557" s="13" customFormat="1">
      <c r="A557" s="13"/>
      <c r="B557" s="222"/>
      <c r="C557" s="223"/>
      <c r="D557" s="224" t="s">
        <v>144</v>
      </c>
      <c r="E557" s="225" t="s">
        <v>19</v>
      </c>
      <c r="F557" s="226" t="s">
        <v>823</v>
      </c>
      <c r="G557" s="223"/>
      <c r="H557" s="225" t="s">
        <v>19</v>
      </c>
      <c r="I557" s="227"/>
      <c r="J557" s="223"/>
      <c r="K557" s="223"/>
      <c r="L557" s="228"/>
      <c r="M557" s="229"/>
      <c r="N557" s="230"/>
      <c r="O557" s="230"/>
      <c r="P557" s="230"/>
      <c r="Q557" s="230"/>
      <c r="R557" s="230"/>
      <c r="S557" s="230"/>
      <c r="T557" s="23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2" t="s">
        <v>144</v>
      </c>
      <c r="AU557" s="232" t="s">
        <v>85</v>
      </c>
      <c r="AV557" s="13" t="s">
        <v>83</v>
      </c>
      <c r="AW557" s="13" t="s">
        <v>35</v>
      </c>
      <c r="AX557" s="13" t="s">
        <v>75</v>
      </c>
      <c r="AY557" s="232" t="s">
        <v>133</v>
      </c>
    </row>
    <row r="558" s="14" customFormat="1">
      <c r="A558" s="14"/>
      <c r="B558" s="233"/>
      <c r="C558" s="234"/>
      <c r="D558" s="224" t="s">
        <v>144</v>
      </c>
      <c r="E558" s="235" t="s">
        <v>19</v>
      </c>
      <c r="F558" s="236" t="s">
        <v>170</v>
      </c>
      <c r="G558" s="234"/>
      <c r="H558" s="237">
        <v>6</v>
      </c>
      <c r="I558" s="238"/>
      <c r="J558" s="234"/>
      <c r="K558" s="234"/>
      <c r="L558" s="239"/>
      <c r="M558" s="240"/>
      <c r="N558" s="241"/>
      <c r="O558" s="241"/>
      <c r="P558" s="241"/>
      <c r="Q558" s="241"/>
      <c r="R558" s="241"/>
      <c r="S558" s="241"/>
      <c r="T558" s="24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3" t="s">
        <v>144</v>
      </c>
      <c r="AU558" s="243" t="s">
        <v>85</v>
      </c>
      <c r="AV558" s="14" t="s">
        <v>85</v>
      </c>
      <c r="AW558" s="14" t="s">
        <v>35</v>
      </c>
      <c r="AX558" s="14" t="s">
        <v>75</v>
      </c>
      <c r="AY558" s="243" t="s">
        <v>133</v>
      </c>
    </row>
    <row r="559" s="15" customFormat="1">
      <c r="A559" s="15"/>
      <c r="B559" s="244"/>
      <c r="C559" s="245"/>
      <c r="D559" s="224" t="s">
        <v>144</v>
      </c>
      <c r="E559" s="246" t="s">
        <v>19</v>
      </c>
      <c r="F559" s="247" t="s">
        <v>147</v>
      </c>
      <c r="G559" s="245"/>
      <c r="H559" s="248">
        <v>6</v>
      </c>
      <c r="I559" s="249"/>
      <c r="J559" s="245"/>
      <c r="K559" s="245"/>
      <c r="L559" s="250"/>
      <c r="M559" s="251"/>
      <c r="N559" s="252"/>
      <c r="O559" s="252"/>
      <c r="P559" s="252"/>
      <c r="Q559" s="252"/>
      <c r="R559" s="252"/>
      <c r="S559" s="252"/>
      <c r="T559" s="253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54" t="s">
        <v>144</v>
      </c>
      <c r="AU559" s="254" t="s">
        <v>85</v>
      </c>
      <c r="AV559" s="15" t="s">
        <v>140</v>
      </c>
      <c r="AW559" s="15" t="s">
        <v>35</v>
      </c>
      <c r="AX559" s="15" t="s">
        <v>83</v>
      </c>
      <c r="AY559" s="254" t="s">
        <v>133</v>
      </c>
    </row>
    <row r="560" s="2" customFormat="1" ht="24.15" customHeight="1">
      <c r="A560" s="38"/>
      <c r="B560" s="39"/>
      <c r="C560" s="204" t="s">
        <v>824</v>
      </c>
      <c r="D560" s="204" t="s">
        <v>135</v>
      </c>
      <c r="E560" s="205" t="s">
        <v>825</v>
      </c>
      <c r="F560" s="206" t="s">
        <v>826</v>
      </c>
      <c r="G560" s="207" t="s">
        <v>218</v>
      </c>
      <c r="H560" s="208">
        <v>6</v>
      </c>
      <c r="I560" s="209"/>
      <c r="J560" s="210">
        <f>ROUND(I560*H560,2)</f>
        <v>0</v>
      </c>
      <c r="K560" s="206" t="s">
        <v>139</v>
      </c>
      <c r="L560" s="44"/>
      <c r="M560" s="211" t="s">
        <v>19</v>
      </c>
      <c r="N560" s="212" t="s">
        <v>46</v>
      </c>
      <c r="O560" s="84"/>
      <c r="P560" s="213">
        <f>O560*H560</f>
        <v>0</v>
      </c>
      <c r="Q560" s="213">
        <v>0</v>
      </c>
      <c r="R560" s="213">
        <f>Q560*H560</f>
        <v>0</v>
      </c>
      <c r="S560" s="213">
        <v>0</v>
      </c>
      <c r="T560" s="214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15" t="s">
        <v>556</v>
      </c>
      <c r="AT560" s="215" t="s">
        <v>135</v>
      </c>
      <c r="AU560" s="215" t="s">
        <v>85</v>
      </c>
      <c r="AY560" s="17" t="s">
        <v>133</v>
      </c>
      <c r="BE560" s="216">
        <f>IF(N560="základní",J560,0)</f>
        <v>0</v>
      </c>
      <c r="BF560" s="216">
        <f>IF(N560="snížená",J560,0)</f>
        <v>0</v>
      </c>
      <c r="BG560" s="216">
        <f>IF(N560="zákl. přenesená",J560,0)</f>
        <v>0</v>
      </c>
      <c r="BH560" s="216">
        <f>IF(N560="sníž. přenesená",J560,0)</f>
        <v>0</v>
      </c>
      <c r="BI560" s="216">
        <f>IF(N560="nulová",J560,0)</f>
        <v>0</v>
      </c>
      <c r="BJ560" s="17" t="s">
        <v>83</v>
      </c>
      <c r="BK560" s="216">
        <f>ROUND(I560*H560,2)</f>
        <v>0</v>
      </c>
      <c r="BL560" s="17" t="s">
        <v>556</v>
      </c>
      <c r="BM560" s="215" t="s">
        <v>827</v>
      </c>
    </row>
    <row r="561" s="2" customFormat="1">
      <c r="A561" s="38"/>
      <c r="B561" s="39"/>
      <c r="C561" s="40"/>
      <c r="D561" s="217" t="s">
        <v>142</v>
      </c>
      <c r="E561" s="40"/>
      <c r="F561" s="218" t="s">
        <v>828</v>
      </c>
      <c r="G561" s="40"/>
      <c r="H561" s="40"/>
      <c r="I561" s="219"/>
      <c r="J561" s="40"/>
      <c r="K561" s="40"/>
      <c r="L561" s="44"/>
      <c r="M561" s="220"/>
      <c r="N561" s="221"/>
      <c r="O561" s="84"/>
      <c r="P561" s="84"/>
      <c r="Q561" s="84"/>
      <c r="R561" s="84"/>
      <c r="S561" s="84"/>
      <c r="T561" s="85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142</v>
      </c>
      <c r="AU561" s="17" t="s">
        <v>85</v>
      </c>
    </row>
    <row r="562" s="13" customFormat="1">
      <c r="A562" s="13"/>
      <c r="B562" s="222"/>
      <c r="C562" s="223"/>
      <c r="D562" s="224" t="s">
        <v>144</v>
      </c>
      <c r="E562" s="225" t="s">
        <v>19</v>
      </c>
      <c r="F562" s="226" t="s">
        <v>829</v>
      </c>
      <c r="G562" s="223"/>
      <c r="H562" s="225" t="s">
        <v>19</v>
      </c>
      <c r="I562" s="227"/>
      <c r="J562" s="223"/>
      <c r="K562" s="223"/>
      <c r="L562" s="228"/>
      <c r="M562" s="229"/>
      <c r="N562" s="230"/>
      <c r="O562" s="230"/>
      <c r="P562" s="230"/>
      <c r="Q562" s="230"/>
      <c r="R562" s="230"/>
      <c r="S562" s="230"/>
      <c r="T562" s="23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2" t="s">
        <v>144</v>
      </c>
      <c r="AU562" s="232" t="s">
        <v>85</v>
      </c>
      <c r="AV562" s="13" t="s">
        <v>83</v>
      </c>
      <c r="AW562" s="13" t="s">
        <v>35</v>
      </c>
      <c r="AX562" s="13" t="s">
        <v>75</v>
      </c>
      <c r="AY562" s="232" t="s">
        <v>133</v>
      </c>
    </row>
    <row r="563" s="14" customFormat="1">
      <c r="A563" s="14"/>
      <c r="B563" s="233"/>
      <c r="C563" s="234"/>
      <c r="D563" s="224" t="s">
        <v>144</v>
      </c>
      <c r="E563" s="235" t="s">
        <v>19</v>
      </c>
      <c r="F563" s="236" t="s">
        <v>170</v>
      </c>
      <c r="G563" s="234"/>
      <c r="H563" s="237">
        <v>6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43" t="s">
        <v>144</v>
      </c>
      <c r="AU563" s="243" t="s">
        <v>85</v>
      </c>
      <c r="AV563" s="14" t="s">
        <v>85</v>
      </c>
      <c r="AW563" s="14" t="s">
        <v>35</v>
      </c>
      <c r="AX563" s="14" t="s">
        <v>75</v>
      </c>
      <c r="AY563" s="243" t="s">
        <v>133</v>
      </c>
    </row>
    <row r="564" s="15" customFormat="1">
      <c r="A564" s="15"/>
      <c r="B564" s="244"/>
      <c r="C564" s="245"/>
      <c r="D564" s="224" t="s">
        <v>144</v>
      </c>
      <c r="E564" s="246" t="s">
        <v>19</v>
      </c>
      <c r="F564" s="247" t="s">
        <v>147</v>
      </c>
      <c r="G564" s="245"/>
      <c r="H564" s="248">
        <v>6</v>
      </c>
      <c r="I564" s="249"/>
      <c r="J564" s="245"/>
      <c r="K564" s="245"/>
      <c r="L564" s="250"/>
      <c r="M564" s="266"/>
      <c r="N564" s="267"/>
      <c r="O564" s="267"/>
      <c r="P564" s="267"/>
      <c r="Q564" s="267"/>
      <c r="R564" s="267"/>
      <c r="S564" s="267"/>
      <c r="T564" s="268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54" t="s">
        <v>144</v>
      </c>
      <c r="AU564" s="254" t="s">
        <v>85</v>
      </c>
      <c r="AV564" s="15" t="s">
        <v>140</v>
      </c>
      <c r="AW564" s="15" t="s">
        <v>35</v>
      </c>
      <c r="AX564" s="15" t="s">
        <v>83</v>
      </c>
      <c r="AY564" s="254" t="s">
        <v>133</v>
      </c>
    </row>
    <row r="565" s="2" customFormat="1" ht="6.96" customHeight="1">
      <c r="A565" s="38"/>
      <c r="B565" s="59"/>
      <c r="C565" s="60"/>
      <c r="D565" s="60"/>
      <c r="E565" s="60"/>
      <c r="F565" s="60"/>
      <c r="G565" s="60"/>
      <c r="H565" s="60"/>
      <c r="I565" s="60"/>
      <c r="J565" s="60"/>
      <c r="K565" s="60"/>
      <c r="L565" s="44"/>
      <c r="M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</row>
  </sheetData>
  <sheetProtection sheet="1" autoFilter="0" formatColumns="0" formatRows="0" objects="1" scenarios="1" spinCount="100000" saltValue="6TwyOmMSqumwKv+/8Cfi5uzHdTLXxfrKIApMsd9xEryYXHAh3+ZQJwZngbwFqL7blxPVXkORBSsEiS0mX+ZgDg==" hashValue="6IboY5+2bLh20+I99Xe9tTiEJb2GyvMF/0R0STF1gB7OUrUprNQTdWv8+e81J29dwfYcDIGomI2KWsgY20xcSA==" algorithmName="SHA-512" password="CC35"/>
  <autoFilter ref="C100:K564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hyperlinks>
    <hyperlink ref="F105" r:id="rId1" display="https://podminky.urs.cz/item/CS_URS_2025_01/122111101"/>
    <hyperlink ref="F110" r:id="rId2" display="https://podminky.urs.cz/item/CS_URS_2025_01/162211311"/>
    <hyperlink ref="F112" r:id="rId3" display="https://podminky.urs.cz/item/CS_URS_2025_01/162211319"/>
    <hyperlink ref="F114" r:id="rId4" display="https://podminky.urs.cz/item/CS_URS_2025_01/162751113"/>
    <hyperlink ref="F117" r:id="rId5" display="https://podminky.urs.cz/item/CS_URS_2025_01/311271217"/>
    <hyperlink ref="F122" r:id="rId6" display="https://podminky.urs.cz/item/CS_URS_2025_01/317941123"/>
    <hyperlink ref="F129" r:id="rId7" display="https://podminky.urs.cz/item/CS_URS_2025_01/411354313"/>
    <hyperlink ref="F134" r:id="rId8" display="https://podminky.urs.cz/item/CS_URS_2025_01/411354314"/>
    <hyperlink ref="F140" r:id="rId9" display="https://podminky.urs.cz/item/CS_URS_2025_01/564750001"/>
    <hyperlink ref="F145" r:id="rId10" display="https://podminky.urs.cz/item/CS_URS_2025_01/596211110"/>
    <hyperlink ref="F153" r:id="rId11" display="https://podminky.urs.cz/item/CS_URS_2026_01/642945111"/>
    <hyperlink ref="F160" r:id="rId12" display="https://podminky.urs.cz/item/CS_URS_2025_01/611142001"/>
    <hyperlink ref="F165" r:id="rId13" display="https://podminky.urs.cz/item/CS_URS_2025_01/612142001"/>
    <hyperlink ref="F170" r:id="rId14" display="https://podminky.urs.cz/item/CS_URS_2025_01/621151031"/>
    <hyperlink ref="F175" r:id="rId15" display="https://podminky.urs.cz/item/CS_URS_2025_01/621521012"/>
    <hyperlink ref="F180" r:id="rId16" display="https://podminky.urs.cz/item/CS_URS_2025_01/622151021"/>
    <hyperlink ref="F185" r:id="rId17" display="https://podminky.urs.cz/item/CS_URS_2025_01/622151031"/>
    <hyperlink ref="F190" r:id="rId18" display="https://podminky.urs.cz/item/CS_URS_2025_01/622252002"/>
    <hyperlink ref="F204" r:id="rId19" display="https://podminky.urs.cz/item/CS_URS_2025_01/622511112"/>
    <hyperlink ref="F209" r:id="rId20" display="https://podminky.urs.cz/item/CS_URS_2025_01/622531012"/>
    <hyperlink ref="F214" r:id="rId21" display="https://podminky.urs.cz/item/CS_URS_2025_01/629995101"/>
    <hyperlink ref="F222" r:id="rId22" display="https://podminky.urs.cz/item/CS_URS_2025_01/916331112"/>
    <hyperlink ref="F228" r:id="rId23" display="https://podminky.urs.cz/item/CS_URS_2025_01/953945312"/>
    <hyperlink ref="F233" r:id="rId24" display="https://podminky.urs.cz/item/CS_URS_2025_01/962052211"/>
    <hyperlink ref="F238" r:id="rId25" display="https://podminky.urs.cz/item/CS_URS_2025_02/968072456"/>
    <hyperlink ref="F243" r:id="rId26" display="https://podminky.urs.cz/item/CS_URS_2025_01/968082022"/>
    <hyperlink ref="F248" r:id="rId27" display="https://podminky.urs.cz/item/CS_URS_2025_01/977211111"/>
    <hyperlink ref="F254" r:id="rId28" display="https://podminky.urs.cz/item/CS_URS_2025_01/997013211"/>
    <hyperlink ref="F256" r:id="rId29" display="https://podminky.urs.cz/item/CS_URS_2025_01/997013501"/>
    <hyperlink ref="F258" r:id="rId30" display="https://podminky.urs.cz/item/CS_URS_2025_01/997013509"/>
    <hyperlink ref="F263" r:id="rId31" display="https://podminky.urs.cz/item/CS_URS_2025_01/997013871"/>
    <hyperlink ref="F265" r:id="rId32" display="https://podminky.urs.cz/item/CS_URS_2025_01/997013873"/>
    <hyperlink ref="F270" r:id="rId33" display="https://podminky.urs.cz/item/CS_URS_2025_01/998011008"/>
    <hyperlink ref="F274" r:id="rId34" display="https://podminky.urs.cz/item/CS_URS_2025_01/711192101"/>
    <hyperlink ref="F280" r:id="rId35" display="https://podminky.urs.cz/item/CS_URS_2025_01/998711111"/>
    <hyperlink ref="F283" r:id="rId36" display="https://podminky.urs.cz/item/CS_URS_2025_01/713130853"/>
    <hyperlink ref="F288" r:id="rId37" display="https://podminky.urs.cz/item/CS_URS_2025_01/713131141"/>
    <hyperlink ref="F295" r:id="rId38" display="https://podminky.urs.cz/item/CS_URS_2025_01/998713111"/>
    <hyperlink ref="F298" r:id="rId39" display="https://podminky.urs.cz/item/CS_URS_2025_01/741310001"/>
    <hyperlink ref="F303" r:id="rId40" display="https://podminky.urs.cz/item/CS_URS_2025_01/741311004"/>
    <hyperlink ref="F308" r:id="rId41" display="https://podminky.urs.cz/item/CS_URS_2025_01/741313805"/>
    <hyperlink ref="F313" r:id="rId42" display="https://podminky.urs.cz/item/CS_URS_2025_01/741314843"/>
    <hyperlink ref="F318" r:id="rId43" display="https://podminky.urs.cz/item/CS_URS_2025_01/741370002"/>
    <hyperlink ref="F323" r:id="rId44" display="https://podminky.urs.cz/item/CS_URS_2025_01/741374841"/>
    <hyperlink ref="F328" r:id="rId45" display="https://podminky.urs.cz/item/CS_URS_2025_01/741375861"/>
    <hyperlink ref="F333" r:id="rId46" display="https://podminky.urs.cz/item/CS_URS_2025_01/998741111"/>
    <hyperlink ref="F336" r:id="rId47" display="https://podminky.urs.cz/item/CS_URS_2025_01/763121811"/>
    <hyperlink ref="F341" r:id="rId48" display="https://podminky.urs.cz/item/CS_URS_2025_01/763164535"/>
    <hyperlink ref="F346" r:id="rId49" display="https://podminky.urs.cz/item/CS_URS_2025_01/998763321"/>
    <hyperlink ref="F349" r:id="rId50" display="https://podminky.urs.cz/item/CS_URS_2025_01/764002842"/>
    <hyperlink ref="F354" r:id="rId51" display="https://podminky.urs.cz/item/CS_URS_2025_01/764004863"/>
    <hyperlink ref="F359" r:id="rId52" display="https://podminky.urs.cz/item/CS_URS_2025_01/764204105"/>
    <hyperlink ref="F364" r:id="rId53" display="https://podminky.urs.cz/item/CS_URS_2025_01/764508131"/>
    <hyperlink ref="F369" r:id="rId54" display="https://podminky.urs.cz/item/CS_URS_2025_01/998764111"/>
    <hyperlink ref="F372" r:id="rId55" display="https://podminky.urs.cz/item/CS_URS_2026_01/766660002"/>
    <hyperlink ref="F375" r:id="rId56" display="https://podminky.urs.cz/item/CS_URS_2025_02/766660716"/>
    <hyperlink ref="F381" r:id="rId57" display="https://podminky.urs.cz/item/CS_URS_2026_01/766660762"/>
    <hyperlink ref="F386" r:id="rId58" display="https://podminky.urs.cz/item/CS_URS_2023_02/766664957"/>
    <hyperlink ref="F388" r:id="rId59" display="https://podminky.urs.cz/item/CS_URS_2025_02/998766111"/>
    <hyperlink ref="F393" r:id="rId60" display="https://podminky.urs.cz/item/CS_URS_2025_01/767531212"/>
    <hyperlink ref="F400" r:id="rId61" display="https://podminky.urs.cz/item/CS_URS_2025_01/767531811"/>
    <hyperlink ref="F405" r:id="rId62" display="https://podminky.urs.cz/item/CS_URS_2025_01/767640113"/>
    <hyperlink ref="F415" r:id="rId63" display="https://podminky.urs.cz/item/CS_URS_2025_02/767649191"/>
    <hyperlink ref="F421" r:id="rId64" display="https://podminky.urs.cz/item/CS_URS_2025_01/767821120"/>
    <hyperlink ref="F427" r:id="rId65" display="https://podminky.urs.cz/item/CS_URS_2025_01/767821812"/>
    <hyperlink ref="F432" r:id="rId66" display="https://podminky.urs.cz/item/CS_URS_2025_01/767821815"/>
    <hyperlink ref="F441" r:id="rId67" display="https://podminky.urs.cz/item/CS_URS_2025_01/998767111"/>
    <hyperlink ref="F444" r:id="rId68" display="https://podminky.urs.cz/item/CS_URS_2025_01/771111011"/>
    <hyperlink ref="F449" r:id="rId69" display="https://podminky.urs.cz/item/CS_URS_2025_01/771121011"/>
    <hyperlink ref="F454" r:id="rId70" display="https://podminky.urs.cz/item/CS_URS_2025_01/771121022"/>
    <hyperlink ref="F459" r:id="rId71" display="https://podminky.urs.cz/item/CS_URS_2025_02/771151011"/>
    <hyperlink ref="F464" r:id="rId72" display="https://podminky.urs.cz/item/CS_URS_2025_01/771473810"/>
    <hyperlink ref="F469" r:id="rId73" display="https://podminky.urs.cz/item/CS_URS_2025_01/771474112"/>
    <hyperlink ref="F476" r:id="rId74" display="https://podminky.urs.cz/item/CS_URS_2025_01/771573810"/>
    <hyperlink ref="F481" r:id="rId75" display="https://podminky.urs.cz/item/CS_URS_2025_01/771574416"/>
    <hyperlink ref="F488" r:id="rId76" display="https://podminky.urs.cz/item/CS_URS_2025_01/998771111"/>
    <hyperlink ref="F491" r:id="rId77" display="https://podminky.urs.cz/item/CS_URS_2025_01/783301401"/>
    <hyperlink ref="F496" r:id="rId78" display="https://podminky.urs.cz/item/CS_URS_2025_01/783314201"/>
    <hyperlink ref="F501" r:id="rId79" display="https://podminky.urs.cz/item/CS_URS_2025_01/783317101"/>
    <hyperlink ref="F506" r:id="rId80" display="https://podminky.urs.cz/item/CS_URS_2025_01/783846523"/>
    <hyperlink ref="F512" r:id="rId81" display="https://podminky.urs.cz/item/CS_URS_2025_01/784111001"/>
    <hyperlink ref="F517" r:id="rId82" display="https://podminky.urs.cz/item/CS_URS_2025_01/784111031"/>
    <hyperlink ref="F522" r:id="rId83" display="https://podminky.urs.cz/item/CS_URS_2025_01/784121001"/>
    <hyperlink ref="F527" r:id="rId84" display="https://podminky.urs.cz/item/CS_URS_2025_01/784161401"/>
    <hyperlink ref="F532" r:id="rId85" display="https://podminky.urs.cz/item/CS_URS_2025_01/784171111"/>
    <hyperlink ref="F539" r:id="rId86" display="https://podminky.urs.cz/item/CS_URS_2025_01/784181101"/>
    <hyperlink ref="F544" r:id="rId87" display="https://podminky.urs.cz/item/CS_URS_2025_01/784211101"/>
    <hyperlink ref="F549" r:id="rId88" display="https://podminky.urs.cz/item/CS_URS_2025_01/784211121"/>
    <hyperlink ref="F556" r:id="rId89" display="https://podminky.urs.cz/item/CS_URS_2025_01/220320201"/>
    <hyperlink ref="F561" r:id="rId90" display="https://podminky.urs.cz/item/CS_URS_2025_01/228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hidden="1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85</v>
      </c>
    </row>
    <row r="4" hidden="1" s="1" customFormat="1" ht="24.96" customHeight="1">
      <c r="B4" s="20"/>
      <c r="D4" s="130" t="s">
        <v>89</v>
      </c>
      <c r="L4" s="20"/>
      <c r="M4" s="131" t="s">
        <v>10</v>
      </c>
      <c r="AT4" s="17" t="s">
        <v>4</v>
      </c>
    </row>
    <row r="5" hidden="1" s="1" customFormat="1" ht="6.96" customHeight="1">
      <c r="B5" s="20"/>
      <c r="L5" s="20"/>
    </row>
    <row r="6" hidden="1" s="1" customFormat="1" ht="12" customHeight="1">
      <c r="B6" s="20"/>
      <c r="D6" s="132" t="s">
        <v>16</v>
      </c>
      <c r="L6" s="20"/>
    </row>
    <row r="7" hidden="1" s="1" customFormat="1" ht="26.25" customHeight="1">
      <c r="B7" s="20"/>
      <c r="E7" s="133" t="str">
        <f>'Rekapitulace stavby'!K6</f>
        <v>BD Krajní 1575-80, Vratislavice nad Nisou - Výměna vstupních dveří, oprava závětří a zádveří</v>
      </c>
      <c r="F7" s="132"/>
      <c r="G7" s="132"/>
      <c r="H7" s="132"/>
      <c r="L7" s="20"/>
    </row>
    <row r="8" hidden="1" s="2" customFormat="1" ht="12" customHeight="1">
      <c r="A8" s="38"/>
      <c r="B8" s="44"/>
      <c r="C8" s="38"/>
      <c r="D8" s="132" t="s">
        <v>90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44"/>
      <c r="C9" s="38"/>
      <c r="D9" s="38"/>
      <c r="E9" s="135" t="s">
        <v>830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29. 1. 2025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44"/>
      <c r="C17" s="38"/>
      <c r="D17" s="132" t="s">
        <v>30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44"/>
      <c r="C20" s="38"/>
      <c r="D20" s="132" t="s">
        <v>32</v>
      </c>
      <c r="E20" s="38"/>
      <c r="F20" s="38"/>
      <c r="G20" s="38"/>
      <c r="H20" s="38"/>
      <c r="I20" s="132" t="s">
        <v>26</v>
      </c>
      <c r="J20" s="136" t="s">
        <v>33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44"/>
      <c r="C21" s="38"/>
      <c r="D21" s="38"/>
      <c r="E21" s="136" t="s">
        <v>34</v>
      </c>
      <c r="F21" s="38"/>
      <c r="G21" s="38"/>
      <c r="H21" s="38"/>
      <c r="I21" s="132" t="s">
        <v>29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37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44"/>
      <c r="C24" s="38"/>
      <c r="D24" s="38"/>
      <c r="E24" s="136" t="s">
        <v>38</v>
      </c>
      <c r="F24" s="38"/>
      <c r="G24" s="38"/>
      <c r="H24" s="38"/>
      <c r="I24" s="132" t="s">
        <v>29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44"/>
      <c r="C26" s="38"/>
      <c r="D26" s="132" t="s">
        <v>39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hidden="1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44"/>
      <c r="C30" s="38"/>
      <c r="D30" s="143" t="s">
        <v>41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44"/>
      <c r="C32" s="38"/>
      <c r="D32" s="38"/>
      <c r="E32" s="38"/>
      <c r="F32" s="145" t="s">
        <v>43</v>
      </c>
      <c r="G32" s="38"/>
      <c r="H32" s="38"/>
      <c r="I32" s="145" t="s">
        <v>42</v>
      </c>
      <c r="J32" s="145" t="s">
        <v>44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146" t="s">
        <v>45</v>
      </c>
      <c r="E33" s="132" t="s">
        <v>46</v>
      </c>
      <c r="F33" s="147">
        <f>ROUND((SUM(BE88:BE137)),  2)</f>
        <v>0</v>
      </c>
      <c r="G33" s="38"/>
      <c r="H33" s="38"/>
      <c r="I33" s="148">
        <v>0.20999999999999999</v>
      </c>
      <c r="J33" s="147">
        <f>ROUND(((SUM(BE88:BE137))*I33),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2" t="s">
        <v>47</v>
      </c>
      <c r="F34" s="147">
        <f>ROUND((SUM(BF88:BF137)),  2)</f>
        <v>0</v>
      </c>
      <c r="G34" s="38"/>
      <c r="H34" s="38"/>
      <c r="I34" s="148">
        <v>0.12</v>
      </c>
      <c r="J34" s="147">
        <f>ROUND(((SUM(BF88:BF137))*I34),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48</v>
      </c>
      <c r="F35" s="147">
        <f>ROUND((SUM(BG88:BG137)),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49</v>
      </c>
      <c r="F36" s="147">
        <f>ROUND((SUM(BH88:BH137)),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50</v>
      </c>
      <c r="F37" s="147">
        <f>ROUND((SUM(BI88:BI137)),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44"/>
      <c r="C39" s="149"/>
      <c r="D39" s="150" t="s">
        <v>51</v>
      </c>
      <c r="E39" s="151"/>
      <c r="F39" s="151"/>
      <c r="G39" s="152" t="s">
        <v>52</v>
      </c>
      <c r="H39" s="153" t="s">
        <v>53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/>
    <row r="42" hidden="1"/>
    <row r="43" hidden="1"/>
    <row r="44" hidden="1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hidden="1" s="2" customFormat="1" ht="24.96" customHeight="1">
      <c r="A45" s="38"/>
      <c r="B45" s="39"/>
      <c r="C45" s="23" t="s">
        <v>92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hidden="1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hidden="1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hidden="1" s="2" customFormat="1" ht="26.25" customHeight="1">
      <c r="A48" s="38"/>
      <c r="B48" s="39"/>
      <c r="C48" s="40"/>
      <c r="D48" s="40"/>
      <c r="E48" s="160" t="str">
        <f>E7</f>
        <v>BD Krajní 1575-80, Vratislavice nad Nisou - Výměna vstupních dveří, oprava závětří a zádveří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hidden="1" s="2" customFormat="1" ht="12" customHeight="1">
      <c r="A49" s="38"/>
      <c r="B49" s="39"/>
      <c r="C49" s="32" t="s">
        <v>90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hidden="1" s="2" customFormat="1" ht="16.5" customHeight="1">
      <c r="A50" s="38"/>
      <c r="B50" s="39"/>
      <c r="C50" s="40"/>
      <c r="D50" s="40"/>
      <c r="E50" s="69" t="str">
        <f>E9</f>
        <v>02_VRN - Vedlejší rozpočtové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hidden="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hidden="1" s="2" customFormat="1" ht="12" customHeight="1">
      <c r="A52" s="38"/>
      <c r="B52" s="39"/>
      <c r="C52" s="32" t="s">
        <v>21</v>
      </c>
      <c r="D52" s="40"/>
      <c r="E52" s="40"/>
      <c r="F52" s="27" t="str">
        <f>F12</f>
        <v>Krajní</v>
      </c>
      <c r="G52" s="40"/>
      <c r="H52" s="40"/>
      <c r="I52" s="32" t="s">
        <v>23</v>
      </c>
      <c r="J52" s="72" t="str">
        <f>IF(J12="","",J12)</f>
        <v>29. 1. 2025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hidden="1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hidden="1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STATUTÁRNÍ MĚSTO LIBEREC</v>
      </c>
      <c r="G54" s="40"/>
      <c r="H54" s="40"/>
      <c r="I54" s="32" t="s">
        <v>32</v>
      </c>
      <c r="J54" s="36" t="str">
        <f>E21</f>
        <v>ARCHAPRO Liberec s.r.o.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hidden="1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Dominik Novotný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hidden="1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hidden="1" s="2" customFormat="1" ht="29.28" customHeight="1">
      <c r="A57" s="38"/>
      <c r="B57" s="39"/>
      <c r="C57" s="161" t="s">
        <v>93</v>
      </c>
      <c r="D57" s="162"/>
      <c r="E57" s="162"/>
      <c r="F57" s="162"/>
      <c r="G57" s="162"/>
      <c r="H57" s="162"/>
      <c r="I57" s="162"/>
      <c r="J57" s="163" t="s">
        <v>94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hidden="1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hidden="1" s="2" customFormat="1" ht="22.8" customHeight="1">
      <c r="A59" s="38"/>
      <c r="B59" s="39"/>
      <c r="C59" s="164" t="s">
        <v>73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95</v>
      </c>
    </row>
    <row r="60" hidden="1" s="9" customFormat="1" ht="24.96" customHeight="1">
      <c r="A60" s="9"/>
      <c r="B60" s="165"/>
      <c r="C60" s="166"/>
      <c r="D60" s="167" t="s">
        <v>831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1"/>
      <c r="C61" s="172"/>
      <c r="D61" s="173" t="s">
        <v>832</v>
      </c>
      <c r="E61" s="174"/>
      <c r="F61" s="174"/>
      <c r="G61" s="174"/>
      <c r="H61" s="174"/>
      <c r="I61" s="174"/>
      <c r="J61" s="175">
        <f>J90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1"/>
      <c r="C62" s="172"/>
      <c r="D62" s="173" t="s">
        <v>833</v>
      </c>
      <c r="E62" s="174"/>
      <c r="F62" s="174"/>
      <c r="G62" s="174"/>
      <c r="H62" s="174"/>
      <c r="I62" s="174"/>
      <c r="J62" s="175">
        <f>J101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1"/>
      <c r="C63" s="172"/>
      <c r="D63" s="173" t="s">
        <v>834</v>
      </c>
      <c r="E63" s="174"/>
      <c r="F63" s="174"/>
      <c r="G63" s="174"/>
      <c r="H63" s="174"/>
      <c r="I63" s="174"/>
      <c r="J63" s="175">
        <f>J107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1"/>
      <c r="C64" s="172"/>
      <c r="D64" s="173" t="s">
        <v>835</v>
      </c>
      <c r="E64" s="174"/>
      <c r="F64" s="174"/>
      <c r="G64" s="174"/>
      <c r="H64" s="174"/>
      <c r="I64" s="174"/>
      <c r="J64" s="175">
        <f>J110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1"/>
      <c r="C65" s="172"/>
      <c r="D65" s="173" t="s">
        <v>836</v>
      </c>
      <c r="E65" s="174"/>
      <c r="F65" s="174"/>
      <c r="G65" s="174"/>
      <c r="H65" s="174"/>
      <c r="I65" s="174"/>
      <c r="J65" s="175">
        <f>J113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1"/>
      <c r="C66" s="172"/>
      <c r="D66" s="173" t="s">
        <v>837</v>
      </c>
      <c r="E66" s="174"/>
      <c r="F66" s="174"/>
      <c r="G66" s="174"/>
      <c r="H66" s="174"/>
      <c r="I66" s="174"/>
      <c r="J66" s="175">
        <f>J121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71"/>
      <c r="C67" s="172"/>
      <c r="D67" s="173" t="s">
        <v>838</v>
      </c>
      <c r="E67" s="174"/>
      <c r="F67" s="174"/>
      <c r="G67" s="174"/>
      <c r="H67" s="174"/>
      <c r="I67" s="174"/>
      <c r="J67" s="175">
        <f>J124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71"/>
      <c r="C68" s="172"/>
      <c r="D68" s="173" t="s">
        <v>839</v>
      </c>
      <c r="E68" s="174"/>
      <c r="F68" s="174"/>
      <c r="G68" s="174"/>
      <c r="H68" s="174"/>
      <c r="I68" s="174"/>
      <c r="J68" s="175">
        <f>J127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hidden="1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hidden="1"/>
    <row r="72" hidden="1"/>
    <row r="73" hidden="1"/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118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6.25" customHeight="1">
      <c r="A78" s="38"/>
      <c r="B78" s="39"/>
      <c r="C78" s="40"/>
      <c r="D78" s="40"/>
      <c r="E78" s="160" t="str">
        <f>E7</f>
        <v>BD Krajní 1575-80, Vratislavice nad Nisou - Výměna vstupních dveří, oprava závětří a zádveří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90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02_VRN - Vedlejší rozpočtové náklady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Krajní</v>
      </c>
      <c r="G82" s="40"/>
      <c r="H82" s="40"/>
      <c r="I82" s="32" t="s">
        <v>23</v>
      </c>
      <c r="J82" s="72" t="str">
        <f>IF(J12="","",J12)</f>
        <v>29. 1. 2025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25.65" customHeight="1">
      <c r="A84" s="38"/>
      <c r="B84" s="39"/>
      <c r="C84" s="32" t="s">
        <v>25</v>
      </c>
      <c r="D84" s="40"/>
      <c r="E84" s="40"/>
      <c r="F84" s="27" t="str">
        <f>E15</f>
        <v>STATUTÁRNÍ MĚSTO LIBEREC</v>
      </c>
      <c r="G84" s="40"/>
      <c r="H84" s="40"/>
      <c r="I84" s="32" t="s">
        <v>32</v>
      </c>
      <c r="J84" s="36" t="str">
        <f>E21</f>
        <v>ARCHAPRO Liberec s.r.o.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5.15" customHeight="1">
      <c r="A85" s="38"/>
      <c r="B85" s="39"/>
      <c r="C85" s="32" t="s">
        <v>30</v>
      </c>
      <c r="D85" s="40"/>
      <c r="E85" s="40"/>
      <c r="F85" s="27" t="str">
        <f>IF(E18="","",E18)</f>
        <v>Vyplň údaj</v>
      </c>
      <c r="G85" s="40"/>
      <c r="H85" s="40"/>
      <c r="I85" s="32" t="s">
        <v>36</v>
      </c>
      <c r="J85" s="36" t="str">
        <f>E24</f>
        <v>Dominik Novotný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7"/>
      <c r="B87" s="178"/>
      <c r="C87" s="179" t="s">
        <v>119</v>
      </c>
      <c r="D87" s="180" t="s">
        <v>60</v>
      </c>
      <c r="E87" s="180" t="s">
        <v>56</v>
      </c>
      <c r="F87" s="180" t="s">
        <v>57</v>
      </c>
      <c r="G87" s="180" t="s">
        <v>120</v>
      </c>
      <c r="H87" s="180" t="s">
        <v>121</v>
      </c>
      <c r="I87" s="180" t="s">
        <v>122</v>
      </c>
      <c r="J87" s="180" t="s">
        <v>94</v>
      </c>
      <c r="K87" s="181" t="s">
        <v>123</v>
      </c>
      <c r="L87" s="182"/>
      <c r="M87" s="92" t="s">
        <v>19</v>
      </c>
      <c r="N87" s="93" t="s">
        <v>45</v>
      </c>
      <c r="O87" s="93" t="s">
        <v>124</v>
      </c>
      <c r="P87" s="93" t="s">
        <v>125</v>
      </c>
      <c r="Q87" s="93" t="s">
        <v>126</v>
      </c>
      <c r="R87" s="93" t="s">
        <v>127</v>
      </c>
      <c r="S87" s="93" t="s">
        <v>128</v>
      </c>
      <c r="T87" s="94" t="s">
        <v>129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</row>
    <row r="88" s="2" customFormat="1" ht="22.8" customHeight="1">
      <c r="A88" s="38"/>
      <c r="B88" s="39"/>
      <c r="C88" s="99" t="s">
        <v>130</v>
      </c>
      <c r="D88" s="40"/>
      <c r="E88" s="40"/>
      <c r="F88" s="40"/>
      <c r="G88" s="40"/>
      <c r="H88" s="40"/>
      <c r="I88" s="40"/>
      <c r="J88" s="183">
        <f>BK88</f>
        <v>0</v>
      </c>
      <c r="K88" s="40"/>
      <c r="L88" s="44"/>
      <c r="M88" s="95"/>
      <c r="N88" s="184"/>
      <c r="O88" s="96"/>
      <c r="P88" s="185">
        <f>P89</f>
        <v>0</v>
      </c>
      <c r="Q88" s="96"/>
      <c r="R88" s="185">
        <f>R89</f>
        <v>0</v>
      </c>
      <c r="S88" s="96"/>
      <c r="T88" s="186">
        <f>T89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74</v>
      </c>
      <c r="AU88" s="17" t="s">
        <v>95</v>
      </c>
      <c r="BK88" s="187">
        <f>BK89</f>
        <v>0</v>
      </c>
    </row>
    <row r="89" s="12" customFormat="1" ht="25.92" customHeight="1">
      <c r="A89" s="12"/>
      <c r="B89" s="188"/>
      <c r="C89" s="189"/>
      <c r="D89" s="190" t="s">
        <v>74</v>
      </c>
      <c r="E89" s="191" t="s">
        <v>840</v>
      </c>
      <c r="F89" s="191" t="s">
        <v>87</v>
      </c>
      <c r="G89" s="189"/>
      <c r="H89" s="189"/>
      <c r="I89" s="192"/>
      <c r="J89" s="193">
        <f>BK89</f>
        <v>0</v>
      </c>
      <c r="K89" s="189"/>
      <c r="L89" s="194"/>
      <c r="M89" s="195"/>
      <c r="N89" s="196"/>
      <c r="O89" s="196"/>
      <c r="P89" s="197">
        <f>P90+P101+P107+P110+P113+P121+P124+P127</f>
        <v>0</v>
      </c>
      <c r="Q89" s="196"/>
      <c r="R89" s="197">
        <f>R90+R101+R107+R110+R113+R121+R124+R127</f>
        <v>0</v>
      </c>
      <c r="S89" s="196"/>
      <c r="T89" s="198">
        <f>T90+T101+T107+T110+T113+T121+T124+T127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162</v>
      </c>
      <c r="AT89" s="200" t="s">
        <v>74</v>
      </c>
      <c r="AU89" s="200" t="s">
        <v>75</v>
      </c>
      <c r="AY89" s="199" t="s">
        <v>133</v>
      </c>
      <c r="BK89" s="201">
        <f>BK90+BK101+BK107+BK110+BK113+BK121+BK124+BK127</f>
        <v>0</v>
      </c>
    </row>
    <row r="90" s="12" customFormat="1" ht="22.8" customHeight="1">
      <c r="A90" s="12"/>
      <c r="B90" s="188"/>
      <c r="C90" s="189"/>
      <c r="D90" s="190" t="s">
        <v>74</v>
      </c>
      <c r="E90" s="202" t="s">
        <v>841</v>
      </c>
      <c r="F90" s="202" t="s">
        <v>842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SUM(P91:P100)</f>
        <v>0</v>
      </c>
      <c r="Q90" s="196"/>
      <c r="R90" s="197">
        <f>SUM(R91:R100)</f>
        <v>0</v>
      </c>
      <c r="S90" s="196"/>
      <c r="T90" s="198">
        <f>SUM(T91:T100)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162</v>
      </c>
      <c r="AT90" s="200" t="s">
        <v>74</v>
      </c>
      <c r="AU90" s="200" t="s">
        <v>83</v>
      </c>
      <c r="AY90" s="199" t="s">
        <v>133</v>
      </c>
      <c r="BK90" s="201">
        <f>SUM(BK91:BK100)</f>
        <v>0</v>
      </c>
    </row>
    <row r="91" s="2" customFormat="1" ht="16.5" customHeight="1">
      <c r="A91" s="38"/>
      <c r="B91" s="39"/>
      <c r="C91" s="204" t="s">
        <v>83</v>
      </c>
      <c r="D91" s="204" t="s">
        <v>135</v>
      </c>
      <c r="E91" s="205" t="s">
        <v>843</v>
      </c>
      <c r="F91" s="206" t="s">
        <v>844</v>
      </c>
      <c r="G91" s="207" t="s">
        <v>229</v>
      </c>
      <c r="H91" s="208">
        <v>1</v>
      </c>
      <c r="I91" s="209"/>
      <c r="J91" s="210">
        <f>ROUND(I91*H91,2)</f>
        <v>0</v>
      </c>
      <c r="K91" s="206" t="s">
        <v>845</v>
      </c>
      <c r="L91" s="44"/>
      <c r="M91" s="211" t="s">
        <v>19</v>
      </c>
      <c r="N91" s="212" t="s">
        <v>46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846</v>
      </c>
      <c r="AT91" s="215" t="s">
        <v>135</v>
      </c>
      <c r="AU91" s="215" t="s">
        <v>85</v>
      </c>
      <c r="AY91" s="17" t="s">
        <v>133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83</v>
      </c>
      <c r="BK91" s="216">
        <f>ROUND(I91*H91,2)</f>
        <v>0</v>
      </c>
      <c r="BL91" s="17" t="s">
        <v>846</v>
      </c>
      <c r="BM91" s="215" t="s">
        <v>847</v>
      </c>
    </row>
    <row r="92" s="2" customFormat="1">
      <c r="A92" s="38"/>
      <c r="B92" s="39"/>
      <c r="C92" s="40"/>
      <c r="D92" s="217" t="s">
        <v>142</v>
      </c>
      <c r="E92" s="40"/>
      <c r="F92" s="218" t="s">
        <v>848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142</v>
      </c>
      <c r="AU92" s="17" t="s">
        <v>85</v>
      </c>
    </row>
    <row r="93" s="2" customFormat="1" ht="16.5" customHeight="1">
      <c r="A93" s="38"/>
      <c r="B93" s="39"/>
      <c r="C93" s="204" t="s">
        <v>205</v>
      </c>
      <c r="D93" s="204" t="s">
        <v>135</v>
      </c>
      <c r="E93" s="205" t="s">
        <v>849</v>
      </c>
      <c r="F93" s="206" t="s">
        <v>850</v>
      </c>
      <c r="G93" s="207" t="s">
        <v>229</v>
      </c>
      <c r="H93" s="208">
        <v>6</v>
      </c>
      <c r="I93" s="209"/>
      <c r="J93" s="210">
        <f>ROUND(I93*H93,2)</f>
        <v>0</v>
      </c>
      <c r="K93" s="206" t="s">
        <v>581</v>
      </c>
      <c r="L93" s="44"/>
      <c r="M93" s="211" t="s">
        <v>19</v>
      </c>
      <c r="N93" s="212" t="s">
        <v>46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846</v>
      </c>
      <c r="AT93" s="215" t="s">
        <v>135</v>
      </c>
      <c r="AU93" s="215" t="s">
        <v>85</v>
      </c>
      <c r="AY93" s="17" t="s">
        <v>133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83</v>
      </c>
      <c r="BK93" s="216">
        <f>ROUND(I93*H93,2)</f>
        <v>0</v>
      </c>
      <c r="BL93" s="17" t="s">
        <v>846</v>
      </c>
      <c r="BM93" s="215" t="s">
        <v>851</v>
      </c>
    </row>
    <row r="94" s="2" customFormat="1">
      <c r="A94" s="38"/>
      <c r="B94" s="39"/>
      <c r="C94" s="40"/>
      <c r="D94" s="217" t="s">
        <v>142</v>
      </c>
      <c r="E94" s="40"/>
      <c r="F94" s="218" t="s">
        <v>852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142</v>
      </c>
      <c r="AU94" s="17" t="s">
        <v>85</v>
      </c>
    </row>
    <row r="95" s="2" customFormat="1" ht="16.5" customHeight="1">
      <c r="A95" s="38"/>
      <c r="B95" s="39"/>
      <c r="C95" s="204" t="s">
        <v>8</v>
      </c>
      <c r="D95" s="204" t="s">
        <v>135</v>
      </c>
      <c r="E95" s="205" t="s">
        <v>853</v>
      </c>
      <c r="F95" s="206" t="s">
        <v>854</v>
      </c>
      <c r="G95" s="207" t="s">
        <v>855</v>
      </c>
      <c r="H95" s="208">
        <v>6</v>
      </c>
      <c r="I95" s="209"/>
      <c r="J95" s="210">
        <f>ROUND(I95*H95,2)</f>
        <v>0</v>
      </c>
      <c r="K95" s="206" t="s">
        <v>581</v>
      </c>
      <c r="L95" s="44"/>
      <c r="M95" s="211" t="s">
        <v>19</v>
      </c>
      <c r="N95" s="212" t="s">
        <v>46</v>
      </c>
      <c r="O95" s="84"/>
      <c r="P95" s="213">
        <f>O95*H95</f>
        <v>0</v>
      </c>
      <c r="Q95" s="213">
        <v>0</v>
      </c>
      <c r="R95" s="213">
        <f>Q95*H95</f>
        <v>0</v>
      </c>
      <c r="S95" s="213">
        <v>0</v>
      </c>
      <c r="T95" s="214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15" t="s">
        <v>846</v>
      </c>
      <c r="AT95" s="215" t="s">
        <v>135</v>
      </c>
      <c r="AU95" s="215" t="s">
        <v>85</v>
      </c>
      <c r="AY95" s="17" t="s">
        <v>133</v>
      </c>
      <c r="BE95" s="216">
        <f>IF(N95="základní",J95,0)</f>
        <v>0</v>
      </c>
      <c r="BF95" s="216">
        <f>IF(N95="snížená",J95,0)</f>
        <v>0</v>
      </c>
      <c r="BG95" s="216">
        <f>IF(N95="zákl. přenesená",J95,0)</f>
        <v>0</v>
      </c>
      <c r="BH95" s="216">
        <f>IF(N95="sníž. přenesená",J95,0)</f>
        <v>0</v>
      </c>
      <c r="BI95" s="216">
        <f>IF(N95="nulová",J95,0)</f>
        <v>0</v>
      </c>
      <c r="BJ95" s="17" t="s">
        <v>83</v>
      </c>
      <c r="BK95" s="216">
        <f>ROUND(I95*H95,2)</f>
        <v>0</v>
      </c>
      <c r="BL95" s="17" t="s">
        <v>846</v>
      </c>
      <c r="BM95" s="215" t="s">
        <v>856</v>
      </c>
    </row>
    <row r="96" s="2" customFormat="1">
      <c r="A96" s="38"/>
      <c r="B96" s="39"/>
      <c r="C96" s="40"/>
      <c r="D96" s="217" t="s">
        <v>142</v>
      </c>
      <c r="E96" s="40"/>
      <c r="F96" s="218" t="s">
        <v>857</v>
      </c>
      <c r="G96" s="40"/>
      <c r="H96" s="40"/>
      <c r="I96" s="219"/>
      <c r="J96" s="40"/>
      <c r="K96" s="40"/>
      <c r="L96" s="44"/>
      <c r="M96" s="220"/>
      <c r="N96" s="221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142</v>
      </c>
      <c r="AU96" s="17" t="s">
        <v>85</v>
      </c>
    </row>
    <row r="97" s="2" customFormat="1" ht="16.5" customHeight="1">
      <c r="A97" s="38"/>
      <c r="B97" s="39"/>
      <c r="C97" s="204" t="s">
        <v>226</v>
      </c>
      <c r="D97" s="204" t="s">
        <v>135</v>
      </c>
      <c r="E97" s="205" t="s">
        <v>858</v>
      </c>
      <c r="F97" s="206" t="s">
        <v>859</v>
      </c>
      <c r="G97" s="207" t="s">
        <v>855</v>
      </c>
      <c r="H97" s="208">
        <v>6</v>
      </c>
      <c r="I97" s="209"/>
      <c r="J97" s="210">
        <f>ROUND(I97*H97,2)</f>
        <v>0</v>
      </c>
      <c r="K97" s="206" t="s">
        <v>581</v>
      </c>
      <c r="L97" s="44"/>
      <c r="M97" s="211" t="s">
        <v>19</v>
      </c>
      <c r="N97" s="212" t="s">
        <v>46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846</v>
      </c>
      <c r="AT97" s="215" t="s">
        <v>135</v>
      </c>
      <c r="AU97" s="215" t="s">
        <v>85</v>
      </c>
      <c r="AY97" s="17" t="s">
        <v>133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83</v>
      </c>
      <c r="BK97" s="216">
        <f>ROUND(I97*H97,2)</f>
        <v>0</v>
      </c>
      <c r="BL97" s="17" t="s">
        <v>846</v>
      </c>
      <c r="BM97" s="215" t="s">
        <v>860</v>
      </c>
    </row>
    <row r="98" s="2" customFormat="1">
      <c r="A98" s="38"/>
      <c r="B98" s="39"/>
      <c r="C98" s="40"/>
      <c r="D98" s="217" t="s">
        <v>142</v>
      </c>
      <c r="E98" s="40"/>
      <c r="F98" s="218" t="s">
        <v>861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142</v>
      </c>
      <c r="AU98" s="17" t="s">
        <v>85</v>
      </c>
    </row>
    <row r="99" s="2" customFormat="1" ht="16.5" customHeight="1">
      <c r="A99" s="38"/>
      <c r="B99" s="39"/>
      <c r="C99" s="204" t="s">
        <v>232</v>
      </c>
      <c r="D99" s="204" t="s">
        <v>135</v>
      </c>
      <c r="E99" s="205" t="s">
        <v>862</v>
      </c>
      <c r="F99" s="206" t="s">
        <v>863</v>
      </c>
      <c r="G99" s="207" t="s">
        <v>229</v>
      </c>
      <c r="H99" s="208">
        <v>1</v>
      </c>
      <c r="I99" s="209"/>
      <c r="J99" s="210">
        <f>ROUND(I99*H99,2)</f>
        <v>0</v>
      </c>
      <c r="K99" s="206" t="s">
        <v>581</v>
      </c>
      <c r="L99" s="44"/>
      <c r="M99" s="211" t="s">
        <v>19</v>
      </c>
      <c r="N99" s="212" t="s">
        <v>46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846</v>
      </c>
      <c r="AT99" s="215" t="s">
        <v>135</v>
      </c>
      <c r="AU99" s="215" t="s">
        <v>85</v>
      </c>
      <c r="AY99" s="17" t="s">
        <v>133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83</v>
      </c>
      <c r="BK99" s="216">
        <f>ROUND(I99*H99,2)</f>
        <v>0</v>
      </c>
      <c r="BL99" s="17" t="s">
        <v>846</v>
      </c>
      <c r="BM99" s="215" t="s">
        <v>864</v>
      </c>
    </row>
    <row r="100" s="2" customFormat="1">
      <c r="A100" s="38"/>
      <c r="B100" s="39"/>
      <c r="C100" s="40"/>
      <c r="D100" s="217" t="s">
        <v>142</v>
      </c>
      <c r="E100" s="40"/>
      <c r="F100" s="218" t="s">
        <v>865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142</v>
      </c>
      <c r="AU100" s="17" t="s">
        <v>85</v>
      </c>
    </row>
    <row r="101" s="12" customFormat="1" ht="22.8" customHeight="1">
      <c r="A101" s="12"/>
      <c r="B101" s="188"/>
      <c r="C101" s="189"/>
      <c r="D101" s="190" t="s">
        <v>74</v>
      </c>
      <c r="E101" s="202" t="s">
        <v>866</v>
      </c>
      <c r="F101" s="202" t="s">
        <v>867</v>
      </c>
      <c r="G101" s="189"/>
      <c r="H101" s="189"/>
      <c r="I101" s="192"/>
      <c r="J101" s="203">
        <f>BK101</f>
        <v>0</v>
      </c>
      <c r="K101" s="189"/>
      <c r="L101" s="194"/>
      <c r="M101" s="195"/>
      <c r="N101" s="196"/>
      <c r="O101" s="196"/>
      <c r="P101" s="197">
        <f>SUM(P102:P106)</f>
        <v>0</v>
      </c>
      <c r="Q101" s="196"/>
      <c r="R101" s="197">
        <f>SUM(R102:R106)</f>
        <v>0</v>
      </c>
      <c r="S101" s="196"/>
      <c r="T101" s="198">
        <f>SUM(T102:T106)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9" t="s">
        <v>162</v>
      </c>
      <c r="AT101" s="200" t="s">
        <v>74</v>
      </c>
      <c r="AU101" s="200" t="s">
        <v>83</v>
      </c>
      <c r="AY101" s="199" t="s">
        <v>133</v>
      </c>
      <c r="BK101" s="201">
        <f>SUM(BK102:BK106)</f>
        <v>0</v>
      </c>
    </row>
    <row r="102" s="2" customFormat="1" ht="16.5" customHeight="1">
      <c r="A102" s="38"/>
      <c r="B102" s="39"/>
      <c r="C102" s="204" t="s">
        <v>85</v>
      </c>
      <c r="D102" s="204" t="s">
        <v>135</v>
      </c>
      <c r="E102" s="205" t="s">
        <v>868</v>
      </c>
      <c r="F102" s="206" t="s">
        <v>867</v>
      </c>
      <c r="G102" s="207" t="s">
        <v>229</v>
      </c>
      <c r="H102" s="208">
        <v>1</v>
      </c>
      <c r="I102" s="209"/>
      <c r="J102" s="210">
        <f>ROUND(I102*H102,2)</f>
        <v>0</v>
      </c>
      <c r="K102" s="206" t="s">
        <v>845</v>
      </c>
      <c r="L102" s="44"/>
      <c r="M102" s="211" t="s">
        <v>19</v>
      </c>
      <c r="N102" s="212" t="s">
        <v>46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846</v>
      </c>
      <c r="AT102" s="215" t="s">
        <v>135</v>
      </c>
      <c r="AU102" s="215" t="s">
        <v>85</v>
      </c>
      <c r="AY102" s="17" t="s">
        <v>133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83</v>
      </c>
      <c r="BK102" s="216">
        <f>ROUND(I102*H102,2)</f>
        <v>0</v>
      </c>
      <c r="BL102" s="17" t="s">
        <v>846</v>
      </c>
      <c r="BM102" s="215" t="s">
        <v>869</v>
      </c>
    </row>
    <row r="103" s="2" customFormat="1">
      <c r="A103" s="38"/>
      <c r="B103" s="39"/>
      <c r="C103" s="40"/>
      <c r="D103" s="217" t="s">
        <v>142</v>
      </c>
      <c r="E103" s="40"/>
      <c r="F103" s="218" t="s">
        <v>870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142</v>
      </c>
      <c r="AU103" s="17" t="s">
        <v>85</v>
      </c>
    </row>
    <row r="104" s="13" customFormat="1">
      <c r="A104" s="13"/>
      <c r="B104" s="222"/>
      <c r="C104" s="223"/>
      <c r="D104" s="224" t="s">
        <v>144</v>
      </c>
      <c r="E104" s="225" t="s">
        <v>19</v>
      </c>
      <c r="F104" s="226" t="s">
        <v>871</v>
      </c>
      <c r="G104" s="223"/>
      <c r="H104" s="225" t="s">
        <v>19</v>
      </c>
      <c r="I104" s="227"/>
      <c r="J104" s="223"/>
      <c r="K104" s="223"/>
      <c r="L104" s="228"/>
      <c r="M104" s="229"/>
      <c r="N104" s="230"/>
      <c r="O104" s="230"/>
      <c r="P104" s="230"/>
      <c r="Q104" s="230"/>
      <c r="R104" s="230"/>
      <c r="S104" s="230"/>
      <c r="T104" s="23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2" t="s">
        <v>144</v>
      </c>
      <c r="AU104" s="232" t="s">
        <v>85</v>
      </c>
      <c r="AV104" s="13" t="s">
        <v>83</v>
      </c>
      <c r="AW104" s="13" t="s">
        <v>35</v>
      </c>
      <c r="AX104" s="13" t="s">
        <v>75</v>
      </c>
      <c r="AY104" s="232" t="s">
        <v>133</v>
      </c>
    </row>
    <row r="105" s="14" customFormat="1">
      <c r="A105" s="14"/>
      <c r="B105" s="233"/>
      <c r="C105" s="234"/>
      <c r="D105" s="224" t="s">
        <v>144</v>
      </c>
      <c r="E105" s="235" t="s">
        <v>19</v>
      </c>
      <c r="F105" s="236" t="s">
        <v>83</v>
      </c>
      <c r="G105" s="234"/>
      <c r="H105" s="237">
        <v>1</v>
      </c>
      <c r="I105" s="238"/>
      <c r="J105" s="234"/>
      <c r="K105" s="234"/>
      <c r="L105" s="239"/>
      <c r="M105" s="240"/>
      <c r="N105" s="241"/>
      <c r="O105" s="241"/>
      <c r="P105" s="241"/>
      <c r="Q105" s="241"/>
      <c r="R105" s="241"/>
      <c r="S105" s="241"/>
      <c r="T105" s="242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3" t="s">
        <v>144</v>
      </c>
      <c r="AU105" s="243" t="s">
        <v>85</v>
      </c>
      <c r="AV105" s="14" t="s">
        <v>85</v>
      </c>
      <c r="AW105" s="14" t="s">
        <v>35</v>
      </c>
      <c r="AX105" s="14" t="s">
        <v>75</v>
      </c>
      <c r="AY105" s="243" t="s">
        <v>133</v>
      </c>
    </row>
    <row r="106" s="15" customFormat="1">
      <c r="A106" s="15"/>
      <c r="B106" s="244"/>
      <c r="C106" s="245"/>
      <c r="D106" s="224" t="s">
        <v>144</v>
      </c>
      <c r="E106" s="246" t="s">
        <v>19</v>
      </c>
      <c r="F106" s="247" t="s">
        <v>147</v>
      </c>
      <c r="G106" s="245"/>
      <c r="H106" s="248">
        <v>1</v>
      </c>
      <c r="I106" s="249"/>
      <c r="J106" s="245"/>
      <c r="K106" s="245"/>
      <c r="L106" s="250"/>
      <c r="M106" s="251"/>
      <c r="N106" s="252"/>
      <c r="O106" s="252"/>
      <c r="P106" s="252"/>
      <c r="Q106" s="252"/>
      <c r="R106" s="252"/>
      <c r="S106" s="252"/>
      <c r="T106" s="253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4" t="s">
        <v>144</v>
      </c>
      <c r="AU106" s="254" t="s">
        <v>85</v>
      </c>
      <c r="AV106" s="15" t="s">
        <v>140</v>
      </c>
      <c r="AW106" s="15" t="s">
        <v>35</v>
      </c>
      <c r="AX106" s="15" t="s">
        <v>83</v>
      </c>
      <c r="AY106" s="254" t="s">
        <v>133</v>
      </c>
    </row>
    <row r="107" s="12" customFormat="1" ht="22.8" customHeight="1">
      <c r="A107" s="12"/>
      <c r="B107" s="188"/>
      <c r="C107" s="189"/>
      <c r="D107" s="190" t="s">
        <v>74</v>
      </c>
      <c r="E107" s="202" t="s">
        <v>872</v>
      </c>
      <c r="F107" s="202" t="s">
        <v>873</v>
      </c>
      <c r="G107" s="189"/>
      <c r="H107" s="189"/>
      <c r="I107" s="192"/>
      <c r="J107" s="203">
        <f>BK107</f>
        <v>0</v>
      </c>
      <c r="K107" s="189"/>
      <c r="L107" s="194"/>
      <c r="M107" s="195"/>
      <c r="N107" s="196"/>
      <c r="O107" s="196"/>
      <c r="P107" s="197">
        <f>SUM(P108:P109)</f>
        <v>0</v>
      </c>
      <c r="Q107" s="196"/>
      <c r="R107" s="197">
        <f>SUM(R108:R109)</f>
        <v>0</v>
      </c>
      <c r="S107" s="196"/>
      <c r="T107" s="198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9" t="s">
        <v>162</v>
      </c>
      <c r="AT107" s="200" t="s">
        <v>74</v>
      </c>
      <c r="AU107" s="200" t="s">
        <v>83</v>
      </c>
      <c r="AY107" s="199" t="s">
        <v>133</v>
      </c>
      <c r="BK107" s="201">
        <f>SUM(BK108:BK109)</f>
        <v>0</v>
      </c>
    </row>
    <row r="108" s="2" customFormat="1" ht="16.5" customHeight="1">
      <c r="A108" s="38"/>
      <c r="B108" s="39"/>
      <c r="C108" s="204" t="s">
        <v>152</v>
      </c>
      <c r="D108" s="204" t="s">
        <v>135</v>
      </c>
      <c r="E108" s="205" t="s">
        <v>874</v>
      </c>
      <c r="F108" s="206" t="s">
        <v>873</v>
      </c>
      <c r="G108" s="207" t="s">
        <v>229</v>
      </c>
      <c r="H108" s="208">
        <v>1</v>
      </c>
      <c r="I108" s="209"/>
      <c r="J108" s="210">
        <f>ROUND(I108*H108,2)</f>
        <v>0</v>
      </c>
      <c r="K108" s="206" t="s">
        <v>845</v>
      </c>
      <c r="L108" s="44"/>
      <c r="M108" s="211" t="s">
        <v>19</v>
      </c>
      <c r="N108" s="212" t="s">
        <v>46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846</v>
      </c>
      <c r="AT108" s="215" t="s">
        <v>135</v>
      </c>
      <c r="AU108" s="215" t="s">
        <v>85</v>
      </c>
      <c r="AY108" s="17" t="s">
        <v>133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83</v>
      </c>
      <c r="BK108" s="216">
        <f>ROUND(I108*H108,2)</f>
        <v>0</v>
      </c>
      <c r="BL108" s="17" t="s">
        <v>846</v>
      </c>
      <c r="BM108" s="215" t="s">
        <v>875</v>
      </c>
    </row>
    <row r="109" s="2" customFormat="1">
      <c r="A109" s="38"/>
      <c r="B109" s="39"/>
      <c r="C109" s="40"/>
      <c r="D109" s="217" t="s">
        <v>142</v>
      </c>
      <c r="E109" s="40"/>
      <c r="F109" s="218" t="s">
        <v>876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142</v>
      </c>
      <c r="AU109" s="17" t="s">
        <v>85</v>
      </c>
    </row>
    <row r="110" s="12" customFormat="1" ht="22.8" customHeight="1">
      <c r="A110" s="12"/>
      <c r="B110" s="188"/>
      <c r="C110" s="189"/>
      <c r="D110" s="190" t="s">
        <v>74</v>
      </c>
      <c r="E110" s="202" t="s">
        <v>877</v>
      </c>
      <c r="F110" s="202" t="s">
        <v>878</v>
      </c>
      <c r="G110" s="189"/>
      <c r="H110" s="189"/>
      <c r="I110" s="192"/>
      <c r="J110" s="203">
        <f>BK110</f>
        <v>0</v>
      </c>
      <c r="K110" s="189"/>
      <c r="L110" s="194"/>
      <c r="M110" s="195"/>
      <c r="N110" s="196"/>
      <c r="O110" s="196"/>
      <c r="P110" s="197">
        <f>SUM(P111:P112)</f>
        <v>0</v>
      </c>
      <c r="Q110" s="196"/>
      <c r="R110" s="197">
        <f>SUM(R111:R112)</f>
        <v>0</v>
      </c>
      <c r="S110" s="196"/>
      <c r="T110" s="198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9" t="s">
        <v>162</v>
      </c>
      <c r="AT110" s="200" t="s">
        <v>74</v>
      </c>
      <c r="AU110" s="200" t="s">
        <v>83</v>
      </c>
      <c r="AY110" s="199" t="s">
        <v>133</v>
      </c>
      <c r="BK110" s="201">
        <f>SUM(BK111:BK112)</f>
        <v>0</v>
      </c>
    </row>
    <row r="111" s="2" customFormat="1" ht="16.5" customHeight="1">
      <c r="A111" s="38"/>
      <c r="B111" s="39"/>
      <c r="C111" s="204" t="s">
        <v>140</v>
      </c>
      <c r="D111" s="204" t="s">
        <v>135</v>
      </c>
      <c r="E111" s="205" t="s">
        <v>879</v>
      </c>
      <c r="F111" s="206" t="s">
        <v>878</v>
      </c>
      <c r="G111" s="207" t="s">
        <v>229</v>
      </c>
      <c r="H111" s="208">
        <v>1</v>
      </c>
      <c r="I111" s="209"/>
      <c r="J111" s="210">
        <f>ROUND(I111*H111,2)</f>
        <v>0</v>
      </c>
      <c r="K111" s="206" t="s">
        <v>845</v>
      </c>
      <c r="L111" s="44"/>
      <c r="M111" s="211" t="s">
        <v>19</v>
      </c>
      <c r="N111" s="212" t="s">
        <v>46</v>
      </c>
      <c r="O111" s="84"/>
      <c r="P111" s="213">
        <f>O111*H111</f>
        <v>0</v>
      </c>
      <c r="Q111" s="213">
        <v>0</v>
      </c>
      <c r="R111" s="213">
        <f>Q111*H111</f>
        <v>0</v>
      </c>
      <c r="S111" s="213">
        <v>0</v>
      </c>
      <c r="T111" s="214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15" t="s">
        <v>846</v>
      </c>
      <c r="AT111" s="215" t="s">
        <v>135</v>
      </c>
      <c r="AU111" s="215" t="s">
        <v>85</v>
      </c>
      <c r="AY111" s="17" t="s">
        <v>133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17" t="s">
        <v>83</v>
      </c>
      <c r="BK111" s="216">
        <f>ROUND(I111*H111,2)</f>
        <v>0</v>
      </c>
      <c r="BL111" s="17" t="s">
        <v>846</v>
      </c>
      <c r="BM111" s="215" t="s">
        <v>880</v>
      </c>
    </row>
    <row r="112" s="2" customFormat="1">
      <c r="A112" s="38"/>
      <c r="B112" s="39"/>
      <c r="C112" s="40"/>
      <c r="D112" s="217" t="s">
        <v>142</v>
      </c>
      <c r="E112" s="40"/>
      <c r="F112" s="218" t="s">
        <v>881</v>
      </c>
      <c r="G112" s="40"/>
      <c r="H112" s="40"/>
      <c r="I112" s="219"/>
      <c r="J112" s="40"/>
      <c r="K112" s="40"/>
      <c r="L112" s="44"/>
      <c r="M112" s="220"/>
      <c r="N112" s="221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142</v>
      </c>
      <c r="AU112" s="17" t="s">
        <v>85</v>
      </c>
    </row>
    <row r="113" s="12" customFormat="1" ht="22.8" customHeight="1">
      <c r="A113" s="12"/>
      <c r="B113" s="188"/>
      <c r="C113" s="189"/>
      <c r="D113" s="190" t="s">
        <v>74</v>
      </c>
      <c r="E113" s="202" t="s">
        <v>882</v>
      </c>
      <c r="F113" s="202" t="s">
        <v>883</v>
      </c>
      <c r="G113" s="189"/>
      <c r="H113" s="189"/>
      <c r="I113" s="192"/>
      <c r="J113" s="203">
        <f>BK113</f>
        <v>0</v>
      </c>
      <c r="K113" s="189"/>
      <c r="L113" s="194"/>
      <c r="M113" s="195"/>
      <c r="N113" s="196"/>
      <c r="O113" s="196"/>
      <c r="P113" s="197">
        <f>SUM(P114:P120)</f>
        <v>0</v>
      </c>
      <c r="Q113" s="196"/>
      <c r="R113" s="197">
        <f>SUM(R114:R120)</f>
        <v>0</v>
      </c>
      <c r="S113" s="196"/>
      <c r="T113" s="198">
        <f>SUM(T114:T120)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9" t="s">
        <v>162</v>
      </c>
      <c r="AT113" s="200" t="s">
        <v>74</v>
      </c>
      <c r="AU113" s="200" t="s">
        <v>83</v>
      </c>
      <c r="AY113" s="199" t="s">
        <v>133</v>
      </c>
      <c r="BK113" s="201">
        <f>SUM(BK114:BK120)</f>
        <v>0</v>
      </c>
    </row>
    <row r="114" s="2" customFormat="1" ht="16.5" customHeight="1">
      <c r="A114" s="38"/>
      <c r="B114" s="39"/>
      <c r="C114" s="204" t="s">
        <v>162</v>
      </c>
      <c r="D114" s="204" t="s">
        <v>135</v>
      </c>
      <c r="E114" s="205" t="s">
        <v>884</v>
      </c>
      <c r="F114" s="206" t="s">
        <v>883</v>
      </c>
      <c r="G114" s="207" t="s">
        <v>229</v>
      </c>
      <c r="H114" s="208">
        <v>1</v>
      </c>
      <c r="I114" s="209"/>
      <c r="J114" s="210">
        <f>ROUND(I114*H114,2)</f>
        <v>0</v>
      </c>
      <c r="K114" s="206" t="s">
        <v>845</v>
      </c>
      <c r="L114" s="44"/>
      <c r="M114" s="211" t="s">
        <v>19</v>
      </c>
      <c r="N114" s="212" t="s">
        <v>46</v>
      </c>
      <c r="O114" s="84"/>
      <c r="P114" s="213">
        <f>O114*H114</f>
        <v>0</v>
      </c>
      <c r="Q114" s="213">
        <v>0</v>
      </c>
      <c r="R114" s="213">
        <f>Q114*H114</f>
        <v>0</v>
      </c>
      <c r="S114" s="213">
        <v>0</v>
      </c>
      <c r="T114" s="214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15" t="s">
        <v>846</v>
      </c>
      <c r="AT114" s="215" t="s">
        <v>135</v>
      </c>
      <c r="AU114" s="215" t="s">
        <v>85</v>
      </c>
      <c r="AY114" s="17" t="s">
        <v>133</v>
      </c>
      <c r="BE114" s="216">
        <f>IF(N114="základní",J114,0)</f>
        <v>0</v>
      </c>
      <c r="BF114" s="216">
        <f>IF(N114="snížená",J114,0)</f>
        <v>0</v>
      </c>
      <c r="BG114" s="216">
        <f>IF(N114="zákl. přenesená",J114,0)</f>
        <v>0</v>
      </c>
      <c r="BH114" s="216">
        <f>IF(N114="sníž. přenesená",J114,0)</f>
        <v>0</v>
      </c>
      <c r="BI114" s="216">
        <f>IF(N114="nulová",J114,0)</f>
        <v>0</v>
      </c>
      <c r="BJ114" s="17" t="s">
        <v>83</v>
      </c>
      <c r="BK114" s="216">
        <f>ROUND(I114*H114,2)</f>
        <v>0</v>
      </c>
      <c r="BL114" s="17" t="s">
        <v>846</v>
      </c>
      <c r="BM114" s="215" t="s">
        <v>885</v>
      </c>
    </row>
    <row r="115" s="2" customFormat="1">
      <c r="A115" s="38"/>
      <c r="B115" s="39"/>
      <c r="C115" s="40"/>
      <c r="D115" s="217" t="s">
        <v>142</v>
      </c>
      <c r="E115" s="40"/>
      <c r="F115" s="218" t="s">
        <v>886</v>
      </c>
      <c r="G115" s="40"/>
      <c r="H115" s="40"/>
      <c r="I115" s="219"/>
      <c r="J115" s="40"/>
      <c r="K115" s="40"/>
      <c r="L115" s="44"/>
      <c r="M115" s="220"/>
      <c r="N115" s="221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142</v>
      </c>
      <c r="AU115" s="17" t="s">
        <v>85</v>
      </c>
    </row>
    <row r="116" s="2" customFormat="1" ht="24.15" customHeight="1">
      <c r="A116" s="38"/>
      <c r="B116" s="39"/>
      <c r="C116" s="204" t="s">
        <v>170</v>
      </c>
      <c r="D116" s="204" t="s">
        <v>135</v>
      </c>
      <c r="E116" s="205" t="s">
        <v>887</v>
      </c>
      <c r="F116" s="206" t="s">
        <v>888</v>
      </c>
      <c r="G116" s="207" t="s">
        <v>229</v>
      </c>
      <c r="H116" s="208">
        <v>6</v>
      </c>
      <c r="I116" s="209"/>
      <c r="J116" s="210">
        <f>ROUND(I116*H116,2)</f>
        <v>0</v>
      </c>
      <c r="K116" s="206" t="s">
        <v>139</v>
      </c>
      <c r="L116" s="44"/>
      <c r="M116" s="211" t="s">
        <v>19</v>
      </c>
      <c r="N116" s="212" t="s">
        <v>46</v>
      </c>
      <c r="O116" s="84"/>
      <c r="P116" s="213">
        <f>O116*H116</f>
        <v>0</v>
      </c>
      <c r="Q116" s="213">
        <v>0</v>
      </c>
      <c r="R116" s="213">
        <f>Q116*H116</f>
        <v>0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846</v>
      </c>
      <c r="AT116" s="215" t="s">
        <v>135</v>
      </c>
      <c r="AU116" s="215" t="s">
        <v>85</v>
      </c>
      <c r="AY116" s="17" t="s">
        <v>133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83</v>
      </c>
      <c r="BK116" s="216">
        <f>ROUND(I116*H116,2)</f>
        <v>0</v>
      </c>
      <c r="BL116" s="17" t="s">
        <v>846</v>
      </c>
      <c r="BM116" s="215" t="s">
        <v>889</v>
      </c>
    </row>
    <row r="117" s="2" customFormat="1">
      <c r="A117" s="38"/>
      <c r="B117" s="39"/>
      <c r="C117" s="40"/>
      <c r="D117" s="217" t="s">
        <v>142</v>
      </c>
      <c r="E117" s="40"/>
      <c r="F117" s="218" t="s">
        <v>890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142</v>
      </c>
      <c r="AU117" s="17" t="s">
        <v>85</v>
      </c>
    </row>
    <row r="118" s="13" customFormat="1">
      <c r="A118" s="13"/>
      <c r="B118" s="222"/>
      <c r="C118" s="223"/>
      <c r="D118" s="224" t="s">
        <v>144</v>
      </c>
      <c r="E118" s="225" t="s">
        <v>19</v>
      </c>
      <c r="F118" s="226" t="s">
        <v>891</v>
      </c>
      <c r="G118" s="223"/>
      <c r="H118" s="225" t="s">
        <v>19</v>
      </c>
      <c r="I118" s="227"/>
      <c r="J118" s="223"/>
      <c r="K118" s="223"/>
      <c r="L118" s="228"/>
      <c r="M118" s="229"/>
      <c r="N118" s="230"/>
      <c r="O118" s="230"/>
      <c r="P118" s="230"/>
      <c r="Q118" s="230"/>
      <c r="R118" s="230"/>
      <c r="S118" s="230"/>
      <c r="T118" s="23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2" t="s">
        <v>144</v>
      </c>
      <c r="AU118" s="232" t="s">
        <v>85</v>
      </c>
      <c r="AV118" s="13" t="s">
        <v>83</v>
      </c>
      <c r="AW118" s="13" t="s">
        <v>35</v>
      </c>
      <c r="AX118" s="13" t="s">
        <v>75</v>
      </c>
      <c r="AY118" s="232" t="s">
        <v>133</v>
      </c>
    </row>
    <row r="119" s="14" customFormat="1">
      <c r="A119" s="14"/>
      <c r="B119" s="233"/>
      <c r="C119" s="234"/>
      <c r="D119" s="224" t="s">
        <v>144</v>
      </c>
      <c r="E119" s="235" t="s">
        <v>19</v>
      </c>
      <c r="F119" s="236" t="s">
        <v>170</v>
      </c>
      <c r="G119" s="234"/>
      <c r="H119" s="237">
        <v>6</v>
      </c>
      <c r="I119" s="238"/>
      <c r="J119" s="234"/>
      <c r="K119" s="234"/>
      <c r="L119" s="239"/>
      <c r="M119" s="240"/>
      <c r="N119" s="241"/>
      <c r="O119" s="241"/>
      <c r="P119" s="241"/>
      <c r="Q119" s="241"/>
      <c r="R119" s="241"/>
      <c r="S119" s="241"/>
      <c r="T119" s="242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3" t="s">
        <v>144</v>
      </c>
      <c r="AU119" s="243" t="s">
        <v>85</v>
      </c>
      <c r="AV119" s="14" t="s">
        <v>85</v>
      </c>
      <c r="AW119" s="14" t="s">
        <v>35</v>
      </c>
      <c r="AX119" s="14" t="s">
        <v>75</v>
      </c>
      <c r="AY119" s="243" t="s">
        <v>133</v>
      </c>
    </row>
    <row r="120" s="15" customFormat="1">
      <c r="A120" s="15"/>
      <c r="B120" s="244"/>
      <c r="C120" s="245"/>
      <c r="D120" s="224" t="s">
        <v>144</v>
      </c>
      <c r="E120" s="246" t="s">
        <v>19</v>
      </c>
      <c r="F120" s="247" t="s">
        <v>147</v>
      </c>
      <c r="G120" s="245"/>
      <c r="H120" s="248">
        <v>6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4" t="s">
        <v>144</v>
      </c>
      <c r="AU120" s="254" t="s">
        <v>85</v>
      </c>
      <c r="AV120" s="15" t="s">
        <v>140</v>
      </c>
      <c r="AW120" s="15" t="s">
        <v>35</v>
      </c>
      <c r="AX120" s="15" t="s">
        <v>83</v>
      </c>
      <c r="AY120" s="254" t="s">
        <v>133</v>
      </c>
    </row>
    <row r="121" s="12" customFormat="1" ht="22.8" customHeight="1">
      <c r="A121" s="12"/>
      <c r="B121" s="188"/>
      <c r="C121" s="189"/>
      <c r="D121" s="190" t="s">
        <v>74</v>
      </c>
      <c r="E121" s="202" t="s">
        <v>892</v>
      </c>
      <c r="F121" s="202" t="s">
        <v>893</v>
      </c>
      <c r="G121" s="189"/>
      <c r="H121" s="189"/>
      <c r="I121" s="192"/>
      <c r="J121" s="203">
        <f>BK121</f>
        <v>0</v>
      </c>
      <c r="K121" s="189"/>
      <c r="L121" s="194"/>
      <c r="M121" s="195"/>
      <c r="N121" s="196"/>
      <c r="O121" s="196"/>
      <c r="P121" s="197">
        <f>SUM(P122:P123)</f>
        <v>0</v>
      </c>
      <c r="Q121" s="196"/>
      <c r="R121" s="197">
        <f>SUM(R122:R123)</f>
        <v>0</v>
      </c>
      <c r="S121" s="196"/>
      <c r="T121" s="198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99" t="s">
        <v>162</v>
      </c>
      <c r="AT121" s="200" t="s">
        <v>74</v>
      </c>
      <c r="AU121" s="200" t="s">
        <v>83</v>
      </c>
      <c r="AY121" s="199" t="s">
        <v>133</v>
      </c>
      <c r="BK121" s="201">
        <f>SUM(BK122:BK123)</f>
        <v>0</v>
      </c>
    </row>
    <row r="122" s="2" customFormat="1" ht="16.5" customHeight="1">
      <c r="A122" s="38"/>
      <c r="B122" s="39"/>
      <c r="C122" s="204" t="s">
        <v>178</v>
      </c>
      <c r="D122" s="204" t="s">
        <v>135</v>
      </c>
      <c r="E122" s="205" t="s">
        <v>894</v>
      </c>
      <c r="F122" s="206" t="s">
        <v>893</v>
      </c>
      <c r="G122" s="207" t="s">
        <v>229</v>
      </c>
      <c r="H122" s="208">
        <v>1</v>
      </c>
      <c r="I122" s="209"/>
      <c r="J122" s="210">
        <f>ROUND(I122*H122,2)</f>
        <v>0</v>
      </c>
      <c r="K122" s="206" t="s">
        <v>845</v>
      </c>
      <c r="L122" s="44"/>
      <c r="M122" s="211" t="s">
        <v>19</v>
      </c>
      <c r="N122" s="212" t="s">
        <v>46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846</v>
      </c>
      <c r="AT122" s="215" t="s">
        <v>135</v>
      </c>
      <c r="AU122" s="215" t="s">
        <v>85</v>
      </c>
      <c r="AY122" s="17" t="s">
        <v>133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83</v>
      </c>
      <c r="BK122" s="216">
        <f>ROUND(I122*H122,2)</f>
        <v>0</v>
      </c>
      <c r="BL122" s="17" t="s">
        <v>846</v>
      </c>
      <c r="BM122" s="215" t="s">
        <v>895</v>
      </c>
    </row>
    <row r="123" s="2" customFormat="1">
      <c r="A123" s="38"/>
      <c r="B123" s="39"/>
      <c r="C123" s="40"/>
      <c r="D123" s="217" t="s">
        <v>142</v>
      </c>
      <c r="E123" s="40"/>
      <c r="F123" s="218" t="s">
        <v>896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142</v>
      </c>
      <c r="AU123" s="17" t="s">
        <v>85</v>
      </c>
    </row>
    <row r="124" s="12" customFormat="1" ht="22.8" customHeight="1">
      <c r="A124" s="12"/>
      <c r="B124" s="188"/>
      <c r="C124" s="189"/>
      <c r="D124" s="190" t="s">
        <v>74</v>
      </c>
      <c r="E124" s="202" t="s">
        <v>897</v>
      </c>
      <c r="F124" s="202" t="s">
        <v>898</v>
      </c>
      <c r="G124" s="189"/>
      <c r="H124" s="189"/>
      <c r="I124" s="192"/>
      <c r="J124" s="203">
        <f>BK124</f>
        <v>0</v>
      </c>
      <c r="K124" s="189"/>
      <c r="L124" s="194"/>
      <c r="M124" s="195"/>
      <c r="N124" s="196"/>
      <c r="O124" s="196"/>
      <c r="P124" s="197">
        <f>SUM(P125:P126)</f>
        <v>0</v>
      </c>
      <c r="Q124" s="196"/>
      <c r="R124" s="197">
        <f>SUM(R125:R126)</f>
        <v>0</v>
      </c>
      <c r="S124" s="196"/>
      <c r="T124" s="198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9" t="s">
        <v>162</v>
      </c>
      <c r="AT124" s="200" t="s">
        <v>74</v>
      </c>
      <c r="AU124" s="200" t="s">
        <v>83</v>
      </c>
      <c r="AY124" s="199" t="s">
        <v>133</v>
      </c>
      <c r="BK124" s="201">
        <f>SUM(BK125:BK126)</f>
        <v>0</v>
      </c>
    </row>
    <row r="125" s="2" customFormat="1" ht="16.5" customHeight="1">
      <c r="A125" s="38"/>
      <c r="B125" s="39"/>
      <c r="C125" s="204" t="s">
        <v>182</v>
      </c>
      <c r="D125" s="204" t="s">
        <v>135</v>
      </c>
      <c r="E125" s="205" t="s">
        <v>899</v>
      </c>
      <c r="F125" s="206" t="s">
        <v>898</v>
      </c>
      <c r="G125" s="207" t="s">
        <v>229</v>
      </c>
      <c r="H125" s="208">
        <v>1</v>
      </c>
      <c r="I125" s="209"/>
      <c r="J125" s="210">
        <f>ROUND(I125*H125,2)</f>
        <v>0</v>
      </c>
      <c r="K125" s="206" t="s">
        <v>845</v>
      </c>
      <c r="L125" s="44"/>
      <c r="M125" s="211" t="s">
        <v>19</v>
      </c>
      <c r="N125" s="212" t="s">
        <v>46</v>
      </c>
      <c r="O125" s="84"/>
      <c r="P125" s="213">
        <f>O125*H125</f>
        <v>0</v>
      </c>
      <c r="Q125" s="213">
        <v>0</v>
      </c>
      <c r="R125" s="213">
        <f>Q125*H125</f>
        <v>0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846</v>
      </c>
      <c r="AT125" s="215" t="s">
        <v>135</v>
      </c>
      <c r="AU125" s="215" t="s">
        <v>85</v>
      </c>
      <c r="AY125" s="17" t="s">
        <v>133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83</v>
      </c>
      <c r="BK125" s="216">
        <f>ROUND(I125*H125,2)</f>
        <v>0</v>
      </c>
      <c r="BL125" s="17" t="s">
        <v>846</v>
      </c>
      <c r="BM125" s="215" t="s">
        <v>900</v>
      </c>
    </row>
    <row r="126" s="2" customFormat="1">
      <c r="A126" s="38"/>
      <c r="B126" s="39"/>
      <c r="C126" s="40"/>
      <c r="D126" s="217" t="s">
        <v>142</v>
      </c>
      <c r="E126" s="40"/>
      <c r="F126" s="218" t="s">
        <v>901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142</v>
      </c>
      <c r="AU126" s="17" t="s">
        <v>85</v>
      </c>
    </row>
    <row r="127" s="12" customFormat="1" ht="22.8" customHeight="1">
      <c r="A127" s="12"/>
      <c r="B127" s="188"/>
      <c r="C127" s="189"/>
      <c r="D127" s="190" t="s">
        <v>74</v>
      </c>
      <c r="E127" s="202" t="s">
        <v>902</v>
      </c>
      <c r="F127" s="202" t="s">
        <v>903</v>
      </c>
      <c r="G127" s="189"/>
      <c r="H127" s="189"/>
      <c r="I127" s="192"/>
      <c r="J127" s="203">
        <f>BK127</f>
        <v>0</v>
      </c>
      <c r="K127" s="189"/>
      <c r="L127" s="194"/>
      <c r="M127" s="195"/>
      <c r="N127" s="196"/>
      <c r="O127" s="196"/>
      <c r="P127" s="197">
        <f>SUM(P128:P137)</f>
        <v>0</v>
      </c>
      <c r="Q127" s="196"/>
      <c r="R127" s="197">
        <f>SUM(R128:R137)</f>
        <v>0</v>
      </c>
      <c r="S127" s="196"/>
      <c r="T127" s="198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99" t="s">
        <v>162</v>
      </c>
      <c r="AT127" s="200" t="s">
        <v>74</v>
      </c>
      <c r="AU127" s="200" t="s">
        <v>83</v>
      </c>
      <c r="AY127" s="199" t="s">
        <v>133</v>
      </c>
      <c r="BK127" s="201">
        <f>SUM(BK128:BK137)</f>
        <v>0</v>
      </c>
    </row>
    <row r="128" s="2" customFormat="1" ht="16.5" customHeight="1">
      <c r="A128" s="38"/>
      <c r="B128" s="39"/>
      <c r="C128" s="204" t="s">
        <v>192</v>
      </c>
      <c r="D128" s="204" t="s">
        <v>135</v>
      </c>
      <c r="E128" s="205" t="s">
        <v>904</v>
      </c>
      <c r="F128" s="206" t="s">
        <v>903</v>
      </c>
      <c r="G128" s="207" t="s">
        <v>229</v>
      </c>
      <c r="H128" s="208">
        <v>1</v>
      </c>
      <c r="I128" s="209"/>
      <c r="J128" s="210">
        <f>ROUND(I128*H128,2)</f>
        <v>0</v>
      </c>
      <c r="K128" s="206" t="s">
        <v>332</v>
      </c>
      <c r="L128" s="44"/>
      <c r="M128" s="211" t="s">
        <v>19</v>
      </c>
      <c r="N128" s="212" t="s">
        <v>46</v>
      </c>
      <c r="O128" s="84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15" t="s">
        <v>846</v>
      </c>
      <c r="AT128" s="215" t="s">
        <v>135</v>
      </c>
      <c r="AU128" s="215" t="s">
        <v>85</v>
      </c>
      <c r="AY128" s="17" t="s">
        <v>133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7" t="s">
        <v>83</v>
      </c>
      <c r="BK128" s="216">
        <f>ROUND(I128*H128,2)</f>
        <v>0</v>
      </c>
      <c r="BL128" s="17" t="s">
        <v>846</v>
      </c>
      <c r="BM128" s="215" t="s">
        <v>905</v>
      </c>
    </row>
    <row r="129" s="2" customFormat="1">
      <c r="A129" s="38"/>
      <c r="B129" s="39"/>
      <c r="C129" s="40"/>
      <c r="D129" s="217" t="s">
        <v>142</v>
      </c>
      <c r="E129" s="40"/>
      <c r="F129" s="218" t="s">
        <v>906</v>
      </c>
      <c r="G129" s="40"/>
      <c r="H129" s="40"/>
      <c r="I129" s="219"/>
      <c r="J129" s="40"/>
      <c r="K129" s="40"/>
      <c r="L129" s="44"/>
      <c r="M129" s="220"/>
      <c r="N129" s="221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142</v>
      </c>
      <c r="AU129" s="17" t="s">
        <v>85</v>
      </c>
    </row>
    <row r="130" s="13" customFormat="1">
      <c r="A130" s="13"/>
      <c r="B130" s="222"/>
      <c r="C130" s="223"/>
      <c r="D130" s="224" t="s">
        <v>144</v>
      </c>
      <c r="E130" s="225" t="s">
        <v>19</v>
      </c>
      <c r="F130" s="226" t="s">
        <v>907</v>
      </c>
      <c r="G130" s="223"/>
      <c r="H130" s="225" t="s">
        <v>19</v>
      </c>
      <c r="I130" s="227"/>
      <c r="J130" s="223"/>
      <c r="K130" s="223"/>
      <c r="L130" s="228"/>
      <c r="M130" s="229"/>
      <c r="N130" s="230"/>
      <c r="O130" s="230"/>
      <c r="P130" s="230"/>
      <c r="Q130" s="230"/>
      <c r="R130" s="230"/>
      <c r="S130" s="230"/>
      <c r="T130" s="23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2" t="s">
        <v>144</v>
      </c>
      <c r="AU130" s="232" t="s">
        <v>85</v>
      </c>
      <c r="AV130" s="13" t="s">
        <v>83</v>
      </c>
      <c r="AW130" s="13" t="s">
        <v>35</v>
      </c>
      <c r="AX130" s="13" t="s">
        <v>75</v>
      </c>
      <c r="AY130" s="232" t="s">
        <v>133</v>
      </c>
    </row>
    <row r="131" s="14" customFormat="1">
      <c r="A131" s="14"/>
      <c r="B131" s="233"/>
      <c r="C131" s="234"/>
      <c r="D131" s="224" t="s">
        <v>144</v>
      </c>
      <c r="E131" s="235" t="s">
        <v>19</v>
      </c>
      <c r="F131" s="236" t="s">
        <v>83</v>
      </c>
      <c r="G131" s="234"/>
      <c r="H131" s="237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3" t="s">
        <v>144</v>
      </c>
      <c r="AU131" s="243" t="s">
        <v>85</v>
      </c>
      <c r="AV131" s="14" t="s">
        <v>85</v>
      </c>
      <c r="AW131" s="14" t="s">
        <v>35</v>
      </c>
      <c r="AX131" s="14" t="s">
        <v>75</v>
      </c>
      <c r="AY131" s="243" t="s">
        <v>133</v>
      </c>
    </row>
    <row r="132" s="15" customFormat="1">
      <c r="A132" s="15"/>
      <c r="B132" s="244"/>
      <c r="C132" s="245"/>
      <c r="D132" s="224" t="s">
        <v>144</v>
      </c>
      <c r="E132" s="246" t="s">
        <v>19</v>
      </c>
      <c r="F132" s="247" t="s">
        <v>147</v>
      </c>
      <c r="G132" s="245"/>
      <c r="H132" s="248">
        <v>1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4" t="s">
        <v>144</v>
      </c>
      <c r="AU132" s="254" t="s">
        <v>85</v>
      </c>
      <c r="AV132" s="15" t="s">
        <v>140</v>
      </c>
      <c r="AW132" s="15" t="s">
        <v>35</v>
      </c>
      <c r="AX132" s="15" t="s">
        <v>83</v>
      </c>
      <c r="AY132" s="254" t="s">
        <v>133</v>
      </c>
    </row>
    <row r="133" s="2" customFormat="1" ht="16.5" customHeight="1">
      <c r="A133" s="38"/>
      <c r="B133" s="39"/>
      <c r="C133" s="204" t="s">
        <v>198</v>
      </c>
      <c r="D133" s="204" t="s">
        <v>135</v>
      </c>
      <c r="E133" s="205" t="s">
        <v>908</v>
      </c>
      <c r="F133" s="206" t="s">
        <v>909</v>
      </c>
      <c r="G133" s="207" t="s">
        <v>229</v>
      </c>
      <c r="H133" s="208">
        <v>1</v>
      </c>
      <c r="I133" s="209"/>
      <c r="J133" s="210">
        <f>ROUND(I133*H133,2)</f>
        <v>0</v>
      </c>
      <c r="K133" s="206" t="s">
        <v>332</v>
      </c>
      <c r="L133" s="44"/>
      <c r="M133" s="211" t="s">
        <v>19</v>
      </c>
      <c r="N133" s="212" t="s">
        <v>46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846</v>
      </c>
      <c r="AT133" s="215" t="s">
        <v>135</v>
      </c>
      <c r="AU133" s="215" t="s">
        <v>85</v>
      </c>
      <c r="AY133" s="17" t="s">
        <v>133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83</v>
      </c>
      <c r="BK133" s="216">
        <f>ROUND(I133*H133,2)</f>
        <v>0</v>
      </c>
      <c r="BL133" s="17" t="s">
        <v>846</v>
      </c>
      <c r="BM133" s="215" t="s">
        <v>910</v>
      </c>
    </row>
    <row r="134" s="2" customFormat="1">
      <c r="A134" s="38"/>
      <c r="B134" s="39"/>
      <c r="C134" s="40"/>
      <c r="D134" s="217" t="s">
        <v>142</v>
      </c>
      <c r="E134" s="40"/>
      <c r="F134" s="218" t="s">
        <v>911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142</v>
      </c>
      <c r="AU134" s="17" t="s">
        <v>85</v>
      </c>
    </row>
    <row r="135" s="13" customFormat="1">
      <c r="A135" s="13"/>
      <c r="B135" s="222"/>
      <c r="C135" s="223"/>
      <c r="D135" s="224" t="s">
        <v>144</v>
      </c>
      <c r="E135" s="225" t="s">
        <v>19</v>
      </c>
      <c r="F135" s="226" t="s">
        <v>912</v>
      </c>
      <c r="G135" s="223"/>
      <c r="H135" s="225" t="s">
        <v>19</v>
      </c>
      <c r="I135" s="227"/>
      <c r="J135" s="223"/>
      <c r="K135" s="223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144</v>
      </c>
      <c r="AU135" s="232" t="s">
        <v>85</v>
      </c>
      <c r="AV135" s="13" t="s">
        <v>83</v>
      </c>
      <c r="AW135" s="13" t="s">
        <v>35</v>
      </c>
      <c r="AX135" s="13" t="s">
        <v>75</v>
      </c>
      <c r="AY135" s="232" t="s">
        <v>133</v>
      </c>
    </row>
    <row r="136" s="14" customFormat="1">
      <c r="A136" s="14"/>
      <c r="B136" s="233"/>
      <c r="C136" s="234"/>
      <c r="D136" s="224" t="s">
        <v>144</v>
      </c>
      <c r="E136" s="235" t="s">
        <v>19</v>
      </c>
      <c r="F136" s="236" t="s">
        <v>83</v>
      </c>
      <c r="G136" s="234"/>
      <c r="H136" s="237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3" t="s">
        <v>144</v>
      </c>
      <c r="AU136" s="243" t="s">
        <v>85</v>
      </c>
      <c r="AV136" s="14" t="s">
        <v>85</v>
      </c>
      <c r="AW136" s="14" t="s">
        <v>35</v>
      </c>
      <c r="AX136" s="14" t="s">
        <v>75</v>
      </c>
      <c r="AY136" s="243" t="s">
        <v>133</v>
      </c>
    </row>
    <row r="137" s="15" customFormat="1">
      <c r="A137" s="15"/>
      <c r="B137" s="244"/>
      <c r="C137" s="245"/>
      <c r="D137" s="224" t="s">
        <v>144</v>
      </c>
      <c r="E137" s="246" t="s">
        <v>19</v>
      </c>
      <c r="F137" s="247" t="s">
        <v>147</v>
      </c>
      <c r="G137" s="245"/>
      <c r="H137" s="248">
        <v>1</v>
      </c>
      <c r="I137" s="249"/>
      <c r="J137" s="245"/>
      <c r="K137" s="245"/>
      <c r="L137" s="250"/>
      <c r="M137" s="266"/>
      <c r="N137" s="267"/>
      <c r="O137" s="267"/>
      <c r="P137" s="267"/>
      <c r="Q137" s="267"/>
      <c r="R137" s="267"/>
      <c r="S137" s="267"/>
      <c r="T137" s="26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4" t="s">
        <v>144</v>
      </c>
      <c r="AU137" s="254" t="s">
        <v>85</v>
      </c>
      <c r="AV137" s="15" t="s">
        <v>140</v>
      </c>
      <c r="AW137" s="15" t="s">
        <v>35</v>
      </c>
      <c r="AX137" s="15" t="s">
        <v>83</v>
      </c>
      <c r="AY137" s="254" t="s">
        <v>133</v>
      </c>
    </row>
    <row r="138" s="2" customFormat="1" ht="6.96" customHeight="1">
      <c r="A138" s="38"/>
      <c r="B138" s="59"/>
      <c r="C138" s="60"/>
      <c r="D138" s="60"/>
      <c r="E138" s="60"/>
      <c r="F138" s="60"/>
      <c r="G138" s="60"/>
      <c r="H138" s="60"/>
      <c r="I138" s="60"/>
      <c r="J138" s="60"/>
      <c r="K138" s="60"/>
      <c r="L138" s="44"/>
      <c r="M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</sheetData>
  <sheetProtection sheet="1" autoFilter="0" formatColumns="0" formatRows="0" objects="1" scenarios="1" spinCount="100000" saltValue="SqGwf/0w4c/mDLJbXVWT6TnTeHAeZBtpCP7g8GdOpKtbX4yI8p3N5XSyO7O5y7+bVcNQMrNjuhYRfgTDwqIghQ==" hashValue="XpStT1N8Bv44yPQ852CG73szJ+jfNemwLlIADiI/HQMint+U0eqwgRe7/aEuFZh7AGWwWF8Ss0DA13AMGeBHGA==" algorithmName="SHA-512" password="CC35"/>
  <autoFilter ref="C87:K13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2/010001000"/>
    <hyperlink ref="F94" r:id="rId2" display="https://podminky.urs.cz/item/CS_URS_2023_02/011503000"/>
    <hyperlink ref="F96" r:id="rId3" display="https://podminky.urs.cz/item/CS_URS_2023_02/012303000"/>
    <hyperlink ref="F98" r:id="rId4" display="https://podminky.urs.cz/item/CS_URS_2023_02/013254000"/>
    <hyperlink ref="F100" r:id="rId5" display="https://podminky.urs.cz/item/CS_URS_2023_02/013324000"/>
    <hyperlink ref="F103" r:id="rId6" display="https://podminky.urs.cz/item/CS_URS_2024_02/020001000"/>
    <hyperlink ref="F109" r:id="rId7" display="https://podminky.urs.cz/item/CS_URS_2024_02/030001000"/>
    <hyperlink ref="F112" r:id="rId8" display="https://podminky.urs.cz/item/CS_URS_2024_02/040001000"/>
    <hyperlink ref="F115" r:id="rId9" display="https://podminky.urs.cz/item/CS_URS_2024_02/050001000"/>
    <hyperlink ref="F117" r:id="rId10" display="https://podminky.urs.cz/item/CS_URS_2025_01/052103000"/>
    <hyperlink ref="F123" r:id="rId11" display="https://podminky.urs.cz/item/CS_URS_2024_02/060001000"/>
    <hyperlink ref="F126" r:id="rId12" display="https://podminky.urs.cz/item/CS_URS_2024_02/070001000"/>
    <hyperlink ref="F129" r:id="rId13" display="https://podminky.urs.cz/item/CS_URS_2025_02/090001000"/>
    <hyperlink ref="F134" r:id="rId14" display="https://podminky.urs.cz/item/CS_URS_2025_02/094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Machatý Petr</dc:creator>
  <cp:lastModifiedBy>Machatý Petr</cp:lastModifiedBy>
  <dcterms:created xsi:type="dcterms:W3CDTF">2026-03-11T15:59:10Z</dcterms:created>
  <dcterms:modified xsi:type="dcterms:W3CDTF">2026-03-11T15:59:22Z</dcterms:modified>
</cp:coreProperties>
</file>