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 s..." sheetId="2" r:id="rId2"/>
    <sheet name="D.1.4.1 - Zdravotně techn..." sheetId="3" r:id="rId3"/>
    <sheet name="D.1.4.3 - Vzduchotechnika" sheetId="4" r:id="rId4"/>
    <sheet name="D.1.4.4 - ELE - Nizké napětí" sheetId="5" r:id="rId5"/>
    <sheet name="D.1.4.5 - Chlazení" sheetId="6" r:id="rId6"/>
    <sheet name="D.1.4.6 - Plynová odběrná..." sheetId="7" r:id="rId7"/>
    <sheet name="D.1.4.7 - GASTRO" sheetId="8" r:id="rId8"/>
    <sheet name="VRN - Vedlejší rozpočtové...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'D.1.1 - Architektonicko s...'!$C$94:$K$375</definedName>
    <definedName name="_xlnm.Print_Area" localSheetId="1">'D.1.1 - Architektonicko s...'!$C$4:$J$39,'D.1.1 - Architektonicko s...'!$C$45:$J$76,'D.1.1 - Architektonicko s...'!$C$82:$K$375</definedName>
    <definedName name="_xlnm.Print_Titles" localSheetId="1">'D.1.1 - Architektonicko s...'!$94:$94</definedName>
    <definedName name="_xlnm._FilterDatabase" localSheetId="2" hidden="1">'D.1.4.1 - Zdravotně techn...'!$C$88:$K$148</definedName>
    <definedName name="_xlnm.Print_Area" localSheetId="2">'D.1.4.1 - Zdravotně techn...'!$C$4:$J$39,'D.1.4.1 - Zdravotně techn...'!$C$45:$J$70,'D.1.4.1 - Zdravotně techn...'!$C$76:$K$148</definedName>
    <definedName name="_xlnm.Print_Titles" localSheetId="2">'D.1.4.1 - Zdravotně techn...'!$88:$88</definedName>
    <definedName name="_xlnm._FilterDatabase" localSheetId="3" hidden="1">'D.1.4.3 - Vzduchotechnika'!$C$83:$K$106</definedName>
    <definedName name="_xlnm.Print_Area" localSheetId="3">'D.1.4.3 - Vzduchotechnika'!$C$4:$J$39,'D.1.4.3 - Vzduchotechnika'!$C$45:$J$65,'D.1.4.3 - Vzduchotechnika'!$C$71:$K$106</definedName>
    <definedName name="_xlnm.Print_Titles" localSheetId="3">'D.1.4.3 - Vzduchotechnika'!$83:$83</definedName>
    <definedName name="_xlnm._FilterDatabase" localSheetId="4" hidden="1">'D.1.4.4 - ELE - Nizké napětí'!$C$87:$K$176</definedName>
    <definedName name="_xlnm.Print_Area" localSheetId="4">'D.1.4.4 - ELE - Nizké napětí'!$C$4:$J$39,'D.1.4.4 - ELE - Nizké napětí'!$C$45:$J$69,'D.1.4.4 - ELE - Nizké napětí'!$C$75:$K$176</definedName>
    <definedName name="_xlnm.Print_Titles" localSheetId="4">'D.1.4.4 - ELE - Nizké napětí'!$87:$87</definedName>
    <definedName name="_xlnm._FilterDatabase" localSheetId="5" hidden="1">'D.1.4.5 - Chlazení'!$C$81:$K$120</definedName>
    <definedName name="_xlnm.Print_Area" localSheetId="5">'D.1.4.5 - Chlazení'!$C$4:$J$39,'D.1.4.5 - Chlazení'!$C$45:$J$63,'D.1.4.5 - Chlazení'!$C$69:$K$120</definedName>
    <definedName name="_xlnm.Print_Titles" localSheetId="5">'D.1.4.5 - Chlazení'!$81:$81</definedName>
    <definedName name="_xlnm._FilterDatabase" localSheetId="6" hidden="1">'D.1.4.6 - Plynová odběrná...'!$C$80:$K$86</definedName>
    <definedName name="_xlnm.Print_Area" localSheetId="6">'D.1.4.6 - Plynová odběrná...'!$C$4:$J$39,'D.1.4.6 - Plynová odběrná...'!$C$45:$J$62,'D.1.4.6 - Plynová odběrná...'!$C$68:$K$86</definedName>
    <definedName name="_xlnm.Print_Titles" localSheetId="6">'D.1.4.6 - Plynová odběrná...'!$80:$80</definedName>
    <definedName name="_xlnm._FilterDatabase" localSheetId="7" hidden="1">'D.1.4.7 - GASTRO'!$C$78:$K$108</definedName>
    <definedName name="_xlnm.Print_Area" localSheetId="7">'D.1.4.7 - GASTRO'!$C$4:$J$39,'D.1.4.7 - GASTRO'!$C$45:$J$60,'D.1.4.7 - GASTRO'!$C$66:$K$108</definedName>
    <definedName name="_xlnm.Print_Titles" localSheetId="7">'D.1.4.7 - GASTRO'!$78:$78</definedName>
    <definedName name="_xlnm._FilterDatabase" localSheetId="8" hidden="1">'VRN - Vedlejší rozpočtové...'!$C$85:$K$112</definedName>
    <definedName name="_xlnm.Print_Area" localSheetId="8">'VRN - Vedlejší rozpočtové...'!$C$4:$J$39,'VRN - Vedlejší rozpočtové...'!$C$45:$J$67,'VRN - Vedlejší rozpočtové...'!$C$73:$K$112</definedName>
    <definedName name="_xlnm.Print_Titles" localSheetId="8">'VRN - Vedlejší rozpočtové...'!$85:$85</definedName>
    <definedName name="_xlnm.Print_Area" localSheetId="9">'Seznam figur'!$C$4:$G$147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62"/>
  <c i="9" r="J35"/>
  <c i="1" r="AX62"/>
  <c i="9"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T104"/>
  <c r="R105"/>
  <c r="R104"/>
  <c r="P105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8" r="J37"/>
  <c r="J36"/>
  <c i="1" r="AY61"/>
  <c i="8" r="J35"/>
  <c i="1" r="AX61"/>
  <c i="8"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F73"/>
  <c r="E71"/>
  <c r="F52"/>
  <c r="E50"/>
  <c r="J24"/>
  <c r="E24"/>
  <c r="J76"/>
  <c r="J23"/>
  <c r="J21"/>
  <c r="E21"/>
  <c r="J54"/>
  <c r="J20"/>
  <c r="J18"/>
  <c r="E18"/>
  <c r="F55"/>
  <c r="J17"/>
  <c r="J15"/>
  <c r="E15"/>
  <c r="F75"/>
  <c r="J14"/>
  <c r="J12"/>
  <c r="J52"/>
  <c r="E7"/>
  <c r="E69"/>
  <c i="7" r="J37"/>
  <c r="J36"/>
  <c i="1" r="AY60"/>
  <c i="7" r="J35"/>
  <c i="1" r="AX60"/>
  <c i="7"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6" r="J37"/>
  <c r="J36"/>
  <c i="1" r="AY59"/>
  <c i="6" r="J35"/>
  <c i="1" r="AX59"/>
  <c i="6"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6"/>
  <c r="BH86"/>
  <c r="BG86"/>
  <c r="BF86"/>
  <c r="T86"/>
  <c r="R86"/>
  <c r="P86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52"/>
  <c r="E7"/>
  <c r="E48"/>
  <c i="5" r="J37"/>
  <c r="J36"/>
  <c i="1" r="AY58"/>
  <c i="5" r="J35"/>
  <c i="1" r="AX58"/>
  <c i="5" r="BI175"/>
  <c r="BH175"/>
  <c r="BG175"/>
  <c r="BF175"/>
  <c r="T175"/>
  <c r="T174"/>
  <c r="T173"/>
  <c r="R175"/>
  <c r="R174"/>
  <c r="R173"/>
  <c r="P175"/>
  <c r="P174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4" r="J37"/>
  <c r="J36"/>
  <c i="1" r="AY57"/>
  <c i="4" r="J35"/>
  <c i="1" r="AX57"/>
  <c i="4"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3" r="J37"/>
  <c r="J36"/>
  <c i="1" r="AY56"/>
  <c i="3" r="J35"/>
  <c i="1" r="AX56"/>
  <c i="3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T115"/>
  <c r="R116"/>
  <c r="R115"/>
  <c r="P116"/>
  <c r="P115"/>
  <c r="BI113"/>
  <c r="BH113"/>
  <c r="BG113"/>
  <c r="BF113"/>
  <c r="T113"/>
  <c r="T112"/>
  <c r="R113"/>
  <c r="R112"/>
  <c r="P113"/>
  <c r="P112"/>
  <c r="BI111"/>
  <c r="BH111"/>
  <c r="BG111"/>
  <c r="BF111"/>
  <c r="T111"/>
  <c r="R111"/>
  <c r="P111"/>
  <c r="BI110"/>
  <c r="BH110"/>
  <c r="BG110"/>
  <c r="BF110"/>
  <c r="T110"/>
  <c r="R110"/>
  <c r="P110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372"/>
  <c r="BH372"/>
  <c r="BG372"/>
  <c r="BF372"/>
  <c r="T372"/>
  <c r="R372"/>
  <c r="P372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7"/>
  <c r="BH357"/>
  <c r="BG357"/>
  <c r="BF357"/>
  <c r="T357"/>
  <c r="R357"/>
  <c r="P357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T233"/>
  <c r="R234"/>
  <c r="R233"/>
  <c r="P234"/>
  <c r="P233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0"/>
  <c r="BH200"/>
  <c r="BG200"/>
  <c r="BF200"/>
  <c r="T200"/>
  <c r="R200"/>
  <c r="P200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6"/>
  <c r="BH136"/>
  <c r="BG136"/>
  <c r="BF136"/>
  <c r="T136"/>
  <c r="R136"/>
  <c r="P136"/>
  <c r="BI129"/>
  <c r="BH129"/>
  <c r="BG129"/>
  <c r="BF129"/>
  <c r="T129"/>
  <c r="R129"/>
  <c r="P129"/>
  <c r="BI126"/>
  <c r="BH126"/>
  <c r="BG126"/>
  <c r="BF126"/>
  <c r="T126"/>
  <c r="R126"/>
  <c r="P126"/>
  <c r="BI120"/>
  <c r="BH120"/>
  <c r="BG120"/>
  <c r="BF120"/>
  <c r="T120"/>
  <c r="R120"/>
  <c r="P120"/>
  <c r="BI113"/>
  <c r="BH113"/>
  <c r="BG113"/>
  <c r="BF113"/>
  <c r="T113"/>
  <c r="R113"/>
  <c r="P113"/>
  <c r="BI106"/>
  <c r="BH106"/>
  <c r="BG106"/>
  <c r="BF106"/>
  <c r="T106"/>
  <c r="R106"/>
  <c r="P106"/>
  <c r="BI104"/>
  <c r="BH104"/>
  <c r="BG104"/>
  <c r="BF104"/>
  <c r="T104"/>
  <c r="R104"/>
  <c r="P104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85"/>
  <c i="1" r="L50"/>
  <c r="AM50"/>
  <c r="AM49"/>
  <c r="L49"/>
  <c r="AM47"/>
  <c r="L47"/>
  <c r="L45"/>
  <c r="L44"/>
  <c i="2" r="BK305"/>
  <c r="BK209"/>
  <c r="J290"/>
  <c r="J164"/>
  <c r="BK241"/>
  <c i="3" r="BK95"/>
  <c r="J124"/>
  <c r="J128"/>
  <c i="4" r="J93"/>
  <c i="5" r="J138"/>
  <c r="J148"/>
  <c r="BK155"/>
  <c r="BK120"/>
  <c r="J103"/>
  <c r="J94"/>
  <c i="6" r="J115"/>
  <c r="BK85"/>
  <c i="7" r="J84"/>
  <c i="8" r="J95"/>
  <c r="BK104"/>
  <c r="J80"/>
  <c i="9" r="BK105"/>
  <c r="BK94"/>
  <c i="2" r="BK267"/>
  <c r="J234"/>
  <c i="6" r="J104"/>
  <c i="2" r="J353"/>
  <c r="J278"/>
  <c r="BK104"/>
  <c r="BK280"/>
  <c r="BK229"/>
  <c i="3" r="J127"/>
  <c r="J125"/>
  <c r="J107"/>
  <c i="4" r="BK95"/>
  <c r="J94"/>
  <c i="5" r="BK102"/>
  <c r="BK147"/>
  <c r="J130"/>
  <c r="J123"/>
  <c r="J93"/>
  <c i="6" r="J101"/>
  <c r="J93"/>
  <c i="8" r="BK85"/>
  <c i="9" r="J108"/>
  <c r="BK90"/>
  <c i="2" r="BK190"/>
  <c r="BK113"/>
  <c r="BK246"/>
  <c r="BK126"/>
  <c i="3" r="BK125"/>
  <c r="BK110"/>
  <c r="BK133"/>
  <c i="4" r="J90"/>
  <c i="5" r="BK122"/>
  <c r="BK167"/>
  <c r="J140"/>
  <c r="BK168"/>
  <c r="J104"/>
  <c i="6" r="BK103"/>
  <c i="8" r="J90"/>
  <c r="BK80"/>
  <c i="9" r="BK107"/>
  <c r="BK93"/>
  <c i="2" r="BK238"/>
  <c r="J170"/>
  <c r="J312"/>
  <c r="J136"/>
  <c r="J98"/>
  <c i="3" r="J123"/>
  <c r="J140"/>
  <c r="J103"/>
  <c i="4" r="BK103"/>
  <c r="J100"/>
  <c i="5" r="J168"/>
  <c r="J160"/>
  <c r="BK124"/>
  <c r="BK114"/>
  <c r="J107"/>
  <c i="6" r="J102"/>
  <c r="BK120"/>
  <c r="BK116"/>
  <c r="J91"/>
  <c i="8" r="BK108"/>
  <c r="J97"/>
  <c i="9" r="J102"/>
  <c r="J99"/>
  <c i="2" r="J318"/>
  <c r="BK312"/>
  <c r="BK200"/>
  <c r="BK164"/>
  <c r="J324"/>
  <c r="J248"/>
  <c r="J284"/>
  <c r="J267"/>
  <c r="BK256"/>
  <c i="3" r="BK132"/>
  <c r="BK116"/>
  <c r="J138"/>
  <c r="J97"/>
  <c i="5" r="J141"/>
  <c r="BK158"/>
  <c r="J122"/>
  <c r="BK115"/>
  <c r="J92"/>
  <c i="6" r="BK92"/>
  <c r="J113"/>
  <c i="7" r="J85"/>
  <c i="8" r="J99"/>
  <c r="BK84"/>
  <c i="2" r="BK299"/>
  <c r="J333"/>
  <c r="BK344"/>
  <c r="J344"/>
  <c r="BK188"/>
  <c r="J216"/>
  <c i="3" r="BK127"/>
  <c r="J119"/>
  <c i="4" r="BK98"/>
  <c r="BK91"/>
  <c i="5" r="J172"/>
  <c r="BK130"/>
  <c r="J126"/>
  <c r="BK118"/>
  <c r="BK106"/>
  <c i="6" r="J94"/>
  <c r="BK107"/>
  <c r="J90"/>
  <c i="8" r="J106"/>
  <c r="BK94"/>
  <c r="J83"/>
  <c i="9" r="BK102"/>
  <c r="J90"/>
  <c i="2" r="BK212"/>
  <c r="BK144"/>
  <c r="J167"/>
  <c i="6" r="J98"/>
  <c i="2" r="BK224"/>
  <c r="BK342"/>
  <c r="J200"/>
  <c r="BK293"/>
  <c r="BK155"/>
  <c i="3" r="BK103"/>
  <c r="J144"/>
  <c r="BK134"/>
  <c i="4" r="BK94"/>
  <c r="J88"/>
  <c i="5" r="J158"/>
  <c r="J154"/>
  <c r="J115"/>
  <c r="J116"/>
  <c i="6" r="BK111"/>
  <c r="BK95"/>
  <c i="8" r="J104"/>
  <c r="J92"/>
  <c i="9" r="BK109"/>
  <c i="2" r="J365"/>
  <c r="J256"/>
  <c r="BK175"/>
  <c r="BK152"/>
  <c r="J275"/>
  <c r="BK254"/>
  <c i="3" r="J100"/>
  <c r="J141"/>
  <c r="BK140"/>
  <c i="4" r="BK97"/>
  <c i="5" r="BK126"/>
  <c r="BK107"/>
  <c r="BK146"/>
  <c r="BK144"/>
  <c r="J111"/>
  <c r="BK103"/>
  <c i="6" r="J117"/>
  <c i="8" r="J82"/>
  <c i="9" r="BK103"/>
  <c r="J105"/>
  <c i="2" r="BK226"/>
  <c r="J270"/>
  <c r="BK272"/>
  <c r="J259"/>
  <c r="J224"/>
  <c i="3" r="J134"/>
  <c r="BK106"/>
  <c r="BK123"/>
  <c i="4" r="J103"/>
  <c i="5" r="BK170"/>
  <c r="BK161"/>
  <c r="J175"/>
  <c r="BK100"/>
  <c i="2" r="J120"/>
  <c r="J272"/>
  <c r="J327"/>
  <c r="BK193"/>
  <c r="J277"/>
  <c i="3" r="J137"/>
  <c r="BK121"/>
  <c r="BK135"/>
  <c i="4" r="BK89"/>
  <c i="5" r="BK133"/>
  <c r="BK136"/>
  <c r="J133"/>
  <c r="J127"/>
  <c r="J112"/>
  <c i="6" r="BK105"/>
  <c r="BK101"/>
  <c r="J114"/>
  <c i="8" r="BK89"/>
  <c r="J105"/>
  <c r="BK96"/>
  <c i="9" r="BK112"/>
  <c r="J96"/>
  <c i="2" r="J281"/>
  <c r="J144"/>
  <c r="BK353"/>
  <c r="BK281"/>
  <c i="8" r="BK107"/>
  <c i="2" r="J305"/>
  <c r="J263"/>
  <c r="BK318"/>
  <c r="J254"/>
  <c r="J226"/>
  <c i="3" r="J139"/>
  <c r="J121"/>
  <c r="BK119"/>
  <c i="4" r="BK92"/>
  <c i="5" r="BK94"/>
  <c r="J169"/>
  <c r="J125"/>
  <c r="BK127"/>
  <c i="6" r="J120"/>
  <c r="J118"/>
  <c r="J103"/>
  <c i="8" r="BK100"/>
  <c r="J98"/>
  <c i="9" r="BK98"/>
  <c i="2" r="BK324"/>
  <c r="J251"/>
  <c r="J321"/>
  <c r="J265"/>
  <c r="BK265"/>
  <c i="3" r="J135"/>
  <c r="BK94"/>
  <c r="J95"/>
  <c i="4" r="BK88"/>
  <c r="BK93"/>
  <c i="5" r="BK123"/>
  <c r="J98"/>
  <c r="BK134"/>
  <c r="J117"/>
  <c r="BK110"/>
  <c i="6" r="BK98"/>
  <c i="8" r="J107"/>
  <c i="9" r="J112"/>
  <c r="BK101"/>
  <c i="2" r="BK350"/>
  <c r="J301"/>
  <c r="J330"/>
  <c r="BK301"/>
  <c r="BK184"/>
  <c i="3" r="J104"/>
  <c r="J147"/>
  <c r="BK93"/>
  <c i="4" r="BK90"/>
  <c i="5" r="BK149"/>
  <c r="J145"/>
  <c r="BK148"/>
  <c r="J118"/>
  <c r="BK105"/>
  <c r="J102"/>
  <c i="6" r="BK114"/>
  <c r="BK102"/>
  <c i="7" r="J86"/>
  <c i="8" r="J89"/>
  <c r="J93"/>
  <c i="9" r="J93"/>
  <c r="BK96"/>
  <c i="2" r="BK227"/>
  <c r="J113"/>
  <c r="J238"/>
  <c r="BK284"/>
  <c i="3" r="J106"/>
  <c i="4" r="BK106"/>
  <c i="5" r="BK131"/>
  <c r="J155"/>
  <c r="J108"/>
  <c r="BK104"/>
  <c i="6" r="J116"/>
  <c r="BK104"/>
  <c i="2" r="BK361"/>
  <c r="J229"/>
  <c r="BK129"/>
  <c r="J280"/>
  <c r="J104"/>
  <c i="3" r="BK124"/>
  <c r="BK104"/>
  <c r="BK99"/>
  <c i="4" r="J89"/>
  <c i="5" r="J166"/>
  <c r="BK153"/>
  <c r="J153"/>
  <c r="BK96"/>
  <c r="J121"/>
  <c i="6" r="BK118"/>
  <c r="BK117"/>
  <c r="J105"/>
  <c i="8" r="J103"/>
  <c r="J96"/>
  <c r="BK86"/>
  <c i="9" r="BK108"/>
  <c r="BK97"/>
  <c i="2" r="BK243"/>
  <c r="BK296"/>
  <c r="J193"/>
  <c r="BK278"/>
  <c r="BK339"/>
  <c r="BK259"/>
  <c r="BK136"/>
  <c r="J155"/>
  <c r="BK161"/>
  <c r="J149"/>
  <c i="3" r="J113"/>
  <c r="J99"/>
  <c r="J94"/>
  <c r="J93"/>
  <c i="4" r="BK96"/>
  <c i="5" r="J134"/>
  <c r="J142"/>
  <c r="BK141"/>
  <c r="J110"/>
  <c r="J100"/>
  <c i="6" r="J92"/>
  <c r="BK115"/>
  <c i="8" r="J88"/>
  <c r="BK102"/>
  <c i="9" r="J98"/>
  <c i="2" r="BK363"/>
  <c r="BK327"/>
  <c r="J342"/>
  <c r="J339"/>
  <c r="J190"/>
  <c r="J212"/>
  <c i="3" r="BK128"/>
  <c r="J110"/>
  <c i="4" r="J97"/>
  <c i="5" r="J161"/>
  <c r="J109"/>
  <c r="BK160"/>
  <c r="J131"/>
  <c r="BK154"/>
  <c r="BK97"/>
  <c i="6" r="J110"/>
  <c i="8" r="BK99"/>
  <c r="BK82"/>
  <c i="9" r="J103"/>
  <c i="2" r="BK270"/>
  <c r="BK120"/>
  <c r="J350"/>
  <c r="BK347"/>
  <c r="J184"/>
  <c i="3" r="J92"/>
  <c r="BK113"/>
  <c r="BK100"/>
  <c i="4" r="J95"/>
  <c i="5" r="J128"/>
  <c r="J139"/>
  <c r="J159"/>
  <c r="BK128"/>
  <c r="BK98"/>
  <c r="J96"/>
  <c i="6" r="BK90"/>
  <c r="J96"/>
  <c r="BK100"/>
  <c i="8" r="J100"/>
  <c r="J101"/>
  <c r="F34"/>
  <c i="2" r="BK167"/>
  <c r="BK98"/>
  <c i="3" r="J120"/>
  <c r="J122"/>
  <c i="5" r="BK169"/>
  <c r="BK142"/>
  <c r="BK92"/>
  <c r="BK93"/>
  <c i="6" r="BK106"/>
  <c r="J85"/>
  <c r="J89"/>
  <c i="8" r="BK105"/>
  <c r="J94"/>
  <c i="2" r="BK333"/>
  <c r="BK158"/>
  <c r="J158"/>
  <c r="J315"/>
  <c r="J175"/>
  <c i="3" r="J145"/>
  <c r="BK145"/>
  <c i="4" r="BK105"/>
  <c r="J96"/>
  <c i="5" r="BK101"/>
  <c r="BK143"/>
  <c r="J143"/>
  <c r="BK112"/>
  <c r="J97"/>
  <c r="BK91"/>
  <c i="6" r="BK89"/>
  <c r="J95"/>
  <c i="8" r="BK106"/>
  <c r="BK91"/>
  <c r="J84"/>
  <c i="9" r="J109"/>
  <c r="J97"/>
  <c i="2" r="BK178"/>
  <c r="J100"/>
  <c r="BK336"/>
  <c r="BK330"/>
  <c i="8" r="J91"/>
  <c i="2" r="BK192"/>
  <c i="1" r="AS54"/>
  <c i="3" r="BK139"/>
  <c r="BK144"/>
  <c i="4" r="BK87"/>
  <c i="5" r="J164"/>
  <c r="BK166"/>
  <c r="BK163"/>
  <c r="J165"/>
  <c r="J95"/>
  <c r="BK109"/>
  <c i="6" r="J108"/>
  <c r="BK86"/>
  <c i="8" r="BK95"/>
  <c r="J86"/>
  <c i="9" r="BK91"/>
  <c i="2" r="BK194"/>
  <c r="J126"/>
  <c r="J361"/>
  <c r="J188"/>
  <c r="BK287"/>
  <c r="J194"/>
  <c i="3" r="BK142"/>
  <c r="BK126"/>
  <c r="BK92"/>
  <c i="4" r="J106"/>
  <c i="5" r="J124"/>
  <c r="J105"/>
  <c r="BK159"/>
  <c r="J144"/>
  <c r="J91"/>
  <c i="6" r="J86"/>
  <c r="BK108"/>
  <c i="8" r="BK93"/>
  <c i="9" r="J111"/>
  <c r="BK89"/>
  <c i="2" r="BK303"/>
  <c r="J227"/>
  <c r="J222"/>
  <c r="J303"/>
  <c r="J161"/>
  <c i="3" r="J126"/>
  <c r="J131"/>
  <c r="J142"/>
  <c i="4" r="J91"/>
  <c r="J92"/>
  <c i="5" r="BK95"/>
  <c r="BK138"/>
  <c r="BK113"/>
  <c r="BK117"/>
  <c i="6" r="J111"/>
  <c r="BK96"/>
  <c r="J109"/>
  <c i="7" r="BK86"/>
  <c i="8" r="BK101"/>
  <c r="BK87"/>
  <c i="9" r="J100"/>
  <c r="J94"/>
  <c i="2" r="J357"/>
  <c r="J293"/>
  <c r="BK149"/>
  <c r="BK275"/>
  <c r="BK357"/>
  <c r="J178"/>
  <c r="BK248"/>
  <c r="J232"/>
  <c r="J241"/>
  <c i="3" r="BK97"/>
  <c r="J146"/>
  <c i="4" r="J98"/>
  <c i="5" r="BK135"/>
  <c r="BK175"/>
  <c r="J114"/>
  <c r="J106"/>
  <c i="6" r="BK119"/>
  <c r="J100"/>
  <c r="BK94"/>
  <c i="8" r="BK81"/>
  <c r="BK97"/>
  <c r="J85"/>
  <c i="2" r="BK234"/>
  <c r="J129"/>
  <c r="J363"/>
  <c r="BK263"/>
  <c r="J246"/>
  <c i="3" r="BK107"/>
  <c r="BK137"/>
  <c r="J111"/>
  <c i="4" r="BK100"/>
  <c i="5" r="J146"/>
  <c r="J163"/>
  <c r="BK164"/>
  <c r="J167"/>
  <c r="BK111"/>
  <c r="J101"/>
  <c i="6" r="BK91"/>
  <c r="J99"/>
  <c i="7" r="BK85"/>
  <c i="8" r="J108"/>
  <c r="J102"/>
  <c i="9" r="BK111"/>
  <c r="J107"/>
  <c i="2" r="BK372"/>
  <c r="J336"/>
  <c r="J287"/>
  <c r="BK315"/>
  <c r="BK232"/>
  <c r="BK321"/>
  <c r="BK277"/>
  <c r="BK222"/>
  <c r="J276"/>
  <c r="BK216"/>
  <c i="3" r="BK146"/>
  <c r="BK147"/>
  <c r="BK130"/>
  <c r="J130"/>
  <c i="4" r="J87"/>
  <c i="5" r="BK140"/>
  <c r="J135"/>
  <c r="J152"/>
  <c r="BK99"/>
  <c i="6" r="J119"/>
  <c r="J107"/>
  <c i="8" r="BK98"/>
  <c r="BK88"/>
  <c i="9" r="BK99"/>
  <c i="2" r="BK290"/>
  <c r="BK276"/>
  <c r="J282"/>
  <c r="J209"/>
  <c r="BK251"/>
  <c i="3" r="BK111"/>
  <c r="BK138"/>
  <c r="J116"/>
  <c i="4" r="J105"/>
  <c i="5" r="BK139"/>
  <c r="BK108"/>
  <c r="BK152"/>
  <c r="BK165"/>
  <c r="BK121"/>
  <c r="BK116"/>
  <c i="6" r="BK113"/>
  <c i="7" r="BK84"/>
  <c i="8" r="BK90"/>
  <c i="9" r="BK100"/>
  <c i="2" r="J347"/>
  <c r="J152"/>
  <c r="BK365"/>
  <c r="BK170"/>
  <c r="BK282"/>
  <c r="J243"/>
  <c i="3" r="BK141"/>
  <c r="BK122"/>
  <c r="J132"/>
  <c i="4" r="J99"/>
  <c i="5" r="J136"/>
  <c r="J149"/>
  <c r="BK172"/>
  <c r="J147"/>
  <c r="J120"/>
  <c r="J113"/>
  <c i="6" r="BK93"/>
  <c r="BK110"/>
  <c r="J106"/>
  <c i="8" r="J87"/>
  <c r="BK83"/>
  <c i="9" r="J101"/>
  <c r="J91"/>
  <c r="J89"/>
  <c i="2" r="J372"/>
  <c r="J296"/>
  <c r="BK106"/>
  <c r="J299"/>
  <c r="BK100"/>
  <c r="J106"/>
  <c r="J192"/>
  <c i="3" r="BK120"/>
  <c r="J133"/>
  <c r="BK131"/>
  <c i="4" r="BK99"/>
  <c i="5" r="J170"/>
  <c r="BK145"/>
  <c r="BK125"/>
  <c r="J99"/>
  <c i="6" r="BK99"/>
  <c r="BK109"/>
  <c i="8" r="BK92"/>
  <c r="BK103"/>
  <c r="J81"/>
  <c i="2" l="1" r="P279"/>
  <c r="P97"/>
  <c r="T143"/>
  <c r="BK223"/>
  <c r="J223"/>
  <c r="J64"/>
  <c i="5" r="R129"/>
  <c r="BK157"/>
  <c r="J157"/>
  <c r="J65"/>
  <c r="R157"/>
  <c r="R156"/>
  <c i="6" r="R84"/>
  <c i="2" r="T97"/>
  <c r="BK187"/>
  <c r="J187"/>
  <c r="J63"/>
  <c r="P223"/>
  <c r="BK237"/>
  <c r="J237"/>
  <c r="J67"/>
  <c r="R250"/>
  <c i="3" r="T91"/>
  <c r="R118"/>
  <c r="R136"/>
  <c i="5" r="T129"/>
  <c r="P157"/>
  <c r="P156"/>
  <c r="T157"/>
  <c r="T156"/>
  <c i="6" r="T88"/>
  <c i="2" r="BK143"/>
  <c r="J143"/>
  <c r="J62"/>
  <c r="T187"/>
  <c r="T237"/>
  <c r="BK258"/>
  <c r="J258"/>
  <c r="J69"/>
  <c r="T258"/>
  <c r="P274"/>
  <c r="BK279"/>
  <c r="J279"/>
  <c r="J71"/>
  <c r="BK283"/>
  <c r="J283"/>
  <c r="J72"/>
  <c r="BK329"/>
  <c r="J329"/>
  <c r="J73"/>
  <c r="R329"/>
  <c r="BK349"/>
  <c r="J349"/>
  <c r="J74"/>
  <c r="BK356"/>
  <c r="J356"/>
  <c r="J75"/>
  <c r="P356"/>
  <c i="3" r="BK91"/>
  <c r="J91"/>
  <c r="J61"/>
  <c r="P109"/>
  <c r="P118"/>
  <c r="P129"/>
  <c r="P136"/>
  <c r="T143"/>
  <c i="4" r="P86"/>
  <c r="P85"/>
  <c r="R104"/>
  <c r="R101"/>
  <c i="5" r="BK129"/>
  <c r="J129"/>
  <c r="J62"/>
  <c r="R151"/>
  <c r="R162"/>
  <c i="6" r="BK84"/>
  <c r="J84"/>
  <c r="J61"/>
  <c r="P84"/>
  <c r="T84"/>
  <c r="T83"/>
  <c r="T82"/>
  <c i="7" r="T83"/>
  <c r="T82"/>
  <c r="T81"/>
  <c i="8" r="P79"/>
  <c i="1" r="AU61"/>
  <c i="2" r="R97"/>
  <c r="P143"/>
  <c r="R187"/>
  <c r="T223"/>
  <c r="P237"/>
  <c r="BK250"/>
  <c r="J250"/>
  <c r="J68"/>
  <c r="T250"/>
  <c r="R258"/>
  <c r="BK274"/>
  <c r="J274"/>
  <c r="J70"/>
  <c r="T274"/>
  <c r="T279"/>
  <c r="P283"/>
  <c r="P329"/>
  <c r="T329"/>
  <c r="P349"/>
  <c r="T349"/>
  <c r="R356"/>
  <c i="3" r="R91"/>
  <c r="T109"/>
  <c r="T118"/>
  <c r="T129"/>
  <c r="BK143"/>
  <c r="J143"/>
  <c r="J69"/>
  <c i="4" r="BK86"/>
  <c r="J86"/>
  <c r="J61"/>
  <c r="BK104"/>
  <c r="J104"/>
  <c r="J64"/>
  <c i="5" r="BK151"/>
  <c r="J151"/>
  <c r="J63"/>
  <c r="T162"/>
  <c i="6" r="P88"/>
  <c i="7" r="R83"/>
  <c r="R82"/>
  <c r="R81"/>
  <c i="2" r="BK97"/>
  <c r="J97"/>
  <c r="J61"/>
  <c r="R143"/>
  <c r="P187"/>
  <c r="R223"/>
  <c r="R237"/>
  <c r="P250"/>
  <c r="P258"/>
  <c r="R274"/>
  <c r="R279"/>
  <c r="T283"/>
  <c i="3" r="BK109"/>
  <c r="J109"/>
  <c r="J62"/>
  <c r="BK118"/>
  <c r="J118"/>
  <c r="J66"/>
  <c r="R129"/>
  <c r="T136"/>
  <c r="R143"/>
  <c i="4" r="R86"/>
  <c r="R85"/>
  <c r="P104"/>
  <c r="P101"/>
  <c i="5" r="P151"/>
  <c r="P162"/>
  <c i="6" r="BK88"/>
  <c r="J88"/>
  <c r="J62"/>
  <c i="7" r="BK83"/>
  <c r="BK82"/>
  <c r="BK81"/>
  <c r="J81"/>
  <c i="8" r="T79"/>
  <c i="9" r="BK88"/>
  <c r="J88"/>
  <c r="J61"/>
  <c r="T88"/>
  <c r="P95"/>
  <c i="8" r="BK79"/>
  <c r="J79"/>
  <c i="9" r="R88"/>
  <c r="R92"/>
  <c r="T92"/>
  <c r="R95"/>
  <c r="P106"/>
  <c i="2" r="R283"/>
  <c r="R349"/>
  <c r="T356"/>
  <c i="3" r="P91"/>
  <c r="P90"/>
  <c r="R109"/>
  <c r="BK129"/>
  <c r="J129"/>
  <c r="J67"/>
  <c r="BK136"/>
  <c r="J136"/>
  <c r="J68"/>
  <c r="P143"/>
  <c i="4" r="T86"/>
  <c r="T85"/>
  <c r="T104"/>
  <c r="T101"/>
  <c i="5" r="P129"/>
  <c r="P90"/>
  <c r="P89"/>
  <c r="P88"/>
  <c i="1" r="AU58"/>
  <c i="5" r="T151"/>
  <c r="BK162"/>
  <c r="J162"/>
  <c r="J66"/>
  <c i="6" r="R88"/>
  <c i="7" r="P83"/>
  <c r="P82"/>
  <c r="P81"/>
  <c i="1" r="AU60"/>
  <c i="8" r="R79"/>
  <c i="9" r="P88"/>
  <c r="BK92"/>
  <c r="J92"/>
  <c r="J62"/>
  <c r="P92"/>
  <c r="BK95"/>
  <c r="J95"/>
  <c r="J63"/>
  <c r="T95"/>
  <c r="BK106"/>
  <c r="J106"/>
  <c r="J65"/>
  <c r="R106"/>
  <c r="T106"/>
  <c r="BK110"/>
  <c r="J110"/>
  <c r="J66"/>
  <c r="P110"/>
  <c r="R110"/>
  <c r="T110"/>
  <c i="2" r="BK233"/>
  <c r="J233"/>
  <c r="J65"/>
  <c i="3" r="BK115"/>
  <c r="J115"/>
  <c r="J64"/>
  <c i="4" r="BK102"/>
  <c r="J102"/>
  <c r="J63"/>
  <c i="3" r="BK112"/>
  <c r="J112"/>
  <c r="J63"/>
  <c i="5" r="BK90"/>
  <c r="BK89"/>
  <c r="J89"/>
  <c r="J60"/>
  <c r="BK174"/>
  <c r="BK173"/>
  <c r="J173"/>
  <c r="J67"/>
  <c i="9" r="BK104"/>
  <c r="J104"/>
  <c r="J64"/>
  <c i="8" r="J59"/>
  <c i="9" r="F55"/>
  <c r="BE90"/>
  <c r="BE91"/>
  <c r="BE98"/>
  <c r="E76"/>
  <c r="BE89"/>
  <c r="BE94"/>
  <c r="BE97"/>
  <c r="BE99"/>
  <c r="J52"/>
  <c r="BE93"/>
  <c r="BE96"/>
  <c r="BE105"/>
  <c r="BE107"/>
  <c r="BE111"/>
  <c r="BE103"/>
  <c r="BE102"/>
  <c r="BE109"/>
  <c r="BE100"/>
  <c r="BE101"/>
  <c r="BE108"/>
  <c r="BE112"/>
  <c i="7" r="J82"/>
  <c r="J60"/>
  <c r="J83"/>
  <c r="J61"/>
  <c i="8" r="J55"/>
  <c r="BE81"/>
  <c i="7" r="J59"/>
  <c i="8" r="E48"/>
  <c r="F76"/>
  <c r="BE83"/>
  <c r="J75"/>
  <c r="BE82"/>
  <c r="BE90"/>
  <c r="BE91"/>
  <c r="BE93"/>
  <c r="BE96"/>
  <c r="F54"/>
  <c r="BE101"/>
  <c r="BE100"/>
  <c r="BE103"/>
  <c r="BE107"/>
  <c r="BE89"/>
  <c r="J73"/>
  <c r="BE86"/>
  <c r="BE88"/>
  <c r="BE92"/>
  <c r="BE94"/>
  <c r="BE102"/>
  <c r="BE85"/>
  <c r="BE87"/>
  <c r="BE97"/>
  <c r="BE99"/>
  <c r="BE106"/>
  <c r="BE80"/>
  <c r="BE84"/>
  <c r="BE95"/>
  <c r="BE98"/>
  <c r="BE104"/>
  <c r="BE105"/>
  <c r="BE108"/>
  <c i="1" r="BA61"/>
  <c i="7" r="E48"/>
  <c r="J52"/>
  <c r="F55"/>
  <c r="BE85"/>
  <c i="6" r="BK83"/>
  <c r="J83"/>
  <c r="J60"/>
  <c i="7" r="BE86"/>
  <c r="BE84"/>
  <c i="5" r="J90"/>
  <c r="J61"/>
  <c r="BK156"/>
  <c r="J156"/>
  <c r="J64"/>
  <c r="J174"/>
  <c r="J68"/>
  <c i="6" r="E72"/>
  <c r="J76"/>
  <c r="BE95"/>
  <c r="BE98"/>
  <c r="BE101"/>
  <c r="BE103"/>
  <c r="BE110"/>
  <c i="5" r="BK88"/>
  <c r="J88"/>
  <c r="J59"/>
  <c i="6" r="F55"/>
  <c r="BE89"/>
  <c r="BE91"/>
  <c r="BE99"/>
  <c r="BE100"/>
  <c r="BE102"/>
  <c r="BE104"/>
  <c r="BE117"/>
  <c r="BE118"/>
  <c r="BE119"/>
  <c r="BE90"/>
  <c r="BE92"/>
  <c r="BE93"/>
  <c r="BE94"/>
  <c r="BE96"/>
  <c r="BE105"/>
  <c r="BE106"/>
  <c r="BE107"/>
  <c r="BE108"/>
  <c r="BE120"/>
  <c r="BE85"/>
  <c r="BE86"/>
  <c r="BE109"/>
  <c r="BE111"/>
  <c r="BE113"/>
  <c r="BE114"/>
  <c r="BE115"/>
  <c r="BE116"/>
  <c i="5" r="J82"/>
  <c r="BE97"/>
  <c r="BE99"/>
  <c r="BE109"/>
  <c r="BE112"/>
  <c r="BE118"/>
  <c r="BE121"/>
  <c r="BE122"/>
  <c r="BE125"/>
  <c r="E48"/>
  <c r="BE91"/>
  <c r="BE94"/>
  <c r="BE95"/>
  <c r="BE100"/>
  <c r="BE106"/>
  <c r="BE108"/>
  <c r="BE110"/>
  <c r="BE114"/>
  <c r="BE123"/>
  <c r="BE128"/>
  <c r="BE93"/>
  <c r="BE101"/>
  <c r="BE102"/>
  <c r="BE104"/>
  <c r="BE105"/>
  <c r="BE107"/>
  <c r="BE111"/>
  <c r="BE113"/>
  <c r="BE115"/>
  <c r="BE116"/>
  <c r="BE117"/>
  <c r="BE120"/>
  <c r="BE141"/>
  <c r="BE142"/>
  <c r="BE148"/>
  <c r="BE160"/>
  <c r="BE163"/>
  <c r="BE169"/>
  <c r="BE175"/>
  <c r="BE139"/>
  <c r="BE140"/>
  <c r="BE145"/>
  <c r="BE146"/>
  <c r="BE149"/>
  <c r="BE152"/>
  <c r="BE166"/>
  <c r="BE172"/>
  <c r="BE130"/>
  <c r="BE131"/>
  <c r="BE134"/>
  <c r="BE135"/>
  <c r="BE154"/>
  <c r="BE164"/>
  <c r="BE170"/>
  <c r="F55"/>
  <c r="BE92"/>
  <c r="BE96"/>
  <c r="BE98"/>
  <c r="BE103"/>
  <c r="BE124"/>
  <c r="BE126"/>
  <c r="BE127"/>
  <c r="BE133"/>
  <c r="BE136"/>
  <c r="BE138"/>
  <c r="BE143"/>
  <c r="BE144"/>
  <c r="BE147"/>
  <c r="BE153"/>
  <c r="BE155"/>
  <c r="BE158"/>
  <c r="BE159"/>
  <c r="BE161"/>
  <c r="BE165"/>
  <c r="BE167"/>
  <c r="BE168"/>
  <c i="3" r="BK90"/>
  <c i="4" r="J78"/>
  <c r="F81"/>
  <c r="BE94"/>
  <c r="BE103"/>
  <c r="BE105"/>
  <c r="BE87"/>
  <c r="BE89"/>
  <c r="BE90"/>
  <c r="BE91"/>
  <c r="BE98"/>
  <c r="BE106"/>
  <c r="E48"/>
  <c r="BE88"/>
  <c r="BE95"/>
  <c r="BE96"/>
  <c r="BE100"/>
  <c r="BE92"/>
  <c r="BE93"/>
  <c r="BE97"/>
  <c r="BE99"/>
  <c i="3" r="BE97"/>
  <c r="BE100"/>
  <c r="BE103"/>
  <c r="BE106"/>
  <c r="BE107"/>
  <c r="BE113"/>
  <c r="BE119"/>
  <c r="BE120"/>
  <c r="BE123"/>
  <c r="BE126"/>
  <c r="BE142"/>
  <c r="J83"/>
  <c r="F86"/>
  <c r="BE99"/>
  <c r="BE104"/>
  <c r="BE110"/>
  <c r="BE124"/>
  <c r="BE127"/>
  <c r="BE133"/>
  <c r="BE135"/>
  <c r="BE141"/>
  <c r="BE147"/>
  <c r="E79"/>
  <c r="BE92"/>
  <c r="BE93"/>
  <c r="BE95"/>
  <c r="BE111"/>
  <c r="BE122"/>
  <c r="BE125"/>
  <c r="BE130"/>
  <c r="BE132"/>
  <c r="BE134"/>
  <c r="BE137"/>
  <c r="BE138"/>
  <c r="BE144"/>
  <c r="BE146"/>
  <c r="BE94"/>
  <c r="BE116"/>
  <c r="BE121"/>
  <c r="BE128"/>
  <c r="BE131"/>
  <c r="BE139"/>
  <c r="BE140"/>
  <c r="BE145"/>
  <c i="2" r="BE136"/>
  <c r="BE152"/>
  <c r="BE167"/>
  <c r="BE188"/>
  <c r="BE193"/>
  <c r="BE234"/>
  <c r="E48"/>
  <c r="BE106"/>
  <c r="BE126"/>
  <c r="BE144"/>
  <c r="BE149"/>
  <c r="BE161"/>
  <c r="BE164"/>
  <c r="BE216"/>
  <c r="BE222"/>
  <c r="BE224"/>
  <c r="BE246"/>
  <c r="J52"/>
  <c r="BE155"/>
  <c r="BE158"/>
  <c r="BE170"/>
  <c r="BE175"/>
  <c r="BE212"/>
  <c r="BE227"/>
  <c r="BE248"/>
  <c r="BE263"/>
  <c r="BE278"/>
  <c r="BE281"/>
  <c r="BE301"/>
  <c r="BE350"/>
  <c r="BE178"/>
  <c r="BE190"/>
  <c r="BE192"/>
  <c r="BE200"/>
  <c r="BE241"/>
  <c r="BE251"/>
  <c r="BE254"/>
  <c r="BE256"/>
  <c r="BE272"/>
  <c r="BE282"/>
  <c r="BE312"/>
  <c r="BE315"/>
  <c r="BE113"/>
  <c r="BE120"/>
  <c r="BE129"/>
  <c r="BE184"/>
  <c r="BE267"/>
  <c r="BE270"/>
  <c r="BE280"/>
  <c r="BE296"/>
  <c r="BE305"/>
  <c r="BE318"/>
  <c r="BE327"/>
  <c r="BE333"/>
  <c r="BE339"/>
  <c r="BE347"/>
  <c r="BE365"/>
  <c r="BE372"/>
  <c r="F55"/>
  <c r="BE98"/>
  <c r="BE100"/>
  <c r="BE104"/>
  <c r="BE232"/>
  <c r="BE277"/>
  <c r="BE284"/>
  <c r="BE293"/>
  <c r="BE299"/>
  <c r="BE324"/>
  <c r="BE336"/>
  <c r="BE194"/>
  <c r="BE226"/>
  <c r="BE243"/>
  <c r="BE259"/>
  <c r="BE265"/>
  <c r="BE275"/>
  <c r="BE276"/>
  <c r="BE287"/>
  <c r="BE290"/>
  <c r="BE321"/>
  <c r="BE330"/>
  <c r="BE357"/>
  <c r="BE361"/>
  <c r="BE209"/>
  <c r="BE229"/>
  <c r="BE238"/>
  <c r="BE303"/>
  <c r="BE342"/>
  <c r="BE344"/>
  <c r="BE353"/>
  <c r="BE363"/>
  <c i="5" r="F36"/>
  <c i="1" r="BC58"/>
  <c i="2" r="J34"/>
  <c i="1" r="AW55"/>
  <c i="6" r="J34"/>
  <c i="1" r="AW59"/>
  <c i="2" r="F34"/>
  <c i="1" r="BA55"/>
  <c i="8" r="J34"/>
  <c i="1" r="AW61"/>
  <c i="4" r="F37"/>
  <c i="1" r="BD57"/>
  <c i="5" r="F34"/>
  <c i="1" r="BA58"/>
  <c i="9" r="J34"/>
  <c i="1" r="AW62"/>
  <c i="3" r="F37"/>
  <c i="1" r="BD56"/>
  <c i="9" r="F36"/>
  <c i="1" r="BC62"/>
  <c i="6" r="F34"/>
  <c i="1" r="BA59"/>
  <c i="5" r="F35"/>
  <c i="1" r="BB58"/>
  <c i="6" r="F36"/>
  <c i="1" r="BC59"/>
  <c i="7" r="F35"/>
  <c i="1" r="BB60"/>
  <c i="8" r="F35"/>
  <c i="1" r="BB61"/>
  <c i="4" r="F34"/>
  <c i="1" r="BA57"/>
  <c i="7" r="J34"/>
  <c i="1" r="AW60"/>
  <c i="8" r="F36"/>
  <c i="1" r="BC61"/>
  <c i="3" r="J34"/>
  <c i="1" r="AW56"/>
  <c i="6" r="F35"/>
  <c i="1" r="BB59"/>
  <c i="6" r="F37"/>
  <c i="1" r="BD59"/>
  <c i="7" r="F37"/>
  <c i="1" r="BD60"/>
  <c i="7" r="F36"/>
  <c i="1" r="BC60"/>
  <c i="7" r="J30"/>
  <c i="9" r="F34"/>
  <c i="1" r="BA62"/>
  <c i="4" r="J34"/>
  <c i="1" r="AW57"/>
  <c i="9" r="F37"/>
  <c i="1" r="BD62"/>
  <c i="5" r="J34"/>
  <c i="1" r="AW58"/>
  <c i="3" r="F34"/>
  <c i="1" r="BA56"/>
  <c i="5" r="F37"/>
  <c i="1" r="BD58"/>
  <c i="4" r="F36"/>
  <c i="1" r="BC57"/>
  <c i="2" r="F36"/>
  <c i="1" r="BC55"/>
  <c i="3" r="F36"/>
  <c i="1" r="BC56"/>
  <c i="2" r="F35"/>
  <c i="1" r="BB55"/>
  <c i="8" r="J30"/>
  <c i="2" r="F37"/>
  <c i="1" r="BD55"/>
  <c i="3" r="F35"/>
  <c i="1" r="BB56"/>
  <c i="4" r="F35"/>
  <c i="1" r="BB57"/>
  <c i="7" r="F34"/>
  <c i="1" r="BA60"/>
  <c i="8" r="F37"/>
  <c i="1" r="BD61"/>
  <c i="9" r="F35"/>
  <c i="1" r="BB62"/>
  <c i="5" l="1" r="T90"/>
  <c r="T89"/>
  <c r="T88"/>
  <c i="2" r="P96"/>
  <c i="5" r="R90"/>
  <c r="R89"/>
  <c r="R88"/>
  <c i="2" r="R236"/>
  <c i="3" r="T117"/>
  <c i="9" r="P87"/>
  <c r="P86"/>
  <c i="1" r="AU62"/>
  <c i="2" r="T236"/>
  <c i="9" r="R87"/>
  <c r="R86"/>
  <c r="T87"/>
  <c r="T86"/>
  <c i="4" r="R84"/>
  <c i="2" r="R96"/>
  <c r="R95"/>
  <c i="6" r="P83"/>
  <c r="P82"/>
  <c i="1" r="AU59"/>
  <c i="3" r="R117"/>
  <c i="4" r="T84"/>
  <c i="2" r="P236"/>
  <c r="P95"/>
  <c i="1" r="AU55"/>
  <c i="3" r="P117"/>
  <c r="T90"/>
  <c r="T89"/>
  <c i="6" r="R83"/>
  <c r="R82"/>
  <c i="3" r="P89"/>
  <c i="1" r="AU56"/>
  <c i="3" r="R90"/>
  <c r="R89"/>
  <c i="4" r="P84"/>
  <c i="1" r="AU57"/>
  <c i="2" r="T96"/>
  <c r="T95"/>
  <c i="1" r="AG60"/>
  <c r="AG61"/>
  <c i="2" r="BK96"/>
  <c r="J96"/>
  <c r="J60"/>
  <c i="4" r="BK101"/>
  <c r="J101"/>
  <c r="J62"/>
  <c i="9" r="BK87"/>
  <c r="J87"/>
  <c r="J60"/>
  <c i="2" r="BK236"/>
  <c r="J236"/>
  <c r="J66"/>
  <c i="3" r="BK117"/>
  <c r="J117"/>
  <c r="J65"/>
  <c i="4" r="BK85"/>
  <c r="J85"/>
  <c r="J60"/>
  <c i="6" r="BK82"/>
  <c r="J82"/>
  <c r="J59"/>
  <c i="3" r="J90"/>
  <c r="J60"/>
  <c i="8" r="F33"/>
  <c i="1" r="AZ61"/>
  <c i="3" r="F33"/>
  <c i="1" r="AZ56"/>
  <c i="7" r="J33"/>
  <c i="1" r="AV60"/>
  <c r="AT60"/>
  <c r="AN60"/>
  <c i="7" r="F33"/>
  <c i="1" r="AZ60"/>
  <c r="BB54"/>
  <c r="W31"/>
  <c i="5" r="F33"/>
  <c i="1" r="AZ58"/>
  <c i="2" r="F33"/>
  <c i="1" r="AZ55"/>
  <c i="4" r="F33"/>
  <c i="1" r="AZ57"/>
  <c i="5" r="J33"/>
  <c i="1" r="AV58"/>
  <c r="AT58"/>
  <c i="2" r="J33"/>
  <c i="1" r="AV55"/>
  <c r="AT55"/>
  <c i="5" r="J30"/>
  <c i="1" r="AG58"/>
  <c i="6" r="J33"/>
  <c i="1" r="AV59"/>
  <c r="AT59"/>
  <c i="9" r="F33"/>
  <c i="1" r="AZ62"/>
  <c i="3" r="J33"/>
  <c i="1" r="AV56"/>
  <c r="AT56"/>
  <c i="4" r="J33"/>
  <c i="1" r="AV57"/>
  <c r="AT57"/>
  <c r="BD54"/>
  <c r="W33"/>
  <c i="6" r="F33"/>
  <c i="1" r="AZ59"/>
  <c i="9" r="J33"/>
  <c i="1" r="AV62"/>
  <c r="AT62"/>
  <c r="BC54"/>
  <c r="AY54"/>
  <c r="BA54"/>
  <c r="W30"/>
  <c i="8" r="J33"/>
  <c i="1" r="AV61"/>
  <c r="AT61"/>
  <c r="AN61"/>
  <c i="4" l="1" r="BK84"/>
  <c r="J84"/>
  <c i="2" r="BK95"/>
  <c r="J95"/>
  <c r="J59"/>
  <c i="9" r="BK86"/>
  <c r="J86"/>
  <c r="J59"/>
  <c i="3" r="BK89"/>
  <c r="J89"/>
  <c r="J59"/>
  <c i="8" r="J39"/>
  <c i="7" r="J39"/>
  <c i="1" r="AN58"/>
  <c i="5" r="J39"/>
  <c i="1" r="AZ54"/>
  <c r="W29"/>
  <c r="AW54"/>
  <c r="AK30"/>
  <c r="AU54"/>
  <c r="AX54"/>
  <c i="4" r="J30"/>
  <c i="1" r="AG57"/>
  <c r="W32"/>
  <c i="6" r="J30"/>
  <c i="1" r="AG59"/>
  <c r="AN59"/>
  <c i="4" l="1" r="J39"/>
  <c r="J59"/>
  <c i="6" r="J39"/>
  <c i="1" r="AN57"/>
  <c i="9" r="J30"/>
  <c i="1" r="AG62"/>
  <c i="3" r="J30"/>
  <c i="1" r="AG56"/>
  <c r="AN56"/>
  <c r="AV54"/>
  <c r="AK29"/>
  <c i="2" r="J30"/>
  <c i="1" r="AG55"/>
  <c i="9" l="1" r="J39"/>
  <c i="2" r="J39"/>
  <c i="3" r="J39"/>
  <c i="1" r="AN55"/>
  <c r="AN62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<sst xmlns="http://schemas.openxmlformats.org/spreadsheetml/2006/main">
  <si>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</si>
  <si>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</si>
  <si>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</si>
  <si>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</si>
  <si>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</si>
  <si>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{d57b450c-3a9a-4d7a-9ae7-03f7b8b5e574}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</si>
  <si>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</si>
  <si>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</si>
  <si>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</si>
  <si>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</si>
  <si>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</si>
  <si>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</si>
  <si>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</si>
  <si>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</si>
  <si>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25-33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</si>
  <si>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</si>
  <si>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</si>
  <si>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Sedmikráska - modernizace a stavební úpravy kuchyně</t>
  </si>
  <si>
    <t>KSO:</t>
  </si>
  <si>
    <t/>
  </si>
  <si>
    <t>CC-CZ:</t>
  </si>
  <si>
    <t>Místo:</t>
  </si>
  <si>
    <t>Liberec</t>
  </si>
  <si>
    <t>Datum:</t>
  </si>
  <si>
    <t>7. 11. 2025</t>
  </si>
  <si>
    <t>Zadavatel:</t>
  </si>
  <si>
    <t>IČ:</t>
  </si>
  <si>
    <t>Statutární město Liberec</t>
  </si>
  <si>
    <t>DIČ:</t>
  </si>
  <si>
    <t>Účastník:</t>
  </si>
  <si>
    <t>Vyplň údaj</t>
  </si>
  <si>
    <t>Projektant:</t>
  </si>
  <si>
    <t>ISONOE INVEST a.s.</t>
  </si>
  <si>
    <t>True</t>
  </si>
  <si>
    <t>Zpracovatel: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</si>
  <si>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</si>
  <si>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Kalkulace a stanovení rozpočtu ceny díla budou prováděny v souladu se specifikací. Specifikaci tvoří (i) dokumentace pro provádění stavby ve smyslu příslušné vyhlášky o dokumentaci staveb, (ii) souhrnný technický koncept řešení a standardů vybavení, včetně případně projektu interiéru a knihy povrchových materiálů a prvků, a (iii) dokumentace k územnímu rozhodnutí a stavebnímu povolení (případně společnému povolení), vše sestávající z výkresů, dokumentů, rozhodnutí, souhlasů, stanovisek a vyjádření vztahující se k projektu, které byly zpracovateli cenové nabídky předány před a/nebo v průběhu výběru zhotovitele díla. Při kalkulaci a stanovení rozpočtu ceny díla bude zpracovatel cenové nabídky postupovat dle položek a popisu prací a konstrukčního řešení, jež jsou předmětem díla, a jejich číselného kódu příslušné cenové soustavy, a to vše na základě specifikace, zejména v souladu s technickými, technologickými a materiálovými charakteristikami uvedenými ve specifikaci. Tam, kde položky a jejich číselné kódy příslušné cenové soustavy obsahují v popisu odkaz na dokumentaci pro provádění stavby, bude zpracovatel cenové nabídky při kalkulaci a stanovení rozpočtu ceny díla postupovat dle a v souladu se specifikací uvedenou v dokumentaci pro provádění stavby. V případě jakéhokoliv nesouladu v obsahu jednotlivých shora uvedených dokumentů, které jsou součástí specifikace, je zpracovatel cenové nabídky povinen upozornit zpracovatele dokumentace a vyžádat si upřesnění, který ze shora uvedených dokumentů bude v daném případě rozhodným. Zároveň platí, že zpracovatel cenové nabídky stanoví cenu díla s ohledem na minimálně stejnou kvalitu, provedení, standardy a parametry jako ty uvedené v knize povrchových materiálů_x000d_
_x000d_
Zpracovatel cenové nabídky připraví rozpočet ceny díla a cenovou nabídku za zhotovení díla tak, aby dílo mohlo být dokončeno v kvalitě uvedené ve specifikaci a hodilo se k účelu v souladu se specifikací. Zpracovatel cenové nabídky je povinen jednat s odbornou péči a prověřit správnost a úplnost specifikace a soulad jednotlivých dokumentů, jež jsou součástí specifikace, a nejpozději před předložením finální cenové nabídky upozornit zpracovatele dokumentace na všechny její nejasnosti, chyby, rozpory, nepřesnosti nebo jiné vady. V opačném případě bude specifikace považována za prostou jakýchkoliv nejasností, chyb, rozporů, nepřesností nebo jiných vad a zpracovatel cenové nabídky a/nebo následně zhotovitel díla nebude oprávněn vznášet jakékoliv požadavky nad rámec specifikace (zejména ohledně zvýšení ceny díla) v případě, že některé nejasnosti, chyby, rozpory, nepřesnosti nebo jiné vady budou zjištěny později._x000d_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</si>
  <si>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</si>
  <si>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</si>
  <si>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</si>
  <si>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</si>
  <si>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</si>
  <si>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</si>
  <si>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</si>
  <si>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</si>
  <si>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</si>
  <si>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</si>
  <si>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</si>
  <si>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</si>
  <si>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</si>
  <si>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</si>
  <si>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</si>
  <si>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</si>
  <si>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</si>
  <si>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</si>
  <si>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</si>
  <si>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</si>
  <si>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</si>
  <si>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</si>
  <si>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</si>
  <si>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</si>
  <si>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</si>
  <si>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</si>
  <si>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</si>
  <si>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</si>
  <si>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</si>
  <si>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</si>
  <si>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</si>
  <si>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</si>
  <si>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</si>
  <si>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</si>
  <si>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</si>
  <si>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</si>
  <si>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</si>
  <si>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</si>
  <si>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</si>
  <si>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</si>
  <si>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</si>
  <si>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</si>
  <si>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</si>
  <si>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{cb0c480f-eef0-486e-adb3-39d896cea332}</t>
  </si>
  <si>
    <t>2</t>
  </si>
  <si>
    <t>D.1.4.1</t>
  </si>
  <si>
    <t>Zdravotně technické instalace</t>
  </si>
  <si>
    <t>{78c075b3-93c5-48f4-a944-9473a0b8acf8}</t>
  </si>
  <si>
    <t>D.1.4.3</t>
  </si>
  <si>
    <t>Vzduchotechnika</t>
  </si>
  <si>
    <t>{a25fcd0f-e785-4222-97e4-61e9c7bc5c01}</t>
  </si>
  <si>
    <t>D.1.4.4</t>
  </si>
  <si>
    <t>ELE - Nizké napětí</t>
  </si>
  <si>
    <t>{5ee12646-c6bb-4106-9b56-cb77b4389ded}</t>
  </si>
  <si>
    <t>D.1.4.5</t>
  </si>
  <si>
    <t>Chlazení</t>
  </si>
  <si>
    <t>{a930a1fa-2d25-49ff-b011-5ce5ec4f16e9}</t>
  </si>
  <si>
    <t>D.1.4.6</t>
  </si>
  <si>
    <t>Plynová odběrná zařízení</t>
  </si>
  <si>
    <t>{6d211269-eff1-4547-9313-b6f2355fcf0f}</t>
  </si>
  <si>
    <t>D.1.4.7</t>
  </si>
  <si>
    <t>GASTRO</t>
  </si>
  <si>
    <t>{c8268826-9e3d-499f-bb3b-1b50820b5628}</t>
  </si>
  <si>
    <t>VRN</t>
  </si>
  <si>
    <t>Vedlejší rozpočtové náklady</t>
  </si>
  <si>
    <t>{8a8133b2-0545-43ef-adc0-bc99a113dc38}</t>
  </si>
  <si>
    <t>S1</t>
  </si>
  <si>
    <t>Skladba podlahy S1</t>
  </si>
  <si>
    <t>m2</t>
  </si>
  <si>
    <t>10,4</t>
  </si>
  <si>
    <t>3</t>
  </si>
  <si>
    <t>S2</t>
  </si>
  <si>
    <t>Skladba podlahy S2</t>
  </si>
  <si>
    <t>13,78</t>
  </si>
  <si>
    <t>KRYCÍ LIST SOUPISU PRACÍ</t>
  </si>
  <si>
    <t>S3</t>
  </si>
  <si>
    <t>Skladba podlahy S3</t>
  </si>
  <si>
    <t>14,98</t>
  </si>
  <si>
    <t>S4</t>
  </si>
  <si>
    <t>Skladba podlahy S4</t>
  </si>
  <si>
    <t>18,06</t>
  </si>
  <si>
    <t>S5</t>
  </si>
  <si>
    <t>Skaldba stěny S5</t>
  </si>
  <si>
    <t>36,348</t>
  </si>
  <si>
    <t>S6</t>
  </si>
  <si>
    <t>Skladba stěny S6</t>
  </si>
  <si>
    <t>56,448</t>
  </si>
  <si>
    <t>Objekt:</t>
  </si>
  <si>
    <t>S7</t>
  </si>
  <si>
    <t>Skladba stěny S7</t>
  </si>
  <si>
    <t>78,793</t>
  </si>
  <si>
    <t>D.1.1 - Architektonicko stavební část</t>
  </si>
  <si>
    <t>S8</t>
  </si>
  <si>
    <t>Skladba stěny S8</t>
  </si>
  <si>
    <t>76,345</t>
  </si>
  <si>
    <t>S9</t>
  </si>
  <si>
    <t>Skladba stropu S9</t>
  </si>
  <si>
    <t>24,18</t>
  </si>
  <si>
    <t>S10</t>
  </si>
  <si>
    <t>Skladba stropu S10</t>
  </si>
  <si>
    <t>33,04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</si>
  <si>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</si>
  <si>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</si>
  <si>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</si>
  <si>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</si>
  <si>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</si>
  <si>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</si>
  <si>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</si>
  <si>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</si>
  <si>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</si>
  <si>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</si>
  <si>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</si>
  <si>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</si>
  <si>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</si>
  <si>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</si>
  <si>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766.1 - Dveře</t>
  </si>
  <si>
    <t xml:space="preserve">    766.2 - Ostatní výrobky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</si>
  <si>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</si>
  <si>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</si>
  <si>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</si>
  <si>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</si>
  <si>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</si>
  <si>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</si>
  <si>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</si>
  <si>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</si>
  <si>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</si>
  <si>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</si>
  <si>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</si>
  <si>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</si>
  <si>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</si>
  <si>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</si>
  <si>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</si>
  <si>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</si>
  <si>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</si>
  <si>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</si>
  <si>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</si>
  <si>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</si>
  <si>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</si>
  <si>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</si>
  <si>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317142422</t>
  </si>
  <si>
    <t>Překlady nenosné z pórobetonu osazené do tenkého maltového lože, výšky do 250 mm, šířky překladu 100 mm, délky překladu přes 1000 do 1250 mm</t>
  </si>
  <si>
    <t>kus</t>
  </si>
  <si>
    <t>CS ÚRS 2025 02</t>
  </si>
  <si>
    <t>4</t>
  </si>
  <si>
    <t>-437713482</t>
  </si>
  <si>
    <t>Online PSC</t>
  </si>
  <si>
    <t>https://podminky.urs.cz/item/CS_URS_2025_02/317142422</t>
  </si>
  <si>
    <t>317941121</t>
  </si>
  <si>
    <t>Osazování ocelových válcovaných nosníků na zdivu I nebo IE nebo U nebo UE nebo L, výšky do 120 mm</t>
  </si>
  <si>
    <t>t</t>
  </si>
  <si>
    <t>874964182</t>
  </si>
  <si>
    <t>https://podminky.urs.cz/item/CS_URS_2025_02/317941121</t>
  </si>
  <si>
    <t>VV</t>
  </si>
  <si>
    <t>P2 - PROFIL L 50/50/5.. 3,77 KG/M</t>
  </si>
  <si>
    <t>0,7*2*0,00377</t>
  </si>
  <si>
    <t>M</t>
  </si>
  <si>
    <t>13010420</t>
  </si>
  <si>
    <t>úhelník ocelový rovnostranný jakost S235JR (11 375) 50x50x5mm</t>
  </si>
  <si>
    <t>8</t>
  </si>
  <si>
    <t>-177628608</t>
  </si>
  <si>
    <t>0,005*1,1 'Přepočtené koeficientem množství</t>
  </si>
  <si>
    <t>317941123</t>
  </si>
  <si>
    <t>Osazování ocelových válcovaných nosníků na zdivu I nebo IE nebo U nebo UE nebo L, výšky přes 120 do 220 mm</t>
  </si>
  <si>
    <t>739299469</t>
  </si>
  <si>
    <t>https://podminky.urs.cz/item/CS_URS_2025_02/317941123</t>
  </si>
  <si>
    <t>P2 - IPE 160 ... 15,8 kg/m</t>
  </si>
  <si>
    <t>0,7*22*0,0158</t>
  </si>
  <si>
    <t>1,3*4*0,0158</t>
  </si>
  <si>
    <t>1,4*4*0,0158</t>
  </si>
  <si>
    <t>Součet</t>
  </si>
  <si>
    <t>5</t>
  </si>
  <si>
    <t>13010748</t>
  </si>
  <si>
    <t>ocel profilová jakost S235JR (11 375) průřez IPE 160</t>
  </si>
  <si>
    <t>494398575</t>
  </si>
  <si>
    <t>0,413*1,1 'Přepočtené koeficientem množství</t>
  </si>
  <si>
    <t>6</t>
  </si>
  <si>
    <t>342272225</t>
  </si>
  <si>
    <t>Příčky z pórobetonových tvárnic hladkých na tenké maltové lože objemová hmotnost do 500 kg/m3, tloušťka příčky 100 mm</t>
  </si>
  <si>
    <t>-1116760628</t>
  </si>
  <si>
    <t>https://podminky.urs.cz/item/CS_URS_2025_02/342272225</t>
  </si>
  <si>
    <t>1 PP</t>
  </si>
  <si>
    <t>1,6*3,35</t>
  </si>
  <si>
    <t>-0,7*2,02</t>
  </si>
  <si>
    <t>7</t>
  </si>
  <si>
    <t>342291121</t>
  </si>
  <si>
    <t>Ukotvení příček plochými kotvami, do konstrukce cihelné</t>
  </si>
  <si>
    <t>m</t>
  </si>
  <si>
    <t>2044536593</t>
  </si>
  <si>
    <t>https://podminky.urs.cz/item/CS_URS_2025_02/342291121</t>
  </si>
  <si>
    <t>3,3*2</t>
  </si>
  <si>
    <t>346244381</t>
  </si>
  <si>
    <t>Plentování ocelových válcovaných nosníků jednostranné cihlami na maltu, výška stojiny do 200 mm</t>
  </si>
  <si>
    <t>-531306155</t>
  </si>
  <si>
    <t>https://podminky.urs.cz/item/CS_URS_2025_02/346244381</t>
  </si>
  <si>
    <t>0,7*0,62*2</t>
  </si>
  <si>
    <t>0,7*0,33*2</t>
  </si>
  <si>
    <t>1,4*0,33</t>
  </si>
  <si>
    <t>1,3*0,35</t>
  </si>
  <si>
    <t>9</t>
  </si>
  <si>
    <t>346481111</t>
  </si>
  <si>
    <t>Zaplentování rýh, potrubí, válcovaných nosníků, výklenků nebo nik jakéhokoliv tvaru, na maltu ve stěnách nebo před stěnami rabicovým pletivem</t>
  </si>
  <si>
    <t>2007512278</t>
  </si>
  <si>
    <t>https://podminky.urs.cz/item/CS_URS_2025_02/346481111</t>
  </si>
  <si>
    <t>0,7*1,02*2</t>
  </si>
  <si>
    <t>0,7*0,73*2</t>
  </si>
  <si>
    <t>1,4*0,73</t>
  </si>
  <si>
    <t>1,3*0,75</t>
  </si>
  <si>
    <t>Úpravy povrchů, podlahy a osazování výplní</t>
  </si>
  <si>
    <t>10</t>
  </si>
  <si>
    <t>611131121</t>
  </si>
  <si>
    <t>Podkladní a spojovací vrstva vnitřních omítaných ploch penetrace disperzní nanášená ručně stropů</t>
  </si>
  <si>
    <t>379747721</t>
  </si>
  <si>
    <t>https://podminky.urs.cz/item/CS_URS_2025_02/611131121</t>
  </si>
  <si>
    <t>S9*2</t>
  </si>
  <si>
    <t>S10*2</t>
  </si>
  <si>
    <t>11</t>
  </si>
  <si>
    <t>611142001</t>
  </si>
  <si>
    <t>Pletivo vnitřních ploch v ploše nebo pruzích, na plném podkladu sklovláknité vtlačené do tmelu včetně tmelu stropů</t>
  </si>
  <si>
    <t>-902247024</t>
  </si>
  <si>
    <t>https://podminky.urs.cz/item/CS_URS_2025_02/611142001</t>
  </si>
  <si>
    <t>S9+S10</t>
  </si>
  <si>
    <t>611311131</t>
  </si>
  <si>
    <t>Vápenný štuk vnitřních ploch tloušťky do 3 mm vodorovných konstrukcí stropů rovných</t>
  </si>
  <si>
    <t>-1191381666</t>
  </si>
  <si>
    <t>https://podminky.urs.cz/item/CS_URS_2025_02/611311131</t>
  </si>
  <si>
    <t>13</t>
  </si>
  <si>
    <t>612131102</t>
  </si>
  <si>
    <t>Podkladní a spojovací vrstva vnitřních omítaných ploch cementový postřik nanášený ručně síťovitě (pokrytí plochy 50 až 75 %) stěn</t>
  </si>
  <si>
    <t>1860621496</t>
  </si>
  <si>
    <t>https://podminky.urs.cz/item/CS_URS_2025_02/612131102</t>
  </si>
  <si>
    <t>S5+S6+S7+S8</t>
  </si>
  <si>
    <t>14</t>
  </si>
  <si>
    <t>612131121</t>
  </si>
  <si>
    <t>Podkladní a spojovací vrstva vnitřních omítaných ploch penetrace disperzní nanášená ručně stěn</t>
  </si>
  <si>
    <t>-384342116</t>
  </si>
  <si>
    <t>https://podminky.urs.cz/item/CS_URS_2025_02/612131121</t>
  </si>
  <si>
    <t>(S5+S6+S7+S8)*2</t>
  </si>
  <si>
    <t>15</t>
  </si>
  <si>
    <t>612321121</t>
  </si>
  <si>
    <t>Omítka vápenocementová vnitřních ploch nanášená ručně jednovrstvá, tloušťky do 10 mm hladká svislých konstrukcí stěn</t>
  </si>
  <si>
    <t>1782413392</t>
  </si>
  <si>
    <t>https://podminky.urs.cz/item/CS_URS_2025_02/612321121</t>
  </si>
  <si>
    <t>S7+S8</t>
  </si>
  <si>
    <t>16</t>
  </si>
  <si>
    <t>612321141</t>
  </si>
  <si>
    <t>Omítka vápenocementová vnitřních ploch nanášená ručně dvouvrstvá, tloušťky jádrové omítky do 10 mm a tloušťky štuku do 3 mm štuková svislých konstrukcí stěn</t>
  </si>
  <si>
    <t>-630122976</t>
  </si>
  <si>
    <t>https://podminky.urs.cz/item/CS_URS_2025_02/612321141</t>
  </si>
  <si>
    <t>S5+S6</t>
  </si>
  <si>
    <t>17</t>
  </si>
  <si>
    <t>612321191</t>
  </si>
  <si>
    <t>Omítka vápenocementová vnitřních ploch nanášená ručně Příplatek k cenám za každých dalších i započatých 5 mm tloušťky omítky přes 10 mm stěn</t>
  </si>
  <si>
    <t>-1275264448</t>
  </si>
  <si>
    <t>https://podminky.urs.cz/item/CS_URS_2025_02/612321191</t>
  </si>
  <si>
    <t>18</t>
  </si>
  <si>
    <t>631311116</t>
  </si>
  <si>
    <t>Mazanina z betonu prostého bez zvýšených nároků na prostředí tl. přes 50 do 80 mm tř. C 25/30</t>
  </si>
  <si>
    <t>m3</t>
  </si>
  <si>
    <t>-1526274403</t>
  </si>
  <si>
    <t>https://podminky.urs.cz/item/CS_URS_2025_02/631311116</t>
  </si>
  <si>
    <t>S2*0,08</t>
  </si>
  <si>
    <t>S3*0,07</t>
  </si>
  <si>
    <t>19</t>
  </si>
  <si>
    <t>631311126</t>
  </si>
  <si>
    <t>Mazanina z betonu prostého bez zvýšených nároků na prostředí tl. přes 80 do 120 mm tř. C 25/30</t>
  </si>
  <si>
    <t>108283340</t>
  </si>
  <si>
    <t>https://podminky.urs.cz/item/CS_URS_2025_02/631311126</t>
  </si>
  <si>
    <t>S4*0,1</t>
  </si>
  <si>
    <t>20</t>
  </si>
  <si>
    <t>631362021</t>
  </si>
  <si>
    <t>Výztuž mazanin ze svařovaných sítí z drátů typu KARI</t>
  </si>
  <si>
    <t>1475044011</t>
  </si>
  <si>
    <t>https://podminky.urs.cz/item/CS_URS_2025_02/631362021</t>
  </si>
  <si>
    <t>S2*0,00333*1,2</t>
  </si>
  <si>
    <t>S4*0,00333*1,2</t>
  </si>
  <si>
    <t>S3*0,00333*1,2</t>
  </si>
  <si>
    <t>632481213</t>
  </si>
  <si>
    <t>Separační vrstva k oddělení podlahových vrstev z polyetylénové fólie</t>
  </si>
  <si>
    <t>-155339430</t>
  </si>
  <si>
    <t>https://podminky.urs.cz/item/CS_URS_2025_02/632481213</t>
  </si>
  <si>
    <t>Ostatní konstrukce a práce, bourání</t>
  </si>
  <si>
    <t>22</t>
  </si>
  <si>
    <t>949101111</t>
  </si>
  <si>
    <t>Lešení pomocné pracovní pro objekty pozemních staveb pro zatížení do 150 kg/m2, o výšce lešeňové podlahy do 1,9 m</t>
  </si>
  <si>
    <t>-430460545</t>
  </si>
  <si>
    <t>https://podminky.urs.cz/item/CS_URS_2025_02/949101111</t>
  </si>
  <si>
    <t>23</t>
  </si>
  <si>
    <t>952901111</t>
  </si>
  <si>
    <t>Vyčištění budov nebo objektů před předáním do užívání budov bytové nebo občanské výstavby, světlé výšky podlaží do 4 m</t>
  </si>
  <si>
    <t>1634783827</t>
  </si>
  <si>
    <t>https://podminky.urs.cz/item/CS_URS_2025_02/952901111</t>
  </si>
  <si>
    <t>24</t>
  </si>
  <si>
    <t>953943211</t>
  </si>
  <si>
    <t>Osazování drobných kovových předmětů kotvených do stěny hasicího přístroje</t>
  </si>
  <si>
    <t>-1059216398</t>
  </si>
  <si>
    <t>25</t>
  </si>
  <si>
    <t>44932114</t>
  </si>
  <si>
    <t>přístroj hasicí ruční práškový nástěnný hasební schopnost 27A, 183B, C</t>
  </si>
  <si>
    <t>1838707182</t>
  </si>
  <si>
    <t>26</t>
  </si>
  <si>
    <t>965042141</t>
  </si>
  <si>
    <t>Bourání mazanin betonových nebo z litého asfaltu tl. do 100 mm, plochy přes 4 m2</t>
  </si>
  <si>
    <t>-1266104977</t>
  </si>
  <si>
    <t>https://podminky.urs.cz/item/CS_URS_2025_02/965042141</t>
  </si>
  <si>
    <t>S2*0,1</t>
  </si>
  <si>
    <t>S3*0,1</t>
  </si>
  <si>
    <t>27</t>
  </si>
  <si>
    <t>971033541</t>
  </si>
  <si>
    <t>Vybourání otvorů ve zdivu základovém nebo nadzákladovém z cihel, tvárnic, příčkovek z cihel pálených na maltu vápennou nebo vápenocementovou plochy do 1 m2, tl. do 300 mm</t>
  </si>
  <si>
    <t>2146153637</t>
  </si>
  <si>
    <t>https://podminky.urs.cz/item/CS_URS_2025_02/971033541</t>
  </si>
  <si>
    <t>vybourání kapes pro osazení nosníku</t>
  </si>
  <si>
    <t>0,7*0,2*0,62</t>
  </si>
  <si>
    <t>1,4*0,2*0,35</t>
  </si>
  <si>
    <t>1,3*0,2*0,35</t>
  </si>
  <si>
    <t>0,7*0,2*0,35*2</t>
  </si>
  <si>
    <t>28</t>
  </si>
  <si>
    <t>978013191</t>
  </si>
  <si>
    <t>Otlučení vápenných nebo vápenocementových omítek vnitřních ploch stěn s vyškrabáním spar, s očištěním zdiva, v rozsahu přes 50 do 100 %</t>
  </si>
  <si>
    <t>-140226292</t>
  </si>
  <si>
    <t>https://podminky.urs.cz/item/CS_URS_2025_02/978013191</t>
  </si>
  <si>
    <t>29</t>
  </si>
  <si>
    <t>978035117</t>
  </si>
  <si>
    <t>Odstranění tenkovrstvých omítek nebo štuku tloušťky do 2 mm obroušením, rozsahu přes 50 do 100%</t>
  </si>
  <si>
    <t>753627743</t>
  </si>
  <si>
    <t>https://podminky.urs.cz/item/CS_URS_2025_02/978035117</t>
  </si>
  <si>
    <t>stropy</t>
  </si>
  <si>
    <t>30</t>
  </si>
  <si>
    <t>R516</t>
  </si>
  <si>
    <t>Demontáž dveří, včetně zárubní, odvoz a likvidace</t>
  </si>
  <si>
    <t>1012884189</t>
  </si>
  <si>
    <t>1 NP</t>
  </si>
  <si>
    <t>31</t>
  </si>
  <si>
    <t>R84564</t>
  </si>
  <si>
    <t>M+D Prostupy konstrukcí stěn/stropů. Jedná se o souhrnnou položku, kde množství 1 kus představuje kompletní provedení VŠECH prostupů nutných pro realizaci jednotlivých rozvodů dle PD. Položka zahrnuje veškeré související práce a dodávky, zejména pak izolace, těsnění, protipožární ucpávky a veškeré příslušenství. Zadavatel zdůrazňuje, že jelikož poskytl kompletní projektovou dokumentaci, je důkladné prostudování všech jejích částí základní profesionální povinností každého uchazeče. Z této povinnosti pak přímo vyplývá, že odpovědnost za finální identifikaci, kvantifikaci a ocenění plného rozsahu těchto prací a dodávek je zcela na straně uchazeče</t>
  </si>
  <si>
    <t>-757213735</t>
  </si>
  <si>
    <t>997</t>
  </si>
  <si>
    <t>Přesun sutě</t>
  </si>
  <si>
    <t>32</t>
  </si>
  <si>
    <t>997013152</t>
  </si>
  <si>
    <t>Vnitrostaveništní doprava suti a vybouraných hmot vodorovně do 50 m s naložením s omezením mechanizace pro budovy a haly výšky přes 6 do 9 m</t>
  </si>
  <si>
    <t>604631586</t>
  </si>
  <si>
    <t>https://podminky.urs.cz/item/CS_URS_2025_02/997013152</t>
  </si>
  <si>
    <t>33</t>
  </si>
  <si>
    <t>997013501</t>
  </si>
  <si>
    <t>Odvoz suti a vybouraných hmot na skládku nebo meziskládku se složením, na vzdálenost do 1 km</t>
  </si>
  <si>
    <t>803613466</t>
  </si>
  <si>
    <t>34</t>
  </si>
  <si>
    <t>997013509</t>
  </si>
  <si>
    <t>Odvoz suti a vybouraných hmot na skládku nebo meziskládku se složením, na vzdálenost Příplatek k ceně za každý další započatý 1 km přes 1 km</t>
  </si>
  <si>
    <t>-73435906</t>
  </si>
  <si>
    <t>26,295*39</t>
  </si>
  <si>
    <t>35</t>
  </si>
  <si>
    <t>997013631</t>
  </si>
  <si>
    <t>Poplatek za uložení stavebního odpadu na skládce (skládkovné) směsného stavebního a demoličního zatříděného do Katalogu odpadů pod kódem 17 09 04</t>
  </si>
  <si>
    <t>1987893714</t>
  </si>
  <si>
    <t>https://podminky.urs.cz/item/CS_URS_2025_02/997013631</t>
  </si>
  <si>
    <t>26,295</t>
  </si>
  <si>
    <t>36</t>
  </si>
  <si>
    <t>997221611</t>
  </si>
  <si>
    <t>Nakládání na dopravní prostředky pro vodorovnou dopravu suti</t>
  </si>
  <si>
    <t>-189659098</t>
  </si>
  <si>
    <t>998</t>
  </si>
  <si>
    <t>Přesun hmot</t>
  </si>
  <si>
    <t>37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</si>
  <si>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</si>
  <si>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</si>
  <si>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-243343493</t>
  </si>
  <si>
    <t>https://podminky.urs.cz/item/CS_URS_2025_02/998011008</t>
  </si>
  <si>
    <t>PSV</t>
  </si>
  <si>
    <t>Práce a dodávky PSV</t>
  </si>
  <si>
    <t>711</t>
  </si>
  <si>
    <t>Izolace proti vodě, vlhkosti a plynům</t>
  </si>
  <si>
    <t>38</t>
  </si>
  <si>
    <t>711111001</t>
  </si>
  <si>
    <t>Provedení izolace proti zemní vlhkosti natěradly a tmely za studena na ploše vodorovné V jednonásobným nátěrem penetračním</t>
  </si>
  <si>
    <t>-637446092</t>
  </si>
  <si>
    <t>https://podminky.urs.cz/item/CS_URS_2025_02/711111001</t>
  </si>
  <si>
    <t>S3+S4</t>
  </si>
  <si>
    <t>39</t>
  </si>
  <si>
    <t>11163150</t>
  </si>
  <si>
    <t>lak penetrační asfaltový</t>
  </si>
  <si>
    <t>1792676532</t>
  </si>
  <si>
    <t>33,04*0,0003 'Přepočtené koeficientem množství</t>
  </si>
  <si>
    <t>40</t>
  </si>
  <si>
    <t>711141559</t>
  </si>
  <si>
    <t>Provedení izolace proti zemní vlhkosti pásy přitavením NAIP na ploše vodorovné V</t>
  </si>
  <si>
    <t>-250775116</t>
  </si>
  <si>
    <t>https://podminky.urs.cz/item/CS_URS_2025_02/711141559</t>
  </si>
  <si>
    <t>41</t>
  </si>
  <si>
    <t>62853004</t>
  </si>
  <si>
    <t>pás asfaltový natavitelný modifikovaný SBS s vložkou ze skleněné tkaniny a spalitelnou PE fólií nebo jemnozrnným minerálním posypem na horním povrchu tl 4,0mm</t>
  </si>
  <si>
    <t>636744541</t>
  </si>
  <si>
    <t>33,04*1,1655 'Přepočtené koeficientem množství</t>
  </si>
  <si>
    <t>42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</si>
  <si>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</si>
  <si>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</si>
  <si>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-687359618</t>
  </si>
  <si>
    <t>https://podminky.urs.cz/item/CS_URS_2025_02/998711111</t>
  </si>
  <si>
    <t>713</t>
  </si>
  <si>
    <t>Izolace tepelné</t>
  </si>
  <si>
    <t>43</t>
  </si>
  <si>
    <t>713121111</t>
  </si>
  <si>
    <t>Montáž tepelné izolace podlah rohožemi, pásy, deskami, dílci, bloky (izolační materiál ve specifikaci) kladenými volně jednovrstvá</t>
  </si>
  <si>
    <t>1686520641</t>
  </si>
  <si>
    <t>https://podminky.urs.cz/item/CS_URS_2025_02/713121111</t>
  </si>
  <si>
    <t>44</t>
  </si>
  <si>
    <t>28375914</t>
  </si>
  <si>
    <t>deska EPS 150 pro konstrukce s vysokým zatížením λ=0,035 tl 100mm</t>
  </si>
  <si>
    <t>736587028</t>
  </si>
  <si>
    <t>14,98*1,05 'Přepočtené koeficientem množství</t>
  </si>
  <si>
    <t>45</t>
  </si>
  <si>
    <t>998713111</t>
  </si>
  <si>
    <t>Přesun hmot pro izolace tepelné stanovený z hmotnosti přesunovaného materiálu vodorovná dopravní vzdálenost do 50 m s omezením mechanizace v objektech výšky do 6 m</t>
  </si>
  <si>
    <t>-2027868124</t>
  </si>
  <si>
    <t>https://podminky.urs.cz/item/CS_URS_2025_02/998713111</t>
  </si>
  <si>
    <t>763</t>
  </si>
  <si>
    <t>Konstrukce suché výstavby</t>
  </si>
  <si>
    <t>46</t>
  </si>
  <si>
    <t>763121465</t>
  </si>
  <si>
    <t>Stěna předsazená ze sádrokartonových desek s nosnou konstrukcí z ocelových profilů CW, UW dvojitě opláštěná deskami protipožárními impregnovanými DFH2 tl. 2 x 12,5 mm s izolací, EI 45, stěna tl. 75 mm, profil 50</t>
  </si>
  <si>
    <t>-1819908666</t>
  </si>
  <si>
    <t>https://podminky.urs.cz/item/CS_URS_2025_02/763121465</t>
  </si>
  <si>
    <t>1 pp</t>
  </si>
  <si>
    <t>1,6*1,5</t>
  </si>
  <si>
    <t>47</t>
  </si>
  <si>
    <t>763121714</t>
  </si>
  <si>
    <t>Stěna předsazená ze sádrokartonových desek ostatní konstrukce a práce na předsazených stěnách ze sádrokartonových desek základní penetrační nátěr</t>
  </si>
  <si>
    <t>-2112953428</t>
  </si>
  <si>
    <t>https://podminky.urs.cz/item/CS_URS_2025_02/763121714</t>
  </si>
  <si>
    <t>48</t>
  </si>
  <si>
    <t>763121761</t>
  </si>
  <si>
    <t>Stěna předsazená ze sádrokartonových desek Příplatek k cenám za rovinnost kvality speciální tmelení kvality Q3</t>
  </si>
  <si>
    <t>-776464081</t>
  </si>
  <si>
    <t>https://podminky.urs.cz/item/CS_URS_2025_02/763121761</t>
  </si>
  <si>
    <t>49</t>
  </si>
  <si>
    <t>763431001</t>
  </si>
  <si>
    <t>Montáž podhledu minerálního včetně zavěšeného roštu viditelného s panely vyjímatelnými, velikosti panelů do 0,36 m2</t>
  </si>
  <si>
    <t>1315994920</t>
  </si>
  <si>
    <t>https://podminky.urs.cz/item/CS_URS_2025_02/763431001</t>
  </si>
  <si>
    <t>50</t>
  </si>
  <si>
    <t>63126344</t>
  </si>
  <si>
    <t>panel akustický povrch porézní skelná tkanina hrana nezatřená rovná αw=0,30 viditelný rastr bílý tl 15mm</t>
  </si>
  <si>
    <t>689191024</t>
  </si>
  <si>
    <t>24,18*1,15 'Přepočtené koeficientem množství</t>
  </si>
  <si>
    <t>51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</si>
  <si>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</si>
  <si>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</si>
  <si>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-2112106155</t>
  </si>
  <si>
    <t>https://podminky.urs.cz/item/CS_URS_2025_02/998763321</t>
  </si>
  <si>
    <t>766.1</t>
  </si>
  <si>
    <t>Dveře</t>
  </si>
  <si>
    <t>52</t>
  </si>
  <si>
    <t>D1</t>
  </si>
  <si>
    <t>M+D - D1 - Interiérové dveře 600x1970mm, včetně zárubně, kování a příslušenství dle tabulky dveří</t>
  </si>
  <si>
    <t>460861119</t>
  </si>
  <si>
    <t>53</t>
  </si>
  <si>
    <t>D2</t>
  </si>
  <si>
    <t>M+D - D2 - Interiérové dveře 700x1970mm, včetně zárubně, kování a příslušenství dle tabulky dveří</t>
  </si>
  <si>
    <t>-1718211736</t>
  </si>
  <si>
    <t>54</t>
  </si>
  <si>
    <t>D3</t>
  </si>
  <si>
    <t>M+D - D3 - Interiérové dveře 900x1970mm, včetně zárubně, kování a příslušenství dle tabulky dveří</t>
  </si>
  <si>
    <t>-939518196</t>
  </si>
  <si>
    <t>55</t>
  </si>
  <si>
    <t>D4</t>
  </si>
  <si>
    <t>M+D - D4 - Interiérové dveře 900x1970mm, včetně zárubně, kování a příslušenství dle tabulky dveří</t>
  </si>
  <si>
    <t>-853563234</t>
  </si>
  <si>
    <t>766.2</t>
  </si>
  <si>
    <t>Ostatní výrobky</t>
  </si>
  <si>
    <t>56</t>
  </si>
  <si>
    <t>OS1</t>
  </si>
  <si>
    <t>M+D - OS1 - Dřevěná sedačka 2375mm z LDTD desek potaženými laminem tl. 24mm, dle tabulky ostatních výrobků</t>
  </si>
  <si>
    <t>61660214</t>
  </si>
  <si>
    <t>57</t>
  </si>
  <si>
    <t>OS2</t>
  </si>
  <si>
    <t>M+D - OS2 - Dřevěná sedačka 1000mm z LDTD desek potaženými laminem tl. 24mm, dle tabulky ostatních výrobků</t>
  </si>
  <si>
    <t>-2042120672</t>
  </si>
  <si>
    <t>58</t>
  </si>
  <si>
    <t>OS3</t>
  </si>
  <si>
    <t>M+D - OS3 - 2x Šatní skříň 1800x600x500mm, dle tabulky ostatních výrobků</t>
  </si>
  <si>
    <t>-378310408</t>
  </si>
  <si>
    <t>771</t>
  </si>
  <si>
    <t>Podlahy z dlaždic</t>
  </si>
  <si>
    <t>59</t>
  </si>
  <si>
    <t>771111011</t>
  </si>
  <si>
    <t>Příprava podkladu před provedením dlažby vysátí podlah</t>
  </si>
  <si>
    <t>165381986</t>
  </si>
  <si>
    <t>https://podminky.urs.cz/item/CS_URS_2025_02/771111011</t>
  </si>
  <si>
    <t>S1+s2+s3+S4</t>
  </si>
  <si>
    <t>60</t>
  </si>
  <si>
    <t>771121011</t>
  </si>
  <si>
    <t>Příprava podkladu před provedením dlažby nátěr penetrační na podlahu</t>
  </si>
  <si>
    <t>-1720120309</t>
  </si>
  <si>
    <t>https://podminky.urs.cz/item/CS_URS_2025_02/771121011</t>
  </si>
  <si>
    <t>S1+S2+S3+S4</t>
  </si>
  <si>
    <t>61</t>
  </si>
  <si>
    <t>771121022</t>
  </si>
  <si>
    <t>Příprava podkladu před provedením dlažby broušení podlah nového podkladu betonového</t>
  </si>
  <si>
    <t>-959834220</t>
  </si>
  <si>
    <t>https://podminky.urs.cz/item/CS_URS_2025_02/771121022</t>
  </si>
  <si>
    <t>S2+S3+S4</t>
  </si>
  <si>
    <t>62</t>
  </si>
  <si>
    <t>771121025</t>
  </si>
  <si>
    <t>Příprava podkladu před provedením dlažby broušení podlah stávajícího podkladu před litím stěrky</t>
  </si>
  <si>
    <t>1599648428</t>
  </si>
  <si>
    <t>https://podminky.urs.cz/item/CS_URS_2025_02/771121025</t>
  </si>
  <si>
    <t>63</t>
  </si>
  <si>
    <t>771151022</t>
  </si>
  <si>
    <t>Příprava podkladu před provedením dlažby samonivelační stěrka min. pevnosti 30 MPa, tloušťky přes 3 do 5 mm</t>
  </si>
  <si>
    <t>-1629999013</t>
  </si>
  <si>
    <t>https://podminky.urs.cz/item/CS_URS_2025_02/771151022</t>
  </si>
  <si>
    <t>64</t>
  </si>
  <si>
    <t>771471810</t>
  </si>
  <si>
    <t>Demontáž soklíků z dlaždic keramických kladených do malty rovných</t>
  </si>
  <si>
    <t>761390396</t>
  </si>
  <si>
    <t>https://podminky.urs.cz/item/CS_URS_2025_02/771471810</t>
  </si>
  <si>
    <t>65</t>
  </si>
  <si>
    <t>771474112</t>
  </si>
  <si>
    <t>Montáž soklů z dlaždic keramických lepených cementovým flexibilním lepidlem rovných, výšky přes 65 do 90 mm</t>
  </si>
  <si>
    <t>-1773260917</t>
  </si>
  <si>
    <t>https://podminky.urs.cz/item/CS_URS_2025_02/771474112</t>
  </si>
  <si>
    <t>66</t>
  </si>
  <si>
    <t>59761184</t>
  </si>
  <si>
    <t>sokl keramický mrazuvzdorný povrch hladký/matný tl do 10mm výšky přes 65 do 90mm</t>
  </si>
  <si>
    <t>-1070298626</t>
  </si>
  <si>
    <t>27,7*1,1 'Přepočtené koeficientem množství</t>
  </si>
  <si>
    <t>67</t>
  </si>
  <si>
    <t>771571810</t>
  </si>
  <si>
    <t>Demontáž podlah z dlaždic keramických kladených do malty</t>
  </si>
  <si>
    <t>1717027906</t>
  </si>
  <si>
    <t>https://podminky.urs.cz/item/CS_URS_2025_02/771571810</t>
  </si>
  <si>
    <t>6,95+3,45+13,78</t>
  </si>
  <si>
    <t>68</t>
  </si>
  <si>
    <t>771574414</t>
  </si>
  <si>
    <t>Montáž podlah z dlaždic keramických lepených cementovým flexibilním lepidlem hladkých, tloušťky do 10 mm přes 4 do 6 ks/m2</t>
  </si>
  <si>
    <t>-2082388559</t>
  </si>
  <si>
    <t>https://podminky.urs.cz/item/CS_URS_2025_02/771574414</t>
  </si>
  <si>
    <t>s1+S2+S3+S4</t>
  </si>
  <si>
    <t>69</t>
  </si>
  <si>
    <t>M61131</t>
  </si>
  <si>
    <t>dlažba keramická slinutá mrazuvzdorná povrch hladký/leštěný tl do 10mm přes 4 do 6ks/m2 (R9,R10)</t>
  </si>
  <si>
    <t>835848886</t>
  </si>
  <si>
    <t>S1+S4</t>
  </si>
  <si>
    <t>28,46*1,15 'Přepočtené koeficientem množství</t>
  </si>
  <si>
    <t>70</t>
  </si>
  <si>
    <t>M61132</t>
  </si>
  <si>
    <t>dlažba keramická slinutá mrazuvzdorná povrch hladký/leštěný tl do 10mm přes 4 do 6ks/m2 (R10,R11)</t>
  </si>
  <si>
    <t>1681709807</t>
  </si>
  <si>
    <t>13,78*1,15 'Přepočtené koeficientem množství</t>
  </si>
  <si>
    <t>71</t>
  </si>
  <si>
    <t>M61133</t>
  </si>
  <si>
    <t>dlažba keramická slinutá mrazuvzdorná povrch hladký/leštěný tl do 10mm přes 4 do 6ks/m2 (R10)</t>
  </si>
  <si>
    <t>1345251695</t>
  </si>
  <si>
    <t>14,98*1,15 'Přepočtené koeficientem množství</t>
  </si>
  <si>
    <t>72</t>
  </si>
  <si>
    <t>771592011</t>
  </si>
  <si>
    <t>Čištění vnitřních ploch po položení dlažby podlah nebo schodišť chemickými prostředky</t>
  </si>
  <si>
    <t>-1689032958</t>
  </si>
  <si>
    <t>https://podminky.urs.cz/item/CS_URS_2025_02/771592011</t>
  </si>
  <si>
    <t>73</t>
  </si>
  <si>
    <t>998771111</t>
  </si>
  <si>
    <t>Přesun hmot pro podlahy z dlaždic stanovený z hmotnosti přesunovaného materiálu vodorovná dopravní vzdálenost do 50 m s omezením mechanizace v objektech výšky do 6 m</t>
  </si>
  <si>
    <t>1149235539</t>
  </si>
  <si>
    <t>https://podminky.urs.cz/item/CS_URS_2025_02/998771111</t>
  </si>
  <si>
    <t>781</t>
  </si>
  <si>
    <t>Dokončovací práce - obklady</t>
  </si>
  <si>
    <t>74</t>
  </si>
  <si>
    <t>781111011</t>
  </si>
  <si>
    <t>Příprava podkladu před provedením obkladu oprášení (ometení) stěny</t>
  </si>
  <si>
    <t>-246877561</t>
  </si>
  <si>
    <t>https://podminky.urs.cz/item/CS_URS_2025_02/781111011</t>
  </si>
  <si>
    <t>75</t>
  </si>
  <si>
    <t>781121011</t>
  </si>
  <si>
    <t>Příprava podkladu před provedením obkladu nátěr penetrační na stěnu</t>
  </si>
  <si>
    <t>-1753996299</t>
  </si>
  <si>
    <t>https://podminky.urs.cz/item/CS_URS_2025_02/781121011</t>
  </si>
  <si>
    <t>76</t>
  </si>
  <si>
    <t>781131112</t>
  </si>
  <si>
    <t>Izolace stěny pod obklad izolace nátěrem nebo stěrkou ve dvou vrstvách</t>
  </si>
  <si>
    <t>488633369</t>
  </si>
  <si>
    <t>https://podminky.urs.cz/item/CS_URS_2025_02/781131112</t>
  </si>
  <si>
    <t>S6+S8</t>
  </si>
  <si>
    <t>77</t>
  </si>
  <si>
    <t>781472214</t>
  </si>
  <si>
    <t>Montáž keramických obkladů stěn lepených cementovým flexibilním lepidlem hladkých přes 4 do 6 ks/m2</t>
  </si>
  <si>
    <t>-2034285012</t>
  </si>
  <si>
    <t>https://podminky.urs.cz/item/CS_URS_2025_02/781472214</t>
  </si>
  <si>
    <t>78</t>
  </si>
  <si>
    <t>59761707</t>
  </si>
  <si>
    <t>obklad keramický nemrazuvzdorný povrch hladký/lesklý tl do 10mm přes 4 do 6ks/m2</t>
  </si>
  <si>
    <t>856155401</t>
  </si>
  <si>
    <t>155,138*1,15 'Přepočtené koeficientem množství</t>
  </si>
  <si>
    <t>79</t>
  </si>
  <si>
    <t>781495211</t>
  </si>
  <si>
    <t>Čištění vnitřních ploch po provedení obkladu stěn chemickými prostředky</t>
  </si>
  <si>
    <t>902753443</t>
  </si>
  <si>
    <t>https://podminky.urs.cz/item/CS_URS_2025_02/781495211</t>
  </si>
  <si>
    <t>80</t>
  </si>
  <si>
    <t>998781111</t>
  </si>
  <si>
    <t>Přesun hmot pro obklady keramické stanovený z hmotnosti přesunovaného materiálu vodorovná dopravní vzdálenost do 50 m s omezením mechanizace v objektech výšky do 6 m</t>
  </si>
  <si>
    <t>-432720596</t>
  </si>
  <si>
    <t>https://podminky.urs.cz/item/CS_URS_2025_02/998781111</t>
  </si>
  <si>
    <t>783</t>
  </si>
  <si>
    <t>Dokončovací práce - nátěry</t>
  </si>
  <si>
    <t>81</t>
  </si>
  <si>
    <t>783901403</t>
  </si>
  <si>
    <t>Příprava podkladu dřevěných podlah před provedením nátěrů očištění vysátí</t>
  </si>
  <si>
    <t>-1481649685</t>
  </si>
  <si>
    <t>https://podminky.urs.cz/item/CS_URS_2025_02/783901403</t>
  </si>
  <si>
    <t>82</t>
  </si>
  <si>
    <t>783923161</t>
  </si>
  <si>
    <t>Penetrační nátěr betonových podlah pórovitých ( např. z cihelné dlažby, betonu apod.) akrylátový</t>
  </si>
  <si>
    <t>-1753869420</t>
  </si>
  <si>
    <t>https://podminky.urs.cz/item/CS_URS_2025_02/783923161</t>
  </si>
  <si>
    <t>784</t>
  </si>
  <si>
    <t>Dokončovací práce - malby a tapety</t>
  </si>
  <si>
    <t>83</t>
  </si>
  <si>
    <t>784111001</t>
  </si>
  <si>
    <t>Oprášení (ometení) podkladu v místnostech výšky do 3,80 m</t>
  </si>
  <si>
    <t>-1740536613</t>
  </si>
  <si>
    <t>https://podminky.urs.cz/item/CS_URS_2025_02/784111001</t>
  </si>
  <si>
    <t>viz pol. č. 784181101</t>
  </si>
  <si>
    <t>150,016</t>
  </si>
  <si>
    <t>84</t>
  </si>
  <si>
    <t>784171101</t>
  </si>
  <si>
    <t>Zakrytí nemalovaných ploch (materiál ve specifikaci) včetně pozdějšího odkrytí podlah</t>
  </si>
  <si>
    <t>-1138675224</t>
  </si>
  <si>
    <t>57,22</t>
  </si>
  <si>
    <t>85</t>
  </si>
  <si>
    <t>58124842</t>
  </si>
  <si>
    <t>fólie pro malířské potřeby zakrývací tl 7µ 4x5m</t>
  </si>
  <si>
    <t>1544530652</t>
  </si>
  <si>
    <t>57,22*1,05 "Přepočtené koeficientem množství</t>
  </si>
  <si>
    <t>86</t>
  </si>
  <si>
    <t>784181101</t>
  </si>
  <si>
    <t>Penetrace podkladu jednonásobná základní akrylátová bezbarvá v místnostech výšky do 3,80 m</t>
  </si>
  <si>
    <t>380209964</t>
  </si>
  <si>
    <t>https://podminky.urs.cz/item/CS_URS_2025_02/784181101</t>
  </si>
  <si>
    <t>Stropy</t>
  </si>
  <si>
    <t>stěny</t>
  </si>
  <si>
    <t>87</t>
  </si>
  <si>
    <t>784211101</t>
  </si>
  <si>
    <t>Malby z malířských směsí oděruvzdorných za mokra dvojnásobné, bílé za mokra oděruvzdorné výborně v místnostech výšky do 3,80 m</t>
  </si>
  <si>
    <t>-1396624105</t>
  </si>
  <si>
    <t>https://podminky.urs.cz/item/CS_URS_2025_02/784211101</t>
  </si>
  <si>
    <t>D.1.4.1 - Zdravotně technické instalace</t>
  </si>
  <si>
    <t>K.Ú. LIBEREC (682039), P.Č. 745</t>
  </si>
  <si>
    <t xml:space="preserve"> </t>
  </si>
  <si>
    <t>00262978</t>
  </si>
  <si>
    <t>STATUTÁRNÍ MĚSTO LIBEREC</t>
  </si>
  <si>
    <t>28972589</t>
  </si>
  <si>
    <t xml:space="preserve">    1 - Zemní práce</t>
  </si>
  <si>
    <t xml:space="preserve">    4 - Vodorovné konstrukce</t>
  </si>
  <si>
    <t xml:space="preserve">    8 - Vedení trubní dálková a přípojná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</si>
  <si>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</si>
  <si>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</si>
  <si>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</si>
  <si>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</si>
  <si>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>Zemní práce</t>
  </si>
  <si>
    <t>132151251</t>
  </si>
  <si>
    <t>Hloubení rýh nezapažených š do 2000 mm v hornině třídy těžitelnosti I skupiny 1 a 2 objem do 20 m3 strojně</t>
  </si>
  <si>
    <t>-1564824155</t>
  </si>
  <si>
    <t>151101101</t>
  </si>
  <si>
    <t>Zřízení příložného pažení a rozepření stěn rýh hl do 2 m</t>
  </si>
  <si>
    <t>-681212173</t>
  </si>
  <si>
    <t>151101111</t>
  </si>
  <si>
    <t>Odstranění příložného pažení a rozepření stěn rýh hl do 2 m</t>
  </si>
  <si>
    <t>-43048447</t>
  </si>
  <si>
    <t>162751117</t>
  </si>
  <si>
    <t>Vodorovné přemístění přes 9 000 do 10000 m výkopku/sypaniny z horniny třídy těžitelnosti I skupiny 1 až 3</t>
  </si>
  <si>
    <t>1966211737</t>
  </si>
  <si>
    <t>P</t>
  </si>
  <si>
    <t>Poznámka k položce:_x000d_
Převoz na skládku - jsou tam položky i do menší vzdálenosti</t>
  </si>
  <si>
    <t>162751119</t>
  </si>
  <si>
    <t>Příplatek k vodorovnému přemístění výkopku/sypaniny z horniny třídy těžitelnosti I skupiny 1 až 3 ZKD 1000 m přes 10000 m</t>
  </si>
  <si>
    <t>1030461800</t>
  </si>
  <si>
    <t>Poznámka k položce:_x000d_
skládka dál jak 10km</t>
  </si>
  <si>
    <t>167151111</t>
  </si>
  <si>
    <t>Nakládání výkopku z hornin třídy těžitelnosti I skupiny 1 až 3 přes 100 m3</t>
  </si>
  <si>
    <t>-1284910809</t>
  </si>
  <si>
    <t>171201231</t>
  </si>
  <si>
    <t>Poplatek za uložení zeminy a kamení na recyklační skládce (skládkovné) kód odpadu 17 05 04</t>
  </si>
  <si>
    <t>-1536617038</t>
  </si>
  <si>
    <t>Poznámka k položce:_x000d_
242,7*1,7</t>
  </si>
  <si>
    <t>67*1,8 "Přepočtené koeficientem množství</t>
  </si>
  <si>
    <t>174151101</t>
  </si>
  <si>
    <t>Zásyp jam, šachet rýh nebo kolem objektů sypaninou se zhutněním</t>
  </si>
  <si>
    <t>1938992931</t>
  </si>
  <si>
    <t>58337344</t>
  </si>
  <si>
    <t>štěrkopísek frakce 0/32</t>
  </si>
  <si>
    <t>-1246838684</t>
  </si>
  <si>
    <t>45,38*1,8 "Přepočtené koeficientem množství</t>
  </si>
  <si>
    <t>175151101</t>
  </si>
  <si>
    <t>Obsypání potrubí strojně sypaninou bez prohození, uloženou do 3 m</t>
  </si>
  <si>
    <t>736703758</t>
  </si>
  <si>
    <t>58337308</t>
  </si>
  <si>
    <t>štěrkopísek frakce 0/2</t>
  </si>
  <si>
    <t>2132925680</t>
  </si>
  <si>
    <t>14,75*1,8 "Přepočtené koeficientem množství</t>
  </si>
  <si>
    <t>386131111R</t>
  </si>
  <si>
    <t>Montáž odlučovače tuků a olejů polyetylenového průtoku 0,5 l/s</t>
  </si>
  <si>
    <t>-1043839899</t>
  </si>
  <si>
    <t>56241548R</t>
  </si>
  <si>
    <t>odlučovač tuků plastový průtok 0,5L/s poklop do 3,5t</t>
  </si>
  <si>
    <t>1990952275</t>
  </si>
  <si>
    <t>Vodorovné konstrukce</t>
  </si>
  <si>
    <t>451573111</t>
  </si>
  <si>
    <t>Lože pod potrubí otevřený výkop ze štěrkopísku</t>
  </si>
  <si>
    <t>277105183</t>
  </si>
  <si>
    <t>Poznámka k položce:_x000d_
vč. úpravy do předepsaného spádu</t>
  </si>
  <si>
    <t>Vedení trubní dálková a přípojná</t>
  </si>
  <si>
    <t>723170114R</t>
  </si>
  <si>
    <t>Potrubí plastové Pe 100, PN 0,4 MPa, D 32 x 3,0 mm spojované elektrotvarovkami</t>
  </si>
  <si>
    <t>916424206</t>
  </si>
  <si>
    <t>721</t>
  </si>
  <si>
    <t>Zdravotechnika - vnitřní kanalizace</t>
  </si>
  <si>
    <t>721173402</t>
  </si>
  <si>
    <t>Potrubí kanalizační z PVC SN 4 svodné DN 125</t>
  </si>
  <si>
    <t>-2029247076</t>
  </si>
  <si>
    <t>721174041</t>
  </si>
  <si>
    <t>Potrubí kanalizační z PP připojovací DN 32</t>
  </si>
  <si>
    <t>-1779120247</t>
  </si>
  <si>
    <t>721174043</t>
  </si>
  <si>
    <t>Potrubí kanalizační z PP připojovací DN 50</t>
  </si>
  <si>
    <t>1051950853</t>
  </si>
  <si>
    <t>721174044</t>
  </si>
  <si>
    <t>Potrubí kanalizační z PP připojovací DN 75</t>
  </si>
  <si>
    <t>-277851526</t>
  </si>
  <si>
    <t>721174045</t>
  </si>
  <si>
    <t>Potrubí kanalizační z PP připojovací DN 110</t>
  </si>
  <si>
    <t>-1451177655</t>
  </si>
  <si>
    <t>721194105</t>
  </si>
  <si>
    <t>Vyvedení a upevnění odpadních výpustek DN 50</t>
  </si>
  <si>
    <t>1799043263</t>
  </si>
  <si>
    <t>721194109</t>
  </si>
  <si>
    <t>Vyvedení a upevnění odpadních výpustek DN 110</t>
  </si>
  <si>
    <t>-1502855062</t>
  </si>
  <si>
    <t>721211422R</t>
  </si>
  <si>
    <t>Vpusť podlahová se svislým odtokem DN 75 mřížka nerez 300x300</t>
  </si>
  <si>
    <t>-600706433</t>
  </si>
  <si>
    <t>721290111</t>
  </si>
  <si>
    <t>Zkouška těsnosti potrubí kanalizace vodou DN do 125</t>
  </si>
  <si>
    <t>1228320750</t>
  </si>
  <si>
    <t>894811113R</t>
  </si>
  <si>
    <t>Přečerpávací podlahový box pro odpadní vodu, vč. plováku, čerpadla a lapače písku</t>
  </si>
  <si>
    <t>1480735060</t>
  </si>
  <si>
    <t>722</t>
  </si>
  <si>
    <t>Zdravotechnika - vnitřní vodovod</t>
  </si>
  <si>
    <t>722175002</t>
  </si>
  <si>
    <t>Potrubí vodovodní plastové vícevrstvé PP-RCT S3,2 s hliníkovou fólií spojované svařováním D 20x2,8 mm</t>
  </si>
  <si>
    <t>2060904847</t>
  </si>
  <si>
    <t>722175003</t>
  </si>
  <si>
    <t>Potrubí vodovodní plastové vícevrstvé PP-RCT S3,2 s hliníkovou fólií spojované svařováním D 25x3,5 mm</t>
  </si>
  <si>
    <t>-229919745</t>
  </si>
  <si>
    <t>722190401</t>
  </si>
  <si>
    <t>Vyvedení a upevnění výpustku DN do 25</t>
  </si>
  <si>
    <t>58003564</t>
  </si>
  <si>
    <t>722232171</t>
  </si>
  <si>
    <t>Kohout kulový rohový G 1/2" PN 42 do 185°C plnoprůtokový s vnějším a vnitřním závitem</t>
  </si>
  <si>
    <t>183323597</t>
  </si>
  <si>
    <t>722290234</t>
  </si>
  <si>
    <t>Proplach a dezinfekce vodovodního potrubí DN do 80</t>
  </si>
  <si>
    <t>1346309104</t>
  </si>
  <si>
    <t>722290246</t>
  </si>
  <si>
    <t>Zkouška těsnosti vodovodního potrubí plastového DN do 40</t>
  </si>
  <si>
    <t>-1972361661</t>
  </si>
  <si>
    <t>725</t>
  </si>
  <si>
    <t>Zdravotechnika - zařizovací předměty</t>
  </si>
  <si>
    <t>725112022</t>
  </si>
  <si>
    <t>Klozet keramický závěsný na nosné stěny odpad vodorovný</t>
  </si>
  <si>
    <t>soubor</t>
  </si>
  <si>
    <t>-2058239077</t>
  </si>
  <si>
    <t>725211701</t>
  </si>
  <si>
    <t>Umývátko keramické bílé stěnové šířky 400 mm připevněné na stěnu šrouby</t>
  </si>
  <si>
    <t>1081902022</t>
  </si>
  <si>
    <t>725241111R</t>
  </si>
  <si>
    <t>Vanička sprchová smaltovaná čtvercová 700x700 mm</t>
  </si>
  <si>
    <t>-2005394152</t>
  </si>
  <si>
    <t>725813112</t>
  </si>
  <si>
    <t>Ventil rohový pračkový G 3/4"</t>
  </si>
  <si>
    <t>1395234670</t>
  </si>
  <si>
    <t>725822633</t>
  </si>
  <si>
    <t>Baterie umyvadlová stojánková klasická s výpusti</t>
  </si>
  <si>
    <t>446955712</t>
  </si>
  <si>
    <t>725841312</t>
  </si>
  <si>
    <t>Baterie sprchová nástěnná páková</t>
  </si>
  <si>
    <t>2072973409</t>
  </si>
  <si>
    <t>751</t>
  </si>
  <si>
    <t>751613142</t>
  </si>
  <si>
    <t>Montáž sifonu podomítkového pro odvod kondenzátu</t>
  </si>
  <si>
    <t>-1231855357</t>
  </si>
  <si>
    <t>55162005</t>
  </si>
  <si>
    <t>sifon podomítkový pro odvod kondenzátu</t>
  </si>
  <si>
    <t>-1255422360</t>
  </si>
  <si>
    <t>751613143</t>
  </si>
  <si>
    <t>Montáž hadice pro odvod kondenzátu</t>
  </si>
  <si>
    <t>-1095418138</t>
  </si>
  <si>
    <t>28612172</t>
  </si>
  <si>
    <t>hadice PVC pro odvod kondenzátu d 20mm</t>
  </si>
  <si>
    <t>2124968408</t>
  </si>
  <si>
    <t>10*1,2 "Přepočtené koeficientem množství</t>
  </si>
  <si>
    <t>D.1.4.3 - Vzduchotechnika</t>
  </si>
  <si>
    <t>VRN - Vedlejší rozpočtové náklady</t>
  </si>
  <si>
    <t xml:space="preserve">    VRN1 - Průzkumné, zeměměřičské a projektové práce</t>
  </si>
  <si>
    <t xml:space="preserve">    VRN9 - Ostatní náklady</t>
  </si>
  <si>
    <t>751122415</t>
  </si>
  <si>
    <t>Montáž ventilátoru radiálního středotlakého potrubního zvukově izolovaného pohon na řemen do čtyřhranného potrubí přes 0,210 do 0,280 m2</t>
  </si>
  <si>
    <t>100035862</t>
  </si>
  <si>
    <t>42917613R</t>
  </si>
  <si>
    <t>ventilátor radiální do čtyřhranného potrubí IP55 70°C kanálový 400V 1260W 400x400mm</t>
  </si>
  <si>
    <t>-243548402</t>
  </si>
  <si>
    <t>751344114</t>
  </si>
  <si>
    <t>Montáž tlumiče hluku pro kruhové potrubí D přes 300 do 400 mm</t>
  </si>
  <si>
    <t>1899115474</t>
  </si>
  <si>
    <t>42976012</t>
  </si>
  <si>
    <t>tlumič hluku kruhový Pz, D 400mm, l=1000mm</t>
  </si>
  <si>
    <t>-1920879796</t>
  </si>
  <si>
    <t>751512005</t>
  </si>
  <si>
    <t>Montáž potrubí plechového skupiny II čtyřhranného s přírubou tloušťky plechu 1,0 mm přes 0,13 m2</t>
  </si>
  <si>
    <t>2101185362</t>
  </si>
  <si>
    <t>42982108</t>
  </si>
  <si>
    <t>trouba čtyřhranná Pz průřez do 0,28m2</t>
  </si>
  <si>
    <t>-845239763</t>
  </si>
  <si>
    <t>751514114</t>
  </si>
  <si>
    <t>Montáž oblouku do plechového potrubí čtyřhranného s přírubou přes 0,140 do 0,210 m2</t>
  </si>
  <si>
    <t>-1106780396</t>
  </si>
  <si>
    <t>42982304</t>
  </si>
  <si>
    <t>oblouk čtyřhranný Pz průřez do 0,28m2</t>
  </si>
  <si>
    <t>-1213006460</t>
  </si>
  <si>
    <t>751612122</t>
  </si>
  <si>
    <t>Montáž centrální vzduchotechnické jednotky s rekuperací tepla a vlhkosti podstropní s výměnou vzduchu přes 1000 do 4500 m3/h</t>
  </si>
  <si>
    <t>-89218375</t>
  </si>
  <si>
    <t>42944223R</t>
  </si>
  <si>
    <t>Rekuperační digestoř s rekuperací tepla a vlhkosti s dohřevem s ovládací jednotkou do 3200m3/hod, 6ks tukových filtrů</t>
  </si>
  <si>
    <t>75230323</t>
  </si>
  <si>
    <t>751613114</t>
  </si>
  <si>
    <t>Montáž dodatečné izolovaného potrubí čtyřhranného samolepicí izolací</t>
  </si>
  <si>
    <t>1639420715</t>
  </si>
  <si>
    <t>27127203R</t>
  </si>
  <si>
    <t>izolace plošná kaučuková samolepící tl 25mm</t>
  </si>
  <si>
    <t>-2137772425</t>
  </si>
  <si>
    <t>751615132</t>
  </si>
  <si>
    <t>Montáž tvarovky odtoku kondenzátu PP průměru DN přes 250 do 400 mm</t>
  </si>
  <si>
    <t>-1325631073</t>
  </si>
  <si>
    <t>28654732</t>
  </si>
  <si>
    <t>odtok kondenzátu s revizním otvorem PP, antibakteriální, DN 400/40</t>
  </si>
  <si>
    <t>-461333987</t>
  </si>
  <si>
    <t>VRN1</t>
  </si>
  <si>
    <t>Průzkumné, zeměměřičské a projektové práce</t>
  </si>
  <si>
    <t>013254000</t>
  </si>
  <si>
    <t>Dokumentace skutečného provedení stavby</t>
  </si>
  <si>
    <t>1024</t>
  </si>
  <si>
    <t>-385149666</t>
  </si>
  <si>
    <t>VRN9</t>
  </si>
  <si>
    <t>Ostatní náklady</t>
  </si>
  <si>
    <t>090001000R</t>
  </si>
  <si>
    <t>Ostatní náklady - drobný montážní a kotevní materiál (hmoždinky, izolační pásky, kotvíví vruty, objímky)</t>
  </si>
  <si>
    <t>-1434899688</t>
  </si>
  <si>
    <t>092203000</t>
  </si>
  <si>
    <t>Školení, zaškolení obsluhy VZT</t>
  </si>
  <si>
    <t>kpl</t>
  </si>
  <si>
    <t>-1057555976</t>
  </si>
  <si>
    <t>D.1.4.4 - ELE - Nizké napětí</t>
  </si>
  <si>
    <t xml:space="preserve">    741 - Elektroinstalace - silnoproud</t>
  </si>
  <si>
    <t xml:space="preserve">      KAB - Kabelové trasy</t>
  </si>
  <si>
    <t xml:space="preserve">      TRAS - Doplnění kabelových tras</t>
  </si>
  <si>
    <t>M - Práce a dodávky M</t>
  </si>
  <si>
    <t xml:space="preserve">    46-M - Zemní práce při extr.mont.pracích</t>
  </si>
  <si>
    <t>OST - Ostatní</t>
  </si>
  <si>
    <t xml:space="preserve">    VRN4 - Inženýrská činnost</t>
  </si>
  <si>
    <t>741</t>
  </si>
  <si>
    <t>Elektroinstalace - silnoproud</t>
  </si>
  <si>
    <t>741130001</t>
  </si>
  <si>
    <t>Ukončení vodič izolovaný do 2,5 mm2 v rozváděči nebo na přístroji</t>
  </si>
  <si>
    <t>-1533158483</t>
  </si>
  <si>
    <t>741130003</t>
  </si>
  <si>
    <t>Ukončení vodič izolovaný do 4 mm2 v rozváděči nebo na přístroji</t>
  </si>
  <si>
    <t>-1023612675</t>
  </si>
  <si>
    <t>741130004</t>
  </si>
  <si>
    <t>Ukončení vodič izolovaný do 6 mm2 v rozváděči nebo na přístroji</t>
  </si>
  <si>
    <t>458324123</t>
  </si>
  <si>
    <t>741210002</t>
  </si>
  <si>
    <t>Montáž rozvodnice oceloplechová nebo plastová běžná do 50 kg</t>
  </si>
  <si>
    <t>-1399267720</t>
  </si>
  <si>
    <t>RMAT0001</t>
  </si>
  <si>
    <t>Podružný rozvaděč RG - 36 modulů, IP30, zapuštěný do zdi, 360x715x87mm (ŠxVxH), vč. vystrojení</t>
  </si>
  <si>
    <t>536992516</t>
  </si>
  <si>
    <t>741310001</t>
  </si>
  <si>
    <t>Montáž spínač nástěnný 1-jednopólový prostředí normální se zapojením vodičů</t>
  </si>
  <si>
    <t>-1602209093</t>
  </si>
  <si>
    <t>34535000</t>
  </si>
  <si>
    <t>spínač kompletní, zapuštěný, jednopólový, řazení 1, šroubové svorky</t>
  </si>
  <si>
    <t>-1082348229</t>
  </si>
  <si>
    <t>741310031</t>
  </si>
  <si>
    <t>Montáž spínač nástěnný 1-jednopólový prostředí venkovní/mokré se zapojením vodičů</t>
  </si>
  <si>
    <t>1266177869</t>
  </si>
  <si>
    <t>34535025</t>
  </si>
  <si>
    <t>přístroj spínače zapuštěného jednopólového, s krytem, řazení 1, IP44, šroubové svorky</t>
  </si>
  <si>
    <t>-695202810</t>
  </si>
  <si>
    <t>34539059</t>
  </si>
  <si>
    <t>rámeček jednonásobný</t>
  </si>
  <si>
    <t>808560589</t>
  </si>
  <si>
    <t>741310401</t>
  </si>
  <si>
    <t>Montáž spínač tří/čtyřpólový nástěnný do 16 A prostředí normální se zapojením vodičů</t>
  </si>
  <si>
    <t>1952430446</t>
  </si>
  <si>
    <t>34536398</t>
  </si>
  <si>
    <t>spínač zapuštěný trojpólový páčkový se signalizační doutnavkou, řazení 3S, 25A, 400V, IP55, šroubové svorky</t>
  </si>
  <si>
    <t>-771047595</t>
  </si>
  <si>
    <t>741310403</t>
  </si>
  <si>
    <t>Montáž spínač tří/čtyřpólový nástěnný do 63 A prostředí normální se zapojením vodičů</t>
  </si>
  <si>
    <t>951819065</t>
  </si>
  <si>
    <t>1063592904</t>
  </si>
  <si>
    <t>741313002</t>
  </si>
  <si>
    <t>Montáž zásuvka (polo)zapuštěná bezšroubové připojení 2P+PE dvojí zapojení - průběžná se zapojením vodičů</t>
  </si>
  <si>
    <t>21797357</t>
  </si>
  <si>
    <t>34555241</t>
  </si>
  <si>
    <t>přístroj zásuvky zapuštěné jednonásobné, krytka s clonkami, bezšroubové svorky</t>
  </si>
  <si>
    <t>1556522297</t>
  </si>
  <si>
    <t>741313083</t>
  </si>
  <si>
    <t>Montáž zásuvka chráněná v krabici šroubové připojení 2P+PE dvojí zapojení, prostředí venkovní, mokré se zapojením vodičů</t>
  </si>
  <si>
    <t>-867822525</t>
  </si>
  <si>
    <t>34555248</t>
  </si>
  <si>
    <t>zásuvka nástěnná jednonásobná s víčkem pro průběžnou montáž, IP44, šroubové svorky</t>
  </si>
  <si>
    <t>-2033418459</t>
  </si>
  <si>
    <t>741320131</t>
  </si>
  <si>
    <t>Montáž jističů dvoupólových nn do 25 A bez krytu se zapojením vodičů</t>
  </si>
  <si>
    <t>1766443209</t>
  </si>
  <si>
    <t>RMAT0002</t>
  </si>
  <si>
    <t>Kombinovaný chránič 2-pól 16A/B 0,03A / 10kA</t>
  </si>
  <si>
    <t>-1686635915</t>
  </si>
  <si>
    <t>RMAT0008</t>
  </si>
  <si>
    <t>Kombinovaný chránič 2-pól 16A/C 0,03A / 10kA</t>
  </si>
  <si>
    <t>1808587210</t>
  </si>
  <si>
    <t>RMAT0003</t>
  </si>
  <si>
    <t>Kombinovaný chránič 2-pól 10A/B 0,03A / 10kA</t>
  </si>
  <si>
    <t>-839877181</t>
  </si>
  <si>
    <t>741320161</t>
  </si>
  <si>
    <t>Montáž jističů třípólových nn do 25 A bez krytu se zapojením vodičů</t>
  </si>
  <si>
    <t>2143774542</t>
  </si>
  <si>
    <t>35822401</t>
  </si>
  <si>
    <t>jistič 3-pólový 16 A vypínací charakteristika B vypínací schopnost 10 kA</t>
  </si>
  <si>
    <t>607414997</t>
  </si>
  <si>
    <t>741320171</t>
  </si>
  <si>
    <t>Montáž jističů třípólových nn do 63 A bez krytu se zapojením vodičů</t>
  </si>
  <si>
    <t>941465094</t>
  </si>
  <si>
    <t>35822404</t>
  </si>
  <si>
    <t>jistič 3-pólový 32 A vypínací charakteristika B vypínací schopnost 10 kA</t>
  </si>
  <si>
    <t>-516876824</t>
  </si>
  <si>
    <t>-1077892923</t>
  </si>
  <si>
    <t>35822189</t>
  </si>
  <si>
    <t>jistič 3-pólový 63 A vypínací charakteristika C vypínací schopnost 10 kA</t>
  </si>
  <si>
    <t>-1529798971</t>
  </si>
  <si>
    <t>Poznámka k položce:_x000d_
Hl. vypínač</t>
  </si>
  <si>
    <t>741321031</t>
  </si>
  <si>
    <t>Montáž proudových chráničů čtyřpólových nn do 25 A bez krytu se zapojením vodičů</t>
  </si>
  <si>
    <t>-1379324753</t>
  </si>
  <si>
    <t>RMAT0007</t>
  </si>
  <si>
    <t>chránič proudový 4 pólový 16A typ B 0,03A</t>
  </si>
  <si>
    <t>971254691</t>
  </si>
  <si>
    <t>741321041</t>
  </si>
  <si>
    <t>Montáž proudových chráničů čtyřpólových nn do 63 A bez krytu se zapojením vodičů</t>
  </si>
  <si>
    <t>-922684406</t>
  </si>
  <si>
    <t>RMAT0006</t>
  </si>
  <si>
    <t>chránič proudový 4 pólový 32A typ B 0,03A</t>
  </si>
  <si>
    <t>668282240</t>
  </si>
  <si>
    <t>741322111</t>
  </si>
  <si>
    <t>Montáž svodiče přepětí nn typ 2 čtyřpólových jednodílných se zapojením vodičů</t>
  </si>
  <si>
    <t>1120953093</t>
  </si>
  <si>
    <t>RP5_SVO</t>
  </si>
  <si>
    <t>Svodič přepětí T2</t>
  </si>
  <si>
    <t>921024036</t>
  </si>
  <si>
    <t>741372073</t>
  </si>
  <si>
    <t>Montáž svítidlo LED interiérové závěsné hranaté nebo kruhové přes 0,09 do 0,36 m2 se zapojením vodičů</t>
  </si>
  <si>
    <t>-148897326</t>
  </si>
  <si>
    <t>34825100R</t>
  </si>
  <si>
    <t>Svítidlo závěsné LED modul IP20/47W/6470lm/230V/3000k</t>
  </si>
  <si>
    <t>-2017239351</t>
  </si>
  <si>
    <t>34825100R1</t>
  </si>
  <si>
    <t>Svítidlo přisazené LED IP20/25W/2840lm/230V/ 3000k</t>
  </si>
  <si>
    <t>-341475859</t>
  </si>
  <si>
    <t>KAB</t>
  </si>
  <si>
    <t>Kabelové trasy</t>
  </si>
  <si>
    <t>741120001</t>
  </si>
  <si>
    <t>Montáž vodič Cu izolovaný plný a laněný žíla 0,35-6 mm2 pod omítku (např. CY)</t>
  </si>
  <si>
    <t>-340217538</t>
  </si>
  <si>
    <t>34141027</t>
  </si>
  <si>
    <t>vodič propojovací flexibilní jádro Cu lanované izolace PVC 450/750V (H07V-K) 1x6mm2</t>
  </si>
  <si>
    <t>-308776316</t>
  </si>
  <si>
    <t>Poznámka k položce:_x000d_
H07V-K CYA, průměr vodiče 5,3mm</t>
  </si>
  <si>
    <t>741120551</t>
  </si>
  <si>
    <t>Montáž kabelů flexibilních Cu těžkých přes 2,5 mm2 žíla do 6 mm2 uložených volně (např. CGTG)</t>
  </si>
  <si>
    <t>-179386265</t>
  </si>
  <si>
    <t>RMAT0002.1</t>
  </si>
  <si>
    <t>kabel Instalační flexibilní jádro Cu lanované izolace pryž plášť pryž chloroprenová 450/750V (H07RN-F) 5x4mm2</t>
  </si>
  <si>
    <t>-937628985</t>
  </si>
  <si>
    <t>741120541</t>
  </si>
  <si>
    <t>Montáž kabelů flexibilních Cu těžkých do 2,5 mm2 do 7 žil uložených volně (např. CGTG)</t>
  </si>
  <si>
    <t>-1021995636</t>
  </si>
  <si>
    <t>34113278</t>
  </si>
  <si>
    <t>kabel Instalační flexibilní jádro Cu lanované izolace pryž plášť pryž chloroprenová 450/750V (H07RN-F) 5x2,5mm2</t>
  </si>
  <si>
    <t>-1446274086</t>
  </si>
  <si>
    <t>6*1,15 "Přepočtené koeficientem množství</t>
  </si>
  <si>
    <t>741122015</t>
  </si>
  <si>
    <t>Montáž kabel Cu bez ukončení uložený pod omítku plný kulatý 3x1,5 mm2 (např. CYKY, CYKFY)</t>
  </si>
  <si>
    <t>-1643118322</t>
  </si>
  <si>
    <t>PKB.711018</t>
  </si>
  <si>
    <t>CYKY-J 3x1,5</t>
  </si>
  <si>
    <t>-1653356553</t>
  </si>
  <si>
    <t>741122016</t>
  </si>
  <si>
    <t>Montáž kabel Cu bez ukončení uložený pod omítku plný kulatý 3x2,5 až 6 mm2 (např. CYKY, CYKFY)</t>
  </si>
  <si>
    <t>-54118195</t>
  </si>
  <si>
    <t>PKB.711021</t>
  </si>
  <si>
    <t>CYKY-J 3x2,5</t>
  </si>
  <si>
    <t>120028924</t>
  </si>
  <si>
    <t>741122031</t>
  </si>
  <si>
    <t>Montáž kabel Cu bez ukončení uložený pod omítku plný kulatý 5x1,5 až 2,5 mm2 (např. CYKY, CYKFY)</t>
  </si>
  <si>
    <t>1970212977</t>
  </si>
  <si>
    <t>PKB.711032</t>
  </si>
  <si>
    <t>CYKY-J 5x2,5</t>
  </si>
  <si>
    <t>-1448664840</t>
  </si>
  <si>
    <t>741122032</t>
  </si>
  <si>
    <t>Montáž kabel Cu bez ukončení uložený pod omítku plný kulatý 5x4 až 6 mm2 (např. CYKY, CYKFY)</t>
  </si>
  <si>
    <t>1543571768</t>
  </si>
  <si>
    <t>34111100</t>
  </si>
  <si>
    <t>kabel instalační jádro Cu plné izolace PVC plášť PVC 450/750V (CYKY) 5x6mm2</t>
  </si>
  <si>
    <t>-2000171881</t>
  </si>
  <si>
    <t>741122644</t>
  </si>
  <si>
    <t>Montáž kabel Cu plný kulatý žíla 5x16 mm2 uložený pevně (např. CYKY, CYKFY)</t>
  </si>
  <si>
    <t>-1320986784</t>
  </si>
  <si>
    <t>PKB.711042</t>
  </si>
  <si>
    <t>CYKY-J 5x16 RE</t>
  </si>
  <si>
    <t>1475582333</t>
  </si>
  <si>
    <t>741122645</t>
  </si>
  <si>
    <t>Montáž kabel Cu plný kulatý žíla 5x25 až 35 mm2 uložený pevně (např. CYKY, CYKFY)</t>
  </si>
  <si>
    <t>-1255532105</t>
  </si>
  <si>
    <t>34113134</t>
  </si>
  <si>
    <t>kabel silový jádro Cu izolace PVC plášť PVC 0,6/1kV (1-CYKY) 5x25mm2</t>
  </si>
  <si>
    <t>2072566593</t>
  </si>
  <si>
    <t>30*1,15 "Přepočtené koeficientem množství</t>
  </si>
  <si>
    <t>TRAS</t>
  </si>
  <si>
    <t>Doplnění kabelových tras</t>
  </si>
  <si>
    <t>468094112</t>
  </si>
  <si>
    <t>Vyvrtání otvorů pro elektroinstalační krabice ve stěnách z cihel hloubky přes 6 do 9 cm</t>
  </si>
  <si>
    <t>2080246545</t>
  </si>
  <si>
    <t>468111112</t>
  </si>
  <si>
    <t>Frézování drážek pro vodiče ve stěnách z cihel do 5x5 cm</t>
  </si>
  <si>
    <t>-505084771</t>
  </si>
  <si>
    <t>741112001</t>
  </si>
  <si>
    <t>Montáž krabice zapuštěná plastová kruhová</t>
  </si>
  <si>
    <t>-1772613540</t>
  </si>
  <si>
    <t>34571451</t>
  </si>
  <si>
    <t>krabice pod omítku PVC přístrojová kruhová D 70mm hluboká</t>
  </si>
  <si>
    <t>-2038209307</t>
  </si>
  <si>
    <t>Práce a dodávky M</t>
  </si>
  <si>
    <t>46-M</t>
  </si>
  <si>
    <t>Zemní práce při extr.mont.pracích</t>
  </si>
  <si>
    <t>460021111</t>
  </si>
  <si>
    <t>Sejmutí ornice při elektromontážích ručně tl vrstvy do 20 cm</t>
  </si>
  <si>
    <t>1174670594</t>
  </si>
  <si>
    <t>460161172</t>
  </si>
  <si>
    <t>Hloubení kabelových rýh ručně š 35 cm hl 80 cm v hornině tř I skupiny 3</t>
  </si>
  <si>
    <t>-1891974835</t>
  </si>
  <si>
    <t>460431182</t>
  </si>
  <si>
    <t>Zásyp kabelových rýh ručně se zhutněním š 35 cm hl 80 cm z horniny tř I skupiny 3</t>
  </si>
  <si>
    <t>-1311701669</t>
  </si>
  <si>
    <t>460481122</t>
  </si>
  <si>
    <t>Úprava pláně při elektromontážích v hornině třídy těžitelnosti I skupiny 3 se zhutněním ručně</t>
  </si>
  <si>
    <t>-376590456</t>
  </si>
  <si>
    <t>OST</t>
  </si>
  <si>
    <t>Ostatní</t>
  </si>
  <si>
    <t>-1525420837</t>
  </si>
  <si>
    <t>091803000</t>
  </si>
  <si>
    <t>Vybavení BOZP objektu</t>
  </si>
  <si>
    <t>-128579787</t>
  </si>
  <si>
    <t>092103000</t>
  </si>
  <si>
    <t>Náklady na zkušební provoz</t>
  </si>
  <si>
    <t>1298960807</t>
  </si>
  <si>
    <t>Školení, zaškolení</t>
  </si>
  <si>
    <t>-1292809093</t>
  </si>
  <si>
    <t>580103003</t>
  </si>
  <si>
    <t>Kontrola stavu elektrického okruhu přes 10 vývodů v prostoru bezpečném</t>
  </si>
  <si>
    <t>okruh</t>
  </si>
  <si>
    <t>546436923</t>
  </si>
  <si>
    <t>580106006</t>
  </si>
  <si>
    <t>Měření 1fázového nebo 3fázového okruhu přes 10 vývodů rozvaděče nebo rozvodnice</t>
  </si>
  <si>
    <t>měření</t>
  </si>
  <si>
    <t>653740929</t>
  </si>
  <si>
    <t>580107002</t>
  </si>
  <si>
    <t>Zjištění cíle neoznačeného okruhu a jeho označení</t>
  </si>
  <si>
    <t>-370069857</t>
  </si>
  <si>
    <t>HZS2232</t>
  </si>
  <si>
    <t>Hodinová zúčtovací sazba elektrikář odborný</t>
  </si>
  <si>
    <t>hod</t>
  </si>
  <si>
    <t>900179684</t>
  </si>
  <si>
    <t>Poznámka k položce:_x000d_
doprovodné práce s úpravou stávajících rozvodů</t>
  </si>
  <si>
    <t>POM</t>
  </si>
  <si>
    <t>Pomocný materiál pro zajištění stávající elektroinstalace NN dle provedeného průzkumu</t>
  </si>
  <si>
    <t>komplet</t>
  </si>
  <si>
    <t>1314373476</t>
  </si>
  <si>
    <t>VRN4</t>
  </si>
  <si>
    <t>Inženýrská činnost</t>
  </si>
  <si>
    <t>040001000R</t>
  </si>
  <si>
    <t>Inženýrská činnost + revize na celé dílo</t>
  </si>
  <si>
    <t>601905755</t>
  </si>
  <si>
    <t>Poznámka k položce:_x000d_
žádost o navýšení příkonu a s tím spojené doplnění PD schéma RE</t>
  </si>
  <si>
    <t>D.1.4.5 - Chlazení</t>
  </si>
  <si>
    <t xml:space="preserve">    714 - Akustická a protiotřesová opatření</t>
  </si>
  <si>
    <t>714</t>
  </si>
  <si>
    <t>Akustická a protiotřesová opatření</t>
  </si>
  <si>
    <t>714451011</t>
  </si>
  <si>
    <t>Montáž antivibračních rohoží z recyklované pryže celoplošně lepených vodorovně</t>
  </si>
  <si>
    <t>683436872</t>
  </si>
  <si>
    <t>27244003</t>
  </si>
  <si>
    <t>rohož antivibrační pryžová tl 30mm</t>
  </si>
  <si>
    <t>-202325454</t>
  </si>
  <si>
    <t>1*1,05 "Přepočtené koeficientem množství</t>
  </si>
  <si>
    <t>751711113</t>
  </si>
  <si>
    <t>Montáž klimatizační jednotky vnitřní nástěnné o výkonu přes 5 do 6,5 kW</t>
  </si>
  <si>
    <t>-2123990151</t>
  </si>
  <si>
    <t>42952003</t>
  </si>
  <si>
    <t>jednotka klimatizační nástěnná (vnitřní a venkovní) o výkonu do 6,6kW</t>
  </si>
  <si>
    <t>1802226566</t>
  </si>
  <si>
    <t>751721111</t>
  </si>
  <si>
    <t>Montáž klimatizační jednotky venkovní s jednofázovým napájením do 2 vnitřních jednotek</t>
  </si>
  <si>
    <t>1324231309</t>
  </si>
  <si>
    <t>42952015</t>
  </si>
  <si>
    <t>jednotka klimatizační venkovní jednofázové napájení do 2 vnitřních jednotek o výkonu do 5,5kW</t>
  </si>
  <si>
    <t>-912304978</t>
  </si>
  <si>
    <t>751791153</t>
  </si>
  <si>
    <t>Tvarování napojovacího měděného potrubí 10 x 1</t>
  </si>
  <si>
    <t>-647931418</t>
  </si>
  <si>
    <t>751791155</t>
  </si>
  <si>
    <t>Tvarování napojovacího měděného potrubí 16 x 1</t>
  </si>
  <si>
    <t>-925240305</t>
  </si>
  <si>
    <t>751791123</t>
  </si>
  <si>
    <t>Montáž dvojice napojovacího měděného potrubí předizolovaného 10-16 (3/8" x 5/8")</t>
  </si>
  <si>
    <t>-1339548706</t>
  </si>
  <si>
    <t>42981915</t>
  </si>
  <si>
    <t>trubka dvojitě předizolovaná Cu 3/8" -5/8" (10-16 mm), stěna tl 0,8/1,0mm, izolace 9 mm</t>
  </si>
  <si>
    <t>506024047</t>
  </si>
  <si>
    <t>9*1,03 "Přepočtené koeficientem množství</t>
  </si>
  <si>
    <t>751791163</t>
  </si>
  <si>
    <t>Montáž spojky měděného potrubí 10 x 1</t>
  </si>
  <si>
    <t>-1787291144</t>
  </si>
  <si>
    <t>19761090</t>
  </si>
  <si>
    <t>spojka závitová dvojitá pro měděné potrubí VZT, mosaz, D 3/8"</t>
  </si>
  <si>
    <t>-1641930224</t>
  </si>
  <si>
    <t>751791165</t>
  </si>
  <si>
    <t>Montáž spojky měděného potrubí 16 x 1</t>
  </si>
  <si>
    <t>-1471606454</t>
  </si>
  <si>
    <t>19761092</t>
  </si>
  <si>
    <t>spojka závitová dvojitá pro měděné potrubí VZT, mosaz, D 5/8"</t>
  </si>
  <si>
    <t>1641840250</t>
  </si>
  <si>
    <t>751791173</t>
  </si>
  <si>
    <t>Zakončení včetně nasazení matice a montáže na ventil pro potrubí 10 x 1</t>
  </si>
  <si>
    <t>-1620758623</t>
  </si>
  <si>
    <t>19761094</t>
  </si>
  <si>
    <t>matice závitová šestihranná pro měděné potrubí VZT, mosaz, D 3/8"</t>
  </si>
  <si>
    <t>1411678431</t>
  </si>
  <si>
    <t>751791175</t>
  </si>
  <si>
    <t>Zakončení včetně nasazení matice a montáže na ventil pro potrubí 16 x 1</t>
  </si>
  <si>
    <t>334906400</t>
  </si>
  <si>
    <t>19761096</t>
  </si>
  <si>
    <t>matice závitová šestihranná pro měděné potrubí VZT, mosaz, D 5/8"</t>
  </si>
  <si>
    <t>-379822574</t>
  </si>
  <si>
    <t>751791181</t>
  </si>
  <si>
    <t>Montáž krycích lišt měděného potrubí šířky do 70 mm</t>
  </si>
  <si>
    <t>1686658565</t>
  </si>
  <si>
    <t>42975402</t>
  </si>
  <si>
    <t>lišta krycí pro vedení potrubí klimatizace plastová, 60x45mm</t>
  </si>
  <si>
    <t>-801105010</t>
  </si>
  <si>
    <t>751792003</t>
  </si>
  <si>
    <t>Montáž podstavné konstrukce (1 ks) pro uložení klimatizační jednotky na rovný podklad</t>
  </si>
  <si>
    <t>-1073362178</t>
  </si>
  <si>
    <t>42990013</t>
  </si>
  <si>
    <t>konstrukce podstavná na rovné střechy nebo zpevněné plochy, dva pohyblivé příčníky, nosnost do 700 kg, 1000x1300mm</t>
  </si>
  <si>
    <t>1919751578</t>
  </si>
  <si>
    <t>751792004</t>
  </si>
  <si>
    <t>Montáž konzol (2 ks) pro uložení klimatizační jednotky na stěnu</t>
  </si>
  <si>
    <t>820774338</t>
  </si>
  <si>
    <t>42990005</t>
  </si>
  <si>
    <t>konzole pevná nástěnná pro klimatizační jednotku, délka podpěry 420mm, nosnost konzoly 70kg</t>
  </si>
  <si>
    <t>297232582</t>
  </si>
  <si>
    <t>1*2 "Přepočtené koeficientem množství</t>
  </si>
  <si>
    <t>42990007</t>
  </si>
  <si>
    <t>kotevní sada pro upevnění konzol pro klimatizační jednotku</t>
  </si>
  <si>
    <t>sada</t>
  </si>
  <si>
    <t>-110019858</t>
  </si>
  <si>
    <t>751792007</t>
  </si>
  <si>
    <t>Montáž sifonu pro odvod kondenzátu klimatizace</t>
  </si>
  <si>
    <t>-1008829774</t>
  </si>
  <si>
    <t>48481003</t>
  </si>
  <si>
    <t>sifon pro odvod kondenzátu</t>
  </si>
  <si>
    <t>1011453810</t>
  </si>
  <si>
    <t>751792010</t>
  </si>
  <si>
    <t>Montáž hadice pro odvod kondenzátu klimatizace</t>
  </si>
  <si>
    <t>-1135157902</t>
  </si>
  <si>
    <t>48481004</t>
  </si>
  <si>
    <t>hadice pro odvod kondenzátu</t>
  </si>
  <si>
    <t>-1337162790</t>
  </si>
  <si>
    <t>751793001</t>
  </si>
  <si>
    <t>Doplnění chladiva do systému</t>
  </si>
  <si>
    <t>kg</t>
  </si>
  <si>
    <t>2026267837</t>
  </si>
  <si>
    <t>10892004</t>
  </si>
  <si>
    <t>chladivo R32 9kg</t>
  </si>
  <si>
    <t>-656841598</t>
  </si>
  <si>
    <t>751791301</t>
  </si>
  <si>
    <t>Zkouška těsnosti potrubí</t>
  </si>
  <si>
    <t>1647466852</t>
  </si>
  <si>
    <t>D.1.4.6 - Plynová odběrná zařízení</t>
  </si>
  <si>
    <t xml:space="preserve">    723 - Zdravotechnika - vnitřní plynovod</t>
  </si>
  <si>
    <t>723</t>
  </si>
  <si>
    <t>Zdravotechnika - vnitřní plynovod</t>
  </si>
  <si>
    <t>723120804R</t>
  </si>
  <si>
    <t>Demontáž vlnovce DN do 25</t>
  </si>
  <si>
    <t>257913952</t>
  </si>
  <si>
    <t>723180112</t>
  </si>
  <si>
    <t>Potrubí plynové nerezové EUROGW, PN 0,5 DN 15</t>
  </si>
  <si>
    <t>-46436882</t>
  </si>
  <si>
    <t>723230103</t>
  </si>
  <si>
    <t>Kulový uzávěr přímý PN 5 G 3/4" FF s protipožární armaturou a 2x vnitřním závitem</t>
  </si>
  <si>
    <t>-238603802</t>
  </si>
  <si>
    <t>D.1.4.7 - GASTRO</t>
  </si>
  <si>
    <t xml:space="preserve">Nabízená gastrozařízení musí splňovat následující kritéria: Úroveň zařízení: - Zařízení musí odpovídat popisu ve výkazu výměr nebo mít vyšší úroveň. Nižší úroveň není akceptovatelná. Rozměry zařízení: - Rozměry jsou nastaveny jako optimální. - Připouští se odchylka rozměrů ± 5% nebo v rámci specifikované tolerance. - Přesné rozměry neutrálního nerezového vybavení je třeba doměřit podle skutečné stavby. - Rozměry jsou v milimetrech (š x hl x v). Elektrický příkon: - Pokud se tolerance neudává, připouští se odchylka elektrického příkonu ± 5%. Uchazeč v nabídce musí předložit platné certifikáty, které potvrzují že: - Je certifikovaným dodavatelem nabízené technologie podle výrobcem vystavené certifikace. - Je certifikovaným servisním zástupcem pro montáž, zaškolení a poskytování záručního i pozáručního servisu dané technologie. - Certifikáty musí být vystaveny a podepsány přímo výrobcem nabízeného gastrozařízení. Uchazeč v nabídce předloží k pozicím: HRUBÁ PŘÍPRAVNA ZELENINY poz. 2, 3,6  katalogový list VARNA poz. 4B, 12B, 14B katalogový list a certifikáty VARNA poz. 7B katalogový list</t>
  </si>
  <si>
    <t>Pol63</t>
  </si>
  <si>
    <t>Pracovní stůl se dřezem Celonerezové provedení - pracovní deska tl. 40 mm, nerez plech tl. 1,5 mm Podnoží z jeklů 40x40x1,5 mm, výšk. stavitelnost 20 mm 1 x dřez lisovaný 500x500x250 mm Spodní police Lemy dle umístění - 1300x500x1800mm</t>
  </si>
  <si>
    <t>Pol64</t>
  </si>
  <si>
    <t>Chladnička pro GN 2/1 s objemem min. 650 litrů Ventilační chladicí systém Uzamykatelné plné dveře En.tř. C Rozsah chlazení: -2 / +15 °C 3-úrovňové nastavení vnitřní vlhkosti Elektronické ovládání LC-displej monochrom Digitální zobrazení teploty Funkce optického a akustického alarmu Funkce zámku displeje Vnější nerezový plášť Min. 5× zesílený rošty GN 2/1 s šedým povlakem Podlahové rošty; výška polic je nastavitelná po 100 mm Nosnost na polici: max. 60 kg Automatické zavírání dveří Lze měnit směr otevírání dveří Hygienické, vyměnitelné těsnění dveří Automatické odmrazování Nerezové nohy nastavitelné od 150 do 180 mm Chladivo bez FCKW-FKW (R 600a) a izolace stěn min. 50 mm Roční spotřeba energie max.: 635 kWh Provoz možný při okolní teplotě: mezi + 10 / + 40 ° C Klimatická třída 5 Třída energetické účinnosti C Podlahová výpust pro snadné čištění - 750x750x2000mm, Napětí - V - 230, Příkon EL kW - 0,2</t>
  </si>
  <si>
    <t>Pol65</t>
  </si>
  <si>
    <t>Mraznička min. 540 litrů, lze vložit přepravku Ventilační chladicí systém Uzamykatelné dveře plné Rozsah chlazení: -9 / -26 °C Digitální ovládání Digitální zobrazení teploty Funkce optického a akustického alarmu Vyhřívání rámu Min. 70 mm silná izolace boční stěny Min. 4 zesílené ocelové rošty Samozavírání dveří Zaměnitelný směr otevírání dveřé Vyměnitelné těsnění dveří Chladivo bez freonů (R 290) Klimatická třída 5 Roční spotřeba energie: max 1120 kWh - 750x750x2000mm, Napětí - V - 230, Příkon EL kW - 0,5</t>
  </si>
  <si>
    <t>Pol36</t>
  </si>
  <si>
    <t>Pracovní stůl se dřezem Celonerezové provedení - pracovní deska tl. 40 mm, nerez plech tl. 1,5 mm Podnoží z jeklů 40x40x1,5 mm, výšk. stavitelnost 20 mm 1 x dřez lisovaný 500x500x250 mm Spodní police Lemy dle umístění - 1700x700x900mm</t>
  </si>
  <si>
    <t>Pol5</t>
  </si>
  <si>
    <t>Baterie stolní s pákovým ovládáním, robustní nerezové provedení Keramická kartuše - mm</t>
  </si>
  <si>
    <t>Pol66</t>
  </si>
  <si>
    <t>Škrabka brambor a zeleniny Hmotnost jedné dávky 5 kg Výkon za 1h/ až 100kg Celonerezové provedení Bezpečnostní mechanismus Včetně 1 brusného disku Bez podstavce - 380×740x450mm, Napětí - V - 230, Příkon EL kW - 0,25</t>
  </si>
  <si>
    <t>Pol1</t>
  </si>
  <si>
    <t>Paleta plastová skladová - 1200x800x160mm</t>
  </si>
  <si>
    <t>Pol67</t>
  </si>
  <si>
    <t>Nerezový regál Celonerezové svařované provedení - police tl. 30mm z nerez plechu tl. 1mm Nosná kce z jeklů 30x30x1,5mm Výšk. stavitelnost 20mm 4x pevná plná police s nosností min. 80 kg na polici - 2000x500x1800mm</t>
  </si>
  <si>
    <t>Pol68</t>
  </si>
  <si>
    <t>Nerezový regál Celonerezové svařované provedení - police tl. 30mm z nerez plechu tl. 1mm Nosná kce z jeklů 30x30x1,5mm Výšk. stavitelnost 20mm 4x pevná plná police s nosností min. 80 kg na polici - 1100x500x1800mm</t>
  </si>
  <si>
    <t>Pol69</t>
  </si>
  <si>
    <t>Nerezový regál Celonerezové svařované provedení - police tl. 30mm z nerez plechu tl. 1mm Nosná kce z jeklů 30x30x1,5mm Výšk. stavitelnost 20mm 4x pevná plná police s nosností min. 80 kg na polici - 950x500x1800mm</t>
  </si>
  <si>
    <t>Pol70</t>
  </si>
  <si>
    <t>Nerezový servírovací vozík policový Počet polic: 3x (800 x 500 mm) Výškový odstup polic 275 mm 4x otočná kolečka 125 mm (2x bržděná s antikorozní úpravou) Nosnost vozíku 120 kg - 900x600x950mm</t>
  </si>
  <si>
    <t>Pol71</t>
  </si>
  <si>
    <t>Pracovní stůl se dřezem Celonerezové provedení - pracovní deska tl. 40 mm, nerez plech tl. 1,5 mm Podnoží z jeklů 40x40x1,5 mm, výšk. stavitelnost 20 mm 1 x dřez lisovaný 500x500x250 mm Částečná spodní police Volný prostor pro myčku provozního nádobí Lemy dle umístění - 1400x700x900mm</t>
  </si>
  <si>
    <t>Pol72</t>
  </si>
  <si>
    <t>Sprcha s pákovou baterií pro regulaci studené a teplé vody,vč. napouštěcího ramínka Tlaková hadice s vyvažovací pružinou Úchyt na zeď a háček na sprchu max. průtok (3 bar): 17 l/min. max. tlak: 5 bar upevňovací otvor pro baterii: min. Ø30 mm. - max.Ø32 mm. - v=1200 mmmm</t>
  </si>
  <si>
    <t>Pol73</t>
  </si>
  <si>
    <t>Profesionální mycí stroj stolního nádobí vč. integrovaného modulu reversní osmózy Příkon: 6-7 kW Napětí: 400V Stupeň zabezpečení IP X5 Zásuvná výška min.: 315 mm Rozměr koše min. 500×500 mm Programy 90/120/180 s Výkon min.: 40/30/20 košů/hod Spotřeba vody max. 2,4l/cyklus Dvouplášťové provedení vč. zvukové a tepelné izolace Modul reverzní osmózy integrovaný v podestavbě mycího stroje slouží k odstranění minerálních částic, baterií a virů - voda je téměř sterilní Nerezová mycí a oplachová ramena Dvouplášťové dveře s blokací polohy Vnitřní osvětlení při otevřených dveřích Samočistící a odvápňovací program Dotykový displej z hygienického bezpečnostního skla Vícestupňová aktivní filtrace mycí lázně Integrovaný dávkovač mycího a oplachového prostředku Nerezové vedení prostředků k a od dávkovačů Čerpadlo pro zvýšení tlaku z vodovodního řádu Odpadové čerpadlo Přípojná sada Základní sada košů Mycí prostředek 12 kg a oplachový prostředek 10l součástí - 600x600x850mm, Napětí - V - 400, Příkon EL kW - 6-7</t>
  </si>
  <si>
    <t>Pol74</t>
  </si>
  <si>
    <t>Pracovní stůl se dřezem Celonerezové provedení - pracovní deska tl. 40 mm, nerez plech tl. 1,5 mm Podnoží z jeklů 40x40x1,5 mm, výšk. stavitelnost 20 mm 1 x dřez 600x500x300 mm Spodní police Zadní zvýšený lem Lemy dle umístění - 800x700x900mm</t>
  </si>
  <si>
    <t>Pol75</t>
  </si>
  <si>
    <t>Chlazený stůl 2 sekce, dvířka, nad agregátem dřez s baterií Samonosná konstrukce s vnějším pláštěm z nerezové oceli AISI 304 Generelně, síla plechu na desce min. 1,5 mm Vnitřní dno tvarované pro zadržování tekutin Vnitřní prostor s oblými rohy pro snadné čištění a dokonalou hygienu Min. 60 mm silná izolace Teplotní rozsah: -2 / +10 °C Kapacita min. 10 GN 1/1 Měděno-hliníkový výparník s kataforézní úpravou Otevírací ovládací panel pro snadnou pravidelnou údržbu (čištění kondenzátoru). Magnetické těsnění po všech čtyřech stranách dveří Ergonomická rukojeť Nerezové nohy ∅ 2”, stavitelné Chladivo R290 Automatické odmrazování Odpařování kondenzátu bez použití elektřiny Správa alarmů podle HACCP Výsuvná pohonná jednotka kondenzátoru Vyjímatelné držáky roštů Samozavírací dveře Možnost přojení k monitoringu HACCP - 1350x700x900mm, Napětí - V - 230, Příkon EL kW - 0,3</t>
  </si>
  <si>
    <t>Pol76</t>
  </si>
  <si>
    <t>Pol77</t>
  </si>
  <si>
    <t>Nerezový pracovní stůl s policemi Celonerezové provedení - pracovní deska tl. 40 mm, nerez plech tl. 1,5 mm Podnoží z jeklů 40x40x1,5 mm, výšk. stavitelnost 20 mm 2 pevné police Lemy dle umístění - 1000x700x900mm</t>
  </si>
  <si>
    <t>Pol9</t>
  </si>
  <si>
    <t>Nerezový regál Celonerezové svařované provedení - police tl. 30mm z nerez plechu tl. 1mm Nosná kce z jeklů 30x30x1,5mm Výšk. stavitelnost 20mm 4x pevná plná police s nosností min. 80 kg na polici - 700x500x1800mm</t>
  </si>
  <si>
    <t>Pol78</t>
  </si>
  <si>
    <t>El. bojlerový konvektomat 11× GN 1/1 včetně podstavce se zásuvy na GN Krytí: IPX5 Elektronický dotykový panel min. 8" odolný vlhkosti Min. 6 bodová teplotní sonda Min. 7 rychlostí ventilátoru Zásuvy orientované napříč Min. 1000 programů s min. 20 kroky Rychlý a úsporný vývin páry pomocí bojleru Automatický přechod do injekčního režimu v případě neočekávaného výpadku bojleru Automatický předehřev/zchlazení – kompenzace změn teploty při otevření zařízení Automatické čištění a odvápnění varné komory Horký vzduch: 30–300 °C Kombinovaný režim: 30–300 °C Vaření v páře: 30–130 °C Bio vaření: 30–98 °C Nízkoteplotní vaření/pečení Vaření/pečení přes noc Časování zásuvů Regenerace Samonavíjecí sprcha Min. trojité dveřní sklo Možnost připojení k systému optimalizace spotřeby energie Rozhraní pro připojení k externímu PC se softwarem HACCP - 950x850x1050 + podstavecmm, Napětí - V - 400, Příkon EL kW - 18-20</t>
  </si>
  <si>
    <t>Pol79</t>
  </si>
  <si>
    <t>Nerezový neutrální díl ve varném bloku Volný spodní prostor pro podstolovou chladničku Celonerezové provedení Pracovní deska z nerezové oceli (AISI 304) tl. min. 1,5 mm s čelním rádiusem odpovídajícím návazné technologii Podnoží z jeklů 40x40x1,5 mm, výšk. stavitelnost 20 mm Bez lemů Vč. napouštěcího ramene - dvě vody s pákovým ovládání Otočné rameno 400 mm Napouštěcí ramínko 250 mm (celkový rádius obou ramen je 650 mm) - 400x730x900mm</t>
  </si>
  <si>
    <t>Pol80</t>
  </si>
  <si>
    <t>Sporák plynový 4 zóny na elektrické podestavné el. troubě 4 hořákový plynový sporák (2×5,5-6 + 2×3,5kW) s možností propojení s elektrickou troubou (4-5 kW) Vrchní pracovní plocha z nerezové oceli (AISI 304) s zaoblenými hranami a rohy, jemným vyskloňováním dopředu pro zabránění hromadění tekutiny v zadní části Obložení z nerezové oceli (AISI 304) Bezesparý zámkový systém, hygienicky vodotěsný a odolný proti nečistotám, propojitelný s ostatními sousedními spotřebiči ve varném bloku Provoz a nastavení výkonu hořáku pomocí plynového ventilu s termoelektrickým pohonem bezpečnostního zařízení Integrovaný zapalovací a bezpečnostní systém (pojistka plamene) Hořáky pro vysoké zatížení z poniklované litiny Ergonomický ovládací panel Elektrická podestavná trouba Minimální pracovní výška trouby: 295 mm Hygienické provedení rohů typu H3 Celonerezové provedení Nezávislé nastavení vyhřívání spodní a vrchní části trouby Regulace teploty prostřednictvím elektromechanických termostatů Hygienické a odolné závěsy pro dveře trouby Ergonomické madlo dveří trouby po celé šířce dveří Stavitelné nerezové nohy Nerezový okopový systém - 800x700x900mm, Napětí - V - 400, Příkon plyn - 19-20, Příkon EL kW - 4-5</t>
  </si>
  <si>
    <t>Pol81</t>
  </si>
  <si>
    <t>Nerezový pracovní stůl s policemi Celonerezové provedení - pracovní deska tl. 40 mm, nerez plech tl. 1,5 mm Podnoží z jeklů 40x40x1,5 mm, výšk. stavitelnost 20 mm 2 pevné police Lemy dle umístění - 1400x700x900mm</t>
  </si>
  <si>
    <t>Pol47</t>
  </si>
  <si>
    <t>Nástěnná skříňka nerez Posuvná dvířka Přestavitelná police Celonerezové provedení, nerez plech tl. 1 mm Opláštění z boků a zezadu Z čela posuvná nerez dvířka na valivém vedení - 1300x350x600mm</t>
  </si>
  <si>
    <t>Pol20</t>
  </si>
  <si>
    <t>Nástěnná skříňka nerez Posuvná dvířka Přestavitelná police Celonerezové provedení, nerez plech tl. 1 mm Opláštění z boků a zezadu Z čela posuvná nerez dvířka na valivém vedení - 1000x350x600mm</t>
  </si>
  <si>
    <t>Pol82</t>
  </si>
  <si>
    <t>Nástěnná skříňka nerez Posuvná dvířka Přestavitelná police Celonerezové provedení, nerez plech tl. 1 mm Opláštění z boků a zezadu Z čela posuvná nerez dvířka na valivém vedení - 1400x350x600mm</t>
  </si>
  <si>
    <t>Pol83</t>
  </si>
  <si>
    <t>Automatický změkčovač vody Automatické vyhodnocení regenerace Programovatelné ovládání s displejem Kapacita zásobníku min. 38 kg Množství upravené vody (10°dh) min. 3600 l Množství pryskyřice min. 12 l - 360x510x670mm, Napětí - V - 230, Příkon EL kW - 0,2</t>
  </si>
  <si>
    <t>Pol84</t>
  </si>
  <si>
    <t>Doprava a montáž technologie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</si>
  <si>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</si>
  <si>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</si>
  <si>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</si>
  <si>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</si>
  <si>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Průzkumné, geodetické a projektové práce</t>
  </si>
  <si>
    <t>013244000</t>
  </si>
  <si>
    <t>Dodavatelská dokumentace</t>
  </si>
  <si>
    <t>98846686</t>
  </si>
  <si>
    <t>Soubor</t>
  </si>
  <si>
    <t>1128003489</t>
  </si>
  <si>
    <t>0132540001</t>
  </si>
  <si>
    <t>Protokol o udržení vnějších vlivů</t>
  </si>
  <si>
    <t>-990907393</t>
  </si>
  <si>
    <t>VRN3</t>
  </si>
  <si>
    <t>Zařízení staveniště</t>
  </si>
  <si>
    <t>020001000</t>
  </si>
  <si>
    <t>Příprava staveniště</t>
  </si>
  <si>
    <t>-326455585</t>
  </si>
  <si>
    <t>030001000.1</t>
  </si>
  <si>
    <t>Veškeré zařízení v rámci ZS a co předepisuje ZOV (vybudování ZS, oplocení, stavební přípojky, odběrná místa, dočasné komunikace a sjezdy včetně stání pro kontejnery, čistící zóny, oklepové zóny, zajištění zeleně proti poškození, zajištění okolních objektů</t>
  </si>
  <si>
    <t>1305275634</t>
  </si>
  <si>
    <t>040001000</t>
  </si>
  <si>
    <t>-273529641</t>
  </si>
  <si>
    <t>042503000</t>
  </si>
  <si>
    <t>Plán BOZP na staveništi</t>
  </si>
  <si>
    <t>-2033042955</t>
  </si>
  <si>
    <t>043002000</t>
  </si>
  <si>
    <t>Zkoušky a ostatní měření</t>
  </si>
  <si>
    <t>-521259256</t>
  </si>
  <si>
    <t>043114000</t>
  </si>
  <si>
    <t>Zkoušky tlakové</t>
  </si>
  <si>
    <t>1010023036</t>
  </si>
  <si>
    <t>043144000</t>
  </si>
  <si>
    <t>Zkoušky těsnosti</t>
  </si>
  <si>
    <t>1668690456</t>
  </si>
  <si>
    <t>044002000</t>
  </si>
  <si>
    <t>Revize</t>
  </si>
  <si>
    <t>-1517793231</t>
  </si>
  <si>
    <t>045203000</t>
  </si>
  <si>
    <t>Kompletační činnost</t>
  </si>
  <si>
    <t>-705406606</t>
  </si>
  <si>
    <t>045303000</t>
  </si>
  <si>
    <t>Koordinační činnost</t>
  </si>
  <si>
    <t>-1372628216</t>
  </si>
  <si>
    <t>VRN6</t>
  </si>
  <si>
    <t>Územní vlivy</t>
  </si>
  <si>
    <t>065002000</t>
  </si>
  <si>
    <t>Mimostaveništní doprava materiálů</t>
  </si>
  <si>
    <t>1884752891</t>
  </si>
  <si>
    <t>VRN7</t>
  </si>
  <si>
    <t>Provozní vlivy</t>
  </si>
  <si>
    <t>060001000</t>
  </si>
  <si>
    <t>-1224350735</t>
  </si>
  <si>
    <t>071002000</t>
  </si>
  <si>
    <t>Provoz investora, třetích osob</t>
  </si>
  <si>
    <t>1097920984</t>
  </si>
  <si>
    <t>079002000</t>
  </si>
  <si>
    <t>Ostatní provozní vlivy</t>
  </si>
  <si>
    <t>2026239845</t>
  </si>
  <si>
    <t>090001000.1</t>
  </si>
  <si>
    <t>Posudky, měření, kontrolní a revizní zkoušky stávajících a nově vybudovaných konstrukcí a objektů</t>
  </si>
  <si>
    <t>-466998993</t>
  </si>
  <si>
    <t>092103001</t>
  </si>
  <si>
    <t>-1491793602</t>
  </si>
  <si>
    <t>SEZNAM FIGUR</t>
  </si>
  <si>
    <t>Výměra</t>
  </si>
  <si>
    <t>m.č. 1.05, 1.06</t>
  </si>
  <si>
    <t>6,95+3,45</t>
  </si>
  <si>
    <t>Použití figury:</t>
  </si>
  <si>
    <t>Vysátí podkladu před pokládkou dlažby</t>
  </si>
  <si>
    <t>Nátěr penetrační na podlahu</t>
  </si>
  <si>
    <t>Broušení stávajícího podkladu před litím stěrky před pokládkou dlažby</t>
  </si>
  <si>
    <t>Samonivelační stěrka podlah pevnosti 30 MPa tl přes 3 do 5 mm</t>
  </si>
  <si>
    <t>Montáž podlah keramických hladkých lepených cementovým flexibilním lepidlem přes 4 do 6 ks/m2</t>
  </si>
  <si>
    <t>Čištění vnitřních ploch podlah nebo schodišť po položení dlažby chemickými prostředky</t>
  </si>
  <si>
    <t>dlažba keramická slinutá mrazuvzdorná povrch hladký/leštěný tl do 10mm přes 4 do 6ks/m2</t>
  </si>
  <si>
    <t>14,98+5,12+12,94</t>
  </si>
  <si>
    <t>Penetrační disperzní nátěr vnitřních stropů nanášený ručně</t>
  </si>
  <si>
    <t>Pletivo sklovláknité vnitřních stropů vtlačené do tmelu</t>
  </si>
  <si>
    <t>Vápenný štuk vnitřních rovných stropů tloušťky do 3 mm</t>
  </si>
  <si>
    <t>Základní akrylátová jednonásobná bezbarvá penetrace podkladu v místnostech v do 3,80 m</t>
  </si>
  <si>
    <t>Odstranění tenkovrstvé omítky tl do 2 mm obroušením v rozsahu přes 50 do 100 %</t>
  </si>
  <si>
    <t>m.č. 1.08</t>
  </si>
  <si>
    <t>Mazanina tl přes 50 do 80 mm z betonu prostého bez zvýšených nároků na prostředí tř. C 25/30</t>
  </si>
  <si>
    <t>Výztuž mazanin svařovanými sítěmi Kari</t>
  </si>
  <si>
    <t>Broušení betonového podkladu před pokládkou dlažby</t>
  </si>
  <si>
    <t>Vysátí dřevěných podlah před provedením nátěru</t>
  </si>
  <si>
    <t>Penetrační akrylátový nátěr pórovitých betonových podlah</t>
  </si>
  <si>
    <t>Bourání podkladů pod dlažby nebo mazanin betonových nebo z litého asfaltu tl do 100 mm pl přes 4 m2</t>
  </si>
  <si>
    <t>m.č. 0.03</t>
  </si>
  <si>
    <t>Separační vrstva z PE fólie</t>
  </si>
  <si>
    <t>Provedení izolace proti zemní vlhkosti vodorovné za studena nátěrem penetračním</t>
  </si>
  <si>
    <t>Provedení izolace proti zemní vlhkosti pásy přitavením vodorovné NAIP</t>
  </si>
  <si>
    <t>Montáž izolace tepelné podlah volně kladenými rohožemi, pásy, dílci, deskami 1 vrstva</t>
  </si>
  <si>
    <t>m.č. 0.08, 0.09</t>
  </si>
  <si>
    <t>5,12+12,94</t>
  </si>
  <si>
    <t>Mazanina tl přes 80 do 120 mm z betonu prostého bez zvýšených nároků na prostředí tř. C 25/30</t>
  </si>
  <si>
    <t>m.č. 1.05</t>
  </si>
  <si>
    <t>10,85*3,35</t>
  </si>
  <si>
    <t>Cementový postřik vnitřních stěn nanášený síťovitě ručně</t>
  </si>
  <si>
    <t>Penetrační disperzní nátěr vnitřních stěn nanášený ručně</t>
  </si>
  <si>
    <t>Vápenocementová omítka štuková dvouvrstvá vnitřních stěn nanášená ručně</t>
  </si>
  <si>
    <t>Příplatek k vápenocementové omítce vnitřních stěn za každých dalších 5 mm tloušťky ručně</t>
  </si>
  <si>
    <t>Otlučení (osekání) vnitřní vápenné nebo vápenocementové omítky stěn v rozsahu přes 50 do 100 %</t>
  </si>
  <si>
    <t>16,85*3,35</t>
  </si>
  <si>
    <t>Izolace pod obklad nátěrem nebo stěrkou ve dvou vrstvách</t>
  </si>
  <si>
    <t>m.č. 1.06, 1.07</t>
  </si>
  <si>
    <t>8,67*3,35</t>
  </si>
  <si>
    <t>14,85*3,35</t>
  </si>
  <si>
    <t>Vápenocementová omítka hladká jednovrstvá vnitřních stěn nanášená ručně</t>
  </si>
  <si>
    <t>Ometení (oprášení) stěny při přípravě podkladu</t>
  </si>
  <si>
    <t>Nátěr penetrační na stěnu</t>
  </si>
  <si>
    <t>Montáž obkladů keramických hladkých lepených cementovým flexibilním lepidlem přes 4 do 6 ks/m2</t>
  </si>
  <si>
    <t>Čištění vnitřních ploch stěn po provedení obkladu chemickými prostředky</t>
  </si>
  <si>
    <t>m.č. 0.09, 0.09</t>
  </si>
  <si>
    <t>12,8*3,35</t>
  </si>
  <si>
    <t>14,55*2,3</t>
  </si>
  <si>
    <t>Montáž minerálního podhledu s vyjímatelnými panely vel. do 0,36 m2 na zavěšený viditelný rošt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</si>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</sst>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7142422" TargetMode="External" /><Relationship Id="rId2" Type="http://schemas.openxmlformats.org/officeDocument/2006/relationships/hyperlink" Target="https://podminky.urs.cz/item/CS_URS_2025_02/317941121" TargetMode="External" /><Relationship Id="rId3" Type="http://schemas.openxmlformats.org/officeDocument/2006/relationships/hyperlink" Target="https://podminky.urs.cz/item/CS_URS_2025_02/317941123" TargetMode="External" /><Relationship Id="rId4" Type="http://schemas.openxmlformats.org/officeDocument/2006/relationships/hyperlink" Target="https://podminky.urs.cz/item/CS_URS_2025_02/342272225" TargetMode="External" /><Relationship Id="rId5" Type="http://schemas.openxmlformats.org/officeDocument/2006/relationships/hyperlink" Target="https://podminky.urs.cz/item/CS_URS_2025_02/342291121" TargetMode="External" /><Relationship Id="rId6" Type="http://schemas.openxmlformats.org/officeDocument/2006/relationships/hyperlink" Target="https://podminky.urs.cz/item/CS_URS_2025_02/346244381" TargetMode="External" /><Relationship Id="rId7" Type="http://schemas.openxmlformats.org/officeDocument/2006/relationships/hyperlink" Target="https://podminky.urs.cz/item/CS_URS_2025_02/346481111" TargetMode="External" /><Relationship Id="rId8" Type="http://schemas.openxmlformats.org/officeDocument/2006/relationships/hyperlink" Target="https://podminky.urs.cz/item/CS_URS_2025_02/611131121" TargetMode="External" /><Relationship Id="rId9" Type="http://schemas.openxmlformats.org/officeDocument/2006/relationships/hyperlink" Target="https://podminky.urs.cz/item/CS_URS_2025_02/611142001" TargetMode="External" /><Relationship Id="rId10" Type="http://schemas.openxmlformats.org/officeDocument/2006/relationships/hyperlink" Target="https://podminky.urs.cz/item/CS_URS_2025_02/611311131" TargetMode="External" /><Relationship Id="rId11" Type="http://schemas.openxmlformats.org/officeDocument/2006/relationships/hyperlink" Target="https://podminky.urs.cz/item/CS_URS_2025_02/612131102" TargetMode="External" /><Relationship Id="rId12" Type="http://schemas.openxmlformats.org/officeDocument/2006/relationships/hyperlink" Target="https://podminky.urs.cz/item/CS_URS_2025_02/612131121" TargetMode="External" /><Relationship Id="rId13" Type="http://schemas.openxmlformats.org/officeDocument/2006/relationships/hyperlink" Target="https://podminky.urs.cz/item/CS_URS_2025_02/612321121" TargetMode="External" /><Relationship Id="rId14" Type="http://schemas.openxmlformats.org/officeDocument/2006/relationships/hyperlink" Target="https://podminky.urs.cz/item/CS_URS_2025_02/612321141" TargetMode="External" /><Relationship Id="rId15" Type="http://schemas.openxmlformats.org/officeDocument/2006/relationships/hyperlink" Target="https://podminky.urs.cz/item/CS_URS_2025_02/612321191" TargetMode="External" /><Relationship Id="rId16" Type="http://schemas.openxmlformats.org/officeDocument/2006/relationships/hyperlink" Target="https://podminky.urs.cz/item/CS_URS_2025_02/631311116" TargetMode="External" /><Relationship Id="rId17" Type="http://schemas.openxmlformats.org/officeDocument/2006/relationships/hyperlink" Target="https://podminky.urs.cz/item/CS_URS_2025_02/631311126" TargetMode="External" /><Relationship Id="rId18" Type="http://schemas.openxmlformats.org/officeDocument/2006/relationships/hyperlink" Target="https://podminky.urs.cz/item/CS_URS_2025_02/631362021" TargetMode="External" /><Relationship Id="rId19" Type="http://schemas.openxmlformats.org/officeDocument/2006/relationships/hyperlink" Target="https://podminky.urs.cz/item/CS_URS_2025_02/632481213" TargetMode="External" /><Relationship Id="rId20" Type="http://schemas.openxmlformats.org/officeDocument/2006/relationships/hyperlink" Target="https://podminky.urs.cz/item/CS_URS_2025_02/949101111" TargetMode="External" /><Relationship Id="rId21" Type="http://schemas.openxmlformats.org/officeDocument/2006/relationships/hyperlink" Target="https://podminky.urs.cz/item/CS_URS_2025_02/952901111" TargetMode="External" /><Relationship Id="rId22" Type="http://schemas.openxmlformats.org/officeDocument/2006/relationships/hyperlink" Target="https://podminky.urs.cz/item/CS_URS_2025_02/965042141" TargetMode="External" /><Relationship Id="rId23" Type="http://schemas.openxmlformats.org/officeDocument/2006/relationships/hyperlink" Target="https://podminky.urs.cz/item/CS_URS_2025_02/971033541" TargetMode="External" /><Relationship Id="rId24" Type="http://schemas.openxmlformats.org/officeDocument/2006/relationships/hyperlink" Target="https://podminky.urs.cz/item/CS_URS_2025_02/978013191" TargetMode="External" /><Relationship Id="rId25" Type="http://schemas.openxmlformats.org/officeDocument/2006/relationships/hyperlink" Target="https://podminky.urs.cz/item/CS_URS_2025_02/978035117" TargetMode="External" /><Relationship Id="rId26" Type="http://schemas.openxmlformats.org/officeDocument/2006/relationships/hyperlink" Target="https://podminky.urs.cz/item/CS_URS_2025_02/997013152" TargetMode="External" /><Relationship Id="rId27" Type="http://schemas.openxmlformats.org/officeDocument/2006/relationships/hyperlink" Target="https://podminky.urs.cz/item/CS_URS_2025_02/997013631" TargetMode="External" /><Relationship Id="rId28" Type="http://schemas.openxmlformats.org/officeDocument/2006/relationships/hyperlink" Target="https://podminky.urs.cz/item/CS_URS_2025_02/998011008" TargetMode="External" /><Relationship Id="rId29" Type="http://schemas.openxmlformats.org/officeDocument/2006/relationships/hyperlink" Target="https://podminky.urs.cz/item/CS_URS_2025_02/711111001" TargetMode="External" /><Relationship Id="rId30" Type="http://schemas.openxmlformats.org/officeDocument/2006/relationships/hyperlink" Target="https://podminky.urs.cz/item/CS_URS_2025_02/711141559" TargetMode="External" /><Relationship Id="rId31" Type="http://schemas.openxmlformats.org/officeDocument/2006/relationships/hyperlink" Target="https://podminky.urs.cz/item/CS_URS_2025_02/998711111" TargetMode="External" /><Relationship Id="rId32" Type="http://schemas.openxmlformats.org/officeDocument/2006/relationships/hyperlink" Target="https://podminky.urs.cz/item/CS_URS_2025_02/713121111" TargetMode="External" /><Relationship Id="rId33" Type="http://schemas.openxmlformats.org/officeDocument/2006/relationships/hyperlink" Target="https://podminky.urs.cz/item/CS_URS_2025_02/998713111" TargetMode="External" /><Relationship Id="rId34" Type="http://schemas.openxmlformats.org/officeDocument/2006/relationships/hyperlink" Target="https://podminky.urs.cz/item/CS_URS_2025_02/763121465" TargetMode="External" /><Relationship Id="rId35" Type="http://schemas.openxmlformats.org/officeDocument/2006/relationships/hyperlink" Target="https://podminky.urs.cz/item/CS_URS_2025_02/763121714" TargetMode="External" /><Relationship Id="rId36" Type="http://schemas.openxmlformats.org/officeDocument/2006/relationships/hyperlink" Target="https://podminky.urs.cz/item/CS_URS_2025_02/763121761" TargetMode="External" /><Relationship Id="rId37" Type="http://schemas.openxmlformats.org/officeDocument/2006/relationships/hyperlink" Target="https://podminky.urs.cz/item/CS_URS_2025_02/763431001" TargetMode="External" /><Relationship Id="rId38" Type="http://schemas.openxmlformats.org/officeDocument/2006/relationships/hyperlink" Target="https://podminky.urs.cz/item/CS_URS_2025_02/998763321" TargetMode="External" /><Relationship Id="rId39" Type="http://schemas.openxmlformats.org/officeDocument/2006/relationships/hyperlink" Target="https://podminky.urs.cz/item/CS_URS_2025_02/771111011" TargetMode="External" /><Relationship Id="rId40" Type="http://schemas.openxmlformats.org/officeDocument/2006/relationships/hyperlink" Target="https://podminky.urs.cz/item/CS_URS_2025_02/771121011" TargetMode="External" /><Relationship Id="rId41" Type="http://schemas.openxmlformats.org/officeDocument/2006/relationships/hyperlink" Target="https://podminky.urs.cz/item/CS_URS_2025_02/771121022" TargetMode="External" /><Relationship Id="rId42" Type="http://schemas.openxmlformats.org/officeDocument/2006/relationships/hyperlink" Target="https://podminky.urs.cz/item/CS_URS_2025_02/771121025" TargetMode="External" /><Relationship Id="rId43" Type="http://schemas.openxmlformats.org/officeDocument/2006/relationships/hyperlink" Target="https://podminky.urs.cz/item/CS_URS_2025_02/771151022" TargetMode="External" /><Relationship Id="rId44" Type="http://schemas.openxmlformats.org/officeDocument/2006/relationships/hyperlink" Target="https://podminky.urs.cz/item/CS_URS_2025_02/771471810" TargetMode="External" /><Relationship Id="rId45" Type="http://schemas.openxmlformats.org/officeDocument/2006/relationships/hyperlink" Target="https://podminky.urs.cz/item/CS_URS_2025_02/771474112" TargetMode="External" /><Relationship Id="rId46" Type="http://schemas.openxmlformats.org/officeDocument/2006/relationships/hyperlink" Target="https://podminky.urs.cz/item/CS_URS_2025_02/771571810" TargetMode="External" /><Relationship Id="rId47" Type="http://schemas.openxmlformats.org/officeDocument/2006/relationships/hyperlink" Target="https://podminky.urs.cz/item/CS_URS_2025_02/771574414" TargetMode="External" /><Relationship Id="rId48" Type="http://schemas.openxmlformats.org/officeDocument/2006/relationships/hyperlink" Target="https://podminky.urs.cz/item/CS_URS_2025_02/771592011" TargetMode="External" /><Relationship Id="rId49" Type="http://schemas.openxmlformats.org/officeDocument/2006/relationships/hyperlink" Target="https://podminky.urs.cz/item/CS_URS_2025_02/998771111" TargetMode="External" /><Relationship Id="rId50" Type="http://schemas.openxmlformats.org/officeDocument/2006/relationships/hyperlink" Target="https://podminky.urs.cz/item/CS_URS_2025_02/781111011" TargetMode="External" /><Relationship Id="rId51" Type="http://schemas.openxmlformats.org/officeDocument/2006/relationships/hyperlink" Target="https://podminky.urs.cz/item/CS_URS_2025_02/781121011" TargetMode="External" /><Relationship Id="rId52" Type="http://schemas.openxmlformats.org/officeDocument/2006/relationships/hyperlink" Target="https://podminky.urs.cz/item/CS_URS_2025_02/781131112" TargetMode="External" /><Relationship Id="rId53" Type="http://schemas.openxmlformats.org/officeDocument/2006/relationships/hyperlink" Target="https://podminky.urs.cz/item/CS_URS_2025_02/781472214" TargetMode="External" /><Relationship Id="rId54" Type="http://schemas.openxmlformats.org/officeDocument/2006/relationships/hyperlink" Target="https://podminky.urs.cz/item/CS_URS_2025_02/781495211" TargetMode="External" /><Relationship Id="rId55" Type="http://schemas.openxmlformats.org/officeDocument/2006/relationships/hyperlink" Target="https://podminky.urs.cz/item/CS_URS_2025_02/998781111" TargetMode="External" /><Relationship Id="rId56" Type="http://schemas.openxmlformats.org/officeDocument/2006/relationships/hyperlink" Target="https://podminky.urs.cz/item/CS_URS_2025_02/783901403" TargetMode="External" /><Relationship Id="rId57" Type="http://schemas.openxmlformats.org/officeDocument/2006/relationships/hyperlink" Target="https://podminky.urs.cz/item/CS_URS_2025_02/783923161" TargetMode="External" /><Relationship Id="rId58" Type="http://schemas.openxmlformats.org/officeDocument/2006/relationships/hyperlink" Target="https://podminky.urs.cz/item/CS_URS_2025_02/784111001" TargetMode="External" /><Relationship Id="rId59" Type="http://schemas.openxmlformats.org/officeDocument/2006/relationships/hyperlink" Target="https://podminky.urs.cz/item/CS_URS_2025_02/784181101" TargetMode="External" /><Relationship Id="rId60" Type="http://schemas.openxmlformats.org/officeDocument/2006/relationships/hyperlink" Target="https://podminky.urs.cz/item/CS_URS_2025_02/784211101" TargetMode="External" /><Relationship Id="rId6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359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25-33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MŠ Sedmikráska - modernizace a stavební úpravy kuchyně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Liberec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7. 11. 2025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Liberec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ISONOE INVEST a.s.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ISONOE INVEST a.s.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ROUND(SUM(AG55:AG62),2)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ROUND(SUM(AS55:AS62),2)</f>
        <v>0</v>
      </c>
      <c r="AT54" s="108">
        <f>ROUND(SUM(AV54:AW54),2)</f>
        <v>0</v>
      </c>
      <c r="AU54" s="109">
        <f>ROUND(SUM(AU55:AU62),5)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ROUND(SUM(AZ55:AZ62),2)</f>
        <v>0</v>
      </c>
      <c r="BA54" s="108">
        <f>ROUND(SUM(BA55:BA62),2)</f>
        <v>0</v>
      </c>
      <c r="BB54" s="108">
        <f>ROUND(SUM(BB55:BB62),2)</f>
        <v>0</v>
      </c>
      <c r="BC54" s="108">
        <f>ROUND(SUM(BC55:BC62),2)</f>
        <v>0</v>
      </c>
      <c r="BD54" s="110">
        <f>ROUND(SUM(BD55:BD62),2)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'D.1.1 - Architektonicko 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'D.1.1 - Architektonicko s...'!P95</f>
        <v>0</v>
      </c>
      <c r="AV55" s="122">
        <f>'D.1.1 - Architektonicko s...'!J33</f>
        <v>0</v>
      </c>
      <c r="AW55" s="122">
        <f>'D.1.1 - Architektonicko s...'!J34</f>
        <v>0</v>
      </c>
      <c r="AX55" s="122">
        <f>'D.1.1 - Architektonicko s...'!J35</f>
        <v>0</v>
      </c>
      <c r="AY55" s="122">
        <f>'D.1.1 - Architektonicko s...'!J36</f>
        <v>0</v>
      </c>
      <c r="AZ55" s="122">
        <f>'D.1.1 - Architektonicko s...'!F33</f>
        <v>0</v>
      </c>
      <c r="BA55" s="122">
        <f>'D.1.1 - Architektonicko s...'!F34</f>
        <v>0</v>
      </c>
      <c r="BB55" s="122">
        <f>'D.1.1 - Architektonicko s...'!F35</f>
        <v>0</v>
      </c>
      <c r="BC55" s="122">
        <f>'D.1.1 - Architektonicko s...'!F36</f>
        <v>0</v>
      </c>
      <c r="BD55" s="124">
        <f>'D.1.1 - Architektonicko s...'!F37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'D.1.4.1 - Zdravotně techn...'!J30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'D.1.4.1 - Zdravotně techn...'!P89</f>
        <v>0</v>
      </c>
      <c r="AV56" s="122">
        <f>'D.1.4.1 - Zdravotně techn...'!J33</f>
        <v>0</v>
      </c>
      <c r="AW56" s="122">
        <f>'D.1.4.1 - Zdravotně techn...'!J34</f>
        <v>0</v>
      </c>
      <c r="AX56" s="122">
        <f>'D.1.4.1 - Zdravotně techn...'!J35</f>
        <v>0</v>
      </c>
      <c r="AY56" s="122">
        <f>'D.1.4.1 - Zdravotně techn...'!J36</f>
        <v>0</v>
      </c>
      <c r="AZ56" s="122">
        <f>'D.1.4.1 - Zdravotně techn...'!F33</f>
        <v>0</v>
      </c>
      <c r="BA56" s="122">
        <f>'D.1.4.1 - Zdravotně techn...'!F34</f>
        <v>0</v>
      </c>
      <c r="BB56" s="122">
        <f>'D.1.4.1 - Zdravotně techn...'!F35</f>
        <v>0</v>
      </c>
      <c r="BC56" s="122">
        <f>'D.1.4.1 - Zdravotně techn...'!F36</f>
        <v>0</v>
      </c>
      <c r="BD56" s="124">
        <f>'D.1.4.1 - Zdravotně techn...'!F37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'D.1.4.3 - Vzduchotechnika'!J30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'D.1.4.3 - Vzduchotechnika'!P84</f>
        <v>0</v>
      </c>
      <c r="AV57" s="122">
        <f>'D.1.4.3 - Vzduchotechnika'!J33</f>
        <v>0</v>
      </c>
      <c r="AW57" s="122">
        <f>'D.1.4.3 - Vzduchotechnika'!J34</f>
        <v>0</v>
      </c>
      <c r="AX57" s="122">
        <f>'D.1.4.3 - Vzduchotechnika'!J35</f>
        <v>0</v>
      </c>
      <c r="AY57" s="122">
        <f>'D.1.4.3 - Vzduchotechnika'!J36</f>
        <v>0</v>
      </c>
      <c r="AZ57" s="122">
        <f>'D.1.4.3 - Vzduchotechnika'!F33</f>
        <v>0</v>
      </c>
      <c r="BA57" s="122">
        <f>'D.1.4.3 - Vzduchotechnika'!F34</f>
        <v>0</v>
      </c>
      <c r="BB57" s="122">
        <f>'D.1.4.3 - Vzduchotechnika'!F35</f>
        <v>0</v>
      </c>
      <c r="BC57" s="122">
        <f>'D.1.4.3 - Vzduchotechnika'!F36</f>
        <v>0</v>
      </c>
      <c r="BD57" s="124">
        <f>'D.1.4.3 - Vzduchotechnika'!F37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'D.1.4.4 - ELE - Nizké napětí'!J30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'D.1.4.4 - ELE - Nizké napětí'!P88</f>
        <v>0</v>
      </c>
      <c r="AV58" s="122">
        <f>'D.1.4.4 - ELE - Nizké napětí'!J33</f>
        <v>0</v>
      </c>
      <c r="AW58" s="122">
        <f>'D.1.4.4 - ELE - Nizké napětí'!J34</f>
        <v>0</v>
      </c>
      <c r="AX58" s="122">
        <f>'D.1.4.4 - ELE - Nizké napětí'!J35</f>
        <v>0</v>
      </c>
      <c r="AY58" s="122">
        <f>'D.1.4.4 - ELE - Nizké napětí'!J36</f>
        <v>0</v>
      </c>
      <c r="AZ58" s="122">
        <f>'D.1.4.4 - ELE - Nizké napětí'!F33</f>
        <v>0</v>
      </c>
      <c r="BA58" s="122">
        <f>'D.1.4.4 - ELE - Nizké napětí'!F34</f>
        <v>0</v>
      </c>
      <c r="BB58" s="122">
        <f>'D.1.4.4 - ELE - Nizké napětí'!F35</f>
        <v>0</v>
      </c>
      <c r="BC58" s="122">
        <f>'D.1.4.4 - ELE - Nizké napětí'!F36</f>
        <v>0</v>
      </c>
      <c r="BD58" s="124">
        <f>'D.1.4.4 - ELE - Nizké napětí'!F37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7" customFormat="1" ht="16.5" customHeight="1">
      <c r="A59" s="113" t="s">
        <v>75</v>
      </c>
      <c r="B59" s="114"/>
      <c r="C59" s="115"/>
      <c r="D59" s="116" t="s">
        <v>91</v>
      </c>
      <c r="E59" s="116"/>
      <c r="F59" s="116"/>
      <c r="G59" s="116"/>
      <c r="H59" s="116"/>
      <c r="I59" s="117"/>
      <c r="J59" s="116" t="s">
        <v>92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'D.1.4.5 - Chlazení'!J30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78</v>
      </c>
      <c r="AR59" s="120"/>
      <c r="AS59" s="121">
        <v>0</v>
      </c>
      <c r="AT59" s="122">
        <f>ROUND(SUM(AV59:AW59),2)</f>
        <v>0</v>
      </c>
      <c r="AU59" s="123">
        <f>'D.1.4.5 - Chlazení'!P82</f>
        <v>0</v>
      </c>
      <c r="AV59" s="122">
        <f>'D.1.4.5 - Chlazení'!J33</f>
        <v>0</v>
      </c>
      <c r="AW59" s="122">
        <f>'D.1.4.5 - Chlazení'!J34</f>
        <v>0</v>
      </c>
      <c r="AX59" s="122">
        <f>'D.1.4.5 - Chlazení'!J35</f>
        <v>0</v>
      </c>
      <c r="AY59" s="122">
        <f>'D.1.4.5 - Chlazení'!J36</f>
        <v>0</v>
      </c>
      <c r="AZ59" s="122">
        <f>'D.1.4.5 - Chlazení'!F33</f>
        <v>0</v>
      </c>
      <c r="BA59" s="122">
        <f>'D.1.4.5 - Chlazení'!F34</f>
        <v>0</v>
      </c>
      <c r="BB59" s="122">
        <f>'D.1.4.5 - Chlazení'!F35</f>
        <v>0</v>
      </c>
      <c r="BC59" s="122">
        <f>'D.1.4.5 - Chlazení'!F36</f>
        <v>0</v>
      </c>
      <c r="BD59" s="124">
        <f>'D.1.4.5 - Chlazení'!F37</f>
        <v>0</v>
      </c>
      <c r="BE59" s="7"/>
      <c r="BT59" s="125" t="s">
        <v>79</v>
      </c>
      <c r="BV59" s="125" t="s">
        <v>73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7" customFormat="1" ht="16.5" customHeight="1">
      <c r="A60" s="113" t="s">
        <v>75</v>
      </c>
      <c r="B60" s="114"/>
      <c r="C60" s="115"/>
      <c r="D60" s="116" t="s">
        <v>94</v>
      </c>
      <c r="E60" s="116"/>
      <c r="F60" s="116"/>
      <c r="G60" s="116"/>
      <c r="H60" s="116"/>
      <c r="I60" s="117"/>
      <c r="J60" s="116" t="s">
        <v>95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'D.1.4.6 - Plynová odběrná...'!J30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78</v>
      </c>
      <c r="AR60" s="120"/>
      <c r="AS60" s="121">
        <v>0</v>
      </c>
      <c r="AT60" s="122">
        <f>ROUND(SUM(AV60:AW60),2)</f>
        <v>0</v>
      </c>
      <c r="AU60" s="123">
        <f>'D.1.4.6 - Plynová odběrná...'!P81</f>
        <v>0</v>
      </c>
      <c r="AV60" s="122">
        <f>'D.1.4.6 - Plynová odběrná...'!J33</f>
        <v>0</v>
      </c>
      <c r="AW60" s="122">
        <f>'D.1.4.6 - Plynová odběrná...'!J34</f>
        <v>0</v>
      </c>
      <c r="AX60" s="122">
        <f>'D.1.4.6 - Plynová odběrná...'!J35</f>
        <v>0</v>
      </c>
      <c r="AY60" s="122">
        <f>'D.1.4.6 - Plynová odběrná...'!J36</f>
        <v>0</v>
      </c>
      <c r="AZ60" s="122">
        <f>'D.1.4.6 - Plynová odběrná...'!F33</f>
        <v>0</v>
      </c>
      <c r="BA60" s="122">
        <f>'D.1.4.6 - Plynová odběrná...'!F34</f>
        <v>0</v>
      </c>
      <c r="BB60" s="122">
        <f>'D.1.4.6 - Plynová odběrná...'!F35</f>
        <v>0</v>
      </c>
      <c r="BC60" s="122">
        <f>'D.1.4.6 - Plynová odběrná...'!F36</f>
        <v>0</v>
      </c>
      <c r="BD60" s="124">
        <f>'D.1.4.6 - Plynová odběrná...'!F37</f>
        <v>0</v>
      </c>
      <c r="BE60" s="7"/>
      <c r="BT60" s="125" t="s">
        <v>79</v>
      </c>
      <c r="BV60" s="125" t="s">
        <v>73</v>
      </c>
      <c r="BW60" s="125" t="s">
        <v>96</v>
      </c>
      <c r="BX60" s="125" t="s">
        <v>5</v>
      </c>
      <c r="CL60" s="125" t="s">
        <v>19</v>
      </c>
      <c r="CM60" s="125" t="s">
        <v>81</v>
      </c>
    </row>
    <row r="61" s="7" customFormat="1" ht="16.5" customHeight="1">
      <c r="A61" s="113" t="s">
        <v>75</v>
      </c>
      <c r="B61" s="114"/>
      <c r="C61" s="115"/>
      <c r="D61" s="116" t="s">
        <v>97</v>
      </c>
      <c r="E61" s="116"/>
      <c r="F61" s="116"/>
      <c r="G61" s="116"/>
      <c r="H61" s="116"/>
      <c r="I61" s="117"/>
      <c r="J61" s="116" t="s">
        <v>98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'D.1.4.7 - GASTRO'!J30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78</v>
      </c>
      <c r="AR61" s="120"/>
      <c r="AS61" s="121">
        <v>0</v>
      </c>
      <c r="AT61" s="122">
        <f>ROUND(SUM(AV61:AW61),2)</f>
        <v>0</v>
      </c>
      <c r="AU61" s="123">
        <f>'D.1.4.7 - GASTRO'!P79</f>
        <v>0</v>
      </c>
      <c r="AV61" s="122">
        <f>'D.1.4.7 - GASTRO'!J33</f>
        <v>0</v>
      </c>
      <c r="AW61" s="122">
        <f>'D.1.4.7 - GASTRO'!J34</f>
        <v>0</v>
      </c>
      <c r="AX61" s="122">
        <f>'D.1.4.7 - GASTRO'!J35</f>
        <v>0</v>
      </c>
      <c r="AY61" s="122">
        <f>'D.1.4.7 - GASTRO'!J36</f>
        <v>0</v>
      </c>
      <c r="AZ61" s="122">
        <f>'D.1.4.7 - GASTRO'!F33</f>
        <v>0</v>
      </c>
      <c r="BA61" s="122">
        <f>'D.1.4.7 - GASTRO'!F34</f>
        <v>0</v>
      </c>
      <c r="BB61" s="122">
        <f>'D.1.4.7 - GASTRO'!F35</f>
        <v>0</v>
      </c>
      <c r="BC61" s="122">
        <f>'D.1.4.7 - GASTRO'!F36</f>
        <v>0</v>
      </c>
      <c r="BD61" s="124">
        <f>'D.1.4.7 - GASTRO'!F37</f>
        <v>0</v>
      </c>
      <c r="BE61" s="7"/>
      <c r="BT61" s="125" t="s">
        <v>79</v>
      </c>
      <c r="BV61" s="125" t="s">
        <v>73</v>
      </c>
      <c r="BW61" s="125" t="s">
        <v>99</v>
      </c>
      <c r="BX61" s="125" t="s">
        <v>5</v>
      </c>
      <c r="CL61" s="125" t="s">
        <v>19</v>
      </c>
      <c r="CM61" s="125" t="s">
        <v>81</v>
      </c>
    </row>
    <row r="62" s="7" customFormat="1" ht="16.5" customHeight="1">
      <c r="A62" s="113" t="s">
        <v>75</v>
      </c>
      <c r="B62" s="114"/>
      <c r="C62" s="115"/>
      <c r="D62" s="116" t="s">
        <v>100</v>
      </c>
      <c r="E62" s="116"/>
      <c r="F62" s="116"/>
      <c r="G62" s="116"/>
      <c r="H62" s="116"/>
      <c r="I62" s="117"/>
      <c r="J62" s="116" t="s">
        <v>101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'VRN - Vedlejší rozpočtové...'!J30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78</v>
      </c>
      <c r="AR62" s="120"/>
      <c r="AS62" s="126">
        <v>0</v>
      </c>
      <c r="AT62" s="127">
        <f>ROUND(SUM(AV62:AW62),2)</f>
        <v>0</v>
      </c>
      <c r="AU62" s="128">
        <f>'VRN - Vedlejší rozpočtové...'!P86</f>
        <v>0</v>
      </c>
      <c r="AV62" s="127">
        <f>'VRN - Vedlejší rozpočtové...'!J33</f>
        <v>0</v>
      </c>
      <c r="AW62" s="127">
        <f>'VRN - Vedlejší rozpočtové...'!J34</f>
        <v>0</v>
      </c>
      <c r="AX62" s="127">
        <f>'VRN - Vedlejší rozpočtové...'!J35</f>
        <v>0</v>
      </c>
      <c r="AY62" s="127">
        <f>'VRN - Vedlejší rozpočtové...'!J36</f>
        <v>0</v>
      </c>
      <c r="AZ62" s="127">
        <f>'VRN - Vedlejší rozpočtové...'!F33</f>
        <v>0</v>
      </c>
      <c r="BA62" s="127">
        <f>'VRN - Vedlejší rozpočtové...'!F34</f>
        <v>0</v>
      </c>
      <c r="BB62" s="127">
        <f>'VRN - Vedlejší rozpočtové...'!F35</f>
        <v>0</v>
      </c>
      <c r="BC62" s="127">
        <f>'VRN - Vedlejší rozpočtové...'!F36</f>
        <v>0</v>
      </c>
      <c r="BD62" s="129">
        <f>'VRN - Vedlejší rozpočtové...'!F37</f>
        <v>0</v>
      </c>
      <c r="BE62" s="7"/>
      <c r="BT62" s="125" t="s">
        <v>79</v>
      </c>
      <c r="BV62" s="125" t="s">
        <v>73</v>
      </c>
      <c r="BW62" s="125" t="s">
        <v>102</v>
      </c>
      <c r="BX62" s="125" t="s">
        <v>5</v>
      </c>
      <c r="CL62" s="125" t="s">
        <v>19</v>
      </c>
      <c r="CM62" s="125" t="s">
        <v>81</v>
      </c>
    </row>
    <row r="63" s="2" customFormat="1" ht="30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</sheetData>
  <sheetProtection sheet="1" formatColumns="0" formatRows="0" objects="1" scenarios="1" spinCount="100000" saltValue="Y/C27SkPMJ4Hp7Vib16vwcX/PMoT9nkvv7EBTbcofxd8Vq68YyBRGlQYkB7hL6yDZtujDV73RpTL2r7CvhcHZg==" hashValue="pDDkruZoShvkG0iiBQfzI2V6x8LjFfAAChyubkJF8wH/EqIzv4SwCwNfOMsJ3qpjIhF+MZoRou3kgIbjUt23Pw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.1 - Architektonicko s...'!C2" display="/"/>
    <hyperlink ref="A56" location="'D.1.4.1 - Zdravotně techn...'!C2" display="/"/>
    <hyperlink ref="A57" location="'D.1.4.3 - Vzduchotechnika'!C2" display="/"/>
    <hyperlink ref="A58" location="'D.1.4.4 - ELE - Nizké napětí'!C2" display="/"/>
    <hyperlink ref="A59" location="'D.1.4.5 - Chlazení'!C2" display="/"/>
    <hyperlink ref="A60" location="'D.1.4.6 - Plynová odběrná...'!C2" display="/"/>
    <hyperlink ref="A61" location="'D.1.4.7 - GASTRO'!C2" display="/"/>
    <hyperlink ref="A62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1382</v>
      </c>
      <c r="H4" s="22"/>
    </row>
    <row r="5" s="1" customFormat="1" ht="12" customHeight="1">
      <c r="B5" s="22"/>
      <c r="C5" s="280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81" t="s">
        <v>16</v>
      </c>
      <c r="D6" s="282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7. 11. 2025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83"/>
      <c r="C9" s="284" t="s">
        <v>52</v>
      </c>
      <c r="D9" s="285" t="s">
        <v>53</v>
      </c>
      <c r="E9" s="285" t="s">
        <v>160</v>
      </c>
      <c r="F9" s="286" t="s">
        <v>1383</v>
      </c>
      <c r="G9" s="180"/>
      <c r="H9" s="283"/>
    </row>
    <row r="10" s="2" customFormat="1" ht="26.4" customHeight="1">
      <c r="A10" s="40"/>
      <c r="B10" s="46"/>
      <c r="C10" s="287" t="s">
        <v>76</v>
      </c>
      <c r="D10" s="287" t="s">
        <v>77</v>
      </c>
      <c r="E10" s="40"/>
      <c r="F10" s="40"/>
      <c r="G10" s="40"/>
      <c r="H10" s="46"/>
    </row>
    <row r="11" s="2" customFormat="1" ht="16.8" customHeight="1">
      <c r="A11" s="40"/>
      <c r="B11" s="46"/>
      <c r="C11" s="288" t="s">
        <v>103</v>
      </c>
      <c r="D11" s="289" t="s">
        <v>104</v>
      </c>
      <c r="E11" s="290" t="s">
        <v>105</v>
      </c>
      <c r="F11" s="291">
        <v>10.4</v>
      </c>
      <c r="G11" s="40"/>
      <c r="H11" s="46"/>
    </row>
    <row r="12" s="2" customFormat="1" ht="16.8" customHeight="1">
      <c r="A12" s="40"/>
      <c r="B12" s="46"/>
      <c r="C12" s="292" t="s">
        <v>19</v>
      </c>
      <c r="D12" s="292" t="s">
        <v>1384</v>
      </c>
      <c r="E12" s="19" t="s">
        <v>19</v>
      </c>
      <c r="F12" s="293">
        <v>0</v>
      </c>
      <c r="G12" s="40"/>
      <c r="H12" s="46"/>
    </row>
    <row r="13" s="2" customFormat="1" ht="16.8" customHeight="1">
      <c r="A13" s="40"/>
      <c r="B13" s="46"/>
      <c r="C13" s="292" t="s">
        <v>19</v>
      </c>
      <c r="D13" s="292" t="s">
        <v>1385</v>
      </c>
      <c r="E13" s="19" t="s">
        <v>19</v>
      </c>
      <c r="F13" s="293">
        <v>10.4</v>
      </c>
      <c r="G13" s="40"/>
      <c r="H13" s="46"/>
    </row>
    <row r="14" s="2" customFormat="1" ht="16.8" customHeight="1">
      <c r="A14" s="40"/>
      <c r="B14" s="46"/>
      <c r="C14" s="294" t="s">
        <v>1386</v>
      </c>
      <c r="D14" s="40"/>
      <c r="E14" s="40"/>
      <c r="F14" s="40"/>
      <c r="G14" s="40"/>
      <c r="H14" s="46"/>
    </row>
    <row r="15" s="2" customFormat="1" ht="16.8" customHeight="1">
      <c r="A15" s="40"/>
      <c r="B15" s="46"/>
      <c r="C15" s="292" t="s">
        <v>522</v>
      </c>
      <c r="D15" s="292" t="s">
        <v>1387</v>
      </c>
      <c r="E15" s="19" t="s">
        <v>105</v>
      </c>
      <c r="F15" s="293">
        <v>57.219999999999999</v>
      </c>
      <c r="G15" s="40"/>
      <c r="H15" s="46"/>
    </row>
    <row r="16" s="2" customFormat="1" ht="16.8" customHeight="1">
      <c r="A16" s="40"/>
      <c r="B16" s="46"/>
      <c r="C16" s="292" t="s">
        <v>528</v>
      </c>
      <c r="D16" s="292" t="s">
        <v>1388</v>
      </c>
      <c r="E16" s="19" t="s">
        <v>105</v>
      </c>
      <c r="F16" s="293">
        <v>57.219999999999999</v>
      </c>
      <c r="G16" s="40"/>
      <c r="H16" s="46"/>
    </row>
    <row r="17" s="2" customFormat="1" ht="16.8" customHeight="1">
      <c r="A17" s="40"/>
      <c r="B17" s="46"/>
      <c r="C17" s="292" t="s">
        <v>540</v>
      </c>
      <c r="D17" s="292" t="s">
        <v>1389</v>
      </c>
      <c r="E17" s="19" t="s">
        <v>105</v>
      </c>
      <c r="F17" s="293">
        <v>10.4</v>
      </c>
      <c r="G17" s="40"/>
      <c r="H17" s="46"/>
    </row>
    <row r="18" s="2" customFormat="1" ht="16.8" customHeight="1">
      <c r="A18" s="40"/>
      <c r="B18" s="46"/>
      <c r="C18" s="292" t="s">
        <v>545</v>
      </c>
      <c r="D18" s="292" t="s">
        <v>1390</v>
      </c>
      <c r="E18" s="19" t="s">
        <v>105</v>
      </c>
      <c r="F18" s="293">
        <v>57.219999999999999</v>
      </c>
      <c r="G18" s="40"/>
      <c r="H18" s="46"/>
    </row>
    <row r="19" s="2" customFormat="1" ht="16.8" customHeight="1">
      <c r="A19" s="40"/>
      <c r="B19" s="46"/>
      <c r="C19" s="292" t="s">
        <v>571</v>
      </c>
      <c r="D19" s="292" t="s">
        <v>1391</v>
      </c>
      <c r="E19" s="19" t="s">
        <v>105</v>
      </c>
      <c r="F19" s="293">
        <v>57.219999999999999</v>
      </c>
      <c r="G19" s="40"/>
      <c r="H19" s="46"/>
    </row>
    <row r="20" s="2" customFormat="1" ht="16.8" customHeight="1">
      <c r="A20" s="40"/>
      <c r="B20" s="46"/>
      <c r="C20" s="292" t="s">
        <v>593</v>
      </c>
      <c r="D20" s="292" t="s">
        <v>1392</v>
      </c>
      <c r="E20" s="19" t="s">
        <v>105</v>
      </c>
      <c r="F20" s="293">
        <v>57.219999999999999</v>
      </c>
      <c r="G20" s="40"/>
      <c r="H20" s="46"/>
    </row>
    <row r="21" s="2" customFormat="1" ht="16.8" customHeight="1">
      <c r="A21" s="40"/>
      <c r="B21" s="46"/>
      <c r="C21" s="292" t="s">
        <v>577</v>
      </c>
      <c r="D21" s="292" t="s">
        <v>1393</v>
      </c>
      <c r="E21" s="19" t="s">
        <v>105</v>
      </c>
      <c r="F21" s="293">
        <v>32.728999999999999</v>
      </c>
      <c r="G21" s="40"/>
      <c r="H21" s="46"/>
    </row>
    <row r="22" s="2" customFormat="1" ht="16.8" customHeight="1">
      <c r="A22" s="40"/>
      <c r="B22" s="46"/>
      <c r="C22" s="288" t="s">
        <v>135</v>
      </c>
      <c r="D22" s="289" t="s">
        <v>136</v>
      </c>
      <c r="E22" s="290" t="s">
        <v>105</v>
      </c>
      <c r="F22" s="291">
        <v>33.039999999999999</v>
      </c>
      <c r="G22" s="40"/>
      <c r="H22" s="46"/>
    </row>
    <row r="23" s="2" customFormat="1" ht="16.8" customHeight="1">
      <c r="A23" s="40"/>
      <c r="B23" s="46"/>
      <c r="C23" s="292" t="s">
        <v>19</v>
      </c>
      <c r="D23" s="292" t="s">
        <v>217</v>
      </c>
      <c r="E23" s="19" t="s">
        <v>19</v>
      </c>
      <c r="F23" s="293">
        <v>0</v>
      </c>
      <c r="G23" s="40"/>
      <c r="H23" s="46"/>
    </row>
    <row r="24" s="2" customFormat="1" ht="16.8" customHeight="1">
      <c r="A24" s="40"/>
      <c r="B24" s="46"/>
      <c r="C24" s="292" t="s">
        <v>19</v>
      </c>
      <c r="D24" s="292" t="s">
        <v>1394</v>
      </c>
      <c r="E24" s="19" t="s">
        <v>19</v>
      </c>
      <c r="F24" s="293">
        <v>33.039999999999999</v>
      </c>
      <c r="G24" s="40"/>
      <c r="H24" s="46"/>
    </row>
    <row r="25" s="2" customFormat="1" ht="16.8" customHeight="1">
      <c r="A25" s="40"/>
      <c r="B25" s="46"/>
      <c r="C25" s="294" t="s">
        <v>1386</v>
      </c>
      <c r="D25" s="40"/>
      <c r="E25" s="40"/>
      <c r="F25" s="40"/>
      <c r="G25" s="40"/>
      <c r="H25" s="46"/>
    </row>
    <row r="26" s="2" customFormat="1" ht="16.8" customHeight="1">
      <c r="A26" s="40"/>
      <c r="B26" s="46"/>
      <c r="C26" s="292" t="s">
        <v>246</v>
      </c>
      <c r="D26" s="292" t="s">
        <v>1395</v>
      </c>
      <c r="E26" s="19" t="s">
        <v>105</v>
      </c>
      <c r="F26" s="293">
        <v>114.44</v>
      </c>
      <c r="G26" s="40"/>
      <c r="H26" s="46"/>
    </row>
    <row r="27" s="2" customFormat="1" ht="16.8" customHeight="1">
      <c r="A27" s="40"/>
      <c r="B27" s="46"/>
      <c r="C27" s="292" t="s">
        <v>253</v>
      </c>
      <c r="D27" s="292" t="s">
        <v>1396</v>
      </c>
      <c r="E27" s="19" t="s">
        <v>105</v>
      </c>
      <c r="F27" s="293">
        <v>57.219999999999999</v>
      </c>
      <c r="G27" s="40"/>
      <c r="H27" s="46"/>
    </row>
    <row r="28" s="2" customFormat="1" ht="16.8" customHeight="1">
      <c r="A28" s="40"/>
      <c r="B28" s="46"/>
      <c r="C28" s="292" t="s">
        <v>258</v>
      </c>
      <c r="D28" s="292" t="s">
        <v>1397</v>
      </c>
      <c r="E28" s="19" t="s">
        <v>105</v>
      </c>
      <c r="F28" s="293">
        <v>57.219999999999999</v>
      </c>
      <c r="G28" s="40"/>
      <c r="H28" s="46"/>
    </row>
    <row r="29" s="2" customFormat="1" ht="16.8" customHeight="1">
      <c r="A29" s="40"/>
      <c r="B29" s="46"/>
      <c r="C29" s="292" t="s">
        <v>672</v>
      </c>
      <c r="D29" s="292" t="s">
        <v>1398</v>
      </c>
      <c r="E29" s="19" t="s">
        <v>105</v>
      </c>
      <c r="F29" s="293">
        <v>150.01599999999999</v>
      </c>
      <c r="G29" s="40"/>
      <c r="H29" s="46"/>
    </row>
    <row r="30" s="2" customFormat="1" ht="16.8" customHeight="1">
      <c r="A30" s="40"/>
      <c r="B30" s="46"/>
      <c r="C30" s="292" t="s">
        <v>359</v>
      </c>
      <c r="D30" s="292" t="s">
        <v>1399</v>
      </c>
      <c r="E30" s="19" t="s">
        <v>105</v>
      </c>
      <c r="F30" s="293">
        <v>57.219999999999999</v>
      </c>
      <c r="G30" s="40"/>
      <c r="H30" s="46"/>
    </row>
    <row r="31" s="2" customFormat="1" ht="16.8" customHeight="1">
      <c r="A31" s="40"/>
      <c r="B31" s="46"/>
      <c r="C31" s="288" t="s">
        <v>108</v>
      </c>
      <c r="D31" s="289" t="s">
        <v>109</v>
      </c>
      <c r="E31" s="290" t="s">
        <v>105</v>
      </c>
      <c r="F31" s="291">
        <v>13.779999999999999</v>
      </c>
      <c r="G31" s="40"/>
      <c r="H31" s="46"/>
    </row>
    <row r="32" s="2" customFormat="1" ht="16.8" customHeight="1">
      <c r="A32" s="40"/>
      <c r="B32" s="46"/>
      <c r="C32" s="292" t="s">
        <v>19</v>
      </c>
      <c r="D32" s="292" t="s">
        <v>368</v>
      </c>
      <c r="E32" s="19" t="s">
        <v>19</v>
      </c>
      <c r="F32" s="293">
        <v>0</v>
      </c>
      <c r="G32" s="40"/>
      <c r="H32" s="46"/>
    </row>
    <row r="33" s="2" customFormat="1" ht="16.8" customHeight="1">
      <c r="A33" s="40"/>
      <c r="B33" s="46"/>
      <c r="C33" s="292" t="s">
        <v>19</v>
      </c>
      <c r="D33" s="292" t="s">
        <v>1400</v>
      </c>
      <c r="E33" s="19" t="s">
        <v>19</v>
      </c>
      <c r="F33" s="293">
        <v>0</v>
      </c>
      <c r="G33" s="40"/>
      <c r="H33" s="46"/>
    </row>
    <row r="34" s="2" customFormat="1" ht="16.8" customHeight="1">
      <c r="A34" s="40"/>
      <c r="B34" s="46"/>
      <c r="C34" s="292" t="s">
        <v>19</v>
      </c>
      <c r="D34" s="292" t="s">
        <v>110</v>
      </c>
      <c r="E34" s="19" t="s">
        <v>19</v>
      </c>
      <c r="F34" s="293">
        <v>13.779999999999999</v>
      </c>
      <c r="G34" s="40"/>
      <c r="H34" s="46"/>
    </row>
    <row r="35" s="2" customFormat="1" ht="16.8" customHeight="1">
      <c r="A35" s="40"/>
      <c r="B35" s="46"/>
      <c r="C35" s="294" t="s">
        <v>1386</v>
      </c>
      <c r="D35" s="40"/>
      <c r="E35" s="40"/>
      <c r="F35" s="40"/>
      <c r="G35" s="40"/>
      <c r="H35" s="46"/>
    </row>
    <row r="36" s="2" customFormat="1" ht="16.8" customHeight="1">
      <c r="A36" s="40"/>
      <c r="B36" s="46"/>
      <c r="C36" s="292" t="s">
        <v>292</v>
      </c>
      <c r="D36" s="292" t="s">
        <v>1401</v>
      </c>
      <c r="E36" s="19" t="s">
        <v>294</v>
      </c>
      <c r="F36" s="293">
        <v>2.1509999999999998</v>
      </c>
      <c r="G36" s="40"/>
      <c r="H36" s="46"/>
    </row>
    <row r="37" s="2" customFormat="1" ht="16.8" customHeight="1">
      <c r="A37" s="40"/>
      <c r="B37" s="46"/>
      <c r="C37" s="292" t="s">
        <v>306</v>
      </c>
      <c r="D37" s="292" t="s">
        <v>1402</v>
      </c>
      <c r="E37" s="19" t="s">
        <v>186</v>
      </c>
      <c r="F37" s="293">
        <v>0.187</v>
      </c>
      <c r="G37" s="40"/>
      <c r="H37" s="46"/>
    </row>
    <row r="38" s="2" customFormat="1" ht="16.8" customHeight="1">
      <c r="A38" s="40"/>
      <c r="B38" s="46"/>
      <c r="C38" s="292" t="s">
        <v>522</v>
      </c>
      <c r="D38" s="292" t="s">
        <v>1387</v>
      </c>
      <c r="E38" s="19" t="s">
        <v>105</v>
      </c>
      <c r="F38" s="293">
        <v>57.219999999999999</v>
      </c>
      <c r="G38" s="40"/>
      <c r="H38" s="46"/>
    </row>
    <row r="39" s="2" customFormat="1" ht="16.8" customHeight="1">
      <c r="A39" s="40"/>
      <c r="B39" s="46"/>
      <c r="C39" s="292" t="s">
        <v>528</v>
      </c>
      <c r="D39" s="292" t="s">
        <v>1388</v>
      </c>
      <c r="E39" s="19" t="s">
        <v>105</v>
      </c>
      <c r="F39" s="293">
        <v>57.219999999999999</v>
      </c>
      <c r="G39" s="40"/>
      <c r="H39" s="46"/>
    </row>
    <row r="40" s="2" customFormat="1" ht="16.8" customHeight="1">
      <c r="A40" s="40"/>
      <c r="B40" s="46"/>
      <c r="C40" s="292" t="s">
        <v>534</v>
      </c>
      <c r="D40" s="292" t="s">
        <v>1403</v>
      </c>
      <c r="E40" s="19" t="s">
        <v>105</v>
      </c>
      <c r="F40" s="293">
        <v>46.82</v>
      </c>
      <c r="G40" s="40"/>
      <c r="H40" s="46"/>
    </row>
    <row r="41" s="2" customFormat="1" ht="16.8" customHeight="1">
      <c r="A41" s="40"/>
      <c r="B41" s="46"/>
      <c r="C41" s="292" t="s">
        <v>545</v>
      </c>
      <c r="D41" s="292" t="s">
        <v>1390</v>
      </c>
      <c r="E41" s="19" t="s">
        <v>105</v>
      </c>
      <c r="F41" s="293">
        <v>57.219999999999999</v>
      </c>
      <c r="G41" s="40"/>
      <c r="H41" s="46"/>
    </row>
    <row r="42" s="2" customFormat="1" ht="16.8" customHeight="1">
      <c r="A42" s="40"/>
      <c r="B42" s="46"/>
      <c r="C42" s="292" t="s">
        <v>571</v>
      </c>
      <c r="D42" s="292" t="s">
        <v>1391</v>
      </c>
      <c r="E42" s="19" t="s">
        <v>105</v>
      </c>
      <c r="F42" s="293">
        <v>57.219999999999999</v>
      </c>
      <c r="G42" s="40"/>
      <c r="H42" s="46"/>
    </row>
    <row r="43" s="2" customFormat="1" ht="16.8" customHeight="1">
      <c r="A43" s="40"/>
      <c r="B43" s="46"/>
      <c r="C43" s="292" t="s">
        <v>593</v>
      </c>
      <c r="D43" s="292" t="s">
        <v>1392</v>
      </c>
      <c r="E43" s="19" t="s">
        <v>105</v>
      </c>
      <c r="F43" s="293">
        <v>57.219999999999999</v>
      </c>
      <c r="G43" s="40"/>
      <c r="H43" s="46"/>
    </row>
    <row r="44" s="2" customFormat="1" ht="16.8" customHeight="1">
      <c r="A44" s="40"/>
      <c r="B44" s="46"/>
      <c r="C44" s="292" t="s">
        <v>643</v>
      </c>
      <c r="D44" s="292" t="s">
        <v>1404</v>
      </c>
      <c r="E44" s="19" t="s">
        <v>105</v>
      </c>
      <c r="F44" s="293">
        <v>46.82</v>
      </c>
      <c r="G44" s="40"/>
      <c r="H44" s="46"/>
    </row>
    <row r="45" s="2" customFormat="1" ht="16.8" customHeight="1">
      <c r="A45" s="40"/>
      <c r="B45" s="46"/>
      <c r="C45" s="292" t="s">
        <v>648</v>
      </c>
      <c r="D45" s="292" t="s">
        <v>1405</v>
      </c>
      <c r="E45" s="19" t="s">
        <v>105</v>
      </c>
      <c r="F45" s="293">
        <v>13.779999999999999</v>
      </c>
      <c r="G45" s="40"/>
      <c r="H45" s="46"/>
    </row>
    <row r="46" s="2" customFormat="1" ht="16.8" customHeight="1">
      <c r="A46" s="40"/>
      <c r="B46" s="46"/>
      <c r="C46" s="292" t="s">
        <v>337</v>
      </c>
      <c r="D46" s="292" t="s">
        <v>1406</v>
      </c>
      <c r="E46" s="19" t="s">
        <v>294</v>
      </c>
      <c r="F46" s="293">
        <v>4.6820000000000004</v>
      </c>
      <c r="G46" s="40"/>
      <c r="H46" s="46"/>
    </row>
    <row r="47" s="2" customFormat="1" ht="16.8" customHeight="1">
      <c r="A47" s="40"/>
      <c r="B47" s="46"/>
      <c r="C47" s="292" t="s">
        <v>583</v>
      </c>
      <c r="D47" s="292" t="s">
        <v>1393</v>
      </c>
      <c r="E47" s="19" t="s">
        <v>105</v>
      </c>
      <c r="F47" s="293">
        <v>15.847</v>
      </c>
      <c r="G47" s="40"/>
      <c r="H47" s="46"/>
    </row>
    <row r="48" s="2" customFormat="1" ht="16.8" customHeight="1">
      <c r="A48" s="40"/>
      <c r="B48" s="46"/>
      <c r="C48" s="288" t="s">
        <v>112</v>
      </c>
      <c r="D48" s="289" t="s">
        <v>113</v>
      </c>
      <c r="E48" s="290" t="s">
        <v>105</v>
      </c>
      <c r="F48" s="291">
        <v>14.98</v>
      </c>
      <c r="G48" s="40"/>
      <c r="H48" s="46"/>
    </row>
    <row r="49" s="2" customFormat="1" ht="16.8" customHeight="1">
      <c r="A49" s="40"/>
      <c r="B49" s="46"/>
      <c r="C49" s="292" t="s">
        <v>19</v>
      </c>
      <c r="D49" s="292" t="s">
        <v>217</v>
      </c>
      <c r="E49" s="19" t="s">
        <v>19</v>
      </c>
      <c r="F49" s="293">
        <v>0</v>
      </c>
      <c r="G49" s="40"/>
      <c r="H49" s="46"/>
    </row>
    <row r="50" s="2" customFormat="1" ht="16.8" customHeight="1">
      <c r="A50" s="40"/>
      <c r="B50" s="46"/>
      <c r="C50" s="292" t="s">
        <v>19</v>
      </c>
      <c r="D50" s="292" t="s">
        <v>1407</v>
      </c>
      <c r="E50" s="19" t="s">
        <v>19</v>
      </c>
      <c r="F50" s="293">
        <v>0</v>
      </c>
      <c r="G50" s="40"/>
      <c r="H50" s="46"/>
    </row>
    <row r="51" s="2" customFormat="1" ht="16.8" customHeight="1">
      <c r="A51" s="40"/>
      <c r="B51" s="46"/>
      <c r="C51" s="292" t="s">
        <v>19</v>
      </c>
      <c r="D51" s="292" t="s">
        <v>114</v>
      </c>
      <c r="E51" s="19" t="s">
        <v>19</v>
      </c>
      <c r="F51" s="293">
        <v>14.98</v>
      </c>
      <c r="G51" s="40"/>
      <c r="H51" s="46"/>
    </row>
    <row r="52" s="2" customFormat="1" ht="16.8" customHeight="1">
      <c r="A52" s="40"/>
      <c r="B52" s="46"/>
      <c r="C52" s="294" t="s">
        <v>1386</v>
      </c>
      <c r="D52" s="40"/>
      <c r="E52" s="40"/>
      <c r="F52" s="40"/>
      <c r="G52" s="40"/>
      <c r="H52" s="46"/>
    </row>
    <row r="53" s="2" customFormat="1" ht="16.8" customHeight="1">
      <c r="A53" s="40"/>
      <c r="B53" s="46"/>
      <c r="C53" s="292" t="s">
        <v>292</v>
      </c>
      <c r="D53" s="292" t="s">
        <v>1401</v>
      </c>
      <c r="E53" s="19" t="s">
        <v>294</v>
      </c>
      <c r="F53" s="293">
        <v>2.1509999999999998</v>
      </c>
      <c r="G53" s="40"/>
      <c r="H53" s="46"/>
    </row>
    <row r="54" s="2" customFormat="1" ht="16.8" customHeight="1">
      <c r="A54" s="40"/>
      <c r="B54" s="46"/>
      <c r="C54" s="292" t="s">
        <v>306</v>
      </c>
      <c r="D54" s="292" t="s">
        <v>1402</v>
      </c>
      <c r="E54" s="19" t="s">
        <v>186</v>
      </c>
      <c r="F54" s="293">
        <v>0.187</v>
      </c>
      <c r="G54" s="40"/>
      <c r="H54" s="46"/>
    </row>
    <row r="55" s="2" customFormat="1" ht="16.8" customHeight="1">
      <c r="A55" s="40"/>
      <c r="B55" s="46"/>
      <c r="C55" s="292" t="s">
        <v>313</v>
      </c>
      <c r="D55" s="292" t="s">
        <v>1408</v>
      </c>
      <c r="E55" s="19" t="s">
        <v>105</v>
      </c>
      <c r="F55" s="293">
        <v>14.98</v>
      </c>
      <c r="G55" s="40"/>
      <c r="H55" s="46"/>
    </row>
    <row r="56" s="2" customFormat="1" ht="16.8" customHeight="1">
      <c r="A56" s="40"/>
      <c r="B56" s="46"/>
      <c r="C56" s="292" t="s">
        <v>411</v>
      </c>
      <c r="D56" s="292" t="s">
        <v>1409</v>
      </c>
      <c r="E56" s="19" t="s">
        <v>105</v>
      </c>
      <c r="F56" s="293">
        <v>33.039999999999999</v>
      </c>
      <c r="G56" s="40"/>
      <c r="H56" s="46"/>
    </row>
    <row r="57" s="2" customFormat="1" ht="16.8" customHeight="1">
      <c r="A57" s="40"/>
      <c r="B57" s="46"/>
      <c r="C57" s="292" t="s">
        <v>422</v>
      </c>
      <c r="D57" s="292" t="s">
        <v>1410</v>
      </c>
      <c r="E57" s="19" t="s">
        <v>105</v>
      </c>
      <c r="F57" s="293">
        <v>33.039999999999999</v>
      </c>
      <c r="G57" s="40"/>
      <c r="H57" s="46"/>
    </row>
    <row r="58" s="2" customFormat="1" ht="16.8" customHeight="1">
      <c r="A58" s="40"/>
      <c r="B58" s="46"/>
      <c r="C58" s="292" t="s">
        <v>439</v>
      </c>
      <c r="D58" s="292" t="s">
        <v>1411</v>
      </c>
      <c r="E58" s="19" t="s">
        <v>105</v>
      </c>
      <c r="F58" s="293">
        <v>14.98</v>
      </c>
      <c r="G58" s="40"/>
      <c r="H58" s="46"/>
    </row>
    <row r="59" s="2" customFormat="1" ht="16.8" customHeight="1">
      <c r="A59" s="40"/>
      <c r="B59" s="46"/>
      <c r="C59" s="292" t="s">
        <v>522</v>
      </c>
      <c r="D59" s="292" t="s">
        <v>1387</v>
      </c>
      <c r="E59" s="19" t="s">
        <v>105</v>
      </c>
      <c r="F59" s="293">
        <v>57.219999999999999</v>
      </c>
      <c r="G59" s="40"/>
      <c r="H59" s="46"/>
    </row>
    <row r="60" s="2" customFormat="1" ht="16.8" customHeight="1">
      <c r="A60" s="40"/>
      <c r="B60" s="46"/>
      <c r="C60" s="292" t="s">
        <v>528</v>
      </c>
      <c r="D60" s="292" t="s">
        <v>1388</v>
      </c>
      <c r="E60" s="19" t="s">
        <v>105</v>
      </c>
      <c r="F60" s="293">
        <v>57.219999999999999</v>
      </c>
      <c r="G60" s="40"/>
      <c r="H60" s="46"/>
    </row>
    <row r="61" s="2" customFormat="1" ht="16.8" customHeight="1">
      <c r="A61" s="40"/>
      <c r="B61" s="46"/>
      <c r="C61" s="292" t="s">
        <v>534</v>
      </c>
      <c r="D61" s="292" t="s">
        <v>1403</v>
      </c>
      <c r="E61" s="19" t="s">
        <v>105</v>
      </c>
      <c r="F61" s="293">
        <v>46.82</v>
      </c>
      <c r="G61" s="40"/>
      <c r="H61" s="46"/>
    </row>
    <row r="62" s="2" customFormat="1" ht="16.8" customHeight="1">
      <c r="A62" s="40"/>
      <c r="B62" s="46"/>
      <c r="C62" s="292" t="s">
        <v>545</v>
      </c>
      <c r="D62" s="292" t="s">
        <v>1390</v>
      </c>
      <c r="E62" s="19" t="s">
        <v>105</v>
      </c>
      <c r="F62" s="293">
        <v>57.219999999999999</v>
      </c>
      <c r="G62" s="40"/>
      <c r="H62" s="46"/>
    </row>
    <row r="63" s="2" customFormat="1" ht="16.8" customHeight="1">
      <c r="A63" s="40"/>
      <c r="B63" s="46"/>
      <c r="C63" s="292" t="s">
        <v>571</v>
      </c>
      <c r="D63" s="292" t="s">
        <v>1391</v>
      </c>
      <c r="E63" s="19" t="s">
        <v>105</v>
      </c>
      <c r="F63" s="293">
        <v>57.219999999999999</v>
      </c>
      <c r="G63" s="40"/>
      <c r="H63" s="46"/>
    </row>
    <row r="64" s="2" customFormat="1" ht="16.8" customHeight="1">
      <c r="A64" s="40"/>
      <c r="B64" s="46"/>
      <c r="C64" s="292" t="s">
        <v>593</v>
      </c>
      <c r="D64" s="292" t="s">
        <v>1392</v>
      </c>
      <c r="E64" s="19" t="s">
        <v>105</v>
      </c>
      <c r="F64" s="293">
        <v>57.219999999999999</v>
      </c>
      <c r="G64" s="40"/>
      <c r="H64" s="46"/>
    </row>
    <row r="65" s="2" customFormat="1" ht="16.8" customHeight="1">
      <c r="A65" s="40"/>
      <c r="B65" s="46"/>
      <c r="C65" s="292" t="s">
        <v>643</v>
      </c>
      <c r="D65" s="292" t="s">
        <v>1404</v>
      </c>
      <c r="E65" s="19" t="s">
        <v>105</v>
      </c>
      <c r="F65" s="293">
        <v>46.82</v>
      </c>
      <c r="G65" s="40"/>
      <c r="H65" s="46"/>
    </row>
    <row r="66" s="2" customFormat="1" ht="16.8" customHeight="1">
      <c r="A66" s="40"/>
      <c r="B66" s="46"/>
      <c r="C66" s="292" t="s">
        <v>337</v>
      </c>
      <c r="D66" s="292" t="s">
        <v>1406</v>
      </c>
      <c r="E66" s="19" t="s">
        <v>294</v>
      </c>
      <c r="F66" s="293">
        <v>4.6820000000000004</v>
      </c>
      <c r="G66" s="40"/>
      <c r="H66" s="46"/>
    </row>
    <row r="67" s="2" customFormat="1" ht="16.8" customHeight="1">
      <c r="A67" s="40"/>
      <c r="B67" s="46"/>
      <c r="C67" s="292" t="s">
        <v>588</v>
      </c>
      <c r="D67" s="292" t="s">
        <v>1393</v>
      </c>
      <c r="E67" s="19" t="s">
        <v>105</v>
      </c>
      <c r="F67" s="293">
        <v>17.227</v>
      </c>
      <c r="G67" s="40"/>
      <c r="H67" s="46"/>
    </row>
    <row r="68" s="2" customFormat="1" ht="16.8" customHeight="1">
      <c r="A68" s="40"/>
      <c r="B68" s="46"/>
      <c r="C68" s="288" t="s">
        <v>115</v>
      </c>
      <c r="D68" s="289" t="s">
        <v>116</v>
      </c>
      <c r="E68" s="290" t="s">
        <v>105</v>
      </c>
      <c r="F68" s="291">
        <v>18.059999999999999</v>
      </c>
      <c r="G68" s="40"/>
      <c r="H68" s="46"/>
    </row>
    <row r="69" s="2" customFormat="1" ht="16.8" customHeight="1">
      <c r="A69" s="40"/>
      <c r="B69" s="46"/>
      <c r="C69" s="292" t="s">
        <v>19</v>
      </c>
      <c r="D69" s="292" t="s">
        <v>217</v>
      </c>
      <c r="E69" s="19" t="s">
        <v>19</v>
      </c>
      <c r="F69" s="293">
        <v>0</v>
      </c>
      <c r="G69" s="40"/>
      <c r="H69" s="46"/>
    </row>
    <row r="70" s="2" customFormat="1" ht="16.8" customHeight="1">
      <c r="A70" s="40"/>
      <c r="B70" s="46"/>
      <c r="C70" s="292" t="s">
        <v>19</v>
      </c>
      <c r="D70" s="292" t="s">
        <v>1412</v>
      </c>
      <c r="E70" s="19" t="s">
        <v>19</v>
      </c>
      <c r="F70" s="293">
        <v>0</v>
      </c>
      <c r="G70" s="40"/>
      <c r="H70" s="46"/>
    </row>
    <row r="71" s="2" customFormat="1" ht="16.8" customHeight="1">
      <c r="A71" s="40"/>
      <c r="B71" s="46"/>
      <c r="C71" s="292" t="s">
        <v>19</v>
      </c>
      <c r="D71" s="292" t="s">
        <v>1413</v>
      </c>
      <c r="E71" s="19" t="s">
        <v>19</v>
      </c>
      <c r="F71" s="293">
        <v>18.059999999999999</v>
      </c>
      <c r="G71" s="40"/>
      <c r="H71" s="46"/>
    </row>
    <row r="72" s="2" customFormat="1" ht="16.8" customHeight="1">
      <c r="A72" s="40"/>
      <c r="B72" s="46"/>
      <c r="C72" s="294" t="s">
        <v>1386</v>
      </c>
      <c r="D72" s="40"/>
      <c r="E72" s="40"/>
      <c r="F72" s="40"/>
      <c r="G72" s="40"/>
      <c r="H72" s="46"/>
    </row>
    <row r="73" s="2" customFormat="1" ht="16.8" customHeight="1">
      <c r="A73" s="40"/>
      <c r="B73" s="46"/>
      <c r="C73" s="292" t="s">
        <v>300</v>
      </c>
      <c r="D73" s="292" t="s">
        <v>1414</v>
      </c>
      <c r="E73" s="19" t="s">
        <v>294</v>
      </c>
      <c r="F73" s="293">
        <v>1.8060000000000001</v>
      </c>
      <c r="G73" s="40"/>
      <c r="H73" s="46"/>
    </row>
    <row r="74" s="2" customFormat="1" ht="16.8" customHeight="1">
      <c r="A74" s="40"/>
      <c r="B74" s="46"/>
      <c r="C74" s="292" t="s">
        <v>306</v>
      </c>
      <c r="D74" s="292" t="s">
        <v>1402</v>
      </c>
      <c r="E74" s="19" t="s">
        <v>186</v>
      </c>
      <c r="F74" s="293">
        <v>0.187</v>
      </c>
      <c r="G74" s="40"/>
      <c r="H74" s="46"/>
    </row>
    <row r="75" s="2" customFormat="1" ht="16.8" customHeight="1">
      <c r="A75" s="40"/>
      <c r="B75" s="46"/>
      <c r="C75" s="292" t="s">
        <v>411</v>
      </c>
      <c r="D75" s="292" t="s">
        <v>1409</v>
      </c>
      <c r="E75" s="19" t="s">
        <v>105</v>
      </c>
      <c r="F75" s="293">
        <v>33.039999999999999</v>
      </c>
      <c r="G75" s="40"/>
      <c r="H75" s="46"/>
    </row>
    <row r="76" s="2" customFormat="1" ht="16.8" customHeight="1">
      <c r="A76" s="40"/>
      <c r="B76" s="46"/>
      <c r="C76" s="292" t="s">
        <v>422</v>
      </c>
      <c r="D76" s="292" t="s">
        <v>1410</v>
      </c>
      <c r="E76" s="19" t="s">
        <v>105</v>
      </c>
      <c r="F76" s="293">
        <v>33.039999999999999</v>
      </c>
      <c r="G76" s="40"/>
      <c r="H76" s="46"/>
    </row>
    <row r="77" s="2" customFormat="1" ht="16.8" customHeight="1">
      <c r="A77" s="40"/>
      <c r="B77" s="46"/>
      <c r="C77" s="292" t="s">
        <v>522</v>
      </c>
      <c r="D77" s="292" t="s">
        <v>1387</v>
      </c>
      <c r="E77" s="19" t="s">
        <v>105</v>
      </c>
      <c r="F77" s="293">
        <v>57.219999999999999</v>
      </c>
      <c r="G77" s="40"/>
      <c r="H77" s="46"/>
    </row>
    <row r="78" s="2" customFormat="1" ht="16.8" customHeight="1">
      <c r="A78" s="40"/>
      <c r="B78" s="46"/>
      <c r="C78" s="292" t="s">
        <v>528</v>
      </c>
      <c r="D78" s="292" t="s">
        <v>1388</v>
      </c>
      <c r="E78" s="19" t="s">
        <v>105</v>
      </c>
      <c r="F78" s="293">
        <v>57.219999999999999</v>
      </c>
      <c r="G78" s="40"/>
      <c r="H78" s="46"/>
    </row>
    <row r="79" s="2" customFormat="1" ht="16.8" customHeight="1">
      <c r="A79" s="40"/>
      <c r="B79" s="46"/>
      <c r="C79" s="292" t="s">
        <v>534</v>
      </c>
      <c r="D79" s="292" t="s">
        <v>1403</v>
      </c>
      <c r="E79" s="19" t="s">
        <v>105</v>
      </c>
      <c r="F79" s="293">
        <v>46.82</v>
      </c>
      <c r="G79" s="40"/>
      <c r="H79" s="46"/>
    </row>
    <row r="80" s="2" customFormat="1" ht="16.8" customHeight="1">
      <c r="A80" s="40"/>
      <c r="B80" s="46"/>
      <c r="C80" s="292" t="s">
        <v>545</v>
      </c>
      <c r="D80" s="292" t="s">
        <v>1390</v>
      </c>
      <c r="E80" s="19" t="s">
        <v>105</v>
      </c>
      <c r="F80" s="293">
        <v>57.219999999999999</v>
      </c>
      <c r="G80" s="40"/>
      <c r="H80" s="46"/>
    </row>
    <row r="81" s="2" customFormat="1" ht="16.8" customHeight="1">
      <c r="A81" s="40"/>
      <c r="B81" s="46"/>
      <c r="C81" s="292" t="s">
        <v>571</v>
      </c>
      <c r="D81" s="292" t="s">
        <v>1391</v>
      </c>
      <c r="E81" s="19" t="s">
        <v>105</v>
      </c>
      <c r="F81" s="293">
        <v>57.219999999999999</v>
      </c>
      <c r="G81" s="40"/>
      <c r="H81" s="46"/>
    </row>
    <row r="82" s="2" customFormat="1" ht="16.8" customHeight="1">
      <c r="A82" s="40"/>
      <c r="B82" s="46"/>
      <c r="C82" s="292" t="s">
        <v>593</v>
      </c>
      <c r="D82" s="292" t="s">
        <v>1392</v>
      </c>
      <c r="E82" s="19" t="s">
        <v>105</v>
      </c>
      <c r="F82" s="293">
        <v>57.219999999999999</v>
      </c>
      <c r="G82" s="40"/>
      <c r="H82" s="46"/>
    </row>
    <row r="83" s="2" customFormat="1" ht="16.8" customHeight="1">
      <c r="A83" s="40"/>
      <c r="B83" s="46"/>
      <c r="C83" s="292" t="s">
        <v>643</v>
      </c>
      <c r="D83" s="292" t="s">
        <v>1404</v>
      </c>
      <c r="E83" s="19" t="s">
        <v>105</v>
      </c>
      <c r="F83" s="293">
        <v>46.82</v>
      </c>
      <c r="G83" s="40"/>
      <c r="H83" s="46"/>
    </row>
    <row r="84" s="2" customFormat="1" ht="16.8" customHeight="1">
      <c r="A84" s="40"/>
      <c r="B84" s="46"/>
      <c r="C84" s="292" t="s">
        <v>337</v>
      </c>
      <c r="D84" s="292" t="s">
        <v>1406</v>
      </c>
      <c r="E84" s="19" t="s">
        <v>294</v>
      </c>
      <c r="F84" s="293">
        <v>4.6820000000000004</v>
      </c>
      <c r="G84" s="40"/>
      <c r="H84" s="46"/>
    </row>
    <row r="85" s="2" customFormat="1" ht="16.8" customHeight="1">
      <c r="A85" s="40"/>
      <c r="B85" s="46"/>
      <c r="C85" s="292" t="s">
        <v>577</v>
      </c>
      <c r="D85" s="292" t="s">
        <v>1393</v>
      </c>
      <c r="E85" s="19" t="s">
        <v>105</v>
      </c>
      <c r="F85" s="293">
        <v>32.728999999999999</v>
      </c>
      <c r="G85" s="40"/>
      <c r="H85" s="46"/>
    </row>
    <row r="86" s="2" customFormat="1" ht="16.8" customHeight="1">
      <c r="A86" s="40"/>
      <c r="B86" s="46"/>
      <c r="C86" s="288" t="s">
        <v>118</v>
      </c>
      <c r="D86" s="289" t="s">
        <v>119</v>
      </c>
      <c r="E86" s="290" t="s">
        <v>105</v>
      </c>
      <c r="F86" s="291">
        <v>36.347999999999999</v>
      </c>
      <c r="G86" s="40"/>
      <c r="H86" s="46"/>
    </row>
    <row r="87" s="2" customFormat="1" ht="16.8" customHeight="1">
      <c r="A87" s="40"/>
      <c r="B87" s="46"/>
      <c r="C87" s="292" t="s">
        <v>19</v>
      </c>
      <c r="D87" s="292" t="s">
        <v>1415</v>
      </c>
      <c r="E87" s="19" t="s">
        <v>19</v>
      </c>
      <c r="F87" s="293">
        <v>0</v>
      </c>
      <c r="G87" s="40"/>
      <c r="H87" s="46"/>
    </row>
    <row r="88" s="2" customFormat="1" ht="16.8" customHeight="1">
      <c r="A88" s="40"/>
      <c r="B88" s="46"/>
      <c r="C88" s="292" t="s">
        <v>19</v>
      </c>
      <c r="D88" s="292" t="s">
        <v>1416</v>
      </c>
      <c r="E88" s="19" t="s">
        <v>19</v>
      </c>
      <c r="F88" s="293">
        <v>36.347999999999999</v>
      </c>
      <c r="G88" s="40"/>
      <c r="H88" s="46"/>
    </row>
    <row r="89" s="2" customFormat="1" ht="16.8" customHeight="1">
      <c r="A89" s="40"/>
      <c r="B89" s="46"/>
      <c r="C89" s="294" t="s">
        <v>1386</v>
      </c>
      <c r="D89" s="40"/>
      <c r="E89" s="40"/>
      <c r="F89" s="40"/>
      <c r="G89" s="40"/>
      <c r="H89" s="46"/>
    </row>
    <row r="90" s="2" customFormat="1" ht="16.8" customHeight="1">
      <c r="A90" s="40"/>
      <c r="B90" s="46"/>
      <c r="C90" s="292" t="s">
        <v>263</v>
      </c>
      <c r="D90" s="292" t="s">
        <v>1417</v>
      </c>
      <c r="E90" s="19" t="s">
        <v>105</v>
      </c>
      <c r="F90" s="293">
        <v>247.934</v>
      </c>
      <c r="G90" s="40"/>
      <c r="H90" s="46"/>
    </row>
    <row r="91" s="2" customFormat="1" ht="16.8" customHeight="1">
      <c r="A91" s="40"/>
      <c r="B91" s="46"/>
      <c r="C91" s="292" t="s">
        <v>269</v>
      </c>
      <c r="D91" s="292" t="s">
        <v>1418</v>
      </c>
      <c r="E91" s="19" t="s">
        <v>105</v>
      </c>
      <c r="F91" s="293">
        <v>495.868</v>
      </c>
      <c r="G91" s="40"/>
      <c r="H91" s="46"/>
    </row>
    <row r="92" s="2" customFormat="1" ht="16.8" customHeight="1">
      <c r="A92" s="40"/>
      <c r="B92" s="46"/>
      <c r="C92" s="292" t="s">
        <v>281</v>
      </c>
      <c r="D92" s="292" t="s">
        <v>1419</v>
      </c>
      <c r="E92" s="19" t="s">
        <v>105</v>
      </c>
      <c r="F92" s="293">
        <v>92.796000000000006</v>
      </c>
      <c r="G92" s="40"/>
      <c r="H92" s="46"/>
    </row>
    <row r="93" s="2" customFormat="1" ht="16.8" customHeight="1">
      <c r="A93" s="40"/>
      <c r="B93" s="46"/>
      <c r="C93" s="292" t="s">
        <v>287</v>
      </c>
      <c r="D93" s="292" t="s">
        <v>1420</v>
      </c>
      <c r="E93" s="19" t="s">
        <v>105</v>
      </c>
      <c r="F93" s="293">
        <v>495.868</v>
      </c>
      <c r="G93" s="40"/>
      <c r="H93" s="46"/>
    </row>
    <row r="94" s="2" customFormat="1" ht="16.8" customHeight="1">
      <c r="A94" s="40"/>
      <c r="B94" s="46"/>
      <c r="C94" s="292" t="s">
        <v>672</v>
      </c>
      <c r="D94" s="292" t="s">
        <v>1398</v>
      </c>
      <c r="E94" s="19" t="s">
        <v>105</v>
      </c>
      <c r="F94" s="293">
        <v>150.01599999999999</v>
      </c>
      <c r="G94" s="40"/>
      <c r="H94" s="46"/>
    </row>
    <row r="95" s="2" customFormat="1" ht="16.8" customHeight="1">
      <c r="A95" s="40"/>
      <c r="B95" s="46"/>
      <c r="C95" s="292" t="s">
        <v>354</v>
      </c>
      <c r="D95" s="292" t="s">
        <v>1421</v>
      </c>
      <c r="E95" s="19" t="s">
        <v>105</v>
      </c>
      <c r="F95" s="293">
        <v>247.934</v>
      </c>
      <c r="G95" s="40"/>
      <c r="H95" s="46"/>
    </row>
    <row r="96" s="2" customFormat="1" ht="16.8" customHeight="1">
      <c r="A96" s="40"/>
      <c r="B96" s="46"/>
      <c r="C96" s="288" t="s">
        <v>121</v>
      </c>
      <c r="D96" s="289" t="s">
        <v>122</v>
      </c>
      <c r="E96" s="290" t="s">
        <v>105</v>
      </c>
      <c r="F96" s="291">
        <v>56.448</v>
      </c>
      <c r="G96" s="40"/>
      <c r="H96" s="46"/>
    </row>
    <row r="97" s="2" customFormat="1" ht="16.8" customHeight="1">
      <c r="A97" s="40"/>
      <c r="B97" s="46"/>
      <c r="C97" s="292" t="s">
        <v>19</v>
      </c>
      <c r="D97" s="292" t="s">
        <v>1407</v>
      </c>
      <c r="E97" s="19" t="s">
        <v>19</v>
      </c>
      <c r="F97" s="293">
        <v>0</v>
      </c>
      <c r="G97" s="40"/>
      <c r="H97" s="46"/>
    </row>
    <row r="98" s="2" customFormat="1" ht="16.8" customHeight="1">
      <c r="A98" s="40"/>
      <c r="B98" s="46"/>
      <c r="C98" s="292" t="s">
        <v>19</v>
      </c>
      <c r="D98" s="292" t="s">
        <v>1422</v>
      </c>
      <c r="E98" s="19" t="s">
        <v>19</v>
      </c>
      <c r="F98" s="293">
        <v>56.448</v>
      </c>
      <c r="G98" s="40"/>
      <c r="H98" s="46"/>
    </row>
    <row r="99" s="2" customFormat="1" ht="16.8" customHeight="1">
      <c r="A99" s="40"/>
      <c r="B99" s="46"/>
      <c r="C99" s="294" t="s">
        <v>1386</v>
      </c>
      <c r="D99" s="40"/>
      <c r="E99" s="40"/>
      <c r="F99" s="40"/>
      <c r="G99" s="40"/>
      <c r="H99" s="46"/>
    </row>
    <row r="100" s="2" customFormat="1" ht="16.8" customHeight="1">
      <c r="A100" s="40"/>
      <c r="B100" s="46"/>
      <c r="C100" s="292" t="s">
        <v>263</v>
      </c>
      <c r="D100" s="292" t="s">
        <v>1417</v>
      </c>
      <c r="E100" s="19" t="s">
        <v>105</v>
      </c>
      <c r="F100" s="293">
        <v>247.934</v>
      </c>
      <c r="G100" s="40"/>
      <c r="H100" s="46"/>
    </row>
    <row r="101" s="2" customFormat="1" ht="16.8" customHeight="1">
      <c r="A101" s="40"/>
      <c r="B101" s="46"/>
      <c r="C101" s="292" t="s">
        <v>269</v>
      </c>
      <c r="D101" s="292" t="s">
        <v>1418</v>
      </c>
      <c r="E101" s="19" t="s">
        <v>105</v>
      </c>
      <c r="F101" s="293">
        <v>495.868</v>
      </c>
      <c r="G101" s="40"/>
      <c r="H101" s="46"/>
    </row>
    <row r="102" s="2" customFormat="1" ht="16.8" customHeight="1">
      <c r="A102" s="40"/>
      <c r="B102" s="46"/>
      <c r="C102" s="292" t="s">
        <v>281</v>
      </c>
      <c r="D102" s="292" t="s">
        <v>1419</v>
      </c>
      <c r="E102" s="19" t="s">
        <v>105</v>
      </c>
      <c r="F102" s="293">
        <v>92.796000000000006</v>
      </c>
      <c r="G102" s="40"/>
      <c r="H102" s="46"/>
    </row>
    <row r="103" s="2" customFormat="1" ht="16.8" customHeight="1">
      <c r="A103" s="40"/>
      <c r="B103" s="46"/>
      <c r="C103" s="292" t="s">
        <v>287</v>
      </c>
      <c r="D103" s="292" t="s">
        <v>1420</v>
      </c>
      <c r="E103" s="19" t="s">
        <v>105</v>
      </c>
      <c r="F103" s="293">
        <v>495.868</v>
      </c>
      <c r="G103" s="40"/>
      <c r="H103" s="46"/>
    </row>
    <row r="104" s="2" customFormat="1" ht="16.8" customHeight="1">
      <c r="A104" s="40"/>
      <c r="B104" s="46"/>
      <c r="C104" s="292" t="s">
        <v>615</v>
      </c>
      <c r="D104" s="292" t="s">
        <v>1423</v>
      </c>
      <c r="E104" s="19" t="s">
        <v>105</v>
      </c>
      <c r="F104" s="293">
        <v>132.79300000000001</v>
      </c>
      <c r="G104" s="40"/>
      <c r="H104" s="46"/>
    </row>
    <row r="105" s="2" customFormat="1" ht="16.8" customHeight="1">
      <c r="A105" s="40"/>
      <c r="B105" s="46"/>
      <c r="C105" s="292" t="s">
        <v>672</v>
      </c>
      <c r="D105" s="292" t="s">
        <v>1398</v>
      </c>
      <c r="E105" s="19" t="s">
        <v>105</v>
      </c>
      <c r="F105" s="293">
        <v>150.01599999999999</v>
      </c>
      <c r="G105" s="40"/>
      <c r="H105" s="46"/>
    </row>
    <row r="106" s="2" customFormat="1" ht="16.8" customHeight="1">
      <c r="A106" s="40"/>
      <c r="B106" s="46"/>
      <c r="C106" s="292" t="s">
        <v>354</v>
      </c>
      <c r="D106" s="292" t="s">
        <v>1421</v>
      </c>
      <c r="E106" s="19" t="s">
        <v>105</v>
      </c>
      <c r="F106" s="293">
        <v>247.934</v>
      </c>
      <c r="G106" s="40"/>
      <c r="H106" s="46"/>
    </row>
    <row r="107" s="2" customFormat="1" ht="16.8" customHeight="1">
      <c r="A107" s="40"/>
      <c r="B107" s="46"/>
      <c r="C107" s="288" t="s">
        <v>125</v>
      </c>
      <c r="D107" s="289" t="s">
        <v>126</v>
      </c>
      <c r="E107" s="290" t="s">
        <v>105</v>
      </c>
      <c r="F107" s="291">
        <v>78.793000000000006</v>
      </c>
      <c r="G107" s="40"/>
      <c r="H107" s="46"/>
    </row>
    <row r="108" s="2" customFormat="1" ht="16.8" customHeight="1">
      <c r="A108" s="40"/>
      <c r="B108" s="46"/>
      <c r="C108" s="292" t="s">
        <v>19</v>
      </c>
      <c r="D108" s="292" t="s">
        <v>1424</v>
      </c>
      <c r="E108" s="19" t="s">
        <v>19</v>
      </c>
      <c r="F108" s="293">
        <v>0</v>
      </c>
      <c r="G108" s="40"/>
      <c r="H108" s="46"/>
    </row>
    <row r="109" s="2" customFormat="1" ht="16.8" customHeight="1">
      <c r="A109" s="40"/>
      <c r="B109" s="46"/>
      <c r="C109" s="292" t="s">
        <v>19</v>
      </c>
      <c r="D109" s="292" t="s">
        <v>1425</v>
      </c>
      <c r="E109" s="19" t="s">
        <v>19</v>
      </c>
      <c r="F109" s="293">
        <v>29.045000000000002</v>
      </c>
      <c r="G109" s="40"/>
      <c r="H109" s="46"/>
    </row>
    <row r="110" s="2" customFormat="1" ht="16.8" customHeight="1">
      <c r="A110" s="40"/>
      <c r="B110" s="46"/>
      <c r="C110" s="292" t="s">
        <v>19</v>
      </c>
      <c r="D110" s="292" t="s">
        <v>1426</v>
      </c>
      <c r="E110" s="19" t="s">
        <v>19</v>
      </c>
      <c r="F110" s="293">
        <v>49.747999999999998</v>
      </c>
      <c r="G110" s="40"/>
      <c r="H110" s="46"/>
    </row>
    <row r="111" s="2" customFormat="1" ht="16.8" customHeight="1">
      <c r="A111" s="40"/>
      <c r="B111" s="46"/>
      <c r="C111" s="292" t="s">
        <v>19</v>
      </c>
      <c r="D111" s="292" t="s">
        <v>206</v>
      </c>
      <c r="E111" s="19" t="s">
        <v>19</v>
      </c>
      <c r="F111" s="293">
        <v>78.793000000000006</v>
      </c>
      <c r="G111" s="40"/>
      <c r="H111" s="46"/>
    </row>
    <row r="112" s="2" customFormat="1" ht="16.8" customHeight="1">
      <c r="A112" s="40"/>
      <c r="B112" s="46"/>
      <c r="C112" s="294" t="s">
        <v>1386</v>
      </c>
      <c r="D112" s="40"/>
      <c r="E112" s="40"/>
      <c r="F112" s="40"/>
      <c r="G112" s="40"/>
      <c r="H112" s="46"/>
    </row>
    <row r="113" s="2" customFormat="1" ht="16.8" customHeight="1">
      <c r="A113" s="40"/>
      <c r="B113" s="46"/>
      <c r="C113" s="292" t="s">
        <v>263</v>
      </c>
      <c r="D113" s="292" t="s">
        <v>1417</v>
      </c>
      <c r="E113" s="19" t="s">
        <v>105</v>
      </c>
      <c r="F113" s="293">
        <v>247.934</v>
      </c>
      <c r="G113" s="40"/>
      <c r="H113" s="46"/>
    </row>
    <row r="114" s="2" customFormat="1" ht="16.8" customHeight="1">
      <c r="A114" s="40"/>
      <c r="B114" s="46"/>
      <c r="C114" s="292" t="s">
        <v>269</v>
      </c>
      <c r="D114" s="292" t="s">
        <v>1418</v>
      </c>
      <c r="E114" s="19" t="s">
        <v>105</v>
      </c>
      <c r="F114" s="293">
        <v>495.868</v>
      </c>
      <c r="G114" s="40"/>
      <c r="H114" s="46"/>
    </row>
    <row r="115" s="2" customFormat="1" ht="16.8" customHeight="1">
      <c r="A115" s="40"/>
      <c r="B115" s="46"/>
      <c r="C115" s="292" t="s">
        <v>275</v>
      </c>
      <c r="D115" s="292" t="s">
        <v>1427</v>
      </c>
      <c r="E115" s="19" t="s">
        <v>105</v>
      </c>
      <c r="F115" s="293">
        <v>155.13800000000001</v>
      </c>
      <c r="G115" s="40"/>
      <c r="H115" s="46"/>
    </row>
    <row r="116" s="2" customFormat="1" ht="16.8" customHeight="1">
      <c r="A116" s="40"/>
      <c r="B116" s="46"/>
      <c r="C116" s="292" t="s">
        <v>287</v>
      </c>
      <c r="D116" s="292" t="s">
        <v>1420</v>
      </c>
      <c r="E116" s="19" t="s">
        <v>105</v>
      </c>
      <c r="F116" s="293">
        <v>495.868</v>
      </c>
      <c r="G116" s="40"/>
      <c r="H116" s="46"/>
    </row>
    <row r="117" s="2" customFormat="1" ht="16.8" customHeight="1">
      <c r="A117" s="40"/>
      <c r="B117" s="46"/>
      <c r="C117" s="292" t="s">
        <v>605</v>
      </c>
      <c r="D117" s="292" t="s">
        <v>1428</v>
      </c>
      <c r="E117" s="19" t="s">
        <v>105</v>
      </c>
      <c r="F117" s="293">
        <v>155.13800000000001</v>
      </c>
      <c r="G117" s="40"/>
      <c r="H117" s="46"/>
    </row>
    <row r="118" s="2" customFormat="1" ht="16.8" customHeight="1">
      <c r="A118" s="40"/>
      <c r="B118" s="46"/>
      <c r="C118" s="292" t="s">
        <v>610</v>
      </c>
      <c r="D118" s="292" t="s">
        <v>1429</v>
      </c>
      <c r="E118" s="19" t="s">
        <v>105</v>
      </c>
      <c r="F118" s="293">
        <v>155.13800000000001</v>
      </c>
      <c r="G118" s="40"/>
      <c r="H118" s="46"/>
    </row>
    <row r="119" s="2" customFormat="1" ht="16.8" customHeight="1">
      <c r="A119" s="40"/>
      <c r="B119" s="46"/>
      <c r="C119" s="292" t="s">
        <v>621</v>
      </c>
      <c r="D119" s="292" t="s">
        <v>1430</v>
      </c>
      <c r="E119" s="19" t="s">
        <v>105</v>
      </c>
      <c r="F119" s="293">
        <v>155.13800000000001</v>
      </c>
      <c r="G119" s="40"/>
      <c r="H119" s="46"/>
    </row>
    <row r="120" s="2" customFormat="1" ht="16.8" customHeight="1">
      <c r="A120" s="40"/>
      <c r="B120" s="46"/>
      <c r="C120" s="292" t="s">
        <v>631</v>
      </c>
      <c r="D120" s="292" t="s">
        <v>1431</v>
      </c>
      <c r="E120" s="19" t="s">
        <v>105</v>
      </c>
      <c r="F120" s="293">
        <v>155.13800000000001</v>
      </c>
      <c r="G120" s="40"/>
      <c r="H120" s="46"/>
    </row>
    <row r="121" s="2" customFormat="1" ht="16.8" customHeight="1">
      <c r="A121" s="40"/>
      <c r="B121" s="46"/>
      <c r="C121" s="292" t="s">
        <v>354</v>
      </c>
      <c r="D121" s="292" t="s">
        <v>1421</v>
      </c>
      <c r="E121" s="19" t="s">
        <v>105</v>
      </c>
      <c r="F121" s="293">
        <v>247.934</v>
      </c>
      <c r="G121" s="40"/>
      <c r="H121" s="46"/>
    </row>
    <row r="122" s="2" customFormat="1" ht="16.8" customHeight="1">
      <c r="A122" s="40"/>
      <c r="B122" s="46"/>
      <c r="C122" s="288" t="s">
        <v>129</v>
      </c>
      <c r="D122" s="289" t="s">
        <v>130</v>
      </c>
      <c r="E122" s="290" t="s">
        <v>105</v>
      </c>
      <c r="F122" s="291">
        <v>76.344999999999999</v>
      </c>
      <c r="G122" s="40"/>
      <c r="H122" s="46"/>
    </row>
    <row r="123" s="2" customFormat="1" ht="16.8" customHeight="1">
      <c r="A123" s="40"/>
      <c r="B123" s="46"/>
      <c r="C123" s="292" t="s">
        <v>19</v>
      </c>
      <c r="D123" s="292" t="s">
        <v>1432</v>
      </c>
      <c r="E123" s="19" t="s">
        <v>19</v>
      </c>
      <c r="F123" s="293">
        <v>0</v>
      </c>
      <c r="G123" s="40"/>
      <c r="H123" s="46"/>
    </row>
    <row r="124" s="2" customFormat="1" ht="16.8" customHeight="1">
      <c r="A124" s="40"/>
      <c r="B124" s="46"/>
      <c r="C124" s="292" t="s">
        <v>19</v>
      </c>
      <c r="D124" s="292" t="s">
        <v>1433</v>
      </c>
      <c r="E124" s="19" t="s">
        <v>19</v>
      </c>
      <c r="F124" s="293">
        <v>42.880000000000003</v>
      </c>
      <c r="G124" s="40"/>
      <c r="H124" s="46"/>
    </row>
    <row r="125" s="2" customFormat="1" ht="16.8" customHeight="1">
      <c r="A125" s="40"/>
      <c r="B125" s="46"/>
      <c r="C125" s="292" t="s">
        <v>19</v>
      </c>
      <c r="D125" s="292" t="s">
        <v>1434</v>
      </c>
      <c r="E125" s="19" t="s">
        <v>19</v>
      </c>
      <c r="F125" s="293">
        <v>33.465000000000003</v>
      </c>
      <c r="G125" s="40"/>
      <c r="H125" s="46"/>
    </row>
    <row r="126" s="2" customFormat="1" ht="16.8" customHeight="1">
      <c r="A126" s="40"/>
      <c r="B126" s="46"/>
      <c r="C126" s="292" t="s">
        <v>19</v>
      </c>
      <c r="D126" s="292" t="s">
        <v>206</v>
      </c>
      <c r="E126" s="19" t="s">
        <v>19</v>
      </c>
      <c r="F126" s="293">
        <v>76.344999999999999</v>
      </c>
      <c r="G126" s="40"/>
      <c r="H126" s="46"/>
    </row>
    <row r="127" s="2" customFormat="1" ht="16.8" customHeight="1">
      <c r="A127" s="40"/>
      <c r="B127" s="46"/>
      <c r="C127" s="294" t="s">
        <v>1386</v>
      </c>
      <c r="D127" s="40"/>
      <c r="E127" s="40"/>
      <c r="F127" s="40"/>
      <c r="G127" s="40"/>
      <c r="H127" s="46"/>
    </row>
    <row r="128" s="2" customFormat="1" ht="16.8" customHeight="1">
      <c r="A128" s="40"/>
      <c r="B128" s="46"/>
      <c r="C128" s="292" t="s">
        <v>263</v>
      </c>
      <c r="D128" s="292" t="s">
        <v>1417</v>
      </c>
      <c r="E128" s="19" t="s">
        <v>105</v>
      </c>
      <c r="F128" s="293">
        <v>247.934</v>
      </c>
      <c r="G128" s="40"/>
      <c r="H128" s="46"/>
    </row>
    <row r="129" s="2" customFormat="1" ht="16.8" customHeight="1">
      <c r="A129" s="40"/>
      <c r="B129" s="46"/>
      <c r="C129" s="292" t="s">
        <v>269</v>
      </c>
      <c r="D129" s="292" t="s">
        <v>1418</v>
      </c>
      <c r="E129" s="19" t="s">
        <v>105</v>
      </c>
      <c r="F129" s="293">
        <v>495.868</v>
      </c>
      <c r="G129" s="40"/>
      <c r="H129" s="46"/>
    </row>
    <row r="130" s="2" customFormat="1" ht="16.8" customHeight="1">
      <c r="A130" s="40"/>
      <c r="B130" s="46"/>
      <c r="C130" s="292" t="s">
        <v>275</v>
      </c>
      <c r="D130" s="292" t="s">
        <v>1427</v>
      </c>
      <c r="E130" s="19" t="s">
        <v>105</v>
      </c>
      <c r="F130" s="293">
        <v>155.13800000000001</v>
      </c>
      <c r="G130" s="40"/>
      <c r="H130" s="46"/>
    </row>
    <row r="131" s="2" customFormat="1" ht="16.8" customHeight="1">
      <c r="A131" s="40"/>
      <c r="B131" s="46"/>
      <c r="C131" s="292" t="s">
        <v>287</v>
      </c>
      <c r="D131" s="292" t="s">
        <v>1420</v>
      </c>
      <c r="E131" s="19" t="s">
        <v>105</v>
      </c>
      <c r="F131" s="293">
        <v>495.868</v>
      </c>
      <c r="G131" s="40"/>
      <c r="H131" s="46"/>
    </row>
    <row r="132" s="2" customFormat="1" ht="16.8" customHeight="1">
      <c r="A132" s="40"/>
      <c r="B132" s="46"/>
      <c r="C132" s="292" t="s">
        <v>605</v>
      </c>
      <c r="D132" s="292" t="s">
        <v>1428</v>
      </c>
      <c r="E132" s="19" t="s">
        <v>105</v>
      </c>
      <c r="F132" s="293">
        <v>155.13800000000001</v>
      </c>
      <c r="G132" s="40"/>
      <c r="H132" s="46"/>
    </row>
    <row r="133" s="2" customFormat="1" ht="16.8" customHeight="1">
      <c r="A133" s="40"/>
      <c r="B133" s="46"/>
      <c r="C133" s="292" t="s">
        <v>610</v>
      </c>
      <c r="D133" s="292" t="s">
        <v>1429</v>
      </c>
      <c r="E133" s="19" t="s">
        <v>105</v>
      </c>
      <c r="F133" s="293">
        <v>155.13800000000001</v>
      </c>
      <c r="G133" s="40"/>
      <c r="H133" s="46"/>
    </row>
    <row r="134" s="2" customFormat="1" ht="16.8" customHeight="1">
      <c r="A134" s="40"/>
      <c r="B134" s="46"/>
      <c r="C134" s="292" t="s">
        <v>615</v>
      </c>
      <c r="D134" s="292" t="s">
        <v>1423</v>
      </c>
      <c r="E134" s="19" t="s">
        <v>105</v>
      </c>
      <c r="F134" s="293">
        <v>132.79300000000001</v>
      </c>
      <c r="G134" s="40"/>
      <c r="H134" s="46"/>
    </row>
    <row r="135" s="2" customFormat="1" ht="16.8" customHeight="1">
      <c r="A135" s="40"/>
      <c r="B135" s="46"/>
      <c r="C135" s="292" t="s">
        <v>621</v>
      </c>
      <c r="D135" s="292" t="s">
        <v>1430</v>
      </c>
      <c r="E135" s="19" t="s">
        <v>105</v>
      </c>
      <c r="F135" s="293">
        <v>155.13800000000001</v>
      </c>
      <c r="G135" s="40"/>
      <c r="H135" s="46"/>
    </row>
    <row r="136" s="2" customFormat="1" ht="16.8" customHeight="1">
      <c r="A136" s="40"/>
      <c r="B136" s="46"/>
      <c r="C136" s="292" t="s">
        <v>631</v>
      </c>
      <c r="D136" s="292" t="s">
        <v>1431</v>
      </c>
      <c r="E136" s="19" t="s">
        <v>105</v>
      </c>
      <c r="F136" s="293">
        <v>155.13800000000001</v>
      </c>
      <c r="G136" s="40"/>
      <c r="H136" s="46"/>
    </row>
    <row r="137" s="2" customFormat="1" ht="16.8" customHeight="1">
      <c r="A137" s="40"/>
      <c r="B137" s="46"/>
      <c r="C137" s="292" t="s">
        <v>354</v>
      </c>
      <c r="D137" s="292" t="s">
        <v>1421</v>
      </c>
      <c r="E137" s="19" t="s">
        <v>105</v>
      </c>
      <c r="F137" s="293">
        <v>247.934</v>
      </c>
      <c r="G137" s="40"/>
      <c r="H137" s="46"/>
    </row>
    <row r="138" s="2" customFormat="1" ht="16.8" customHeight="1">
      <c r="A138" s="40"/>
      <c r="B138" s="46"/>
      <c r="C138" s="288" t="s">
        <v>132</v>
      </c>
      <c r="D138" s="289" t="s">
        <v>133</v>
      </c>
      <c r="E138" s="290" t="s">
        <v>105</v>
      </c>
      <c r="F138" s="291">
        <v>24.18</v>
      </c>
      <c r="G138" s="40"/>
      <c r="H138" s="46"/>
    </row>
    <row r="139" s="2" customFormat="1" ht="16.8" customHeight="1">
      <c r="A139" s="40"/>
      <c r="B139" s="46"/>
      <c r="C139" s="292" t="s">
        <v>19</v>
      </c>
      <c r="D139" s="292" t="s">
        <v>368</v>
      </c>
      <c r="E139" s="19" t="s">
        <v>19</v>
      </c>
      <c r="F139" s="293">
        <v>0</v>
      </c>
      <c r="G139" s="40"/>
      <c r="H139" s="46"/>
    </row>
    <row r="140" s="2" customFormat="1" ht="16.8" customHeight="1">
      <c r="A140" s="40"/>
      <c r="B140" s="46"/>
      <c r="C140" s="292" t="s">
        <v>19</v>
      </c>
      <c r="D140" s="292" t="s">
        <v>569</v>
      </c>
      <c r="E140" s="19" t="s">
        <v>19</v>
      </c>
      <c r="F140" s="293">
        <v>24.18</v>
      </c>
      <c r="G140" s="40"/>
      <c r="H140" s="46"/>
    </row>
    <row r="141" s="2" customFormat="1" ht="16.8" customHeight="1">
      <c r="A141" s="40"/>
      <c r="B141" s="46"/>
      <c r="C141" s="294" t="s">
        <v>1386</v>
      </c>
      <c r="D141" s="40"/>
      <c r="E141" s="40"/>
      <c r="F141" s="40"/>
      <c r="G141" s="40"/>
      <c r="H141" s="46"/>
    </row>
    <row r="142" s="2" customFormat="1" ht="16.8" customHeight="1">
      <c r="A142" s="40"/>
      <c r="B142" s="46"/>
      <c r="C142" s="292" t="s">
        <v>246</v>
      </c>
      <c r="D142" s="292" t="s">
        <v>1395</v>
      </c>
      <c r="E142" s="19" t="s">
        <v>105</v>
      </c>
      <c r="F142" s="293">
        <v>114.44</v>
      </c>
      <c r="G142" s="40"/>
      <c r="H142" s="46"/>
    </row>
    <row r="143" s="2" customFormat="1" ht="16.8" customHeight="1">
      <c r="A143" s="40"/>
      <c r="B143" s="46"/>
      <c r="C143" s="292" t="s">
        <v>253</v>
      </c>
      <c r="D143" s="292" t="s">
        <v>1396</v>
      </c>
      <c r="E143" s="19" t="s">
        <v>105</v>
      </c>
      <c r="F143" s="293">
        <v>57.219999999999999</v>
      </c>
      <c r="G143" s="40"/>
      <c r="H143" s="46"/>
    </row>
    <row r="144" s="2" customFormat="1" ht="16.8" customHeight="1">
      <c r="A144" s="40"/>
      <c r="B144" s="46"/>
      <c r="C144" s="292" t="s">
        <v>258</v>
      </c>
      <c r="D144" s="292" t="s">
        <v>1397</v>
      </c>
      <c r="E144" s="19" t="s">
        <v>105</v>
      </c>
      <c r="F144" s="293">
        <v>57.219999999999999</v>
      </c>
      <c r="G144" s="40"/>
      <c r="H144" s="46"/>
    </row>
    <row r="145" s="2" customFormat="1" ht="16.8" customHeight="1">
      <c r="A145" s="40"/>
      <c r="B145" s="46"/>
      <c r="C145" s="292" t="s">
        <v>473</v>
      </c>
      <c r="D145" s="292" t="s">
        <v>1435</v>
      </c>
      <c r="E145" s="19" t="s">
        <v>105</v>
      </c>
      <c r="F145" s="293">
        <v>24.18</v>
      </c>
      <c r="G145" s="40"/>
      <c r="H145" s="46"/>
    </row>
    <row r="146" s="2" customFormat="1" ht="16.8" customHeight="1">
      <c r="A146" s="40"/>
      <c r="B146" s="46"/>
      <c r="C146" s="292" t="s">
        <v>672</v>
      </c>
      <c r="D146" s="292" t="s">
        <v>1398</v>
      </c>
      <c r="E146" s="19" t="s">
        <v>105</v>
      </c>
      <c r="F146" s="293">
        <v>150.01599999999999</v>
      </c>
      <c r="G146" s="40"/>
      <c r="H146" s="46"/>
    </row>
    <row r="147" s="2" customFormat="1" ht="16.8" customHeight="1">
      <c r="A147" s="40"/>
      <c r="B147" s="46"/>
      <c r="C147" s="292" t="s">
        <v>359</v>
      </c>
      <c r="D147" s="292" t="s">
        <v>1399</v>
      </c>
      <c r="E147" s="19" t="s">
        <v>105</v>
      </c>
      <c r="F147" s="293">
        <v>57.219999999999999</v>
      </c>
      <c r="G147" s="40"/>
      <c r="H147" s="46"/>
    </row>
    <row r="148" s="2" customFormat="1" ht="7.44" customHeight="1">
      <c r="A148" s="40"/>
      <c r="B148" s="159"/>
      <c r="C148" s="160"/>
      <c r="D148" s="160"/>
      <c r="E148" s="160"/>
      <c r="F148" s="160"/>
      <c r="G148" s="160"/>
      <c r="H148" s="46"/>
    </row>
    <row r="149" s="2" customFormat="1">
      <c r="A149" s="40"/>
      <c r="B149" s="40"/>
      <c r="C149" s="40"/>
      <c r="D149" s="40"/>
      <c r="E149" s="40"/>
      <c r="F149" s="40"/>
      <c r="G149" s="40"/>
      <c r="H149" s="40"/>
    </row>
  </sheetData>
  <sheetProtection sheet="1" formatColumns="0" formatRows="0" objects="1" scenarios="1" spinCount="100000" saltValue="L+vABsTlzXSArrQp6jQdfEjOGXE/i5oZZh/olWm6X2mayUd7GOmAZaY0CEsOtHIHAZpAudt0iP4fmFKkck8Mog==" hashValue="p10+hLlxOpucQrCPrvbGUBi6ZJxkZnt0VaOklcpjAXq8hO4yx1bp78Ymq5wfiLw07YbLvhvztyN8bx9v0tvijQ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6" customFormat="1" ht="45" customHeight="1">
      <c r="B3" s="299"/>
      <c r="C3" s="300" t="s">
        <v>1436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1437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1438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1439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1440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1441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1442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1443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1444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1445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1446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78</v>
      </c>
      <c r="F18" s="306" t="s">
        <v>1447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1448</v>
      </c>
      <c r="F19" s="306" t="s">
        <v>1449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1450</v>
      </c>
      <c r="F20" s="306" t="s">
        <v>1451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1452</v>
      </c>
      <c r="F21" s="306" t="s">
        <v>1453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1106</v>
      </c>
      <c r="F22" s="306" t="s">
        <v>1107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1454</v>
      </c>
      <c r="F23" s="306" t="s">
        <v>1455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1456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1457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1458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1459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1460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1461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1462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1463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1464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159</v>
      </c>
      <c r="F36" s="306"/>
      <c r="G36" s="306" t="s">
        <v>1465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1466</v>
      </c>
      <c r="F37" s="306"/>
      <c r="G37" s="306" t="s">
        <v>1467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52</v>
      </c>
      <c r="F38" s="306"/>
      <c r="G38" s="306" t="s">
        <v>1468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53</v>
      </c>
      <c r="F39" s="306"/>
      <c r="G39" s="306" t="s">
        <v>1469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160</v>
      </c>
      <c r="F40" s="306"/>
      <c r="G40" s="306" t="s">
        <v>1470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161</v>
      </c>
      <c r="F41" s="306"/>
      <c r="G41" s="306" t="s">
        <v>1471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1472</v>
      </c>
      <c r="F42" s="306"/>
      <c r="G42" s="306" t="s">
        <v>1473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1474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1475</v>
      </c>
      <c r="F44" s="306"/>
      <c r="G44" s="306" t="s">
        <v>1476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163</v>
      </c>
      <c r="F45" s="306"/>
      <c r="G45" s="306" t="s">
        <v>1477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1478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1479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1480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1481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1482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1483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1484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1485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1486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1487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1488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1489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1490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1491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1492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1493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1494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1495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1496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1497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1498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1499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1500</v>
      </c>
      <c r="D76" s="324"/>
      <c r="E76" s="324"/>
      <c r="F76" s="324" t="s">
        <v>1501</v>
      </c>
      <c r="G76" s="325"/>
      <c r="H76" s="324" t="s">
        <v>53</v>
      </c>
      <c r="I76" s="324" t="s">
        <v>56</v>
      </c>
      <c r="J76" s="324" t="s">
        <v>1502</v>
      </c>
      <c r="K76" s="323"/>
    </row>
    <row r="77" s="1" customFormat="1" ht="17.25" customHeight="1">
      <c r="B77" s="321"/>
      <c r="C77" s="326" t="s">
        <v>1503</v>
      </c>
      <c r="D77" s="326"/>
      <c r="E77" s="326"/>
      <c r="F77" s="327" t="s">
        <v>1504</v>
      </c>
      <c r="G77" s="328"/>
      <c r="H77" s="326"/>
      <c r="I77" s="326"/>
      <c r="J77" s="326" t="s">
        <v>1505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52</v>
      </c>
      <c r="D79" s="331"/>
      <c r="E79" s="331"/>
      <c r="F79" s="332" t="s">
        <v>1506</v>
      </c>
      <c r="G79" s="333"/>
      <c r="H79" s="309" t="s">
        <v>1507</v>
      </c>
      <c r="I79" s="309" t="s">
        <v>1508</v>
      </c>
      <c r="J79" s="309">
        <v>20</v>
      </c>
      <c r="K79" s="323"/>
    </row>
    <row r="80" s="1" customFormat="1" ht="15" customHeight="1">
      <c r="B80" s="321"/>
      <c r="C80" s="309" t="s">
        <v>1509</v>
      </c>
      <c r="D80" s="309"/>
      <c r="E80" s="309"/>
      <c r="F80" s="332" t="s">
        <v>1506</v>
      </c>
      <c r="G80" s="333"/>
      <c r="H80" s="309" t="s">
        <v>1510</v>
      </c>
      <c r="I80" s="309" t="s">
        <v>1508</v>
      </c>
      <c r="J80" s="309">
        <v>120</v>
      </c>
      <c r="K80" s="323"/>
    </row>
    <row r="81" s="1" customFormat="1" ht="15" customHeight="1">
      <c r="B81" s="334"/>
      <c r="C81" s="309" t="s">
        <v>1511</v>
      </c>
      <c r="D81" s="309"/>
      <c r="E81" s="309"/>
      <c r="F81" s="332" t="s">
        <v>1512</v>
      </c>
      <c r="G81" s="333"/>
      <c r="H81" s="309" t="s">
        <v>1513</v>
      </c>
      <c r="I81" s="309" t="s">
        <v>1508</v>
      </c>
      <c r="J81" s="309">
        <v>50</v>
      </c>
      <c r="K81" s="323"/>
    </row>
    <row r="82" s="1" customFormat="1" ht="15" customHeight="1">
      <c r="B82" s="334"/>
      <c r="C82" s="309" t="s">
        <v>1514</v>
      </c>
      <c r="D82" s="309"/>
      <c r="E82" s="309"/>
      <c r="F82" s="332" t="s">
        <v>1506</v>
      </c>
      <c r="G82" s="333"/>
      <c r="H82" s="309" t="s">
        <v>1515</v>
      </c>
      <c r="I82" s="309" t="s">
        <v>1516</v>
      </c>
      <c r="J82" s="309"/>
      <c r="K82" s="323"/>
    </row>
    <row r="83" s="1" customFormat="1" ht="15" customHeight="1">
      <c r="B83" s="334"/>
      <c r="C83" s="335" t="s">
        <v>1517</v>
      </c>
      <c r="D83" s="335"/>
      <c r="E83" s="335"/>
      <c r="F83" s="336" t="s">
        <v>1512</v>
      </c>
      <c r="G83" s="335"/>
      <c r="H83" s="335" t="s">
        <v>1518</v>
      </c>
      <c r="I83" s="335" t="s">
        <v>1508</v>
      </c>
      <c r="J83" s="335">
        <v>15</v>
      </c>
      <c r="K83" s="323"/>
    </row>
    <row r="84" s="1" customFormat="1" ht="15" customHeight="1">
      <c r="B84" s="334"/>
      <c r="C84" s="335" t="s">
        <v>1519</v>
      </c>
      <c r="D84" s="335"/>
      <c r="E84" s="335"/>
      <c r="F84" s="336" t="s">
        <v>1512</v>
      </c>
      <c r="G84" s="335"/>
      <c r="H84" s="335" t="s">
        <v>1520</v>
      </c>
      <c r="I84" s="335" t="s">
        <v>1508</v>
      </c>
      <c r="J84" s="335">
        <v>15</v>
      </c>
      <c r="K84" s="323"/>
    </row>
    <row r="85" s="1" customFormat="1" ht="15" customHeight="1">
      <c r="B85" s="334"/>
      <c r="C85" s="335" t="s">
        <v>1521</v>
      </c>
      <c r="D85" s="335"/>
      <c r="E85" s="335"/>
      <c r="F85" s="336" t="s">
        <v>1512</v>
      </c>
      <c r="G85" s="335"/>
      <c r="H85" s="335" t="s">
        <v>1522</v>
      </c>
      <c r="I85" s="335" t="s">
        <v>1508</v>
      </c>
      <c r="J85" s="335">
        <v>20</v>
      </c>
      <c r="K85" s="323"/>
    </row>
    <row r="86" s="1" customFormat="1" ht="15" customHeight="1">
      <c r="B86" s="334"/>
      <c r="C86" s="335" t="s">
        <v>1523</v>
      </c>
      <c r="D86" s="335"/>
      <c r="E86" s="335"/>
      <c r="F86" s="336" t="s">
        <v>1512</v>
      </c>
      <c r="G86" s="335"/>
      <c r="H86" s="335" t="s">
        <v>1524</v>
      </c>
      <c r="I86" s="335" t="s">
        <v>1508</v>
      </c>
      <c r="J86" s="335">
        <v>20</v>
      </c>
      <c r="K86" s="323"/>
    </row>
    <row r="87" s="1" customFormat="1" ht="15" customHeight="1">
      <c r="B87" s="334"/>
      <c r="C87" s="309" t="s">
        <v>1525</v>
      </c>
      <c r="D87" s="309"/>
      <c r="E87" s="309"/>
      <c r="F87" s="332" t="s">
        <v>1512</v>
      </c>
      <c r="G87" s="333"/>
      <c r="H87" s="309" t="s">
        <v>1526</v>
      </c>
      <c r="I87" s="309" t="s">
        <v>1508</v>
      </c>
      <c r="J87" s="309">
        <v>50</v>
      </c>
      <c r="K87" s="323"/>
    </row>
    <row r="88" s="1" customFormat="1" ht="15" customHeight="1">
      <c r="B88" s="334"/>
      <c r="C88" s="309" t="s">
        <v>1527</v>
      </c>
      <c r="D88" s="309"/>
      <c r="E88" s="309"/>
      <c r="F88" s="332" t="s">
        <v>1512</v>
      </c>
      <c r="G88" s="333"/>
      <c r="H88" s="309" t="s">
        <v>1528</v>
      </c>
      <c r="I88" s="309" t="s">
        <v>1508</v>
      </c>
      <c r="J88" s="309">
        <v>20</v>
      </c>
      <c r="K88" s="323"/>
    </row>
    <row r="89" s="1" customFormat="1" ht="15" customHeight="1">
      <c r="B89" s="334"/>
      <c r="C89" s="309" t="s">
        <v>1529</v>
      </c>
      <c r="D89" s="309"/>
      <c r="E89" s="309"/>
      <c r="F89" s="332" t="s">
        <v>1512</v>
      </c>
      <c r="G89" s="333"/>
      <c r="H89" s="309" t="s">
        <v>1530</v>
      </c>
      <c r="I89" s="309" t="s">
        <v>1508</v>
      </c>
      <c r="J89" s="309">
        <v>20</v>
      </c>
      <c r="K89" s="323"/>
    </row>
    <row r="90" s="1" customFormat="1" ht="15" customHeight="1">
      <c r="B90" s="334"/>
      <c r="C90" s="309" t="s">
        <v>1531</v>
      </c>
      <c r="D90" s="309"/>
      <c r="E90" s="309"/>
      <c r="F90" s="332" t="s">
        <v>1512</v>
      </c>
      <c r="G90" s="333"/>
      <c r="H90" s="309" t="s">
        <v>1532</v>
      </c>
      <c r="I90" s="309" t="s">
        <v>1508</v>
      </c>
      <c r="J90" s="309">
        <v>50</v>
      </c>
      <c r="K90" s="323"/>
    </row>
    <row r="91" s="1" customFormat="1" ht="15" customHeight="1">
      <c r="B91" s="334"/>
      <c r="C91" s="309" t="s">
        <v>1533</v>
      </c>
      <c r="D91" s="309"/>
      <c r="E91" s="309"/>
      <c r="F91" s="332" t="s">
        <v>1512</v>
      </c>
      <c r="G91" s="333"/>
      <c r="H91" s="309" t="s">
        <v>1533</v>
      </c>
      <c r="I91" s="309" t="s">
        <v>1508</v>
      </c>
      <c r="J91" s="309">
        <v>50</v>
      </c>
      <c r="K91" s="323"/>
    </row>
    <row r="92" s="1" customFormat="1" ht="15" customHeight="1">
      <c r="B92" s="334"/>
      <c r="C92" s="309" t="s">
        <v>1534</v>
      </c>
      <c r="D92" s="309"/>
      <c r="E92" s="309"/>
      <c r="F92" s="332" t="s">
        <v>1512</v>
      </c>
      <c r="G92" s="333"/>
      <c r="H92" s="309" t="s">
        <v>1535</v>
      </c>
      <c r="I92" s="309" t="s">
        <v>1508</v>
      </c>
      <c r="J92" s="309">
        <v>255</v>
      </c>
      <c r="K92" s="323"/>
    </row>
    <row r="93" s="1" customFormat="1" ht="15" customHeight="1">
      <c r="B93" s="334"/>
      <c r="C93" s="309" t="s">
        <v>1536</v>
      </c>
      <c r="D93" s="309"/>
      <c r="E93" s="309"/>
      <c r="F93" s="332" t="s">
        <v>1506</v>
      </c>
      <c r="G93" s="333"/>
      <c r="H93" s="309" t="s">
        <v>1537</v>
      </c>
      <c r="I93" s="309" t="s">
        <v>1538</v>
      </c>
      <c r="J93" s="309"/>
      <c r="K93" s="323"/>
    </row>
    <row r="94" s="1" customFormat="1" ht="15" customHeight="1">
      <c r="B94" s="334"/>
      <c r="C94" s="309" t="s">
        <v>1539</v>
      </c>
      <c r="D94" s="309"/>
      <c r="E94" s="309"/>
      <c r="F94" s="332" t="s">
        <v>1506</v>
      </c>
      <c r="G94" s="333"/>
      <c r="H94" s="309" t="s">
        <v>1540</v>
      </c>
      <c r="I94" s="309" t="s">
        <v>1541</v>
      </c>
      <c r="J94" s="309"/>
      <c r="K94" s="323"/>
    </row>
    <row r="95" s="1" customFormat="1" ht="15" customHeight="1">
      <c r="B95" s="334"/>
      <c r="C95" s="309" t="s">
        <v>1542</v>
      </c>
      <c r="D95" s="309"/>
      <c r="E95" s="309"/>
      <c r="F95" s="332" t="s">
        <v>1506</v>
      </c>
      <c r="G95" s="333"/>
      <c r="H95" s="309" t="s">
        <v>1542</v>
      </c>
      <c r="I95" s="309" t="s">
        <v>1541</v>
      </c>
      <c r="J95" s="309"/>
      <c r="K95" s="323"/>
    </row>
    <row r="96" s="1" customFormat="1" ht="15" customHeight="1">
      <c r="B96" s="334"/>
      <c r="C96" s="309" t="s">
        <v>37</v>
      </c>
      <c r="D96" s="309"/>
      <c r="E96" s="309"/>
      <c r="F96" s="332" t="s">
        <v>1506</v>
      </c>
      <c r="G96" s="333"/>
      <c r="H96" s="309" t="s">
        <v>1543</v>
      </c>
      <c r="I96" s="309" t="s">
        <v>1541</v>
      </c>
      <c r="J96" s="309"/>
      <c r="K96" s="323"/>
    </row>
    <row r="97" s="1" customFormat="1" ht="15" customHeight="1">
      <c r="B97" s="334"/>
      <c r="C97" s="309" t="s">
        <v>47</v>
      </c>
      <c r="D97" s="309"/>
      <c r="E97" s="309"/>
      <c r="F97" s="332" t="s">
        <v>1506</v>
      </c>
      <c r="G97" s="333"/>
      <c r="H97" s="309" t="s">
        <v>1544</v>
      </c>
      <c r="I97" s="309" t="s">
        <v>1541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1545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1500</v>
      </c>
      <c r="D103" s="324"/>
      <c r="E103" s="324"/>
      <c r="F103" s="324" t="s">
        <v>1501</v>
      </c>
      <c r="G103" s="325"/>
      <c r="H103" s="324" t="s">
        <v>53</v>
      </c>
      <c r="I103" s="324" t="s">
        <v>56</v>
      </c>
      <c r="J103" s="324" t="s">
        <v>1502</v>
      </c>
      <c r="K103" s="323"/>
    </row>
    <row r="104" s="1" customFormat="1" ht="17.25" customHeight="1">
      <c r="B104" s="321"/>
      <c r="C104" s="326" t="s">
        <v>1503</v>
      </c>
      <c r="D104" s="326"/>
      <c r="E104" s="326"/>
      <c r="F104" s="327" t="s">
        <v>1504</v>
      </c>
      <c r="G104" s="328"/>
      <c r="H104" s="326"/>
      <c r="I104" s="326"/>
      <c r="J104" s="326" t="s">
        <v>1505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52</v>
      </c>
      <c r="D106" s="331"/>
      <c r="E106" s="331"/>
      <c r="F106" s="332" t="s">
        <v>1506</v>
      </c>
      <c r="G106" s="309"/>
      <c r="H106" s="309" t="s">
        <v>1546</v>
      </c>
      <c r="I106" s="309" t="s">
        <v>1508</v>
      </c>
      <c r="J106" s="309">
        <v>20</v>
      </c>
      <c r="K106" s="323"/>
    </row>
    <row r="107" s="1" customFormat="1" ht="15" customHeight="1">
      <c r="B107" s="321"/>
      <c r="C107" s="309" t="s">
        <v>1509</v>
      </c>
      <c r="D107" s="309"/>
      <c r="E107" s="309"/>
      <c r="F107" s="332" t="s">
        <v>1506</v>
      </c>
      <c r="G107" s="309"/>
      <c r="H107" s="309" t="s">
        <v>1546</v>
      </c>
      <c r="I107" s="309" t="s">
        <v>1508</v>
      </c>
      <c r="J107" s="309">
        <v>120</v>
      </c>
      <c r="K107" s="323"/>
    </row>
    <row r="108" s="1" customFormat="1" ht="15" customHeight="1">
      <c r="B108" s="334"/>
      <c r="C108" s="309" t="s">
        <v>1511</v>
      </c>
      <c r="D108" s="309"/>
      <c r="E108" s="309"/>
      <c r="F108" s="332" t="s">
        <v>1512</v>
      </c>
      <c r="G108" s="309"/>
      <c r="H108" s="309" t="s">
        <v>1546</v>
      </c>
      <c r="I108" s="309" t="s">
        <v>1508</v>
      </c>
      <c r="J108" s="309">
        <v>50</v>
      </c>
      <c r="K108" s="323"/>
    </row>
    <row r="109" s="1" customFormat="1" ht="15" customHeight="1">
      <c r="B109" s="334"/>
      <c r="C109" s="309" t="s">
        <v>1514</v>
      </c>
      <c r="D109" s="309"/>
      <c r="E109" s="309"/>
      <c r="F109" s="332" t="s">
        <v>1506</v>
      </c>
      <c r="G109" s="309"/>
      <c r="H109" s="309" t="s">
        <v>1546</v>
      </c>
      <c r="I109" s="309" t="s">
        <v>1516</v>
      </c>
      <c r="J109" s="309"/>
      <c r="K109" s="323"/>
    </row>
    <row r="110" s="1" customFormat="1" ht="15" customHeight="1">
      <c r="B110" s="334"/>
      <c r="C110" s="309" t="s">
        <v>1525</v>
      </c>
      <c r="D110" s="309"/>
      <c r="E110" s="309"/>
      <c r="F110" s="332" t="s">
        <v>1512</v>
      </c>
      <c r="G110" s="309"/>
      <c r="H110" s="309" t="s">
        <v>1546</v>
      </c>
      <c r="I110" s="309" t="s">
        <v>1508</v>
      </c>
      <c r="J110" s="309">
        <v>50</v>
      </c>
      <c r="K110" s="323"/>
    </row>
    <row r="111" s="1" customFormat="1" ht="15" customHeight="1">
      <c r="B111" s="334"/>
      <c r="C111" s="309" t="s">
        <v>1533</v>
      </c>
      <c r="D111" s="309"/>
      <c r="E111" s="309"/>
      <c r="F111" s="332" t="s">
        <v>1512</v>
      </c>
      <c r="G111" s="309"/>
      <c r="H111" s="309" t="s">
        <v>1546</v>
      </c>
      <c r="I111" s="309" t="s">
        <v>1508</v>
      </c>
      <c r="J111" s="309">
        <v>50</v>
      </c>
      <c r="K111" s="323"/>
    </row>
    <row r="112" s="1" customFormat="1" ht="15" customHeight="1">
      <c r="B112" s="334"/>
      <c r="C112" s="309" t="s">
        <v>1531</v>
      </c>
      <c r="D112" s="309"/>
      <c r="E112" s="309"/>
      <c r="F112" s="332" t="s">
        <v>1512</v>
      </c>
      <c r="G112" s="309"/>
      <c r="H112" s="309" t="s">
        <v>1546</v>
      </c>
      <c r="I112" s="309" t="s">
        <v>1508</v>
      </c>
      <c r="J112" s="309">
        <v>50</v>
      </c>
      <c r="K112" s="323"/>
    </row>
    <row r="113" s="1" customFormat="1" ht="15" customHeight="1">
      <c r="B113" s="334"/>
      <c r="C113" s="309" t="s">
        <v>52</v>
      </c>
      <c r="D113" s="309"/>
      <c r="E113" s="309"/>
      <c r="F113" s="332" t="s">
        <v>1506</v>
      </c>
      <c r="G113" s="309"/>
      <c r="H113" s="309" t="s">
        <v>1547</v>
      </c>
      <c r="I113" s="309" t="s">
        <v>1508</v>
      </c>
      <c r="J113" s="309">
        <v>20</v>
      </c>
      <c r="K113" s="323"/>
    </row>
    <row r="114" s="1" customFormat="1" ht="15" customHeight="1">
      <c r="B114" s="334"/>
      <c r="C114" s="309" t="s">
        <v>1548</v>
      </c>
      <c r="D114" s="309"/>
      <c r="E114" s="309"/>
      <c r="F114" s="332" t="s">
        <v>1506</v>
      </c>
      <c r="G114" s="309"/>
      <c r="H114" s="309" t="s">
        <v>1549</v>
      </c>
      <c r="I114" s="309" t="s">
        <v>1508</v>
      </c>
      <c r="J114" s="309">
        <v>120</v>
      </c>
      <c r="K114" s="323"/>
    </row>
    <row r="115" s="1" customFormat="1" ht="15" customHeight="1">
      <c r="B115" s="334"/>
      <c r="C115" s="309" t="s">
        <v>37</v>
      </c>
      <c r="D115" s="309"/>
      <c r="E115" s="309"/>
      <c r="F115" s="332" t="s">
        <v>1506</v>
      </c>
      <c r="G115" s="309"/>
      <c r="H115" s="309" t="s">
        <v>1550</v>
      </c>
      <c r="I115" s="309" t="s">
        <v>1541</v>
      </c>
      <c r="J115" s="309"/>
      <c r="K115" s="323"/>
    </row>
    <row r="116" s="1" customFormat="1" ht="15" customHeight="1">
      <c r="B116" s="334"/>
      <c r="C116" s="309" t="s">
        <v>47</v>
      </c>
      <c r="D116" s="309"/>
      <c r="E116" s="309"/>
      <c r="F116" s="332" t="s">
        <v>1506</v>
      </c>
      <c r="G116" s="309"/>
      <c r="H116" s="309" t="s">
        <v>1551</v>
      </c>
      <c r="I116" s="309" t="s">
        <v>1541</v>
      </c>
      <c r="J116" s="309"/>
      <c r="K116" s="323"/>
    </row>
    <row r="117" s="1" customFormat="1" ht="15" customHeight="1">
      <c r="B117" s="334"/>
      <c r="C117" s="309" t="s">
        <v>56</v>
      </c>
      <c r="D117" s="309"/>
      <c r="E117" s="309"/>
      <c r="F117" s="332" t="s">
        <v>1506</v>
      </c>
      <c r="G117" s="309"/>
      <c r="H117" s="309" t="s">
        <v>1552</v>
      </c>
      <c r="I117" s="309" t="s">
        <v>1553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1554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1500</v>
      </c>
      <c r="D123" s="324"/>
      <c r="E123" s="324"/>
      <c r="F123" s="324" t="s">
        <v>1501</v>
      </c>
      <c r="G123" s="325"/>
      <c r="H123" s="324" t="s">
        <v>53</v>
      </c>
      <c r="I123" s="324" t="s">
        <v>56</v>
      </c>
      <c r="J123" s="324" t="s">
        <v>1502</v>
      </c>
      <c r="K123" s="353"/>
    </row>
    <row r="124" s="1" customFormat="1" ht="17.25" customHeight="1">
      <c r="B124" s="352"/>
      <c r="C124" s="326" t="s">
        <v>1503</v>
      </c>
      <c r="D124" s="326"/>
      <c r="E124" s="326"/>
      <c r="F124" s="327" t="s">
        <v>1504</v>
      </c>
      <c r="G124" s="328"/>
      <c r="H124" s="326"/>
      <c r="I124" s="326"/>
      <c r="J124" s="326" t="s">
        <v>1505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1509</v>
      </c>
      <c r="D126" s="331"/>
      <c r="E126" s="331"/>
      <c r="F126" s="332" t="s">
        <v>1506</v>
      </c>
      <c r="G126" s="309"/>
      <c r="H126" s="309" t="s">
        <v>1546</v>
      </c>
      <c r="I126" s="309" t="s">
        <v>1508</v>
      </c>
      <c r="J126" s="309">
        <v>120</v>
      </c>
      <c r="K126" s="357"/>
    </row>
    <row r="127" s="1" customFormat="1" ht="15" customHeight="1">
      <c r="B127" s="354"/>
      <c r="C127" s="309" t="s">
        <v>1555</v>
      </c>
      <c r="D127" s="309"/>
      <c r="E127" s="309"/>
      <c r="F127" s="332" t="s">
        <v>1506</v>
      </c>
      <c r="G127" s="309"/>
      <c r="H127" s="309" t="s">
        <v>1556</v>
      </c>
      <c r="I127" s="309" t="s">
        <v>1508</v>
      </c>
      <c r="J127" s="309" t="s">
        <v>1557</v>
      </c>
      <c r="K127" s="357"/>
    </row>
    <row r="128" s="1" customFormat="1" ht="15" customHeight="1">
      <c r="B128" s="354"/>
      <c r="C128" s="309" t="s">
        <v>1454</v>
      </c>
      <c r="D128" s="309"/>
      <c r="E128" s="309"/>
      <c r="F128" s="332" t="s">
        <v>1506</v>
      </c>
      <c r="G128" s="309"/>
      <c r="H128" s="309" t="s">
        <v>1558</v>
      </c>
      <c r="I128" s="309" t="s">
        <v>1508</v>
      </c>
      <c r="J128" s="309" t="s">
        <v>1557</v>
      </c>
      <c r="K128" s="357"/>
    </row>
    <row r="129" s="1" customFormat="1" ht="15" customHeight="1">
      <c r="B129" s="354"/>
      <c r="C129" s="309" t="s">
        <v>1517</v>
      </c>
      <c r="D129" s="309"/>
      <c r="E129" s="309"/>
      <c r="F129" s="332" t="s">
        <v>1512</v>
      </c>
      <c r="G129" s="309"/>
      <c r="H129" s="309" t="s">
        <v>1518</v>
      </c>
      <c r="I129" s="309" t="s">
        <v>1508</v>
      </c>
      <c r="J129" s="309">
        <v>15</v>
      </c>
      <c r="K129" s="357"/>
    </row>
    <row r="130" s="1" customFormat="1" ht="15" customHeight="1">
      <c r="B130" s="354"/>
      <c r="C130" s="335" t="s">
        <v>1519</v>
      </c>
      <c r="D130" s="335"/>
      <c r="E130" s="335"/>
      <c r="F130" s="336" t="s">
        <v>1512</v>
      </c>
      <c r="G130" s="335"/>
      <c r="H130" s="335" t="s">
        <v>1520</v>
      </c>
      <c r="I130" s="335" t="s">
        <v>1508</v>
      </c>
      <c r="J130" s="335">
        <v>15</v>
      </c>
      <c r="K130" s="357"/>
    </row>
    <row r="131" s="1" customFormat="1" ht="15" customHeight="1">
      <c r="B131" s="354"/>
      <c r="C131" s="335" t="s">
        <v>1521</v>
      </c>
      <c r="D131" s="335"/>
      <c r="E131" s="335"/>
      <c r="F131" s="336" t="s">
        <v>1512</v>
      </c>
      <c r="G131" s="335"/>
      <c r="H131" s="335" t="s">
        <v>1522</v>
      </c>
      <c r="I131" s="335" t="s">
        <v>1508</v>
      </c>
      <c r="J131" s="335">
        <v>20</v>
      </c>
      <c r="K131" s="357"/>
    </row>
    <row r="132" s="1" customFormat="1" ht="15" customHeight="1">
      <c r="B132" s="354"/>
      <c r="C132" s="335" t="s">
        <v>1523</v>
      </c>
      <c r="D132" s="335"/>
      <c r="E132" s="335"/>
      <c r="F132" s="336" t="s">
        <v>1512</v>
      </c>
      <c r="G132" s="335"/>
      <c r="H132" s="335" t="s">
        <v>1524</v>
      </c>
      <c r="I132" s="335" t="s">
        <v>1508</v>
      </c>
      <c r="J132" s="335">
        <v>20</v>
      </c>
      <c r="K132" s="357"/>
    </row>
    <row r="133" s="1" customFormat="1" ht="15" customHeight="1">
      <c r="B133" s="354"/>
      <c r="C133" s="309" t="s">
        <v>1511</v>
      </c>
      <c r="D133" s="309"/>
      <c r="E133" s="309"/>
      <c r="F133" s="332" t="s">
        <v>1512</v>
      </c>
      <c r="G133" s="309"/>
      <c r="H133" s="309" t="s">
        <v>1546</v>
      </c>
      <c r="I133" s="309" t="s">
        <v>1508</v>
      </c>
      <c r="J133" s="309">
        <v>50</v>
      </c>
      <c r="K133" s="357"/>
    </row>
    <row r="134" s="1" customFormat="1" ht="15" customHeight="1">
      <c r="B134" s="354"/>
      <c r="C134" s="309" t="s">
        <v>1525</v>
      </c>
      <c r="D134" s="309"/>
      <c r="E134" s="309"/>
      <c r="F134" s="332" t="s">
        <v>1512</v>
      </c>
      <c r="G134" s="309"/>
      <c r="H134" s="309" t="s">
        <v>1546</v>
      </c>
      <c r="I134" s="309" t="s">
        <v>1508</v>
      </c>
      <c r="J134" s="309">
        <v>50</v>
      </c>
      <c r="K134" s="357"/>
    </row>
    <row r="135" s="1" customFormat="1" ht="15" customHeight="1">
      <c r="B135" s="354"/>
      <c r="C135" s="309" t="s">
        <v>1531</v>
      </c>
      <c r="D135" s="309"/>
      <c r="E135" s="309"/>
      <c r="F135" s="332" t="s">
        <v>1512</v>
      </c>
      <c r="G135" s="309"/>
      <c r="H135" s="309" t="s">
        <v>1546</v>
      </c>
      <c r="I135" s="309" t="s">
        <v>1508</v>
      </c>
      <c r="J135" s="309">
        <v>50</v>
      </c>
      <c r="K135" s="357"/>
    </row>
    <row r="136" s="1" customFormat="1" ht="15" customHeight="1">
      <c r="B136" s="354"/>
      <c r="C136" s="309" t="s">
        <v>1533</v>
      </c>
      <c r="D136" s="309"/>
      <c r="E136" s="309"/>
      <c r="F136" s="332" t="s">
        <v>1512</v>
      </c>
      <c r="G136" s="309"/>
      <c r="H136" s="309" t="s">
        <v>1546</v>
      </c>
      <c r="I136" s="309" t="s">
        <v>1508</v>
      </c>
      <c r="J136" s="309">
        <v>50</v>
      </c>
      <c r="K136" s="357"/>
    </row>
    <row r="137" s="1" customFormat="1" ht="15" customHeight="1">
      <c r="B137" s="354"/>
      <c r="C137" s="309" t="s">
        <v>1534</v>
      </c>
      <c r="D137" s="309"/>
      <c r="E137" s="309"/>
      <c r="F137" s="332" t="s">
        <v>1512</v>
      </c>
      <c r="G137" s="309"/>
      <c r="H137" s="309" t="s">
        <v>1559</v>
      </c>
      <c r="I137" s="309" t="s">
        <v>1508</v>
      </c>
      <c r="J137" s="309">
        <v>255</v>
      </c>
      <c r="K137" s="357"/>
    </row>
    <row r="138" s="1" customFormat="1" ht="15" customHeight="1">
      <c r="B138" s="354"/>
      <c r="C138" s="309" t="s">
        <v>1536</v>
      </c>
      <c r="D138" s="309"/>
      <c r="E138" s="309"/>
      <c r="F138" s="332" t="s">
        <v>1506</v>
      </c>
      <c r="G138" s="309"/>
      <c r="H138" s="309" t="s">
        <v>1560</v>
      </c>
      <c r="I138" s="309" t="s">
        <v>1538</v>
      </c>
      <c r="J138" s="309"/>
      <c r="K138" s="357"/>
    </row>
    <row r="139" s="1" customFormat="1" ht="15" customHeight="1">
      <c r="B139" s="354"/>
      <c r="C139" s="309" t="s">
        <v>1539</v>
      </c>
      <c r="D139" s="309"/>
      <c r="E139" s="309"/>
      <c r="F139" s="332" t="s">
        <v>1506</v>
      </c>
      <c r="G139" s="309"/>
      <c r="H139" s="309" t="s">
        <v>1561</v>
      </c>
      <c r="I139" s="309" t="s">
        <v>1541</v>
      </c>
      <c r="J139" s="309"/>
      <c r="K139" s="357"/>
    </row>
    <row r="140" s="1" customFormat="1" ht="15" customHeight="1">
      <c r="B140" s="354"/>
      <c r="C140" s="309" t="s">
        <v>1542</v>
      </c>
      <c r="D140" s="309"/>
      <c r="E140" s="309"/>
      <c r="F140" s="332" t="s">
        <v>1506</v>
      </c>
      <c r="G140" s="309"/>
      <c r="H140" s="309" t="s">
        <v>1542</v>
      </c>
      <c r="I140" s="309" t="s">
        <v>1541</v>
      </c>
      <c r="J140" s="309"/>
      <c r="K140" s="357"/>
    </row>
    <row r="141" s="1" customFormat="1" ht="15" customHeight="1">
      <c r="B141" s="354"/>
      <c r="C141" s="309" t="s">
        <v>37</v>
      </c>
      <c r="D141" s="309"/>
      <c r="E141" s="309"/>
      <c r="F141" s="332" t="s">
        <v>1506</v>
      </c>
      <c r="G141" s="309"/>
      <c r="H141" s="309" t="s">
        <v>1562</v>
      </c>
      <c r="I141" s="309" t="s">
        <v>1541</v>
      </c>
      <c r="J141" s="309"/>
      <c r="K141" s="357"/>
    </row>
    <row r="142" s="1" customFormat="1" ht="15" customHeight="1">
      <c r="B142" s="354"/>
      <c r="C142" s="309" t="s">
        <v>1563</v>
      </c>
      <c r="D142" s="309"/>
      <c r="E142" s="309"/>
      <c r="F142" s="332" t="s">
        <v>1506</v>
      </c>
      <c r="G142" s="309"/>
      <c r="H142" s="309" t="s">
        <v>1564</v>
      </c>
      <c r="I142" s="309" t="s">
        <v>1541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1565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1500</v>
      </c>
      <c r="D148" s="324"/>
      <c r="E148" s="324"/>
      <c r="F148" s="324" t="s">
        <v>1501</v>
      </c>
      <c r="G148" s="325"/>
      <c r="H148" s="324" t="s">
        <v>53</v>
      </c>
      <c r="I148" s="324" t="s">
        <v>56</v>
      </c>
      <c r="J148" s="324" t="s">
        <v>1502</v>
      </c>
      <c r="K148" s="323"/>
    </row>
    <row r="149" s="1" customFormat="1" ht="17.25" customHeight="1">
      <c r="B149" s="321"/>
      <c r="C149" s="326" t="s">
        <v>1503</v>
      </c>
      <c r="D149" s="326"/>
      <c r="E149" s="326"/>
      <c r="F149" s="327" t="s">
        <v>1504</v>
      </c>
      <c r="G149" s="328"/>
      <c r="H149" s="326"/>
      <c r="I149" s="326"/>
      <c r="J149" s="326" t="s">
        <v>1505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1509</v>
      </c>
      <c r="D151" s="309"/>
      <c r="E151" s="309"/>
      <c r="F151" s="362" t="s">
        <v>1506</v>
      </c>
      <c r="G151" s="309"/>
      <c r="H151" s="361" t="s">
        <v>1546</v>
      </c>
      <c r="I151" s="361" t="s">
        <v>1508</v>
      </c>
      <c r="J151" s="361">
        <v>120</v>
      </c>
      <c r="K151" s="357"/>
    </row>
    <row r="152" s="1" customFormat="1" ht="15" customHeight="1">
      <c r="B152" s="334"/>
      <c r="C152" s="361" t="s">
        <v>1555</v>
      </c>
      <c r="D152" s="309"/>
      <c r="E152" s="309"/>
      <c r="F152" s="362" t="s">
        <v>1506</v>
      </c>
      <c r="G152" s="309"/>
      <c r="H152" s="361" t="s">
        <v>1566</v>
      </c>
      <c r="I152" s="361" t="s">
        <v>1508</v>
      </c>
      <c r="J152" s="361" t="s">
        <v>1557</v>
      </c>
      <c r="K152" s="357"/>
    </row>
    <row r="153" s="1" customFormat="1" ht="15" customHeight="1">
      <c r="B153" s="334"/>
      <c r="C153" s="361" t="s">
        <v>1454</v>
      </c>
      <c r="D153" s="309"/>
      <c r="E153" s="309"/>
      <c r="F153" s="362" t="s">
        <v>1506</v>
      </c>
      <c r="G153" s="309"/>
      <c r="H153" s="361" t="s">
        <v>1567</v>
      </c>
      <c r="I153" s="361" t="s">
        <v>1508</v>
      </c>
      <c r="J153" s="361" t="s">
        <v>1557</v>
      </c>
      <c r="K153" s="357"/>
    </row>
    <row r="154" s="1" customFormat="1" ht="15" customHeight="1">
      <c r="B154" s="334"/>
      <c r="C154" s="361" t="s">
        <v>1511</v>
      </c>
      <c r="D154" s="309"/>
      <c r="E154" s="309"/>
      <c r="F154" s="362" t="s">
        <v>1512</v>
      </c>
      <c r="G154" s="309"/>
      <c r="H154" s="361" t="s">
        <v>1546</v>
      </c>
      <c r="I154" s="361" t="s">
        <v>1508</v>
      </c>
      <c r="J154" s="361">
        <v>50</v>
      </c>
      <c r="K154" s="357"/>
    </row>
    <row r="155" s="1" customFormat="1" ht="15" customHeight="1">
      <c r="B155" s="334"/>
      <c r="C155" s="361" t="s">
        <v>1514</v>
      </c>
      <c r="D155" s="309"/>
      <c r="E155" s="309"/>
      <c r="F155" s="362" t="s">
        <v>1506</v>
      </c>
      <c r="G155" s="309"/>
      <c r="H155" s="361" t="s">
        <v>1546</v>
      </c>
      <c r="I155" s="361" t="s">
        <v>1516</v>
      </c>
      <c r="J155" s="361"/>
      <c r="K155" s="357"/>
    </row>
    <row r="156" s="1" customFormat="1" ht="15" customHeight="1">
      <c r="B156" s="334"/>
      <c r="C156" s="361" t="s">
        <v>1525</v>
      </c>
      <c r="D156" s="309"/>
      <c r="E156" s="309"/>
      <c r="F156" s="362" t="s">
        <v>1512</v>
      </c>
      <c r="G156" s="309"/>
      <c r="H156" s="361" t="s">
        <v>1546</v>
      </c>
      <c r="I156" s="361" t="s">
        <v>1508</v>
      </c>
      <c r="J156" s="361">
        <v>50</v>
      </c>
      <c r="K156" s="357"/>
    </row>
    <row r="157" s="1" customFormat="1" ht="15" customHeight="1">
      <c r="B157" s="334"/>
      <c r="C157" s="361" t="s">
        <v>1533</v>
      </c>
      <c r="D157" s="309"/>
      <c r="E157" s="309"/>
      <c r="F157" s="362" t="s">
        <v>1512</v>
      </c>
      <c r="G157" s="309"/>
      <c r="H157" s="361" t="s">
        <v>1546</v>
      </c>
      <c r="I157" s="361" t="s">
        <v>1508</v>
      </c>
      <c r="J157" s="361">
        <v>50</v>
      </c>
      <c r="K157" s="357"/>
    </row>
    <row r="158" s="1" customFormat="1" ht="15" customHeight="1">
      <c r="B158" s="334"/>
      <c r="C158" s="361" t="s">
        <v>1531</v>
      </c>
      <c r="D158" s="309"/>
      <c r="E158" s="309"/>
      <c r="F158" s="362" t="s">
        <v>1512</v>
      </c>
      <c r="G158" s="309"/>
      <c r="H158" s="361" t="s">
        <v>1546</v>
      </c>
      <c r="I158" s="361" t="s">
        <v>1508</v>
      </c>
      <c r="J158" s="361">
        <v>50</v>
      </c>
      <c r="K158" s="357"/>
    </row>
    <row r="159" s="1" customFormat="1" ht="15" customHeight="1">
      <c r="B159" s="334"/>
      <c r="C159" s="361" t="s">
        <v>139</v>
      </c>
      <c r="D159" s="309"/>
      <c r="E159" s="309"/>
      <c r="F159" s="362" t="s">
        <v>1506</v>
      </c>
      <c r="G159" s="309"/>
      <c r="H159" s="361" t="s">
        <v>1568</v>
      </c>
      <c r="I159" s="361" t="s">
        <v>1508</v>
      </c>
      <c r="J159" s="361" t="s">
        <v>1569</v>
      </c>
      <c r="K159" s="357"/>
    </row>
    <row r="160" s="1" customFormat="1" ht="15" customHeight="1">
      <c r="B160" s="334"/>
      <c r="C160" s="361" t="s">
        <v>1570</v>
      </c>
      <c r="D160" s="309"/>
      <c r="E160" s="309"/>
      <c r="F160" s="362" t="s">
        <v>1506</v>
      </c>
      <c r="G160" s="309"/>
      <c r="H160" s="361" t="s">
        <v>1571</v>
      </c>
      <c r="I160" s="361" t="s">
        <v>1541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1572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1500</v>
      </c>
      <c r="D166" s="324"/>
      <c r="E166" s="324"/>
      <c r="F166" s="324" t="s">
        <v>1501</v>
      </c>
      <c r="G166" s="366"/>
      <c r="H166" s="367" t="s">
        <v>53</v>
      </c>
      <c r="I166" s="367" t="s">
        <v>56</v>
      </c>
      <c r="J166" s="324" t="s">
        <v>1502</v>
      </c>
      <c r="K166" s="301"/>
    </row>
    <row r="167" s="1" customFormat="1" ht="17.25" customHeight="1">
      <c r="B167" s="302"/>
      <c r="C167" s="326" t="s">
        <v>1503</v>
      </c>
      <c r="D167" s="326"/>
      <c r="E167" s="326"/>
      <c r="F167" s="327" t="s">
        <v>1504</v>
      </c>
      <c r="G167" s="368"/>
      <c r="H167" s="369"/>
      <c r="I167" s="369"/>
      <c r="J167" s="326" t="s">
        <v>1505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1509</v>
      </c>
      <c r="D169" s="309"/>
      <c r="E169" s="309"/>
      <c r="F169" s="332" t="s">
        <v>1506</v>
      </c>
      <c r="G169" s="309"/>
      <c r="H169" s="309" t="s">
        <v>1546</v>
      </c>
      <c r="I169" s="309" t="s">
        <v>1508</v>
      </c>
      <c r="J169" s="309">
        <v>120</v>
      </c>
      <c r="K169" s="357"/>
    </row>
    <row r="170" s="1" customFormat="1" ht="15" customHeight="1">
      <c r="B170" s="334"/>
      <c r="C170" s="309" t="s">
        <v>1555</v>
      </c>
      <c r="D170" s="309"/>
      <c r="E170" s="309"/>
      <c r="F170" s="332" t="s">
        <v>1506</v>
      </c>
      <c r="G170" s="309"/>
      <c r="H170" s="309" t="s">
        <v>1556</v>
      </c>
      <c r="I170" s="309" t="s">
        <v>1508</v>
      </c>
      <c r="J170" s="309" t="s">
        <v>1557</v>
      </c>
      <c r="K170" s="357"/>
    </row>
    <row r="171" s="1" customFormat="1" ht="15" customHeight="1">
      <c r="B171" s="334"/>
      <c r="C171" s="309" t="s">
        <v>1454</v>
      </c>
      <c r="D171" s="309"/>
      <c r="E171" s="309"/>
      <c r="F171" s="332" t="s">
        <v>1506</v>
      </c>
      <c r="G171" s="309"/>
      <c r="H171" s="309" t="s">
        <v>1573</v>
      </c>
      <c r="I171" s="309" t="s">
        <v>1508</v>
      </c>
      <c r="J171" s="309" t="s">
        <v>1557</v>
      </c>
      <c r="K171" s="357"/>
    </row>
    <row r="172" s="1" customFormat="1" ht="15" customHeight="1">
      <c r="B172" s="334"/>
      <c r="C172" s="309" t="s">
        <v>1511</v>
      </c>
      <c r="D172" s="309"/>
      <c r="E172" s="309"/>
      <c r="F172" s="332" t="s">
        <v>1512</v>
      </c>
      <c r="G172" s="309"/>
      <c r="H172" s="309" t="s">
        <v>1573</v>
      </c>
      <c r="I172" s="309" t="s">
        <v>1508</v>
      </c>
      <c r="J172" s="309">
        <v>50</v>
      </c>
      <c r="K172" s="357"/>
    </row>
    <row r="173" s="1" customFormat="1" ht="15" customHeight="1">
      <c r="B173" s="334"/>
      <c r="C173" s="309" t="s">
        <v>1514</v>
      </c>
      <c r="D173" s="309"/>
      <c r="E173" s="309"/>
      <c r="F173" s="332" t="s">
        <v>1506</v>
      </c>
      <c r="G173" s="309"/>
      <c r="H173" s="309" t="s">
        <v>1573</v>
      </c>
      <c r="I173" s="309" t="s">
        <v>1516</v>
      </c>
      <c r="J173" s="309"/>
      <c r="K173" s="357"/>
    </row>
    <row r="174" s="1" customFormat="1" ht="15" customHeight="1">
      <c r="B174" s="334"/>
      <c r="C174" s="309" t="s">
        <v>1525</v>
      </c>
      <c r="D174" s="309"/>
      <c r="E174" s="309"/>
      <c r="F174" s="332" t="s">
        <v>1512</v>
      </c>
      <c r="G174" s="309"/>
      <c r="H174" s="309" t="s">
        <v>1573</v>
      </c>
      <c r="I174" s="309" t="s">
        <v>1508</v>
      </c>
      <c r="J174" s="309">
        <v>50</v>
      </c>
      <c r="K174" s="357"/>
    </row>
    <row r="175" s="1" customFormat="1" ht="15" customHeight="1">
      <c r="B175" s="334"/>
      <c r="C175" s="309" t="s">
        <v>1533</v>
      </c>
      <c r="D175" s="309"/>
      <c r="E175" s="309"/>
      <c r="F175" s="332" t="s">
        <v>1512</v>
      </c>
      <c r="G175" s="309"/>
      <c r="H175" s="309" t="s">
        <v>1573</v>
      </c>
      <c r="I175" s="309" t="s">
        <v>1508</v>
      </c>
      <c r="J175" s="309">
        <v>50</v>
      </c>
      <c r="K175" s="357"/>
    </row>
    <row r="176" s="1" customFormat="1" ht="15" customHeight="1">
      <c r="B176" s="334"/>
      <c r="C176" s="309" t="s">
        <v>1531</v>
      </c>
      <c r="D176" s="309"/>
      <c r="E176" s="309"/>
      <c r="F176" s="332" t="s">
        <v>1512</v>
      </c>
      <c r="G176" s="309"/>
      <c r="H176" s="309" t="s">
        <v>1573</v>
      </c>
      <c r="I176" s="309" t="s">
        <v>1508</v>
      </c>
      <c r="J176" s="309">
        <v>50</v>
      </c>
      <c r="K176" s="357"/>
    </row>
    <row r="177" s="1" customFormat="1" ht="15" customHeight="1">
      <c r="B177" s="334"/>
      <c r="C177" s="309" t="s">
        <v>159</v>
      </c>
      <c r="D177" s="309"/>
      <c r="E177" s="309"/>
      <c r="F177" s="332" t="s">
        <v>1506</v>
      </c>
      <c r="G177" s="309"/>
      <c r="H177" s="309" t="s">
        <v>1574</v>
      </c>
      <c r="I177" s="309" t="s">
        <v>1575</v>
      </c>
      <c r="J177" s="309"/>
      <c r="K177" s="357"/>
    </row>
    <row r="178" s="1" customFormat="1" ht="15" customHeight="1">
      <c r="B178" s="334"/>
      <c r="C178" s="309" t="s">
        <v>56</v>
      </c>
      <c r="D178" s="309"/>
      <c r="E178" s="309"/>
      <c r="F178" s="332" t="s">
        <v>1506</v>
      </c>
      <c r="G178" s="309"/>
      <c r="H178" s="309" t="s">
        <v>1576</v>
      </c>
      <c r="I178" s="309" t="s">
        <v>1577</v>
      </c>
      <c r="J178" s="309">
        <v>1</v>
      </c>
      <c r="K178" s="357"/>
    </row>
    <row r="179" s="1" customFormat="1" ht="15" customHeight="1">
      <c r="B179" s="334"/>
      <c r="C179" s="309" t="s">
        <v>52</v>
      </c>
      <c r="D179" s="309"/>
      <c r="E179" s="309"/>
      <c r="F179" s="332" t="s">
        <v>1506</v>
      </c>
      <c r="G179" s="309"/>
      <c r="H179" s="309" t="s">
        <v>1578</v>
      </c>
      <c r="I179" s="309" t="s">
        <v>1508</v>
      </c>
      <c r="J179" s="309">
        <v>20</v>
      </c>
      <c r="K179" s="357"/>
    </row>
    <row r="180" s="1" customFormat="1" ht="15" customHeight="1">
      <c r="B180" s="334"/>
      <c r="C180" s="309" t="s">
        <v>53</v>
      </c>
      <c r="D180" s="309"/>
      <c r="E180" s="309"/>
      <c r="F180" s="332" t="s">
        <v>1506</v>
      </c>
      <c r="G180" s="309"/>
      <c r="H180" s="309" t="s">
        <v>1579</v>
      </c>
      <c r="I180" s="309" t="s">
        <v>1508</v>
      </c>
      <c r="J180" s="309">
        <v>255</v>
      </c>
      <c r="K180" s="357"/>
    </row>
    <row r="181" s="1" customFormat="1" ht="15" customHeight="1">
      <c r="B181" s="334"/>
      <c r="C181" s="309" t="s">
        <v>160</v>
      </c>
      <c r="D181" s="309"/>
      <c r="E181" s="309"/>
      <c r="F181" s="332" t="s">
        <v>1506</v>
      </c>
      <c r="G181" s="309"/>
      <c r="H181" s="309" t="s">
        <v>1470</v>
      </c>
      <c r="I181" s="309" t="s">
        <v>1508</v>
      </c>
      <c r="J181" s="309">
        <v>10</v>
      </c>
      <c r="K181" s="357"/>
    </row>
    <row r="182" s="1" customFormat="1" ht="15" customHeight="1">
      <c r="B182" s="334"/>
      <c r="C182" s="309" t="s">
        <v>161</v>
      </c>
      <c r="D182" s="309"/>
      <c r="E182" s="309"/>
      <c r="F182" s="332" t="s">
        <v>1506</v>
      </c>
      <c r="G182" s="309"/>
      <c r="H182" s="309" t="s">
        <v>1580</v>
      </c>
      <c r="I182" s="309" t="s">
        <v>1541</v>
      </c>
      <c r="J182" s="309"/>
      <c r="K182" s="357"/>
    </row>
    <row r="183" s="1" customFormat="1" ht="15" customHeight="1">
      <c r="B183" s="334"/>
      <c r="C183" s="309" t="s">
        <v>1581</v>
      </c>
      <c r="D183" s="309"/>
      <c r="E183" s="309"/>
      <c r="F183" s="332" t="s">
        <v>1506</v>
      </c>
      <c r="G183" s="309"/>
      <c r="H183" s="309" t="s">
        <v>1582</v>
      </c>
      <c r="I183" s="309" t="s">
        <v>1541</v>
      </c>
      <c r="J183" s="309"/>
      <c r="K183" s="357"/>
    </row>
    <row r="184" s="1" customFormat="1" ht="15" customHeight="1">
      <c r="B184" s="334"/>
      <c r="C184" s="309" t="s">
        <v>1570</v>
      </c>
      <c r="D184" s="309"/>
      <c r="E184" s="309"/>
      <c r="F184" s="332" t="s">
        <v>1506</v>
      </c>
      <c r="G184" s="309"/>
      <c r="H184" s="309" t="s">
        <v>1583</v>
      </c>
      <c r="I184" s="309" t="s">
        <v>1541</v>
      </c>
      <c r="J184" s="309"/>
      <c r="K184" s="357"/>
    </row>
    <row r="185" s="1" customFormat="1" ht="15" customHeight="1">
      <c r="B185" s="334"/>
      <c r="C185" s="309" t="s">
        <v>163</v>
      </c>
      <c r="D185" s="309"/>
      <c r="E185" s="309"/>
      <c r="F185" s="332" t="s">
        <v>1512</v>
      </c>
      <c r="G185" s="309"/>
      <c r="H185" s="309" t="s">
        <v>1584</v>
      </c>
      <c r="I185" s="309" t="s">
        <v>1508</v>
      </c>
      <c r="J185" s="309">
        <v>50</v>
      </c>
      <c r="K185" s="357"/>
    </row>
    <row r="186" s="1" customFormat="1" ht="15" customHeight="1">
      <c r="B186" s="334"/>
      <c r="C186" s="309" t="s">
        <v>1585</v>
      </c>
      <c r="D186" s="309"/>
      <c r="E186" s="309"/>
      <c r="F186" s="332" t="s">
        <v>1512</v>
      </c>
      <c r="G186" s="309"/>
      <c r="H186" s="309" t="s">
        <v>1586</v>
      </c>
      <c r="I186" s="309" t="s">
        <v>1587</v>
      </c>
      <c r="J186" s="309"/>
      <c r="K186" s="357"/>
    </row>
    <row r="187" s="1" customFormat="1" ht="15" customHeight="1">
      <c r="B187" s="334"/>
      <c r="C187" s="309" t="s">
        <v>1588</v>
      </c>
      <c r="D187" s="309"/>
      <c r="E187" s="309"/>
      <c r="F187" s="332" t="s">
        <v>1512</v>
      </c>
      <c r="G187" s="309"/>
      <c r="H187" s="309" t="s">
        <v>1589</v>
      </c>
      <c r="I187" s="309" t="s">
        <v>1587</v>
      </c>
      <c r="J187" s="309"/>
      <c r="K187" s="357"/>
    </row>
    <row r="188" s="1" customFormat="1" ht="15" customHeight="1">
      <c r="B188" s="334"/>
      <c r="C188" s="309" t="s">
        <v>1590</v>
      </c>
      <c r="D188" s="309"/>
      <c r="E188" s="309"/>
      <c r="F188" s="332" t="s">
        <v>1512</v>
      </c>
      <c r="G188" s="309"/>
      <c r="H188" s="309" t="s">
        <v>1591</v>
      </c>
      <c r="I188" s="309" t="s">
        <v>1587</v>
      </c>
      <c r="J188" s="309"/>
      <c r="K188" s="357"/>
    </row>
    <row r="189" s="1" customFormat="1" ht="15" customHeight="1">
      <c r="B189" s="334"/>
      <c r="C189" s="370" t="s">
        <v>1592</v>
      </c>
      <c r="D189" s="309"/>
      <c r="E189" s="309"/>
      <c r="F189" s="332" t="s">
        <v>1512</v>
      </c>
      <c r="G189" s="309"/>
      <c r="H189" s="309" t="s">
        <v>1593</v>
      </c>
      <c r="I189" s="309" t="s">
        <v>1594</v>
      </c>
      <c r="J189" s="371" t="s">
        <v>1595</v>
      </c>
      <c r="K189" s="357"/>
    </row>
    <row r="190" s="17" customFormat="1" ht="15" customHeight="1">
      <c r="B190" s="372"/>
      <c r="C190" s="373" t="s">
        <v>1596</v>
      </c>
      <c r="D190" s="374"/>
      <c r="E190" s="374"/>
      <c r="F190" s="375" t="s">
        <v>1512</v>
      </c>
      <c r="G190" s="374"/>
      <c r="H190" s="374" t="s">
        <v>1597</v>
      </c>
      <c r="I190" s="374" t="s">
        <v>1594</v>
      </c>
      <c r="J190" s="376" t="s">
        <v>1595</v>
      </c>
      <c r="K190" s="377"/>
    </row>
    <row r="191" s="1" customFormat="1" ht="15" customHeight="1">
      <c r="B191" s="334"/>
      <c r="C191" s="370" t="s">
        <v>41</v>
      </c>
      <c r="D191" s="309"/>
      <c r="E191" s="309"/>
      <c r="F191" s="332" t="s">
        <v>1506</v>
      </c>
      <c r="G191" s="309"/>
      <c r="H191" s="306" t="s">
        <v>1598</v>
      </c>
      <c r="I191" s="309" t="s">
        <v>1599</v>
      </c>
      <c r="J191" s="309"/>
      <c r="K191" s="357"/>
    </row>
    <row r="192" s="1" customFormat="1" ht="15" customHeight="1">
      <c r="B192" s="334"/>
      <c r="C192" s="370" t="s">
        <v>1600</v>
      </c>
      <c r="D192" s="309"/>
      <c r="E192" s="309"/>
      <c r="F192" s="332" t="s">
        <v>1506</v>
      </c>
      <c r="G192" s="309"/>
      <c r="H192" s="309" t="s">
        <v>1601</v>
      </c>
      <c r="I192" s="309" t="s">
        <v>1541</v>
      </c>
      <c r="J192" s="309"/>
      <c r="K192" s="357"/>
    </row>
    <row r="193" s="1" customFormat="1" ht="15" customHeight="1">
      <c r="B193" s="334"/>
      <c r="C193" s="370" t="s">
        <v>1602</v>
      </c>
      <c r="D193" s="309"/>
      <c r="E193" s="309"/>
      <c r="F193" s="332" t="s">
        <v>1506</v>
      </c>
      <c r="G193" s="309"/>
      <c r="H193" s="309" t="s">
        <v>1603</v>
      </c>
      <c r="I193" s="309" t="s">
        <v>1541</v>
      </c>
      <c r="J193" s="309"/>
      <c r="K193" s="357"/>
    </row>
    <row r="194" s="1" customFormat="1" ht="15" customHeight="1">
      <c r="B194" s="334"/>
      <c r="C194" s="370" t="s">
        <v>1604</v>
      </c>
      <c r="D194" s="309"/>
      <c r="E194" s="309"/>
      <c r="F194" s="332" t="s">
        <v>1512</v>
      </c>
      <c r="G194" s="309"/>
      <c r="H194" s="309" t="s">
        <v>1605</v>
      </c>
      <c r="I194" s="309" t="s">
        <v>1541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1606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1607</v>
      </c>
      <c r="D201" s="379"/>
      <c r="E201" s="379"/>
      <c r="F201" s="379" t="s">
        <v>1608</v>
      </c>
      <c r="G201" s="380"/>
      <c r="H201" s="379" t="s">
        <v>1609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1599</v>
      </c>
      <c r="D203" s="309"/>
      <c r="E203" s="309"/>
      <c r="F203" s="332" t="s">
        <v>42</v>
      </c>
      <c r="G203" s="309"/>
      <c r="H203" s="309" t="s">
        <v>1610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43</v>
      </c>
      <c r="G204" s="309"/>
      <c r="H204" s="309" t="s">
        <v>1611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46</v>
      </c>
      <c r="G205" s="309"/>
      <c r="H205" s="309" t="s">
        <v>1612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44</v>
      </c>
      <c r="G206" s="309"/>
      <c r="H206" s="309" t="s">
        <v>1613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45</v>
      </c>
      <c r="G207" s="309"/>
      <c r="H207" s="309" t="s">
        <v>1614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1553</v>
      </c>
      <c r="D209" s="309"/>
      <c r="E209" s="309"/>
      <c r="F209" s="332" t="s">
        <v>78</v>
      </c>
      <c r="G209" s="309"/>
      <c r="H209" s="309" t="s">
        <v>1615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1450</v>
      </c>
      <c r="G210" s="309"/>
      <c r="H210" s="309" t="s">
        <v>1451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1448</v>
      </c>
      <c r="G211" s="309"/>
      <c r="H211" s="309" t="s">
        <v>1616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1452</v>
      </c>
      <c r="G212" s="370"/>
      <c r="H212" s="361" t="s">
        <v>1453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1106</v>
      </c>
      <c r="G213" s="370"/>
      <c r="H213" s="361" t="s">
        <v>892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1577</v>
      </c>
      <c r="D215" s="309"/>
      <c r="E215" s="309"/>
      <c r="F215" s="332">
        <v>1</v>
      </c>
      <c r="G215" s="370"/>
      <c r="H215" s="361" t="s">
        <v>1617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1618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1619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1620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  <c r="AZ2" s="130" t="s">
        <v>103</v>
      </c>
      <c r="BA2" s="130" t="s">
        <v>104</v>
      </c>
      <c r="BB2" s="130" t="s">
        <v>105</v>
      </c>
      <c r="BC2" s="130" t="s">
        <v>106</v>
      </c>
      <c r="BD2" s="130" t="s">
        <v>107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  <c r="AZ3" s="130" t="s">
        <v>108</v>
      </c>
      <c r="BA3" s="130" t="s">
        <v>109</v>
      </c>
      <c r="BB3" s="130" t="s">
        <v>105</v>
      </c>
      <c r="BC3" s="130" t="s">
        <v>110</v>
      </c>
      <c r="BD3" s="130" t="s">
        <v>107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  <c r="AZ4" s="130" t="s">
        <v>112</v>
      </c>
      <c r="BA4" s="130" t="s">
        <v>113</v>
      </c>
      <c r="BB4" s="130" t="s">
        <v>105</v>
      </c>
      <c r="BC4" s="130" t="s">
        <v>114</v>
      </c>
      <c r="BD4" s="130" t="s">
        <v>107</v>
      </c>
    </row>
    <row r="5" s="1" customFormat="1" ht="6.96" customHeight="1">
      <c r="B5" s="22"/>
      <c r="L5" s="22"/>
      <c r="AZ5" s="130" t="s">
        <v>115</v>
      </c>
      <c r="BA5" s="130" t="s">
        <v>116</v>
      </c>
      <c r="BB5" s="130" t="s">
        <v>105</v>
      </c>
      <c r="BC5" s="130" t="s">
        <v>117</v>
      </c>
      <c r="BD5" s="130" t="s">
        <v>107</v>
      </c>
    </row>
    <row r="6" s="1" customFormat="1" ht="12" customHeight="1">
      <c r="B6" s="22"/>
      <c r="D6" s="135" t="s">
        <v>16</v>
      </c>
      <c r="L6" s="22"/>
      <c r="AZ6" s="130" t="s">
        <v>118</v>
      </c>
      <c r="BA6" s="130" t="s">
        <v>119</v>
      </c>
      <c r="BB6" s="130" t="s">
        <v>105</v>
      </c>
      <c r="BC6" s="130" t="s">
        <v>120</v>
      </c>
      <c r="BD6" s="130" t="s">
        <v>107</v>
      </c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  <c r="AZ7" s="130" t="s">
        <v>121</v>
      </c>
      <c r="BA7" s="130" t="s">
        <v>122</v>
      </c>
      <c r="BB7" s="130" t="s">
        <v>105</v>
      </c>
      <c r="BC7" s="130" t="s">
        <v>123</v>
      </c>
      <c r="BD7" s="130" t="s">
        <v>107</v>
      </c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125</v>
      </c>
      <c r="BA8" s="130" t="s">
        <v>126</v>
      </c>
      <c r="BB8" s="130" t="s">
        <v>105</v>
      </c>
      <c r="BC8" s="130" t="s">
        <v>127</v>
      </c>
      <c r="BD8" s="130" t="s">
        <v>107</v>
      </c>
    </row>
    <row r="9" s="2" customFormat="1" ht="16.5" customHeight="1">
      <c r="A9" s="40"/>
      <c r="B9" s="46"/>
      <c r="C9" s="40"/>
      <c r="D9" s="40"/>
      <c r="E9" s="138" t="s">
        <v>128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129</v>
      </c>
      <c r="BA9" s="130" t="s">
        <v>130</v>
      </c>
      <c r="BB9" s="130" t="s">
        <v>105</v>
      </c>
      <c r="BC9" s="130" t="s">
        <v>131</v>
      </c>
      <c r="BD9" s="130" t="s">
        <v>107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132</v>
      </c>
      <c r="BA10" s="130" t="s">
        <v>133</v>
      </c>
      <c r="BB10" s="130" t="s">
        <v>105</v>
      </c>
      <c r="BC10" s="130" t="s">
        <v>134</v>
      </c>
      <c r="BD10" s="130" t="s">
        <v>107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30" t="s">
        <v>135</v>
      </c>
      <c r="BA11" s="130" t="s">
        <v>136</v>
      </c>
      <c r="BB11" s="130" t="s">
        <v>105</v>
      </c>
      <c r="BC11" s="130" t="s">
        <v>137</v>
      </c>
      <c r="BD11" s="130" t="s">
        <v>107</v>
      </c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19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32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ROUND(J95,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ROUND((SUM(BE95:BE375)),  2)</f>
        <v>0</v>
      </c>
      <c r="G33" s="40"/>
      <c r="H33" s="40"/>
      <c r="I33" s="151">
        <v>0.20999999999999999</v>
      </c>
      <c r="J33" s="150">
        <f>ROUND(((SUM(BE95:BE375))*I33),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ROUND((SUM(BF95:BF375)),  2)</f>
        <v>0</v>
      </c>
      <c r="G34" s="40"/>
      <c r="H34" s="40"/>
      <c r="I34" s="151">
        <v>0.12</v>
      </c>
      <c r="J34" s="150">
        <f>ROUND(((SUM(BF95:BF375))*I34),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ROUND((SUM(BG95:BG375)),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ROUND((SUM(BH95:BH375)),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ROUND((SUM(BI95:BI375)),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D.1.1 - Architektonicko stavební část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31</v>
      </c>
      <c r="J54" s="38" t="str">
        <f>E21</f>
        <v>ISONOE INVEST a.s.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142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143</v>
      </c>
      <c r="E61" s="177"/>
      <c r="F61" s="177"/>
      <c r="G61" s="177"/>
      <c r="H61" s="177"/>
      <c r="I61" s="177"/>
      <c r="J61" s="178">
        <f>J97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144</v>
      </c>
      <c r="E62" s="177"/>
      <c r="F62" s="177"/>
      <c r="G62" s="177"/>
      <c r="H62" s="177"/>
      <c r="I62" s="177"/>
      <c r="J62" s="178">
        <f>J143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145</v>
      </c>
      <c r="E63" s="177"/>
      <c r="F63" s="177"/>
      <c r="G63" s="177"/>
      <c r="H63" s="177"/>
      <c r="I63" s="177"/>
      <c r="J63" s="178">
        <f>J187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146</v>
      </c>
      <c r="E64" s="177"/>
      <c r="F64" s="177"/>
      <c r="G64" s="177"/>
      <c r="H64" s="177"/>
      <c r="I64" s="177"/>
      <c r="J64" s="178">
        <f>J223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147</v>
      </c>
      <c r="E65" s="177"/>
      <c r="F65" s="177"/>
      <c r="G65" s="177"/>
      <c r="H65" s="177"/>
      <c r="I65" s="177"/>
      <c r="J65" s="178">
        <f>J233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148</v>
      </c>
      <c r="E66" s="171"/>
      <c r="F66" s="171"/>
      <c r="G66" s="171"/>
      <c r="H66" s="171"/>
      <c r="I66" s="171"/>
      <c r="J66" s="172">
        <f>J236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149</v>
      </c>
      <c r="E67" s="177"/>
      <c r="F67" s="177"/>
      <c r="G67" s="177"/>
      <c r="H67" s="177"/>
      <c r="I67" s="177"/>
      <c r="J67" s="178">
        <f>J237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150</v>
      </c>
      <c r="E68" s="177"/>
      <c r="F68" s="177"/>
      <c r="G68" s="177"/>
      <c r="H68" s="177"/>
      <c r="I68" s="177"/>
      <c r="J68" s="178">
        <f>J250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151</v>
      </c>
      <c r="E69" s="177"/>
      <c r="F69" s="177"/>
      <c r="G69" s="177"/>
      <c r="H69" s="177"/>
      <c r="I69" s="177"/>
      <c r="J69" s="178">
        <f>J258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152</v>
      </c>
      <c r="E70" s="177"/>
      <c r="F70" s="177"/>
      <c r="G70" s="177"/>
      <c r="H70" s="177"/>
      <c r="I70" s="177"/>
      <c r="J70" s="178">
        <f>J274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153</v>
      </c>
      <c r="E71" s="177"/>
      <c r="F71" s="177"/>
      <c r="G71" s="177"/>
      <c r="H71" s="177"/>
      <c r="I71" s="177"/>
      <c r="J71" s="178">
        <f>J279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154</v>
      </c>
      <c r="E72" s="177"/>
      <c r="F72" s="177"/>
      <c r="G72" s="177"/>
      <c r="H72" s="177"/>
      <c r="I72" s="177"/>
      <c r="J72" s="178">
        <f>J283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155</v>
      </c>
      <c r="E73" s="177"/>
      <c r="F73" s="177"/>
      <c r="G73" s="177"/>
      <c r="H73" s="177"/>
      <c r="I73" s="177"/>
      <c r="J73" s="178">
        <f>J329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156</v>
      </c>
      <c r="E74" s="177"/>
      <c r="F74" s="177"/>
      <c r="G74" s="177"/>
      <c r="H74" s="177"/>
      <c r="I74" s="177"/>
      <c r="J74" s="178">
        <f>J349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157</v>
      </c>
      <c r="E75" s="177"/>
      <c r="F75" s="177"/>
      <c r="G75" s="177"/>
      <c r="H75" s="177"/>
      <c r="I75" s="177"/>
      <c r="J75" s="178">
        <f>J356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158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3" t="str">
        <f>E7</f>
        <v>MŠ Sedmikráska - modernizace a stavební úpravy kuchyně</v>
      </c>
      <c r="F85" s="34"/>
      <c r="G85" s="34"/>
      <c r="H85" s="34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124</v>
      </c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D.1.1 - Architektonicko stavební část</v>
      </c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>Liberec</v>
      </c>
      <c r="G89" s="42"/>
      <c r="H89" s="42"/>
      <c r="I89" s="34" t="s">
        <v>23</v>
      </c>
      <c r="J89" s="74" t="str">
        <f>IF(J12="","",J12)</f>
        <v>7. 11. 2025</v>
      </c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>Statutární město Liberec</v>
      </c>
      <c r="G91" s="42"/>
      <c r="H91" s="42"/>
      <c r="I91" s="34" t="s">
        <v>31</v>
      </c>
      <c r="J91" s="38" t="str">
        <f>E21</f>
        <v>ISONOE INVEST a.s.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IF(E18="","",E18)</f>
        <v>Vyplň údaj</v>
      </c>
      <c r="G92" s="42"/>
      <c r="H92" s="42"/>
      <c r="I92" s="34" t="s">
        <v>34</v>
      </c>
      <c r="J92" s="38" t="str">
        <f>E24</f>
        <v>ISONOE INVEST a.s.</v>
      </c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0"/>
      <c r="B94" s="181"/>
      <c r="C94" s="182" t="s">
        <v>159</v>
      </c>
      <c r="D94" s="183" t="s">
        <v>56</v>
      </c>
      <c r="E94" s="183" t="s">
        <v>52</v>
      </c>
      <c r="F94" s="183" t="s">
        <v>53</v>
      </c>
      <c r="G94" s="183" t="s">
        <v>160</v>
      </c>
      <c r="H94" s="183" t="s">
        <v>161</v>
      </c>
      <c r="I94" s="183" t="s">
        <v>162</v>
      </c>
      <c r="J94" s="183" t="s">
        <v>140</v>
      </c>
      <c r="K94" s="184" t="s">
        <v>163</v>
      </c>
      <c r="L94" s="185"/>
      <c r="M94" s="94" t="s">
        <v>19</v>
      </c>
      <c r="N94" s="95" t="s">
        <v>41</v>
      </c>
      <c r="O94" s="95" t="s">
        <v>164</v>
      </c>
      <c r="P94" s="95" t="s">
        <v>165</v>
      </c>
      <c r="Q94" s="95" t="s">
        <v>166</v>
      </c>
      <c r="R94" s="95" t="s">
        <v>167</v>
      </c>
      <c r="S94" s="95" t="s">
        <v>168</v>
      </c>
      <c r="T94" s="96" t="s">
        <v>169</v>
      </c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</row>
    <row r="95" s="2" customFormat="1" ht="22.8" customHeight="1">
      <c r="A95" s="40"/>
      <c r="B95" s="41"/>
      <c r="C95" s="101" t="s">
        <v>170</v>
      </c>
      <c r="D95" s="42"/>
      <c r="E95" s="42"/>
      <c r="F95" s="42"/>
      <c r="G95" s="42"/>
      <c r="H95" s="42"/>
      <c r="I95" s="42"/>
      <c r="J95" s="186">
        <f>BK95</f>
        <v>0</v>
      </c>
      <c r="K95" s="42"/>
      <c r="L95" s="46"/>
      <c r="M95" s="97"/>
      <c r="N95" s="187"/>
      <c r="O95" s="98"/>
      <c r="P95" s="188">
        <f>P96+P236</f>
        <v>0</v>
      </c>
      <c r="Q95" s="98"/>
      <c r="R95" s="188">
        <f>R96+R236</f>
        <v>29.355444430000002</v>
      </c>
      <c r="S95" s="98"/>
      <c r="T95" s="189">
        <f>T96+T236</f>
        <v>26.294789800000004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70</v>
      </c>
      <c r="AU95" s="19" t="s">
        <v>141</v>
      </c>
      <c r="BK95" s="190">
        <f>BK96+BK236</f>
        <v>0</v>
      </c>
    </row>
    <row r="96" s="12" customFormat="1" ht="25.92" customHeight="1">
      <c r="A96" s="12"/>
      <c r="B96" s="191"/>
      <c r="C96" s="192"/>
      <c r="D96" s="193" t="s">
        <v>70</v>
      </c>
      <c r="E96" s="194" t="s">
        <v>171</v>
      </c>
      <c r="F96" s="194" t="s">
        <v>172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P97+P143+P187+P223+P233</f>
        <v>0</v>
      </c>
      <c r="Q96" s="199"/>
      <c r="R96" s="200">
        <f>R97+R143+R187+R223+R233</f>
        <v>21.1753307</v>
      </c>
      <c r="S96" s="199"/>
      <c r="T96" s="201">
        <f>T97+T143+T187+T223+T233</f>
        <v>22.683936000000003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79</v>
      </c>
      <c r="AT96" s="203" t="s">
        <v>70</v>
      </c>
      <c r="AU96" s="203" t="s">
        <v>71</v>
      </c>
      <c r="AY96" s="202" t="s">
        <v>173</v>
      </c>
      <c r="BK96" s="204">
        <f>BK97+BK143+BK187+BK223+BK233</f>
        <v>0</v>
      </c>
    </row>
    <row r="97" s="12" customFormat="1" ht="22.8" customHeight="1">
      <c r="A97" s="12"/>
      <c r="B97" s="191"/>
      <c r="C97" s="192"/>
      <c r="D97" s="193" t="s">
        <v>70</v>
      </c>
      <c r="E97" s="205" t="s">
        <v>107</v>
      </c>
      <c r="F97" s="205" t="s">
        <v>174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SUM(P98:P142)</f>
        <v>0</v>
      </c>
      <c r="Q97" s="199"/>
      <c r="R97" s="200">
        <f>SUM(R98:R142)</f>
        <v>1.1731864000000001</v>
      </c>
      <c r="S97" s="199"/>
      <c r="T97" s="201">
        <f>SUM(T98:T142)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79</v>
      </c>
      <c r="AT97" s="203" t="s">
        <v>70</v>
      </c>
      <c r="AU97" s="203" t="s">
        <v>79</v>
      </c>
      <c r="AY97" s="202" t="s">
        <v>173</v>
      </c>
      <c r="BK97" s="204">
        <f>SUM(BK98:BK142)</f>
        <v>0</v>
      </c>
    </row>
    <row r="98" s="2" customFormat="1" ht="24.15" customHeight="1">
      <c r="A98" s="40"/>
      <c r="B98" s="41"/>
      <c r="C98" s="207" t="s">
        <v>79</v>
      </c>
      <c r="D98" s="207" t="s">
        <v>175</v>
      </c>
      <c r="E98" s="208" t="s">
        <v>176</v>
      </c>
      <c r="F98" s="209" t="s">
        <v>177</v>
      </c>
      <c r="G98" s="210" t="s">
        <v>178</v>
      </c>
      <c r="H98" s="211">
        <v>1</v>
      </c>
      <c r="I98" s="212"/>
      <c r="J98" s="213">
        <f>ROUND(I98*H98,2)</f>
        <v>0</v>
      </c>
      <c r="K98" s="209" t="s">
        <v>179</v>
      </c>
      <c r="L98" s="46"/>
      <c r="M98" s="214" t="s">
        <v>19</v>
      </c>
      <c r="N98" s="215" t="s">
        <v>42</v>
      </c>
      <c r="O98" s="86"/>
      <c r="P98" s="216">
        <f>O98*H98</f>
        <v>0</v>
      </c>
      <c r="Q98" s="216">
        <v>0.026280000000000001</v>
      </c>
      <c r="R98" s="216">
        <f>Q98*H98</f>
        <v>0.026280000000000001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180</v>
      </c>
      <c r="AT98" s="218" t="s">
        <v>175</v>
      </c>
      <c r="AU98" s="218" t="s">
        <v>81</v>
      </c>
      <c r="AY98" s="19" t="s">
        <v>173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180</v>
      </c>
      <c r="BM98" s="218" t="s">
        <v>181</v>
      </c>
    </row>
    <row r="99" s="2" customFormat="1">
      <c r="A99" s="40"/>
      <c r="B99" s="41"/>
      <c r="C99" s="42"/>
      <c r="D99" s="220" t="s">
        <v>182</v>
      </c>
      <c r="E99" s="42"/>
      <c r="F99" s="221" t="s">
        <v>183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182</v>
      </c>
      <c r="AU99" s="19" t="s">
        <v>81</v>
      </c>
    </row>
    <row r="100" s="2" customFormat="1" ht="21.75" customHeight="1">
      <c r="A100" s="40"/>
      <c r="B100" s="41"/>
      <c r="C100" s="207" t="s">
        <v>81</v>
      </c>
      <c r="D100" s="207" t="s">
        <v>175</v>
      </c>
      <c r="E100" s="208" t="s">
        <v>184</v>
      </c>
      <c r="F100" s="209" t="s">
        <v>185</v>
      </c>
      <c r="G100" s="210" t="s">
        <v>186</v>
      </c>
      <c r="H100" s="211">
        <v>0.0050000000000000001</v>
      </c>
      <c r="I100" s="212"/>
      <c r="J100" s="213">
        <f>ROUND(I100*H100,2)</f>
        <v>0</v>
      </c>
      <c r="K100" s="209" t="s">
        <v>179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0.019539999999999998</v>
      </c>
      <c r="R100" s="216">
        <f>Q100*H100</f>
        <v>9.769999999999999E-05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180</v>
      </c>
      <c r="AT100" s="218" t="s">
        <v>175</v>
      </c>
      <c r="AU100" s="218" t="s">
        <v>81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180</v>
      </c>
      <c r="BM100" s="218" t="s">
        <v>187</v>
      </c>
    </row>
    <row r="101" s="2" customFormat="1">
      <c r="A101" s="40"/>
      <c r="B101" s="41"/>
      <c r="C101" s="42"/>
      <c r="D101" s="220" t="s">
        <v>182</v>
      </c>
      <c r="E101" s="42"/>
      <c r="F101" s="221" t="s">
        <v>188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182</v>
      </c>
      <c r="AU101" s="19" t="s">
        <v>81</v>
      </c>
    </row>
    <row r="102" s="13" customFormat="1">
      <c r="A102" s="13"/>
      <c r="B102" s="225"/>
      <c r="C102" s="226"/>
      <c r="D102" s="227" t="s">
        <v>189</v>
      </c>
      <c r="E102" s="228" t="s">
        <v>19</v>
      </c>
      <c r="F102" s="229" t="s">
        <v>190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189</v>
      </c>
      <c r="AU102" s="235" t="s">
        <v>81</v>
      </c>
      <c r="AV102" s="13" t="s">
        <v>79</v>
      </c>
      <c r="AW102" s="13" t="s">
        <v>33</v>
      </c>
      <c r="AX102" s="13" t="s">
        <v>71</v>
      </c>
      <c r="AY102" s="235" t="s">
        <v>173</v>
      </c>
    </row>
    <row r="103" s="14" customFormat="1">
      <c r="A103" s="14"/>
      <c r="B103" s="236"/>
      <c r="C103" s="237"/>
      <c r="D103" s="227" t="s">
        <v>189</v>
      </c>
      <c r="E103" s="238" t="s">
        <v>19</v>
      </c>
      <c r="F103" s="239" t="s">
        <v>191</v>
      </c>
      <c r="G103" s="237"/>
      <c r="H103" s="240">
        <v>0.0050000000000000001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189</v>
      </c>
      <c r="AU103" s="246" t="s">
        <v>81</v>
      </c>
      <c r="AV103" s="14" t="s">
        <v>81</v>
      </c>
      <c r="AW103" s="14" t="s">
        <v>33</v>
      </c>
      <c r="AX103" s="14" t="s">
        <v>79</v>
      </c>
      <c r="AY103" s="246" t="s">
        <v>173</v>
      </c>
    </row>
    <row r="104" s="2" customFormat="1" ht="16.5" customHeight="1">
      <c r="A104" s="40"/>
      <c r="B104" s="41"/>
      <c r="C104" s="247" t="s">
        <v>107</v>
      </c>
      <c r="D104" s="247" t="s">
        <v>192</v>
      </c>
      <c r="E104" s="248" t="s">
        <v>193</v>
      </c>
      <c r="F104" s="249" t="s">
        <v>194</v>
      </c>
      <c r="G104" s="250" t="s">
        <v>186</v>
      </c>
      <c r="H104" s="251">
        <v>0.0060000000000000001</v>
      </c>
      <c r="I104" s="252"/>
      <c r="J104" s="253">
        <f>ROUND(I104*H104,2)</f>
        <v>0</v>
      </c>
      <c r="K104" s="249" t="s">
        <v>179</v>
      </c>
      <c r="L104" s="254"/>
      <c r="M104" s="255" t="s">
        <v>19</v>
      </c>
      <c r="N104" s="256" t="s">
        <v>42</v>
      </c>
      <c r="O104" s="86"/>
      <c r="P104" s="216">
        <f>O104*H104</f>
        <v>0</v>
      </c>
      <c r="Q104" s="216">
        <v>1</v>
      </c>
      <c r="R104" s="216">
        <f>Q104*H104</f>
        <v>0.0060000000000000001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195</v>
      </c>
      <c r="AT104" s="218" t="s">
        <v>192</v>
      </c>
      <c r="AU104" s="218" t="s">
        <v>81</v>
      </c>
      <c r="AY104" s="19" t="s">
        <v>173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79</v>
      </c>
      <c r="BK104" s="219">
        <f>ROUND(I104*H104,2)</f>
        <v>0</v>
      </c>
      <c r="BL104" s="19" t="s">
        <v>180</v>
      </c>
      <c r="BM104" s="218" t="s">
        <v>196</v>
      </c>
    </row>
    <row r="105" s="14" customFormat="1">
      <c r="A105" s="14"/>
      <c r="B105" s="236"/>
      <c r="C105" s="237"/>
      <c r="D105" s="227" t="s">
        <v>189</v>
      </c>
      <c r="E105" s="237"/>
      <c r="F105" s="239" t="s">
        <v>197</v>
      </c>
      <c r="G105" s="237"/>
      <c r="H105" s="240">
        <v>0.0060000000000000001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189</v>
      </c>
      <c r="AU105" s="246" t="s">
        <v>81</v>
      </c>
      <c r="AV105" s="14" t="s">
        <v>81</v>
      </c>
      <c r="AW105" s="14" t="s">
        <v>4</v>
      </c>
      <c r="AX105" s="14" t="s">
        <v>79</v>
      </c>
      <c r="AY105" s="246" t="s">
        <v>173</v>
      </c>
    </row>
    <row r="106" s="2" customFormat="1" ht="24.15" customHeight="1">
      <c r="A106" s="40"/>
      <c r="B106" s="41"/>
      <c r="C106" s="207" t="s">
        <v>180</v>
      </c>
      <c r="D106" s="207" t="s">
        <v>175</v>
      </c>
      <c r="E106" s="208" t="s">
        <v>198</v>
      </c>
      <c r="F106" s="209" t="s">
        <v>199</v>
      </c>
      <c r="G106" s="210" t="s">
        <v>186</v>
      </c>
      <c r="H106" s="211">
        <v>0.41299999999999998</v>
      </c>
      <c r="I106" s="212"/>
      <c r="J106" s="213">
        <f>ROUND(I106*H106,2)</f>
        <v>0</v>
      </c>
      <c r="K106" s="209" t="s">
        <v>179</v>
      </c>
      <c r="L106" s="46"/>
      <c r="M106" s="214" t="s">
        <v>19</v>
      </c>
      <c r="N106" s="215" t="s">
        <v>42</v>
      </c>
      <c r="O106" s="86"/>
      <c r="P106" s="216">
        <f>O106*H106</f>
        <v>0</v>
      </c>
      <c r="Q106" s="216">
        <v>0.017090000000000001</v>
      </c>
      <c r="R106" s="216">
        <f>Q106*H106</f>
        <v>0.0070581699999999999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180</v>
      </c>
      <c r="AT106" s="218" t="s">
        <v>175</v>
      </c>
      <c r="AU106" s="218" t="s">
        <v>81</v>
      </c>
      <c r="AY106" s="19" t="s">
        <v>173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180</v>
      </c>
      <c r="BM106" s="218" t="s">
        <v>200</v>
      </c>
    </row>
    <row r="107" s="2" customFormat="1">
      <c r="A107" s="40"/>
      <c r="B107" s="41"/>
      <c r="C107" s="42"/>
      <c r="D107" s="220" t="s">
        <v>182</v>
      </c>
      <c r="E107" s="42"/>
      <c r="F107" s="221" t="s">
        <v>201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182</v>
      </c>
      <c r="AU107" s="19" t="s">
        <v>81</v>
      </c>
    </row>
    <row r="108" s="13" customFormat="1">
      <c r="A108" s="13"/>
      <c r="B108" s="225"/>
      <c r="C108" s="226"/>
      <c r="D108" s="227" t="s">
        <v>189</v>
      </c>
      <c r="E108" s="228" t="s">
        <v>19</v>
      </c>
      <c r="F108" s="229" t="s">
        <v>202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189</v>
      </c>
      <c r="AU108" s="235" t="s">
        <v>81</v>
      </c>
      <c r="AV108" s="13" t="s">
        <v>79</v>
      </c>
      <c r="AW108" s="13" t="s">
        <v>33</v>
      </c>
      <c r="AX108" s="13" t="s">
        <v>71</v>
      </c>
      <c r="AY108" s="235" t="s">
        <v>173</v>
      </c>
    </row>
    <row r="109" s="14" customFormat="1">
      <c r="A109" s="14"/>
      <c r="B109" s="236"/>
      <c r="C109" s="237"/>
      <c r="D109" s="227" t="s">
        <v>189</v>
      </c>
      <c r="E109" s="238" t="s">
        <v>19</v>
      </c>
      <c r="F109" s="239" t="s">
        <v>203</v>
      </c>
      <c r="G109" s="237"/>
      <c r="H109" s="240">
        <v>0.24299999999999999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189</v>
      </c>
      <c r="AU109" s="246" t="s">
        <v>81</v>
      </c>
      <c r="AV109" s="14" t="s">
        <v>81</v>
      </c>
      <c r="AW109" s="14" t="s">
        <v>33</v>
      </c>
      <c r="AX109" s="14" t="s">
        <v>71</v>
      </c>
      <c r="AY109" s="246" t="s">
        <v>173</v>
      </c>
    </row>
    <row r="110" s="14" customFormat="1">
      <c r="A110" s="14"/>
      <c r="B110" s="236"/>
      <c r="C110" s="237"/>
      <c r="D110" s="227" t="s">
        <v>189</v>
      </c>
      <c r="E110" s="238" t="s">
        <v>19</v>
      </c>
      <c r="F110" s="239" t="s">
        <v>204</v>
      </c>
      <c r="G110" s="237"/>
      <c r="H110" s="240">
        <v>0.082000000000000003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189</v>
      </c>
      <c r="AU110" s="246" t="s">
        <v>81</v>
      </c>
      <c r="AV110" s="14" t="s">
        <v>81</v>
      </c>
      <c r="AW110" s="14" t="s">
        <v>33</v>
      </c>
      <c r="AX110" s="14" t="s">
        <v>71</v>
      </c>
      <c r="AY110" s="246" t="s">
        <v>173</v>
      </c>
    </row>
    <row r="111" s="14" customFormat="1">
      <c r="A111" s="14"/>
      <c r="B111" s="236"/>
      <c r="C111" s="237"/>
      <c r="D111" s="227" t="s">
        <v>189</v>
      </c>
      <c r="E111" s="238" t="s">
        <v>19</v>
      </c>
      <c r="F111" s="239" t="s">
        <v>205</v>
      </c>
      <c r="G111" s="237"/>
      <c r="H111" s="240">
        <v>0.087999999999999995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189</v>
      </c>
      <c r="AU111" s="246" t="s">
        <v>81</v>
      </c>
      <c r="AV111" s="14" t="s">
        <v>81</v>
      </c>
      <c r="AW111" s="14" t="s">
        <v>33</v>
      </c>
      <c r="AX111" s="14" t="s">
        <v>71</v>
      </c>
      <c r="AY111" s="246" t="s">
        <v>173</v>
      </c>
    </row>
    <row r="112" s="15" customFormat="1">
      <c r="A112" s="15"/>
      <c r="B112" s="257"/>
      <c r="C112" s="258"/>
      <c r="D112" s="227" t="s">
        <v>189</v>
      </c>
      <c r="E112" s="259" t="s">
        <v>19</v>
      </c>
      <c r="F112" s="260" t="s">
        <v>206</v>
      </c>
      <c r="G112" s="258"/>
      <c r="H112" s="261">
        <v>0.41299999999999998</v>
      </c>
      <c r="I112" s="262"/>
      <c r="J112" s="258"/>
      <c r="K112" s="258"/>
      <c r="L112" s="263"/>
      <c r="M112" s="264"/>
      <c r="N112" s="265"/>
      <c r="O112" s="265"/>
      <c r="P112" s="265"/>
      <c r="Q112" s="265"/>
      <c r="R112" s="265"/>
      <c r="S112" s="265"/>
      <c r="T112" s="26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7" t="s">
        <v>189</v>
      </c>
      <c r="AU112" s="267" t="s">
        <v>81</v>
      </c>
      <c r="AV112" s="15" t="s">
        <v>180</v>
      </c>
      <c r="AW112" s="15" t="s">
        <v>33</v>
      </c>
      <c r="AX112" s="15" t="s">
        <v>79</v>
      </c>
      <c r="AY112" s="267" t="s">
        <v>173</v>
      </c>
    </row>
    <row r="113" s="2" customFormat="1" ht="16.5" customHeight="1">
      <c r="A113" s="40"/>
      <c r="B113" s="41"/>
      <c r="C113" s="247" t="s">
        <v>207</v>
      </c>
      <c r="D113" s="247" t="s">
        <v>192</v>
      </c>
      <c r="E113" s="248" t="s">
        <v>208</v>
      </c>
      <c r="F113" s="249" t="s">
        <v>209</v>
      </c>
      <c r="G113" s="250" t="s">
        <v>186</v>
      </c>
      <c r="H113" s="251">
        <v>0.45400000000000001</v>
      </c>
      <c r="I113" s="252"/>
      <c r="J113" s="253">
        <f>ROUND(I113*H113,2)</f>
        <v>0</v>
      </c>
      <c r="K113" s="249" t="s">
        <v>179</v>
      </c>
      <c r="L113" s="254"/>
      <c r="M113" s="255" t="s">
        <v>19</v>
      </c>
      <c r="N113" s="256" t="s">
        <v>42</v>
      </c>
      <c r="O113" s="86"/>
      <c r="P113" s="216">
        <f>O113*H113</f>
        <v>0</v>
      </c>
      <c r="Q113" s="216">
        <v>1</v>
      </c>
      <c r="R113" s="216">
        <f>Q113*H113</f>
        <v>0.45400000000000001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195</v>
      </c>
      <c r="AT113" s="218" t="s">
        <v>192</v>
      </c>
      <c r="AU113" s="218" t="s">
        <v>81</v>
      </c>
      <c r="AY113" s="19" t="s">
        <v>173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79</v>
      </c>
      <c r="BK113" s="219">
        <f>ROUND(I113*H113,2)</f>
        <v>0</v>
      </c>
      <c r="BL113" s="19" t="s">
        <v>180</v>
      </c>
      <c r="BM113" s="218" t="s">
        <v>210</v>
      </c>
    </row>
    <row r="114" s="13" customFormat="1">
      <c r="A114" s="13"/>
      <c r="B114" s="225"/>
      <c r="C114" s="226"/>
      <c r="D114" s="227" t="s">
        <v>189</v>
      </c>
      <c r="E114" s="228" t="s">
        <v>19</v>
      </c>
      <c r="F114" s="229" t="s">
        <v>202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189</v>
      </c>
      <c r="AU114" s="235" t="s">
        <v>81</v>
      </c>
      <c r="AV114" s="13" t="s">
        <v>79</v>
      </c>
      <c r="AW114" s="13" t="s">
        <v>33</v>
      </c>
      <c r="AX114" s="13" t="s">
        <v>71</v>
      </c>
      <c r="AY114" s="235" t="s">
        <v>173</v>
      </c>
    </row>
    <row r="115" s="14" customFormat="1">
      <c r="A115" s="14"/>
      <c r="B115" s="236"/>
      <c r="C115" s="237"/>
      <c r="D115" s="227" t="s">
        <v>189</v>
      </c>
      <c r="E115" s="238" t="s">
        <v>19</v>
      </c>
      <c r="F115" s="239" t="s">
        <v>203</v>
      </c>
      <c r="G115" s="237"/>
      <c r="H115" s="240">
        <v>0.24299999999999999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189</v>
      </c>
      <c r="AU115" s="246" t="s">
        <v>81</v>
      </c>
      <c r="AV115" s="14" t="s">
        <v>81</v>
      </c>
      <c r="AW115" s="14" t="s">
        <v>33</v>
      </c>
      <c r="AX115" s="14" t="s">
        <v>71</v>
      </c>
      <c r="AY115" s="246" t="s">
        <v>173</v>
      </c>
    </row>
    <row r="116" s="14" customFormat="1">
      <c r="A116" s="14"/>
      <c r="B116" s="236"/>
      <c r="C116" s="237"/>
      <c r="D116" s="227" t="s">
        <v>189</v>
      </c>
      <c r="E116" s="238" t="s">
        <v>19</v>
      </c>
      <c r="F116" s="239" t="s">
        <v>204</v>
      </c>
      <c r="G116" s="237"/>
      <c r="H116" s="240">
        <v>0.082000000000000003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189</v>
      </c>
      <c r="AU116" s="246" t="s">
        <v>81</v>
      </c>
      <c r="AV116" s="14" t="s">
        <v>81</v>
      </c>
      <c r="AW116" s="14" t="s">
        <v>33</v>
      </c>
      <c r="AX116" s="14" t="s">
        <v>71</v>
      </c>
      <c r="AY116" s="246" t="s">
        <v>173</v>
      </c>
    </row>
    <row r="117" s="14" customFormat="1">
      <c r="A117" s="14"/>
      <c r="B117" s="236"/>
      <c r="C117" s="237"/>
      <c r="D117" s="227" t="s">
        <v>189</v>
      </c>
      <c r="E117" s="238" t="s">
        <v>19</v>
      </c>
      <c r="F117" s="239" t="s">
        <v>205</v>
      </c>
      <c r="G117" s="237"/>
      <c r="H117" s="240">
        <v>0.087999999999999995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189</v>
      </c>
      <c r="AU117" s="246" t="s">
        <v>81</v>
      </c>
      <c r="AV117" s="14" t="s">
        <v>81</v>
      </c>
      <c r="AW117" s="14" t="s">
        <v>33</v>
      </c>
      <c r="AX117" s="14" t="s">
        <v>71</v>
      </c>
      <c r="AY117" s="246" t="s">
        <v>173</v>
      </c>
    </row>
    <row r="118" s="15" customFormat="1">
      <c r="A118" s="15"/>
      <c r="B118" s="257"/>
      <c r="C118" s="258"/>
      <c r="D118" s="227" t="s">
        <v>189</v>
      </c>
      <c r="E118" s="259" t="s">
        <v>19</v>
      </c>
      <c r="F118" s="260" t="s">
        <v>206</v>
      </c>
      <c r="G118" s="258"/>
      <c r="H118" s="261">
        <v>0.41299999999999998</v>
      </c>
      <c r="I118" s="262"/>
      <c r="J118" s="258"/>
      <c r="K118" s="258"/>
      <c r="L118" s="263"/>
      <c r="M118" s="264"/>
      <c r="N118" s="265"/>
      <c r="O118" s="265"/>
      <c r="P118" s="265"/>
      <c r="Q118" s="265"/>
      <c r="R118" s="265"/>
      <c r="S118" s="265"/>
      <c r="T118" s="26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7" t="s">
        <v>189</v>
      </c>
      <c r="AU118" s="267" t="s">
        <v>81</v>
      </c>
      <c r="AV118" s="15" t="s">
        <v>180</v>
      </c>
      <c r="AW118" s="15" t="s">
        <v>33</v>
      </c>
      <c r="AX118" s="15" t="s">
        <v>79</v>
      </c>
      <c r="AY118" s="267" t="s">
        <v>173</v>
      </c>
    </row>
    <row r="119" s="14" customFormat="1">
      <c r="A119" s="14"/>
      <c r="B119" s="236"/>
      <c r="C119" s="237"/>
      <c r="D119" s="227" t="s">
        <v>189</v>
      </c>
      <c r="E119" s="237"/>
      <c r="F119" s="239" t="s">
        <v>211</v>
      </c>
      <c r="G119" s="237"/>
      <c r="H119" s="240">
        <v>0.45400000000000001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189</v>
      </c>
      <c r="AU119" s="246" t="s">
        <v>81</v>
      </c>
      <c r="AV119" s="14" t="s">
        <v>81</v>
      </c>
      <c r="AW119" s="14" t="s">
        <v>4</v>
      </c>
      <c r="AX119" s="14" t="s">
        <v>79</v>
      </c>
      <c r="AY119" s="246" t="s">
        <v>173</v>
      </c>
    </row>
    <row r="120" s="2" customFormat="1" ht="24.15" customHeight="1">
      <c r="A120" s="40"/>
      <c r="B120" s="41"/>
      <c r="C120" s="207" t="s">
        <v>212</v>
      </c>
      <c r="D120" s="207" t="s">
        <v>175</v>
      </c>
      <c r="E120" s="208" t="s">
        <v>213</v>
      </c>
      <c r="F120" s="209" t="s">
        <v>214</v>
      </c>
      <c r="G120" s="210" t="s">
        <v>105</v>
      </c>
      <c r="H120" s="211">
        <v>3.9460000000000002</v>
      </c>
      <c r="I120" s="212"/>
      <c r="J120" s="213">
        <f>ROUND(I120*H120,2)</f>
        <v>0</v>
      </c>
      <c r="K120" s="209" t="s">
        <v>179</v>
      </c>
      <c r="L120" s="46"/>
      <c r="M120" s="214" t="s">
        <v>19</v>
      </c>
      <c r="N120" s="215" t="s">
        <v>42</v>
      </c>
      <c r="O120" s="86"/>
      <c r="P120" s="216">
        <f>O120*H120</f>
        <v>0</v>
      </c>
      <c r="Q120" s="216">
        <v>0.061719999999999997</v>
      </c>
      <c r="R120" s="216">
        <f>Q120*H120</f>
        <v>0.24354712000000001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180</v>
      </c>
      <c r="AT120" s="218" t="s">
        <v>175</v>
      </c>
      <c r="AU120" s="218" t="s">
        <v>81</v>
      </c>
      <c r="AY120" s="19" t="s">
        <v>173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79</v>
      </c>
      <c r="BK120" s="219">
        <f>ROUND(I120*H120,2)</f>
        <v>0</v>
      </c>
      <c r="BL120" s="19" t="s">
        <v>180</v>
      </c>
      <c r="BM120" s="218" t="s">
        <v>215</v>
      </c>
    </row>
    <row r="121" s="2" customFormat="1">
      <c r="A121" s="40"/>
      <c r="B121" s="41"/>
      <c r="C121" s="42"/>
      <c r="D121" s="220" t="s">
        <v>182</v>
      </c>
      <c r="E121" s="42"/>
      <c r="F121" s="221" t="s">
        <v>216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182</v>
      </c>
      <c r="AU121" s="19" t="s">
        <v>81</v>
      </c>
    </row>
    <row r="122" s="13" customFormat="1">
      <c r="A122" s="13"/>
      <c r="B122" s="225"/>
      <c r="C122" s="226"/>
      <c r="D122" s="227" t="s">
        <v>189</v>
      </c>
      <c r="E122" s="228" t="s">
        <v>19</v>
      </c>
      <c r="F122" s="229" t="s">
        <v>217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189</v>
      </c>
      <c r="AU122" s="235" t="s">
        <v>81</v>
      </c>
      <c r="AV122" s="13" t="s">
        <v>79</v>
      </c>
      <c r="AW122" s="13" t="s">
        <v>33</v>
      </c>
      <c r="AX122" s="13" t="s">
        <v>71</v>
      </c>
      <c r="AY122" s="235" t="s">
        <v>173</v>
      </c>
    </row>
    <row r="123" s="14" customFormat="1">
      <c r="A123" s="14"/>
      <c r="B123" s="236"/>
      <c r="C123" s="237"/>
      <c r="D123" s="227" t="s">
        <v>189</v>
      </c>
      <c r="E123" s="238" t="s">
        <v>19</v>
      </c>
      <c r="F123" s="239" t="s">
        <v>218</v>
      </c>
      <c r="G123" s="237"/>
      <c r="H123" s="240">
        <v>5.3600000000000003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189</v>
      </c>
      <c r="AU123" s="246" t="s">
        <v>81</v>
      </c>
      <c r="AV123" s="14" t="s">
        <v>81</v>
      </c>
      <c r="AW123" s="14" t="s">
        <v>33</v>
      </c>
      <c r="AX123" s="14" t="s">
        <v>71</v>
      </c>
      <c r="AY123" s="246" t="s">
        <v>173</v>
      </c>
    </row>
    <row r="124" s="14" customFormat="1">
      <c r="A124" s="14"/>
      <c r="B124" s="236"/>
      <c r="C124" s="237"/>
      <c r="D124" s="227" t="s">
        <v>189</v>
      </c>
      <c r="E124" s="238" t="s">
        <v>19</v>
      </c>
      <c r="F124" s="239" t="s">
        <v>219</v>
      </c>
      <c r="G124" s="237"/>
      <c r="H124" s="240">
        <v>-1.4139999999999999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189</v>
      </c>
      <c r="AU124" s="246" t="s">
        <v>81</v>
      </c>
      <c r="AV124" s="14" t="s">
        <v>81</v>
      </c>
      <c r="AW124" s="14" t="s">
        <v>33</v>
      </c>
      <c r="AX124" s="14" t="s">
        <v>71</v>
      </c>
      <c r="AY124" s="246" t="s">
        <v>173</v>
      </c>
    </row>
    <row r="125" s="15" customFormat="1">
      <c r="A125" s="15"/>
      <c r="B125" s="257"/>
      <c r="C125" s="258"/>
      <c r="D125" s="227" t="s">
        <v>189</v>
      </c>
      <c r="E125" s="259" t="s">
        <v>19</v>
      </c>
      <c r="F125" s="260" t="s">
        <v>206</v>
      </c>
      <c r="G125" s="258"/>
      <c r="H125" s="261">
        <v>3.9460000000000002</v>
      </c>
      <c r="I125" s="262"/>
      <c r="J125" s="258"/>
      <c r="K125" s="258"/>
      <c r="L125" s="263"/>
      <c r="M125" s="264"/>
      <c r="N125" s="265"/>
      <c r="O125" s="265"/>
      <c r="P125" s="265"/>
      <c r="Q125" s="265"/>
      <c r="R125" s="265"/>
      <c r="S125" s="265"/>
      <c r="T125" s="26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7" t="s">
        <v>189</v>
      </c>
      <c r="AU125" s="267" t="s">
        <v>81</v>
      </c>
      <c r="AV125" s="15" t="s">
        <v>180</v>
      </c>
      <c r="AW125" s="15" t="s">
        <v>33</v>
      </c>
      <c r="AX125" s="15" t="s">
        <v>79</v>
      </c>
      <c r="AY125" s="267" t="s">
        <v>173</v>
      </c>
    </row>
    <row r="126" s="2" customFormat="1" ht="16.5" customHeight="1">
      <c r="A126" s="40"/>
      <c r="B126" s="41"/>
      <c r="C126" s="207" t="s">
        <v>220</v>
      </c>
      <c r="D126" s="207" t="s">
        <v>175</v>
      </c>
      <c r="E126" s="208" t="s">
        <v>221</v>
      </c>
      <c r="F126" s="209" t="s">
        <v>222</v>
      </c>
      <c r="G126" s="210" t="s">
        <v>223</v>
      </c>
      <c r="H126" s="211">
        <v>6.5999999999999996</v>
      </c>
      <c r="I126" s="212"/>
      <c r="J126" s="213">
        <f>ROUND(I126*H126,2)</f>
        <v>0</v>
      </c>
      <c r="K126" s="209" t="s">
        <v>179</v>
      </c>
      <c r="L126" s="46"/>
      <c r="M126" s="214" t="s">
        <v>19</v>
      </c>
      <c r="N126" s="215" t="s">
        <v>42</v>
      </c>
      <c r="O126" s="86"/>
      <c r="P126" s="216">
        <f>O126*H126</f>
        <v>0</v>
      </c>
      <c r="Q126" s="216">
        <v>0.00013999999999999999</v>
      </c>
      <c r="R126" s="216">
        <f>Q126*H126</f>
        <v>0.00092399999999999991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180</v>
      </c>
      <c r="AT126" s="218" t="s">
        <v>175</v>
      </c>
      <c r="AU126" s="218" t="s">
        <v>81</v>
      </c>
      <c r="AY126" s="19" t="s">
        <v>173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79</v>
      </c>
      <c r="BK126" s="219">
        <f>ROUND(I126*H126,2)</f>
        <v>0</v>
      </c>
      <c r="BL126" s="19" t="s">
        <v>180</v>
      </c>
      <c r="BM126" s="218" t="s">
        <v>224</v>
      </c>
    </row>
    <row r="127" s="2" customFormat="1">
      <c r="A127" s="40"/>
      <c r="B127" s="41"/>
      <c r="C127" s="42"/>
      <c r="D127" s="220" t="s">
        <v>182</v>
      </c>
      <c r="E127" s="42"/>
      <c r="F127" s="221" t="s">
        <v>225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182</v>
      </c>
      <c r="AU127" s="19" t="s">
        <v>81</v>
      </c>
    </row>
    <row r="128" s="14" customFormat="1">
      <c r="A128" s="14"/>
      <c r="B128" s="236"/>
      <c r="C128" s="237"/>
      <c r="D128" s="227" t="s">
        <v>189</v>
      </c>
      <c r="E128" s="238" t="s">
        <v>19</v>
      </c>
      <c r="F128" s="239" t="s">
        <v>226</v>
      </c>
      <c r="G128" s="237"/>
      <c r="H128" s="240">
        <v>6.5999999999999996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189</v>
      </c>
      <c r="AU128" s="246" t="s">
        <v>81</v>
      </c>
      <c r="AV128" s="14" t="s">
        <v>81</v>
      </c>
      <c r="AW128" s="14" t="s">
        <v>33</v>
      </c>
      <c r="AX128" s="14" t="s">
        <v>79</v>
      </c>
      <c r="AY128" s="246" t="s">
        <v>173</v>
      </c>
    </row>
    <row r="129" s="2" customFormat="1" ht="21.75" customHeight="1">
      <c r="A129" s="40"/>
      <c r="B129" s="41"/>
      <c r="C129" s="207" t="s">
        <v>195</v>
      </c>
      <c r="D129" s="207" t="s">
        <v>175</v>
      </c>
      <c r="E129" s="208" t="s">
        <v>227</v>
      </c>
      <c r="F129" s="209" t="s">
        <v>228</v>
      </c>
      <c r="G129" s="210" t="s">
        <v>105</v>
      </c>
      <c r="H129" s="211">
        <v>2.2469999999999999</v>
      </c>
      <c r="I129" s="212"/>
      <c r="J129" s="213">
        <f>ROUND(I129*H129,2)</f>
        <v>0</v>
      </c>
      <c r="K129" s="209" t="s">
        <v>179</v>
      </c>
      <c r="L129" s="46"/>
      <c r="M129" s="214" t="s">
        <v>19</v>
      </c>
      <c r="N129" s="215" t="s">
        <v>42</v>
      </c>
      <c r="O129" s="86"/>
      <c r="P129" s="216">
        <f>O129*H129</f>
        <v>0</v>
      </c>
      <c r="Q129" s="216">
        <v>0.17818000000000001</v>
      </c>
      <c r="R129" s="216">
        <f>Q129*H129</f>
        <v>0.40037045999999998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180</v>
      </c>
      <c r="AT129" s="218" t="s">
        <v>175</v>
      </c>
      <c r="AU129" s="218" t="s">
        <v>81</v>
      </c>
      <c r="AY129" s="19" t="s">
        <v>173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79</v>
      </c>
      <c r="BK129" s="219">
        <f>ROUND(I129*H129,2)</f>
        <v>0</v>
      </c>
      <c r="BL129" s="19" t="s">
        <v>180</v>
      </c>
      <c r="BM129" s="218" t="s">
        <v>229</v>
      </c>
    </row>
    <row r="130" s="2" customFormat="1">
      <c r="A130" s="40"/>
      <c r="B130" s="41"/>
      <c r="C130" s="42"/>
      <c r="D130" s="220" t="s">
        <v>182</v>
      </c>
      <c r="E130" s="42"/>
      <c r="F130" s="221" t="s">
        <v>230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182</v>
      </c>
      <c r="AU130" s="19" t="s">
        <v>81</v>
      </c>
    </row>
    <row r="131" s="14" customFormat="1">
      <c r="A131" s="14"/>
      <c r="B131" s="236"/>
      <c r="C131" s="237"/>
      <c r="D131" s="227" t="s">
        <v>189</v>
      </c>
      <c r="E131" s="238" t="s">
        <v>19</v>
      </c>
      <c r="F131" s="239" t="s">
        <v>231</v>
      </c>
      <c r="G131" s="237"/>
      <c r="H131" s="240">
        <v>0.86799999999999999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189</v>
      </c>
      <c r="AU131" s="246" t="s">
        <v>81</v>
      </c>
      <c r="AV131" s="14" t="s">
        <v>81</v>
      </c>
      <c r="AW131" s="14" t="s">
        <v>33</v>
      </c>
      <c r="AX131" s="14" t="s">
        <v>71</v>
      </c>
      <c r="AY131" s="246" t="s">
        <v>173</v>
      </c>
    </row>
    <row r="132" s="14" customFormat="1">
      <c r="A132" s="14"/>
      <c r="B132" s="236"/>
      <c r="C132" s="237"/>
      <c r="D132" s="227" t="s">
        <v>189</v>
      </c>
      <c r="E132" s="238" t="s">
        <v>19</v>
      </c>
      <c r="F132" s="239" t="s">
        <v>232</v>
      </c>
      <c r="G132" s="237"/>
      <c r="H132" s="240">
        <v>0.46200000000000002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189</v>
      </c>
      <c r="AU132" s="246" t="s">
        <v>81</v>
      </c>
      <c r="AV132" s="14" t="s">
        <v>81</v>
      </c>
      <c r="AW132" s="14" t="s">
        <v>33</v>
      </c>
      <c r="AX132" s="14" t="s">
        <v>71</v>
      </c>
      <c r="AY132" s="246" t="s">
        <v>173</v>
      </c>
    </row>
    <row r="133" s="14" customFormat="1">
      <c r="A133" s="14"/>
      <c r="B133" s="236"/>
      <c r="C133" s="237"/>
      <c r="D133" s="227" t="s">
        <v>189</v>
      </c>
      <c r="E133" s="238" t="s">
        <v>19</v>
      </c>
      <c r="F133" s="239" t="s">
        <v>233</v>
      </c>
      <c r="G133" s="237"/>
      <c r="H133" s="240">
        <v>0.46200000000000002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189</v>
      </c>
      <c r="AU133" s="246" t="s">
        <v>81</v>
      </c>
      <c r="AV133" s="14" t="s">
        <v>81</v>
      </c>
      <c r="AW133" s="14" t="s">
        <v>33</v>
      </c>
      <c r="AX133" s="14" t="s">
        <v>71</v>
      </c>
      <c r="AY133" s="246" t="s">
        <v>173</v>
      </c>
    </row>
    <row r="134" s="14" customFormat="1">
      <c r="A134" s="14"/>
      <c r="B134" s="236"/>
      <c r="C134" s="237"/>
      <c r="D134" s="227" t="s">
        <v>189</v>
      </c>
      <c r="E134" s="238" t="s">
        <v>19</v>
      </c>
      <c r="F134" s="239" t="s">
        <v>234</v>
      </c>
      <c r="G134" s="237"/>
      <c r="H134" s="240">
        <v>0.45500000000000002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189</v>
      </c>
      <c r="AU134" s="246" t="s">
        <v>81</v>
      </c>
      <c r="AV134" s="14" t="s">
        <v>81</v>
      </c>
      <c r="AW134" s="14" t="s">
        <v>33</v>
      </c>
      <c r="AX134" s="14" t="s">
        <v>71</v>
      </c>
      <c r="AY134" s="246" t="s">
        <v>173</v>
      </c>
    </row>
    <row r="135" s="15" customFormat="1">
      <c r="A135" s="15"/>
      <c r="B135" s="257"/>
      <c r="C135" s="258"/>
      <c r="D135" s="227" t="s">
        <v>189</v>
      </c>
      <c r="E135" s="259" t="s">
        <v>19</v>
      </c>
      <c r="F135" s="260" t="s">
        <v>206</v>
      </c>
      <c r="G135" s="258"/>
      <c r="H135" s="261">
        <v>2.2469999999999999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7" t="s">
        <v>189</v>
      </c>
      <c r="AU135" s="267" t="s">
        <v>81</v>
      </c>
      <c r="AV135" s="15" t="s">
        <v>180</v>
      </c>
      <c r="AW135" s="15" t="s">
        <v>33</v>
      </c>
      <c r="AX135" s="15" t="s">
        <v>79</v>
      </c>
      <c r="AY135" s="267" t="s">
        <v>173</v>
      </c>
    </row>
    <row r="136" s="2" customFormat="1" ht="24.15" customHeight="1">
      <c r="A136" s="40"/>
      <c r="B136" s="41"/>
      <c r="C136" s="207" t="s">
        <v>235</v>
      </c>
      <c r="D136" s="207" t="s">
        <v>175</v>
      </c>
      <c r="E136" s="208" t="s">
        <v>236</v>
      </c>
      <c r="F136" s="209" t="s">
        <v>237</v>
      </c>
      <c r="G136" s="210" t="s">
        <v>105</v>
      </c>
      <c r="H136" s="211">
        <v>4.4470000000000001</v>
      </c>
      <c r="I136" s="212"/>
      <c r="J136" s="213">
        <f>ROUND(I136*H136,2)</f>
        <v>0</v>
      </c>
      <c r="K136" s="209" t="s">
        <v>179</v>
      </c>
      <c r="L136" s="46"/>
      <c r="M136" s="214" t="s">
        <v>19</v>
      </c>
      <c r="N136" s="215" t="s">
        <v>42</v>
      </c>
      <c r="O136" s="86"/>
      <c r="P136" s="216">
        <f>O136*H136</f>
        <v>0</v>
      </c>
      <c r="Q136" s="216">
        <v>0.0078499999999999993</v>
      </c>
      <c r="R136" s="216">
        <f>Q136*H136</f>
        <v>0.034908949999999994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180</v>
      </c>
      <c r="AT136" s="218" t="s">
        <v>175</v>
      </c>
      <c r="AU136" s="218" t="s">
        <v>81</v>
      </c>
      <c r="AY136" s="19" t="s">
        <v>173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79</v>
      </c>
      <c r="BK136" s="219">
        <f>ROUND(I136*H136,2)</f>
        <v>0</v>
      </c>
      <c r="BL136" s="19" t="s">
        <v>180</v>
      </c>
      <c r="BM136" s="218" t="s">
        <v>238</v>
      </c>
    </row>
    <row r="137" s="2" customFormat="1">
      <c r="A137" s="40"/>
      <c r="B137" s="41"/>
      <c r="C137" s="42"/>
      <c r="D137" s="220" t="s">
        <v>182</v>
      </c>
      <c r="E137" s="42"/>
      <c r="F137" s="221" t="s">
        <v>239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182</v>
      </c>
      <c r="AU137" s="19" t="s">
        <v>81</v>
      </c>
    </row>
    <row r="138" s="14" customFormat="1">
      <c r="A138" s="14"/>
      <c r="B138" s="236"/>
      <c r="C138" s="237"/>
      <c r="D138" s="227" t="s">
        <v>189</v>
      </c>
      <c r="E138" s="238" t="s">
        <v>19</v>
      </c>
      <c r="F138" s="239" t="s">
        <v>240</v>
      </c>
      <c r="G138" s="237"/>
      <c r="H138" s="240">
        <v>1.4279999999999999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189</v>
      </c>
      <c r="AU138" s="246" t="s">
        <v>81</v>
      </c>
      <c r="AV138" s="14" t="s">
        <v>81</v>
      </c>
      <c r="AW138" s="14" t="s">
        <v>33</v>
      </c>
      <c r="AX138" s="14" t="s">
        <v>71</v>
      </c>
      <c r="AY138" s="246" t="s">
        <v>173</v>
      </c>
    </row>
    <row r="139" s="14" customFormat="1">
      <c r="A139" s="14"/>
      <c r="B139" s="236"/>
      <c r="C139" s="237"/>
      <c r="D139" s="227" t="s">
        <v>189</v>
      </c>
      <c r="E139" s="238" t="s">
        <v>19</v>
      </c>
      <c r="F139" s="239" t="s">
        <v>241</v>
      </c>
      <c r="G139" s="237"/>
      <c r="H139" s="240">
        <v>1.022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189</v>
      </c>
      <c r="AU139" s="246" t="s">
        <v>81</v>
      </c>
      <c r="AV139" s="14" t="s">
        <v>81</v>
      </c>
      <c r="AW139" s="14" t="s">
        <v>33</v>
      </c>
      <c r="AX139" s="14" t="s">
        <v>71</v>
      </c>
      <c r="AY139" s="246" t="s">
        <v>173</v>
      </c>
    </row>
    <row r="140" s="14" customFormat="1">
      <c r="A140" s="14"/>
      <c r="B140" s="236"/>
      <c r="C140" s="237"/>
      <c r="D140" s="227" t="s">
        <v>189</v>
      </c>
      <c r="E140" s="238" t="s">
        <v>19</v>
      </c>
      <c r="F140" s="239" t="s">
        <v>242</v>
      </c>
      <c r="G140" s="237"/>
      <c r="H140" s="240">
        <v>1.022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189</v>
      </c>
      <c r="AU140" s="246" t="s">
        <v>81</v>
      </c>
      <c r="AV140" s="14" t="s">
        <v>81</v>
      </c>
      <c r="AW140" s="14" t="s">
        <v>33</v>
      </c>
      <c r="AX140" s="14" t="s">
        <v>71</v>
      </c>
      <c r="AY140" s="246" t="s">
        <v>173</v>
      </c>
    </row>
    <row r="141" s="14" customFormat="1">
      <c r="A141" s="14"/>
      <c r="B141" s="236"/>
      <c r="C141" s="237"/>
      <c r="D141" s="227" t="s">
        <v>189</v>
      </c>
      <c r="E141" s="238" t="s">
        <v>19</v>
      </c>
      <c r="F141" s="239" t="s">
        <v>243</v>
      </c>
      <c r="G141" s="237"/>
      <c r="H141" s="240">
        <v>0.97499999999999998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189</v>
      </c>
      <c r="AU141" s="246" t="s">
        <v>81</v>
      </c>
      <c r="AV141" s="14" t="s">
        <v>81</v>
      </c>
      <c r="AW141" s="14" t="s">
        <v>33</v>
      </c>
      <c r="AX141" s="14" t="s">
        <v>71</v>
      </c>
      <c r="AY141" s="246" t="s">
        <v>173</v>
      </c>
    </row>
    <row r="142" s="15" customFormat="1">
      <c r="A142" s="15"/>
      <c r="B142" s="257"/>
      <c r="C142" s="258"/>
      <c r="D142" s="227" t="s">
        <v>189</v>
      </c>
      <c r="E142" s="259" t="s">
        <v>19</v>
      </c>
      <c r="F142" s="260" t="s">
        <v>206</v>
      </c>
      <c r="G142" s="258"/>
      <c r="H142" s="261">
        <v>4.4470000000000001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189</v>
      </c>
      <c r="AU142" s="267" t="s">
        <v>81</v>
      </c>
      <c r="AV142" s="15" t="s">
        <v>180</v>
      </c>
      <c r="AW142" s="15" t="s">
        <v>33</v>
      </c>
      <c r="AX142" s="15" t="s">
        <v>79</v>
      </c>
      <c r="AY142" s="267" t="s">
        <v>173</v>
      </c>
    </row>
    <row r="143" s="12" customFormat="1" ht="22.8" customHeight="1">
      <c r="A143" s="12"/>
      <c r="B143" s="191"/>
      <c r="C143" s="192"/>
      <c r="D143" s="193" t="s">
        <v>70</v>
      </c>
      <c r="E143" s="205" t="s">
        <v>212</v>
      </c>
      <c r="F143" s="205" t="s">
        <v>244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SUM(P144:P186)</f>
        <v>0</v>
      </c>
      <c r="Q143" s="199"/>
      <c r="R143" s="200">
        <f>SUM(R144:R186)</f>
        <v>19.975635500000003</v>
      </c>
      <c r="S143" s="199"/>
      <c r="T143" s="201">
        <f>SUM(T144:T186)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79</v>
      </c>
      <c r="AT143" s="203" t="s">
        <v>70</v>
      </c>
      <c r="AU143" s="203" t="s">
        <v>79</v>
      </c>
      <c r="AY143" s="202" t="s">
        <v>173</v>
      </c>
      <c r="BK143" s="204">
        <f>SUM(BK144:BK186)</f>
        <v>0</v>
      </c>
    </row>
    <row r="144" s="2" customFormat="1" ht="16.5" customHeight="1">
      <c r="A144" s="40"/>
      <c r="B144" s="41"/>
      <c r="C144" s="207" t="s">
        <v>245</v>
      </c>
      <c r="D144" s="207" t="s">
        <v>175</v>
      </c>
      <c r="E144" s="208" t="s">
        <v>246</v>
      </c>
      <c r="F144" s="209" t="s">
        <v>247</v>
      </c>
      <c r="G144" s="210" t="s">
        <v>105</v>
      </c>
      <c r="H144" s="211">
        <v>114.44</v>
      </c>
      <c r="I144" s="212"/>
      <c r="J144" s="213">
        <f>ROUND(I144*H144,2)</f>
        <v>0</v>
      </c>
      <c r="K144" s="209" t="s">
        <v>179</v>
      </c>
      <c r="L144" s="46"/>
      <c r="M144" s="214" t="s">
        <v>19</v>
      </c>
      <c r="N144" s="215" t="s">
        <v>42</v>
      </c>
      <c r="O144" s="86"/>
      <c r="P144" s="216">
        <f>O144*H144</f>
        <v>0</v>
      </c>
      <c r="Q144" s="216">
        <v>0.00025999999999999998</v>
      </c>
      <c r="R144" s="216">
        <f>Q144*H144</f>
        <v>0.029754399999999997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180</v>
      </c>
      <c r="AT144" s="218" t="s">
        <v>175</v>
      </c>
      <c r="AU144" s="218" t="s">
        <v>81</v>
      </c>
      <c r="AY144" s="19" t="s">
        <v>173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79</v>
      </c>
      <c r="BK144" s="219">
        <f>ROUND(I144*H144,2)</f>
        <v>0</v>
      </c>
      <c r="BL144" s="19" t="s">
        <v>180</v>
      </c>
      <c r="BM144" s="218" t="s">
        <v>248</v>
      </c>
    </row>
    <row r="145" s="2" customFormat="1">
      <c r="A145" s="40"/>
      <c r="B145" s="41"/>
      <c r="C145" s="42"/>
      <c r="D145" s="220" t="s">
        <v>182</v>
      </c>
      <c r="E145" s="42"/>
      <c r="F145" s="221" t="s">
        <v>249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182</v>
      </c>
      <c r="AU145" s="19" t="s">
        <v>81</v>
      </c>
    </row>
    <row r="146" s="14" customFormat="1">
      <c r="A146" s="14"/>
      <c r="B146" s="236"/>
      <c r="C146" s="237"/>
      <c r="D146" s="227" t="s">
        <v>189</v>
      </c>
      <c r="E146" s="238" t="s">
        <v>19</v>
      </c>
      <c r="F146" s="239" t="s">
        <v>250</v>
      </c>
      <c r="G146" s="237"/>
      <c r="H146" s="240">
        <v>48.359999999999999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189</v>
      </c>
      <c r="AU146" s="246" t="s">
        <v>81</v>
      </c>
      <c r="AV146" s="14" t="s">
        <v>81</v>
      </c>
      <c r="AW146" s="14" t="s">
        <v>33</v>
      </c>
      <c r="AX146" s="14" t="s">
        <v>71</v>
      </c>
      <c r="AY146" s="246" t="s">
        <v>173</v>
      </c>
    </row>
    <row r="147" s="14" customFormat="1">
      <c r="A147" s="14"/>
      <c r="B147" s="236"/>
      <c r="C147" s="237"/>
      <c r="D147" s="227" t="s">
        <v>189</v>
      </c>
      <c r="E147" s="238" t="s">
        <v>19</v>
      </c>
      <c r="F147" s="239" t="s">
        <v>251</v>
      </c>
      <c r="G147" s="237"/>
      <c r="H147" s="240">
        <v>66.079999999999998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189</v>
      </c>
      <c r="AU147" s="246" t="s">
        <v>81</v>
      </c>
      <c r="AV147" s="14" t="s">
        <v>81</v>
      </c>
      <c r="AW147" s="14" t="s">
        <v>33</v>
      </c>
      <c r="AX147" s="14" t="s">
        <v>71</v>
      </c>
      <c r="AY147" s="246" t="s">
        <v>173</v>
      </c>
    </row>
    <row r="148" s="15" customFormat="1">
      <c r="A148" s="15"/>
      <c r="B148" s="257"/>
      <c r="C148" s="258"/>
      <c r="D148" s="227" t="s">
        <v>189</v>
      </c>
      <c r="E148" s="259" t="s">
        <v>19</v>
      </c>
      <c r="F148" s="260" t="s">
        <v>206</v>
      </c>
      <c r="G148" s="258"/>
      <c r="H148" s="261">
        <v>114.44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189</v>
      </c>
      <c r="AU148" s="267" t="s">
        <v>81</v>
      </c>
      <c r="AV148" s="15" t="s">
        <v>180</v>
      </c>
      <c r="AW148" s="15" t="s">
        <v>33</v>
      </c>
      <c r="AX148" s="15" t="s">
        <v>79</v>
      </c>
      <c r="AY148" s="267" t="s">
        <v>173</v>
      </c>
    </row>
    <row r="149" s="2" customFormat="1" ht="24.15" customHeight="1">
      <c r="A149" s="40"/>
      <c r="B149" s="41"/>
      <c r="C149" s="207" t="s">
        <v>252</v>
      </c>
      <c r="D149" s="207" t="s">
        <v>175</v>
      </c>
      <c r="E149" s="208" t="s">
        <v>253</v>
      </c>
      <c r="F149" s="209" t="s">
        <v>254</v>
      </c>
      <c r="G149" s="210" t="s">
        <v>105</v>
      </c>
      <c r="H149" s="211">
        <v>57.219999999999999</v>
      </c>
      <c r="I149" s="212"/>
      <c r="J149" s="213">
        <f>ROUND(I149*H149,2)</f>
        <v>0</v>
      </c>
      <c r="K149" s="209" t="s">
        <v>179</v>
      </c>
      <c r="L149" s="46"/>
      <c r="M149" s="214" t="s">
        <v>19</v>
      </c>
      <c r="N149" s="215" t="s">
        <v>42</v>
      </c>
      <c r="O149" s="86"/>
      <c r="P149" s="216">
        <f>O149*H149</f>
        <v>0</v>
      </c>
      <c r="Q149" s="216">
        <v>0.0043800000000000002</v>
      </c>
      <c r="R149" s="216">
        <f>Q149*H149</f>
        <v>0.2506236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180</v>
      </c>
      <c r="AT149" s="218" t="s">
        <v>175</v>
      </c>
      <c r="AU149" s="218" t="s">
        <v>81</v>
      </c>
      <c r="AY149" s="19" t="s">
        <v>173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79</v>
      </c>
      <c r="BK149" s="219">
        <f>ROUND(I149*H149,2)</f>
        <v>0</v>
      </c>
      <c r="BL149" s="19" t="s">
        <v>180</v>
      </c>
      <c r="BM149" s="218" t="s">
        <v>255</v>
      </c>
    </row>
    <row r="150" s="2" customFormat="1">
      <c r="A150" s="40"/>
      <c r="B150" s="41"/>
      <c r="C150" s="42"/>
      <c r="D150" s="220" t="s">
        <v>182</v>
      </c>
      <c r="E150" s="42"/>
      <c r="F150" s="221" t="s">
        <v>256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182</v>
      </c>
      <c r="AU150" s="19" t="s">
        <v>81</v>
      </c>
    </row>
    <row r="151" s="14" customFormat="1">
      <c r="A151" s="14"/>
      <c r="B151" s="236"/>
      <c r="C151" s="237"/>
      <c r="D151" s="227" t="s">
        <v>189</v>
      </c>
      <c r="E151" s="238" t="s">
        <v>19</v>
      </c>
      <c r="F151" s="239" t="s">
        <v>257</v>
      </c>
      <c r="G151" s="237"/>
      <c r="H151" s="240">
        <v>57.219999999999999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189</v>
      </c>
      <c r="AU151" s="246" t="s">
        <v>81</v>
      </c>
      <c r="AV151" s="14" t="s">
        <v>81</v>
      </c>
      <c r="AW151" s="14" t="s">
        <v>33</v>
      </c>
      <c r="AX151" s="14" t="s">
        <v>79</v>
      </c>
      <c r="AY151" s="246" t="s">
        <v>173</v>
      </c>
    </row>
    <row r="152" s="2" customFormat="1" ht="16.5" customHeight="1">
      <c r="A152" s="40"/>
      <c r="B152" s="41"/>
      <c r="C152" s="207" t="s">
        <v>8</v>
      </c>
      <c r="D152" s="207" t="s">
        <v>175</v>
      </c>
      <c r="E152" s="208" t="s">
        <v>258</v>
      </c>
      <c r="F152" s="209" t="s">
        <v>259</v>
      </c>
      <c r="G152" s="210" t="s">
        <v>105</v>
      </c>
      <c r="H152" s="211">
        <v>57.219999999999999</v>
      </c>
      <c r="I152" s="212"/>
      <c r="J152" s="213">
        <f>ROUND(I152*H152,2)</f>
        <v>0</v>
      </c>
      <c r="K152" s="209" t="s">
        <v>179</v>
      </c>
      <c r="L152" s="46"/>
      <c r="M152" s="214" t="s">
        <v>19</v>
      </c>
      <c r="N152" s="215" t="s">
        <v>42</v>
      </c>
      <c r="O152" s="86"/>
      <c r="P152" s="216">
        <f>O152*H152</f>
        <v>0</v>
      </c>
      <c r="Q152" s="216">
        <v>0.0040000000000000001</v>
      </c>
      <c r="R152" s="216">
        <f>Q152*H152</f>
        <v>0.22888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180</v>
      </c>
      <c r="AT152" s="218" t="s">
        <v>175</v>
      </c>
      <c r="AU152" s="218" t="s">
        <v>81</v>
      </c>
      <c r="AY152" s="19" t="s">
        <v>173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79</v>
      </c>
      <c r="BK152" s="219">
        <f>ROUND(I152*H152,2)</f>
        <v>0</v>
      </c>
      <c r="BL152" s="19" t="s">
        <v>180</v>
      </c>
      <c r="BM152" s="218" t="s">
        <v>260</v>
      </c>
    </row>
    <row r="153" s="2" customFormat="1">
      <c r="A153" s="40"/>
      <c r="B153" s="41"/>
      <c r="C153" s="42"/>
      <c r="D153" s="220" t="s">
        <v>182</v>
      </c>
      <c r="E153" s="42"/>
      <c r="F153" s="221" t="s">
        <v>261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182</v>
      </c>
      <c r="AU153" s="19" t="s">
        <v>81</v>
      </c>
    </row>
    <row r="154" s="14" customFormat="1">
      <c r="A154" s="14"/>
      <c r="B154" s="236"/>
      <c r="C154" s="237"/>
      <c r="D154" s="227" t="s">
        <v>189</v>
      </c>
      <c r="E154" s="238" t="s">
        <v>19</v>
      </c>
      <c r="F154" s="239" t="s">
        <v>257</v>
      </c>
      <c r="G154" s="237"/>
      <c r="H154" s="240">
        <v>57.219999999999999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189</v>
      </c>
      <c r="AU154" s="246" t="s">
        <v>81</v>
      </c>
      <c r="AV154" s="14" t="s">
        <v>81</v>
      </c>
      <c r="AW154" s="14" t="s">
        <v>33</v>
      </c>
      <c r="AX154" s="14" t="s">
        <v>79</v>
      </c>
      <c r="AY154" s="246" t="s">
        <v>173</v>
      </c>
    </row>
    <row r="155" s="2" customFormat="1" ht="24.15" customHeight="1">
      <c r="A155" s="40"/>
      <c r="B155" s="41"/>
      <c r="C155" s="207" t="s">
        <v>262</v>
      </c>
      <c r="D155" s="207" t="s">
        <v>175</v>
      </c>
      <c r="E155" s="208" t="s">
        <v>263</v>
      </c>
      <c r="F155" s="209" t="s">
        <v>264</v>
      </c>
      <c r="G155" s="210" t="s">
        <v>105</v>
      </c>
      <c r="H155" s="211">
        <v>247.934</v>
      </c>
      <c r="I155" s="212"/>
      <c r="J155" s="213">
        <f>ROUND(I155*H155,2)</f>
        <v>0</v>
      </c>
      <c r="K155" s="209" t="s">
        <v>179</v>
      </c>
      <c r="L155" s="46"/>
      <c r="M155" s="214" t="s">
        <v>19</v>
      </c>
      <c r="N155" s="215" t="s">
        <v>42</v>
      </c>
      <c r="O155" s="86"/>
      <c r="P155" s="216">
        <f>O155*H155</f>
        <v>0</v>
      </c>
      <c r="Q155" s="216">
        <v>0.0049399999999999999</v>
      </c>
      <c r="R155" s="216">
        <f>Q155*H155</f>
        <v>1.22479396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180</v>
      </c>
      <c r="AT155" s="218" t="s">
        <v>175</v>
      </c>
      <c r="AU155" s="218" t="s">
        <v>81</v>
      </c>
      <c r="AY155" s="19" t="s">
        <v>173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79</v>
      </c>
      <c r="BK155" s="219">
        <f>ROUND(I155*H155,2)</f>
        <v>0</v>
      </c>
      <c r="BL155" s="19" t="s">
        <v>180</v>
      </c>
      <c r="BM155" s="218" t="s">
        <v>265</v>
      </c>
    </row>
    <row r="156" s="2" customFormat="1">
      <c r="A156" s="40"/>
      <c r="B156" s="41"/>
      <c r="C156" s="42"/>
      <c r="D156" s="220" t="s">
        <v>182</v>
      </c>
      <c r="E156" s="42"/>
      <c r="F156" s="221" t="s">
        <v>266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182</v>
      </c>
      <c r="AU156" s="19" t="s">
        <v>81</v>
      </c>
    </row>
    <row r="157" s="14" customFormat="1">
      <c r="A157" s="14"/>
      <c r="B157" s="236"/>
      <c r="C157" s="237"/>
      <c r="D157" s="227" t="s">
        <v>189</v>
      </c>
      <c r="E157" s="238" t="s">
        <v>19</v>
      </c>
      <c r="F157" s="239" t="s">
        <v>267</v>
      </c>
      <c r="G157" s="237"/>
      <c r="H157" s="240">
        <v>247.934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189</v>
      </c>
      <c r="AU157" s="246" t="s">
        <v>81</v>
      </c>
      <c r="AV157" s="14" t="s">
        <v>81</v>
      </c>
      <c r="AW157" s="14" t="s">
        <v>33</v>
      </c>
      <c r="AX157" s="14" t="s">
        <v>79</v>
      </c>
      <c r="AY157" s="246" t="s">
        <v>173</v>
      </c>
    </row>
    <row r="158" s="2" customFormat="1" ht="16.5" customHeight="1">
      <c r="A158" s="40"/>
      <c r="B158" s="41"/>
      <c r="C158" s="207" t="s">
        <v>268</v>
      </c>
      <c r="D158" s="207" t="s">
        <v>175</v>
      </c>
      <c r="E158" s="208" t="s">
        <v>269</v>
      </c>
      <c r="F158" s="209" t="s">
        <v>270</v>
      </c>
      <c r="G158" s="210" t="s">
        <v>105</v>
      </c>
      <c r="H158" s="211">
        <v>495.868</v>
      </c>
      <c r="I158" s="212"/>
      <c r="J158" s="213">
        <f>ROUND(I158*H158,2)</f>
        <v>0</v>
      </c>
      <c r="K158" s="209" t="s">
        <v>179</v>
      </c>
      <c r="L158" s="46"/>
      <c r="M158" s="214" t="s">
        <v>19</v>
      </c>
      <c r="N158" s="215" t="s">
        <v>42</v>
      </c>
      <c r="O158" s="86"/>
      <c r="P158" s="216">
        <f>O158*H158</f>
        <v>0</v>
      </c>
      <c r="Q158" s="216">
        <v>0.00025999999999999998</v>
      </c>
      <c r="R158" s="216">
        <f>Q158*H158</f>
        <v>0.12892567999999999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180</v>
      </c>
      <c r="AT158" s="218" t="s">
        <v>175</v>
      </c>
      <c r="AU158" s="218" t="s">
        <v>81</v>
      </c>
      <c r="AY158" s="19" t="s">
        <v>173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79</v>
      </c>
      <c r="BK158" s="219">
        <f>ROUND(I158*H158,2)</f>
        <v>0</v>
      </c>
      <c r="BL158" s="19" t="s">
        <v>180</v>
      </c>
      <c r="BM158" s="218" t="s">
        <v>271</v>
      </c>
    </row>
    <row r="159" s="2" customFormat="1">
      <c r="A159" s="40"/>
      <c r="B159" s="41"/>
      <c r="C159" s="42"/>
      <c r="D159" s="220" t="s">
        <v>182</v>
      </c>
      <c r="E159" s="42"/>
      <c r="F159" s="221" t="s">
        <v>272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182</v>
      </c>
      <c r="AU159" s="19" t="s">
        <v>81</v>
      </c>
    </row>
    <row r="160" s="14" customFormat="1">
      <c r="A160" s="14"/>
      <c r="B160" s="236"/>
      <c r="C160" s="237"/>
      <c r="D160" s="227" t="s">
        <v>189</v>
      </c>
      <c r="E160" s="238" t="s">
        <v>19</v>
      </c>
      <c r="F160" s="239" t="s">
        <v>273</v>
      </c>
      <c r="G160" s="237"/>
      <c r="H160" s="240">
        <v>495.868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189</v>
      </c>
      <c r="AU160" s="246" t="s">
        <v>81</v>
      </c>
      <c r="AV160" s="14" t="s">
        <v>81</v>
      </c>
      <c r="AW160" s="14" t="s">
        <v>33</v>
      </c>
      <c r="AX160" s="14" t="s">
        <v>79</v>
      </c>
      <c r="AY160" s="246" t="s">
        <v>173</v>
      </c>
    </row>
    <row r="161" s="2" customFormat="1" ht="24.15" customHeight="1">
      <c r="A161" s="40"/>
      <c r="B161" s="41"/>
      <c r="C161" s="207" t="s">
        <v>274</v>
      </c>
      <c r="D161" s="207" t="s">
        <v>175</v>
      </c>
      <c r="E161" s="208" t="s">
        <v>275</v>
      </c>
      <c r="F161" s="209" t="s">
        <v>276</v>
      </c>
      <c r="G161" s="210" t="s">
        <v>105</v>
      </c>
      <c r="H161" s="211">
        <v>155.13800000000001</v>
      </c>
      <c r="I161" s="212"/>
      <c r="J161" s="213">
        <f>ROUND(I161*H161,2)</f>
        <v>0</v>
      </c>
      <c r="K161" s="209" t="s">
        <v>179</v>
      </c>
      <c r="L161" s="46"/>
      <c r="M161" s="214" t="s">
        <v>19</v>
      </c>
      <c r="N161" s="215" t="s">
        <v>42</v>
      </c>
      <c r="O161" s="86"/>
      <c r="P161" s="216">
        <f>O161*H161</f>
        <v>0</v>
      </c>
      <c r="Q161" s="216">
        <v>0.015400000000000001</v>
      </c>
      <c r="R161" s="216">
        <f>Q161*H161</f>
        <v>2.3891252000000001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180</v>
      </c>
      <c r="AT161" s="218" t="s">
        <v>175</v>
      </c>
      <c r="AU161" s="218" t="s">
        <v>81</v>
      </c>
      <c r="AY161" s="19" t="s">
        <v>173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79</v>
      </c>
      <c r="BK161" s="219">
        <f>ROUND(I161*H161,2)</f>
        <v>0</v>
      </c>
      <c r="BL161" s="19" t="s">
        <v>180</v>
      </c>
      <c r="BM161" s="218" t="s">
        <v>277</v>
      </c>
    </row>
    <row r="162" s="2" customFormat="1">
      <c r="A162" s="40"/>
      <c r="B162" s="41"/>
      <c r="C162" s="42"/>
      <c r="D162" s="220" t="s">
        <v>182</v>
      </c>
      <c r="E162" s="42"/>
      <c r="F162" s="221" t="s">
        <v>278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182</v>
      </c>
      <c r="AU162" s="19" t="s">
        <v>81</v>
      </c>
    </row>
    <row r="163" s="14" customFormat="1">
      <c r="A163" s="14"/>
      <c r="B163" s="236"/>
      <c r="C163" s="237"/>
      <c r="D163" s="227" t="s">
        <v>189</v>
      </c>
      <c r="E163" s="238" t="s">
        <v>19</v>
      </c>
      <c r="F163" s="239" t="s">
        <v>279</v>
      </c>
      <c r="G163" s="237"/>
      <c r="H163" s="240">
        <v>155.13800000000001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189</v>
      </c>
      <c r="AU163" s="246" t="s">
        <v>81</v>
      </c>
      <c r="AV163" s="14" t="s">
        <v>81</v>
      </c>
      <c r="AW163" s="14" t="s">
        <v>33</v>
      </c>
      <c r="AX163" s="14" t="s">
        <v>79</v>
      </c>
      <c r="AY163" s="246" t="s">
        <v>173</v>
      </c>
    </row>
    <row r="164" s="2" customFormat="1" ht="24.15" customHeight="1">
      <c r="A164" s="40"/>
      <c r="B164" s="41"/>
      <c r="C164" s="207" t="s">
        <v>280</v>
      </c>
      <c r="D164" s="207" t="s">
        <v>175</v>
      </c>
      <c r="E164" s="208" t="s">
        <v>281</v>
      </c>
      <c r="F164" s="209" t="s">
        <v>282</v>
      </c>
      <c r="G164" s="210" t="s">
        <v>105</v>
      </c>
      <c r="H164" s="211">
        <v>92.796000000000006</v>
      </c>
      <c r="I164" s="212"/>
      <c r="J164" s="213">
        <f>ROUND(I164*H164,2)</f>
        <v>0</v>
      </c>
      <c r="K164" s="209" t="s">
        <v>179</v>
      </c>
      <c r="L164" s="46"/>
      <c r="M164" s="214" t="s">
        <v>19</v>
      </c>
      <c r="N164" s="215" t="s">
        <v>42</v>
      </c>
      <c r="O164" s="86"/>
      <c r="P164" s="216">
        <f>O164*H164</f>
        <v>0</v>
      </c>
      <c r="Q164" s="216">
        <v>0.018380000000000001</v>
      </c>
      <c r="R164" s="216">
        <f>Q164*H164</f>
        <v>1.7055904800000001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180</v>
      </c>
      <c r="AT164" s="218" t="s">
        <v>175</v>
      </c>
      <c r="AU164" s="218" t="s">
        <v>81</v>
      </c>
      <c r="AY164" s="19" t="s">
        <v>173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79</v>
      </c>
      <c r="BK164" s="219">
        <f>ROUND(I164*H164,2)</f>
        <v>0</v>
      </c>
      <c r="BL164" s="19" t="s">
        <v>180</v>
      </c>
      <c r="BM164" s="218" t="s">
        <v>283</v>
      </c>
    </row>
    <row r="165" s="2" customFormat="1">
      <c r="A165" s="40"/>
      <c r="B165" s="41"/>
      <c r="C165" s="42"/>
      <c r="D165" s="220" t="s">
        <v>182</v>
      </c>
      <c r="E165" s="42"/>
      <c r="F165" s="221" t="s">
        <v>284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182</v>
      </c>
      <c r="AU165" s="19" t="s">
        <v>81</v>
      </c>
    </row>
    <row r="166" s="14" customFormat="1">
      <c r="A166" s="14"/>
      <c r="B166" s="236"/>
      <c r="C166" s="237"/>
      <c r="D166" s="227" t="s">
        <v>189</v>
      </c>
      <c r="E166" s="238" t="s">
        <v>19</v>
      </c>
      <c r="F166" s="239" t="s">
        <v>285</v>
      </c>
      <c r="G166" s="237"/>
      <c r="H166" s="240">
        <v>92.796000000000006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189</v>
      </c>
      <c r="AU166" s="246" t="s">
        <v>81</v>
      </c>
      <c r="AV166" s="14" t="s">
        <v>81</v>
      </c>
      <c r="AW166" s="14" t="s">
        <v>33</v>
      </c>
      <c r="AX166" s="14" t="s">
        <v>79</v>
      </c>
      <c r="AY166" s="246" t="s">
        <v>173</v>
      </c>
    </row>
    <row r="167" s="2" customFormat="1" ht="24.15" customHeight="1">
      <c r="A167" s="40"/>
      <c r="B167" s="41"/>
      <c r="C167" s="207" t="s">
        <v>286</v>
      </c>
      <c r="D167" s="207" t="s">
        <v>175</v>
      </c>
      <c r="E167" s="208" t="s">
        <v>287</v>
      </c>
      <c r="F167" s="209" t="s">
        <v>288</v>
      </c>
      <c r="G167" s="210" t="s">
        <v>105</v>
      </c>
      <c r="H167" s="211">
        <v>495.868</v>
      </c>
      <c r="I167" s="212"/>
      <c r="J167" s="213">
        <f>ROUND(I167*H167,2)</f>
        <v>0</v>
      </c>
      <c r="K167" s="209" t="s">
        <v>179</v>
      </c>
      <c r="L167" s="46"/>
      <c r="M167" s="214" t="s">
        <v>19</v>
      </c>
      <c r="N167" s="215" t="s">
        <v>42</v>
      </c>
      <c r="O167" s="86"/>
      <c r="P167" s="216">
        <f>O167*H167</f>
        <v>0</v>
      </c>
      <c r="Q167" s="216">
        <v>0.0079000000000000008</v>
      </c>
      <c r="R167" s="216">
        <f>Q167*H167</f>
        <v>3.9173572000000005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180</v>
      </c>
      <c r="AT167" s="218" t="s">
        <v>175</v>
      </c>
      <c r="AU167" s="218" t="s">
        <v>81</v>
      </c>
      <c r="AY167" s="19" t="s">
        <v>173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79</v>
      </c>
      <c r="BK167" s="219">
        <f>ROUND(I167*H167,2)</f>
        <v>0</v>
      </c>
      <c r="BL167" s="19" t="s">
        <v>180</v>
      </c>
      <c r="BM167" s="218" t="s">
        <v>289</v>
      </c>
    </row>
    <row r="168" s="2" customFormat="1">
      <c r="A168" s="40"/>
      <c r="B168" s="41"/>
      <c r="C168" s="42"/>
      <c r="D168" s="220" t="s">
        <v>182</v>
      </c>
      <c r="E168" s="42"/>
      <c r="F168" s="221" t="s">
        <v>290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182</v>
      </c>
      <c r="AU168" s="19" t="s">
        <v>81</v>
      </c>
    </row>
    <row r="169" s="14" customFormat="1">
      <c r="A169" s="14"/>
      <c r="B169" s="236"/>
      <c r="C169" s="237"/>
      <c r="D169" s="227" t="s">
        <v>189</v>
      </c>
      <c r="E169" s="238" t="s">
        <v>19</v>
      </c>
      <c r="F169" s="239" t="s">
        <v>273</v>
      </c>
      <c r="G169" s="237"/>
      <c r="H169" s="240">
        <v>495.868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189</v>
      </c>
      <c r="AU169" s="246" t="s">
        <v>81</v>
      </c>
      <c r="AV169" s="14" t="s">
        <v>81</v>
      </c>
      <c r="AW169" s="14" t="s">
        <v>33</v>
      </c>
      <c r="AX169" s="14" t="s">
        <v>79</v>
      </c>
      <c r="AY169" s="246" t="s">
        <v>173</v>
      </c>
    </row>
    <row r="170" s="2" customFormat="1" ht="21.75" customHeight="1">
      <c r="A170" s="40"/>
      <c r="B170" s="41"/>
      <c r="C170" s="207" t="s">
        <v>291</v>
      </c>
      <c r="D170" s="207" t="s">
        <v>175</v>
      </c>
      <c r="E170" s="208" t="s">
        <v>292</v>
      </c>
      <c r="F170" s="209" t="s">
        <v>293</v>
      </c>
      <c r="G170" s="210" t="s">
        <v>294</v>
      </c>
      <c r="H170" s="211">
        <v>2.1509999999999998</v>
      </c>
      <c r="I170" s="212"/>
      <c r="J170" s="213">
        <f>ROUND(I170*H170,2)</f>
        <v>0</v>
      </c>
      <c r="K170" s="209" t="s">
        <v>179</v>
      </c>
      <c r="L170" s="46"/>
      <c r="M170" s="214" t="s">
        <v>19</v>
      </c>
      <c r="N170" s="215" t="s">
        <v>42</v>
      </c>
      <c r="O170" s="86"/>
      <c r="P170" s="216">
        <f>O170*H170</f>
        <v>0</v>
      </c>
      <c r="Q170" s="216">
        <v>2.5018699999999998</v>
      </c>
      <c r="R170" s="216">
        <f>Q170*H170</f>
        <v>5.381522369999999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180</v>
      </c>
      <c r="AT170" s="218" t="s">
        <v>175</v>
      </c>
      <c r="AU170" s="218" t="s">
        <v>81</v>
      </c>
      <c r="AY170" s="19" t="s">
        <v>173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79</v>
      </c>
      <c r="BK170" s="219">
        <f>ROUND(I170*H170,2)</f>
        <v>0</v>
      </c>
      <c r="BL170" s="19" t="s">
        <v>180</v>
      </c>
      <c r="BM170" s="218" t="s">
        <v>295</v>
      </c>
    </row>
    <row r="171" s="2" customFormat="1">
      <c r="A171" s="40"/>
      <c r="B171" s="41"/>
      <c r="C171" s="42"/>
      <c r="D171" s="220" t="s">
        <v>182</v>
      </c>
      <c r="E171" s="42"/>
      <c r="F171" s="221" t="s">
        <v>296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182</v>
      </c>
      <c r="AU171" s="19" t="s">
        <v>81</v>
      </c>
    </row>
    <row r="172" s="14" customFormat="1">
      <c r="A172" s="14"/>
      <c r="B172" s="236"/>
      <c r="C172" s="237"/>
      <c r="D172" s="227" t="s">
        <v>189</v>
      </c>
      <c r="E172" s="238" t="s">
        <v>19</v>
      </c>
      <c r="F172" s="239" t="s">
        <v>297</v>
      </c>
      <c r="G172" s="237"/>
      <c r="H172" s="240">
        <v>1.1020000000000001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189</v>
      </c>
      <c r="AU172" s="246" t="s">
        <v>81</v>
      </c>
      <c r="AV172" s="14" t="s">
        <v>81</v>
      </c>
      <c r="AW172" s="14" t="s">
        <v>33</v>
      </c>
      <c r="AX172" s="14" t="s">
        <v>71</v>
      </c>
      <c r="AY172" s="246" t="s">
        <v>173</v>
      </c>
    </row>
    <row r="173" s="14" customFormat="1">
      <c r="A173" s="14"/>
      <c r="B173" s="236"/>
      <c r="C173" s="237"/>
      <c r="D173" s="227" t="s">
        <v>189</v>
      </c>
      <c r="E173" s="238" t="s">
        <v>19</v>
      </c>
      <c r="F173" s="239" t="s">
        <v>298</v>
      </c>
      <c r="G173" s="237"/>
      <c r="H173" s="240">
        <v>1.0489999999999999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189</v>
      </c>
      <c r="AU173" s="246" t="s">
        <v>81</v>
      </c>
      <c r="AV173" s="14" t="s">
        <v>81</v>
      </c>
      <c r="AW173" s="14" t="s">
        <v>33</v>
      </c>
      <c r="AX173" s="14" t="s">
        <v>71</v>
      </c>
      <c r="AY173" s="246" t="s">
        <v>173</v>
      </c>
    </row>
    <row r="174" s="15" customFormat="1">
      <c r="A174" s="15"/>
      <c r="B174" s="257"/>
      <c r="C174" s="258"/>
      <c r="D174" s="227" t="s">
        <v>189</v>
      </c>
      <c r="E174" s="259" t="s">
        <v>19</v>
      </c>
      <c r="F174" s="260" t="s">
        <v>206</v>
      </c>
      <c r="G174" s="258"/>
      <c r="H174" s="261">
        <v>2.1509999999999998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7" t="s">
        <v>189</v>
      </c>
      <c r="AU174" s="267" t="s">
        <v>81</v>
      </c>
      <c r="AV174" s="15" t="s">
        <v>180</v>
      </c>
      <c r="AW174" s="15" t="s">
        <v>33</v>
      </c>
      <c r="AX174" s="15" t="s">
        <v>79</v>
      </c>
      <c r="AY174" s="267" t="s">
        <v>173</v>
      </c>
    </row>
    <row r="175" s="2" customFormat="1" ht="21.75" customHeight="1">
      <c r="A175" s="40"/>
      <c r="B175" s="41"/>
      <c r="C175" s="207" t="s">
        <v>299</v>
      </c>
      <c r="D175" s="207" t="s">
        <v>175</v>
      </c>
      <c r="E175" s="208" t="s">
        <v>300</v>
      </c>
      <c r="F175" s="209" t="s">
        <v>301</v>
      </c>
      <c r="G175" s="210" t="s">
        <v>294</v>
      </c>
      <c r="H175" s="211">
        <v>1.8060000000000001</v>
      </c>
      <c r="I175" s="212"/>
      <c r="J175" s="213">
        <f>ROUND(I175*H175,2)</f>
        <v>0</v>
      </c>
      <c r="K175" s="209" t="s">
        <v>179</v>
      </c>
      <c r="L175" s="46"/>
      <c r="M175" s="214" t="s">
        <v>19</v>
      </c>
      <c r="N175" s="215" t="s">
        <v>42</v>
      </c>
      <c r="O175" s="86"/>
      <c r="P175" s="216">
        <f>O175*H175</f>
        <v>0</v>
      </c>
      <c r="Q175" s="216">
        <v>2.5018699999999998</v>
      </c>
      <c r="R175" s="216">
        <f>Q175*H175</f>
        <v>4.5183772199999996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180</v>
      </c>
      <c r="AT175" s="218" t="s">
        <v>175</v>
      </c>
      <c r="AU175" s="218" t="s">
        <v>81</v>
      </c>
      <c r="AY175" s="19" t="s">
        <v>173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79</v>
      </c>
      <c r="BK175" s="219">
        <f>ROUND(I175*H175,2)</f>
        <v>0</v>
      </c>
      <c r="BL175" s="19" t="s">
        <v>180</v>
      </c>
      <c r="BM175" s="218" t="s">
        <v>302</v>
      </c>
    </row>
    <row r="176" s="2" customFormat="1">
      <c r="A176" s="40"/>
      <c r="B176" s="41"/>
      <c r="C176" s="42"/>
      <c r="D176" s="220" t="s">
        <v>182</v>
      </c>
      <c r="E176" s="42"/>
      <c r="F176" s="221" t="s">
        <v>303</v>
      </c>
      <c r="G176" s="42"/>
      <c r="H176" s="42"/>
      <c r="I176" s="222"/>
      <c r="J176" s="42"/>
      <c r="K176" s="42"/>
      <c r="L176" s="46"/>
      <c r="M176" s="223"/>
      <c r="N176" s="224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182</v>
      </c>
      <c r="AU176" s="19" t="s">
        <v>81</v>
      </c>
    </row>
    <row r="177" s="14" customFormat="1">
      <c r="A177" s="14"/>
      <c r="B177" s="236"/>
      <c r="C177" s="237"/>
      <c r="D177" s="227" t="s">
        <v>189</v>
      </c>
      <c r="E177" s="238" t="s">
        <v>19</v>
      </c>
      <c r="F177" s="239" t="s">
        <v>304</v>
      </c>
      <c r="G177" s="237"/>
      <c r="H177" s="240">
        <v>1.8060000000000001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189</v>
      </c>
      <c r="AU177" s="246" t="s">
        <v>81</v>
      </c>
      <c r="AV177" s="14" t="s">
        <v>81</v>
      </c>
      <c r="AW177" s="14" t="s">
        <v>33</v>
      </c>
      <c r="AX177" s="14" t="s">
        <v>79</v>
      </c>
      <c r="AY177" s="246" t="s">
        <v>173</v>
      </c>
    </row>
    <row r="178" s="2" customFormat="1" ht="16.5" customHeight="1">
      <c r="A178" s="40"/>
      <c r="B178" s="41"/>
      <c r="C178" s="207" t="s">
        <v>305</v>
      </c>
      <c r="D178" s="207" t="s">
        <v>175</v>
      </c>
      <c r="E178" s="208" t="s">
        <v>306</v>
      </c>
      <c r="F178" s="209" t="s">
        <v>307</v>
      </c>
      <c r="G178" s="210" t="s">
        <v>186</v>
      </c>
      <c r="H178" s="211">
        <v>0.187</v>
      </c>
      <c r="I178" s="212"/>
      <c r="J178" s="213">
        <f>ROUND(I178*H178,2)</f>
        <v>0</v>
      </c>
      <c r="K178" s="209" t="s">
        <v>179</v>
      </c>
      <c r="L178" s="46"/>
      <c r="M178" s="214" t="s">
        <v>19</v>
      </c>
      <c r="N178" s="215" t="s">
        <v>42</v>
      </c>
      <c r="O178" s="86"/>
      <c r="P178" s="216">
        <f>O178*H178</f>
        <v>0</v>
      </c>
      <c r="Q178" s="216">
        <v>1.06277</v>
      </c>
      <c r="R178" s="216">
        <f>Q178*H178</f>
        <v>0.19873799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180</v>
      </c>
      <c r="AT178" s="218" t="s">
        <v>175</v>
      </c>
      <c r="AU178" s="218" t="s">
        <v>81</v>
      </c>
      <c r="AY178" s="19" t="s">
        <v>173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79</v>
      </c>
      <c r="BK178" s="219">
        <f>ROUND(I178*H178,2)</f>
        <v>0</v>
      </c>
      <c r="BL178" s="19" t="s">
        <v>180</v>
      </c>
      <c r="BM178" s="218" t="s">
        <v>308</v>
      </c>
    </row>
    <row r="179" s="2" customFormat="1">
      <c r="A179" s="40"/>
      <c r="B179" s="41"/>
      <c r="C179" s="42"/>
      <c r="D179" s="220" t="s">
        <v>182</v>
      </c>
      <c r="E179" s="42"/>
      <c r="F179" s="221" t="s">
        <v>309</v>
      </c>
      <c r="G179" s="42"/>
      <c r="H179" s="42"/>
      <c r="I179" s="222"/>
      <c r="J179" s="42"/>
      <c r="K179" s="42"/>
      <c r="L179" s="46"/>
      <c r="M179" s="223"/>
      <c r="N179" s="224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182</v>
      </c>
      <c r="AU179" s="19" t="s">
        <v>81</v>
      </c>
    </row>
    <row r="180" s="14" customFormat="1">
      <c r="A180" s="14"/>
      <c r="B180" s="236"/>
      <c r="C180" s="237"/>
      <c r="D180" s="227" t="s">
        <v>189</v>
      </c>
      <c r="E180" s="238" t="s">
        <v>19</v>
      </c>
      <c r="F180" s="239" t="s">
        <v>310</v>
      </c>
      <c r="G180" s="237"/>
      <c r="H180" s="240">
        <v>0.055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189</v>
      </c>
      <c r="AU180" s="246" t="s">
        <v>81</v>
      </c>
      <c r="AV180" s="14" t="s">
        <v>81</v>
      </c>
      <c r="AW180" s="14" t="s">
        <v>33</v>
      </c>
      <c r="AX180" s="14" t="s">
        <v>71</v>
      </c>
      <c r="AY180" s="246" t="s">
        <v>173</v>
      </c>
    </row>
    <row r="181" s="14" customFormat="1">
      <c r="A181" s="14"/>
      <c r="B181" s="236"/>
      <c r="C181" s="237"/>
      <c r="D181" s="227" t="s">
        <v>189</v>
      </c>
      <c r="E181" s="238" t="s">
        <v>19</v>
      </c>
      <c r="F181" s="239" t="s">
        <v>311</v>
      </c>
      <c r="G181" s="237"/>
      <c r="H181" s="240">
        <v>0.071999999999999995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189</v>
      </c>
      <c r="AU181" s="246" t="s">
        <v>81</v>
      </c>
      <c r="AV181" s="14" t="s">
        <v>81</v>
      </c>
      <c r="AW181" s="14" t="s">
        <v>33</v>
      </c>
      <c r="AX181" s="14" t="s">
        <v>71</v>
      </c>
      <c r="AY181" s="246" t="s">
        <v>173</v>
      </c>
    </row>
    <row r="182" s="14" customFormat="1">
      <c r="A182" s="14"/>
      <c r="B182" s="236"/>
      <c r="C182" s="237"/>
      <c r="D182" s="227" t="s">
        <v>189</v>
      </c>
      <c r="E182" s="238" t="s">
        <v>19</v>
      </c>
      <c r="F182" s="239" t="s">
        <v>312</v>
      </c>
      <c r="G182" s="237"/>
      <c r="H182" s="240">
        <v>0.059999999999999998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189</v>
      </c>
      <c r="AU182" s="246" t="s">
        <v>81</v>
      </c>
      <c r="AV182" s="14" t="s">
        <v>81</v>
      </c>
      <c r="AW182" s="14" t="s">
        <v>33</v>
      </c>
      <c r="AX182" s="14" t="s">
        <v>71</v>
      </c>
      <c r="AY182" s="246" t="s">
        <v>173</v>
      </c>
    </row>
    <row r="183" s="15" customFormat="1">
      <c r="A183" s="15"/>
      <c r="B183" s="257"/>
      <c r="C183" s="258"/>
      <c r="D183" s="227" t="s">
        <v>189</v>
      </c>
      <c r="E183" s="259" t="s">
        <v>19</v>
      </c>
      <c r="F183" s="260" t="s">
        <v>206</v>
      </c>
      <c r="G183" s="258"/>
      <c r="H183" s="261">
        <v>0.187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189</v>
      </c>
      <c r="AU183" s="267" t="s">
        <v>81</v>
      </c>
      <c r="AV183" s="15" t="s">
        <v>180</v>
      </c>
      <c r="AW183" s="15" t="s">
        <v>33</v>
      </c>
      <c r="AX183" s="15" t="s">
        <v>79</v>
      </c>
      <c r="AY183" s="267" t="s">
        <v>173</v>
      </c>
    </row>
    <row r="184" s="2" customFormat="1" ht="16.5" customHeight="1">
      <c r="A184" s="40"/>
      <c r="B184" s="41"/>
      <c r="C184" s="207" t="s">
        <v>7</v>
      </c>
      <c r="D184" s="207" t="s">
        <v>175</v>
      </c>
      <c r="E184" s="208" t="s">
        <v>313</v>
      </c>
      <c r="F184" s="209" t="s">
        <v>314</v>
      </c>
      <c r="G184" s="210" t="s">
        <v>105</v>
      </c>
      <c r="H184" s="211">
        <v>14.98</v>
      </c>
      <c r="I184" s="212"/>
      <c r="J184" s="213">
        <f>ROUND(I184*H184,2)</f>
        <v>0</v>
      </c>
      <c r="K184" s="209" t="s">
        <v>179</v>
      </c>
      <c r="L184" s="46"/>
      <c r="M184" s="214" t="s">
        <v>19</v>
      </c>
      <c r="N184" s="215" t="s">
        <v>42</v>
      </c>
      <c r="O184" s="86"/>
      <c r="P184" s="216">
        <f>O184*H184</f>
        <v>0</v>
      </c>
      <c r="Q184" s="216">
        <v>0.00012999999999999999</v>
      </c>
      <c r="R184" s="216">
        <f>Q184*H184</f>
        <v>0.0019474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180</v>
      </c>
      <c r="AT184" s="218" t="s">
        <v>175</v>
      </c>
      <c r="AU184" s="218" t="s">
        <v>81</v>
      </c>
      <c r="AY184" s="19" t="s">
        <v>173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79</v>
      </c>
      <c r="BK184" s="219">
        <f>ROUND(I184*H184,2)</f>
        <v>0</v>
      </c>
      <c r="BL184" s="19" t="s">
        <v>180</v>
      </c>
      <c r="BM184" s="218" t="s">
        <v>315</v>
      </c>
    </row>
    <row r="185" s="2" customFormat="1">
      <c r="A185" s="40"/>
      <c r="B185" s="41"/>
      <c r="C185" s="42"/>
      <c r="D185" s="220" t="s">
        <v>182</v>
      </c>
      <c r="E185" s="42"/>
      <c r="F185" s="221" t="s">
        <v>316</v>
      </c>
      <c r="G185" s="42"/>
      <c r="H185" s="42"/>
      <c r="I185" s="222"/>
      <c r="J185" s="42"/>
      <c r="K185" s="42"/>
      <c r="L185" s="46"/>
      <c r="M185" s="223"/>
      <c r="N185" s="22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182</v>
      </c>
      <c r="AU185" s="19" t="s">
        <v>81</v>
      </c>
    </row>
    <row r="186" s="14" customFormat="1">
      <c r="A186" s="14"/>
      <c r="B186" s="236"/>
      <c r="C186" s="237"/>
      <c r="D186" s="227" t="s">
        <v>189</v>
      </c>
      <c r="E186" s="238" t="s">
        <v>19</v>
      </c>
      <c r="F186" s="239" t="s">
        <v>112</v>
      </c>
      <c r="G186" s="237"/>
      <c r="H186" s="240">
        <v>14.98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189</v>
      </c>
      <c r="AU186" s="246" t="s">
        <v>81</v>
      </c>
      <c r="AV186" s="14" t="s">
        <v>81</v>
      </c>
      <c r="AW186" s="14" t="s">
        <v>33</v>
      </c>
      <c r="AX186" s="14" t="s">
        <v>79</v>
      </c>
      <c r="AY186" s="246" t="s">
        <v>173</v>
      </c>
    </row>
    <row r="187" s="12" customFormat="1" ht="22.8" customHeight="1">
      <c r="A187" s="12"/>
      <c r="B187" s="191"/>
      <c r="C187" s="192"/>
      <c r="D187" s="193" t="s">
        <v>70</v>
      </c>
      <c r="E187" s="205" t="s">
        <v>235</v>
      </c>
      <c r="F187" s="205" t="s">
        <v>317</v>
      </c>
      <c r="G187" s="192"/>
      <c r="H187" s="192"/>
      <c r="I187" s="195"/>
      <c r="J187" s="206">
        <f>BK187</f>
        <v>0</v>
      </c>
      <c r="K187" s="192"/>
      <c r="L187" s="197"/>
      <c r="M187" s="198"/>
      <c r="N187" s="199"/>
      <c r="O187" s="199"/>
      <c r="P187" s="200">
        <f>SUM(P188:P222)</f>
        <v>0</v>
      </c>
      <c r="Q187" s="199"/>
      <c r="R187" s="200">
        <f>SUM(R188:R222)</f>
        <v>0.026508800000000002</v>
      </c>
      <c r="S187" s="199"/>
      <c r="T187" s="201">
        <f>SUM(T188:T222)</f>
        <v>22.683936000000003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79</v>
      </c>
      <c r="AT187" s="203" t="s">
        <v>70</v>
      </c>
      <c r="AU187" s="203" t="s">
        <v>79</v>
      </c>
      <c r="AY187" s="202" t="s">
        <v>173</v>
      </c>
      <c r="BK187" s="204">
        <f>SUM(BK188:BK222)</f>
        <v>0</v>
      </c>
    </row>
    <row r="188" s="2" customFormat="1" ht="24.15" customHeight="1">
      <c r="A188" s="40"/>
      <c r="B188" s="41"/>
      <c r="C188" s="207" t="s">
        <v>318</v>
      </c>
      <c r="D188" s="207" t="s">
        <v>175</v>
      </c>
      <c r="E188" s="208" t="s">
        <v>319</v>
      </c>
      <c r="F188" s="209" t="s">
        <v>320</v>
      </c>
      <c r="G188" s="210" t="s">
        <v>105</v>
      </c>
      <c r="H188" s="211">
        <v>57.219999999999999</v>
      </c>
      <c r="I188" s="212"/>
      <c r="J188" s="213">
        <f>ROUND(I188*H188,2)</f>
        <v>0</v>
      </c>
      <c r="K188" s="209" t="s">
        <v>179</v>
      </c>
      <c r="L188" s="46"/>
      <c r="M188" s="214" t="s">
        <v>19</v>
      </c>
      <c r="N188" s="215" t="s">
        <v>42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180</v>
      </c>
      <c r="AT188" s="218" t="s">
        <v>175</v>
      </c>
      <c r="AU188" s="218" t="s">
        <v>81</v>
      </c>
      <c r="AY188" s="19" t="s">
        <v>173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79</v>
      </c>
      <c r="BK188" s="219">
        <f>ROUND(I188*H188,2)</f>
        <v>0</v>
      </c>
      <c r="BL188" s="19" t="s">
        <v>180</v>
      </c>
      <c r="BM188" s="218" t="s">
        <v>321</v>
      </c>
    </row>
    <row r="189" s="2" customFormat="1">
      <c r="A189" s="40"/>
      <c r="B189" s="41"/>
      <c r="C189" s="42"/>
      <c r="D189" s="220" t="s">
        <v>182</v>
      </c>
      <c r="E189" s="42"/>
      <c r="F189" s="221" t="s">
        <v>322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182</v>
      </c>
      <c r="AU189" s="19" t="s">
        <v>81</v>
      </c>
    </row>
    <row r="190" s="2" customFormat="1" ht="24.15" customHeight="1">
      <c r="A190" s="40"/>
      <c r="B190" s="41"/>
      <c r="C190" s="207" t="s">
        <v>323</v>
      </c>
      <c r="D190" s="207" t="s">
        <v>175</v>
      </c>
      <c r="E190" s="208" t="s">
        <v>324</v>
      </c>
      <c r="F190" s="209" t="s">
        <v>325</v>
      </c>
      <c r="G190" s="210" t="s">
        <v>105</v>
      </c>
      <c r="H190" s="211">
        <v>57.219999999999999</v>
      </c>
      <c r="I190" s="212"/>
      <c r="J190" s="213">
        <f>ROUND(I190*H190,2)</f>
        <v>0</v>
      </c>
      <c r="K190" s="209" t="s">
        <v>179</v>
      </c>
      <c r="L190" s="46"/>
      <c r="M190" s="214" t="s">
        <v>19</v>
      </c>
      <c r="N190" s="215" t="s">
        <v>42</v>
      </c>
      <c r="O190" s="86"/>
      <c r="P190" s="216">
        <f>O190*H190</f>
        <v>0</v>
      </c>
      <c r="Q190" s="216">
        <v>4.0000000000000003E-05</v>
      </c>
      <c r="R190" s="216">
        <f>Q190*H190</f>
        <v>0.0022888000000000001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180</v>
      </c>
      <c r="AT190" s="218" t="s">
        <v>175</v>
      </c>
      <c r="AU190" s="218" t="s">
        <v>81</v>
      </c>
      <c r="AY190" s="19" t="s">
        <v>173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79</v>
      </c>
      <c r="BK190" s="219">
        <f>ROUND(I190*H190,2)</f>
        <v>0</v>
      </c>
      <c r="BL190" s="19" t="s">
        <v>180</v>
      </c>
      <c r="BM190" s="218" t="s">
        <v>326</v>
      </c>
    </row>
    <row r="191" s="2" customFormat="1">
      <c r="A191" s="40"/>
      <c r="B191" s="41"/>
      <c r="C191" s="42"/>
      <c r="D191" s="220" t="s">
        <v>182</v>
      </c>
      <c r="E191" s="42"/>
      <c r="F191" s="221" t="s">
        <v>327</v>
      </c>
      <c r="G191" s="42"/>
      <c r="H191" s="42"/>
      <c r="I191" s="222"/>
      <c r="J191" s="42"/>
      <c r="K191" s="42"/>
      <c r="L191" s="46"/>
      <c r="M191" s="223"/>
      <c r="N191" s="224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182</v>
      </c>
      <c r="AU191" s="19" t="s">
        <v>81</v>
      </c>
    </row>
    <row r="192" s="2" customFormat="1" ht="16.5" customHeight="1">
      <c r="A192" s="40"/>
      <c r="B192" s="41"/>
      <c r="C192" s="207" t="s">
        <v>328</v>
      </c>
      <c r="D192" s="207" t="s">
        <v>175</v>
      </c>
      <c r="E192" s="208" t="s">
        <v>329</v>
      </c>
      <c r="F192" s="209" t="s">
        <v>330</v>
      </c>
      <c r="G192" s="210" t="s">
        <v>178</v>
      </c>
      <c r="H192" s="211">
        <v>2</v>
      </c>
      <c r="I192" s="212"/>
      <c r="J192" s="213">
        <f>ROUND(I192*H192,2)</f>
        <v>0</v>
      </c>
      <c r="K192" s="209" t="s">
        <v>19</v>
      </c>
      <c r="L192" s="46"/>
      <c r="M192" s="214" t="s">
        <v>19</v>
      </c>
      <c r="N192" s="215" t="s">
        <v>42</v>
      </c>
      <c r="O192" s="86"/>
      <c r="P192" s="216">
        <f>O192*H192</f>
        <v>0</v>
      </c>
      <c r="Q192" s="216">
        <v>0.00011</v>
      </c>
      <c r="R192" s="216">
        <f>Q192*H192</f>
        <v>0.00022000000000000001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180</v>
      </c>
      <c r="AT192" s="218" t="s">
        <v>175</v>
      </c>
      <c r="AU192" s="218" t="s">
        <v>81</v>
      </c>
      <c r="AY192" s="19" t="s">
        <v>173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79</v>
      </c>
      <c r="BK192" s="219">
        <f>ROUND(I192*H192,2)</f>
        <v>0</v>
      </c>
      <c r="BL192" s="19" t="s">
        <v>180</v>
      </c>
      <c r="BM192" s="218" t="s">
        <v>331</v>
      </c>
    </row>
    <row r="193" s="2" customFormat="1" ht="16.5" customHeight="1">
      <c r="A193" s="40"/>
      <c r="B193" s="41"/>
      <c r="C193" s="247" t="s">
        <v>332</v>
      </c>
      <c r="D193" s="247" t="s">
        <v>192</v>
      </c>
      <c r="E193" s="248" t="s">
        <v>333</v>
      </c>
      <c r="F193" s="249" t="s">
        <v>334</v>
      </c>
      <c r="G193" s="250" t="s">
        <v>178</v>
      </c>
      <c r="H193" s="251">
        <v>2</v>
      </c>
      <c r="I193" s="252"/>
      <c r="J193" s="253">
        <f>ROUND(I193*H193,2)</f>
        <v>0</v>
      </c>
      <c r="K193" s="249" t="s">
        <v>19</v>
      </c>
      <c r="L193" s="254"/>
      <c r="M193" s="255" t="s">
        <v>19</v>
      </c>
      <c r="N193" s="256" t="s">
        <v>42</v>
      </c>
      <c r="O193" s="86"/>
      <c r="P193" s="216">
        <f>O193*H193</f>
        <v>0</v>
      </c>
      <c r="Q193" s="216">
        <v>0.012</v>
      </c>
      <c r="R193" s="216">
        <f>Q193*H193</f>
        <v>0.024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195</v>
      </c>
      <c r="AT193" s="218" t="s">
        <v>192</v>
      </c>
      <c r="AU193" s="218" t="s">
        <v>81</v>
      </c>
      <c r="AY193" s="19" t="s">
        <v>173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79</v>
      </c>
      <c r="BK193" s="219">
        <f>ROUND(I193*H193,2)</f>
        <v>0</v>
      </c>
      <c r="BL193" s="19" t="s">
        <v>180</v>
      </c>
      <c r="BM193" s="218" t="s">
        <v>335</v>
      </c>
    </row>
    <row r="194" s="2" customFormat="1" ht="16.5" customHeight="1">
      <c r="A194" s="40"/>
      <c r="B194" s="41"/>
      <c r="C194" s="207" t="s">
        <v>336</v>
      </c>
      <c r="D194" s="207" t="s">
        <v>175</v>
      </c>
      <c r="E194" s="208" t="s">
        <v>337</v>
      </c>
      <c r="F194" s="209" t="s">
        <v>338</v>
      </c>
      <c r="G194" s="210" t="s">
        <v>294</v>
      </c>
      <c r="H194" s="211">
        <v>4.6820000000000004</v>
      </c>
      <c r="I194" s="212"/>
      <c r="J194" s="213">
        <f>ROUND(I194*H194,2)</f>
        <v>0</v>
      </c>
      <c r="K194" s="209" t="s">
        <v>179</v>
      </c>
      <c r="L194" s="46"/>
      <c r="M194" s="214" t="s">
        <v>19</v>
      </c>
      <c r="N194" s="215" t="s">
        <v>42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2.2000000000000002</v>
      </c>
      <c r="T194" s="217">
        <f>S194*H194</f>
        <v>10.300400000000002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180</v>
      </c>
      <c r="AT194" s="218" t="s">
        <v>175</v>
      </c>
      <c r="AU194" s="218" t="s">
        <v>81</v>
      </c>
      <c r="AY194" s="19" t="s">
        <v>173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79</v>
      </c>
      <c r="BK194" s="219">
        <f>ROUND(I194*H194,2)</f>
        <v>0</v>
      </c>
      <c r="BL194" s="19" t="s">
        <v>180</v>
      </c>
      <c r="BM194" s="218" t="s">
        <v>339</v>
      </c>
    </row>
    <row r="195" s="2" customFormat="1">
      <c r="A195" s="40"/>
      <c r="B195" s="41"/>
      <c r="C195" s="42"/>
      <c r="D195" s="220" t="s">
        <v>182</v>
      </c>
      <c r="E195" s="42"/>
      <c r="F195" s="221" t="s">
        <v>340</v>
      </c>
      <c r="G195" s="42"/>
      <c r="H195" s="42"/>
      <c r="I195" s="222"/>
      <c r="J195" s="42"/>
      <c r="K195" s="42"/>
      <c r="L195" s="46"/>
      <c r="M195" s="223"/>
      <c r="N195" s="224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182</v>
      </c>
      <c r="AU195" s="19" t="s">
        <v>81</v>
      </c>
    </row>
    <row r="196" s="14" customFormat="1">
      <c r="A196" s="14"/>
      <c r="B196" s="236"/>
      <c r="C196" s="237"/>
      <c r="D196" s="227" t="s">
        <v>189</v>
      </c>
      <c r="E196" s="238" t="s">
        <v>19</v>
      </c>
      <c r="F196" s="239" t="s">
        <v>341</v>
      </c>
      <c r="G196" s="237"/>
      <c r="H196" s="240">
        <v>1.3779999999999999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189</v>
      </c>
      <c r="AU196" s="246" t="s">
        <v>81</v>
      </c>
      <c r="AV196" s="14" t="s">
        <v>81</v>
      </c>
      <c r="AW196" s="14" t="s">
        <v>33</v>
      </c>
      <c r="AX196" s="14" t="s">
        <v>71</v>
      </c>
      <c r="AY196" s="246" t="s">
        <v>173</v>
      </c>
    </row>
    <row r="197" s="14" customFormat="1">
      <c r="A197" s="14"/>
      <c r="B197" s="236"/>
      <c r="C197" s="237"/>
      <c r="D197" s="227" t="s">
        <v>189</v>
      </c>
      <c r="E197" s="238" t="s">
        <v>19</v>
      </c>
      <c r="F197" s="239" t="s">
        <v>342</v>
      </c>
      <c r="G197" s="237"/>
      <c r="H197" s="240">
        <v>1.498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189</v>
      </c>
      <c r="AU197" s="246" t="s">
        <v>81</v>
      </c>
      <c r="AV197" s="14" t="s">
        <v>81</v>
      </c>
      <c r="AW197" s="14" t="s">
        <v>33</v>
      </c>
      <c r="AX197" s="14" t="s">
        <v>71</v>
      </c>
      <c r="AY197" s="246" t="s">
        <v>173</v>
      </c>
    </row>
    <row r="198" s="14" customFormat="1">
      <c r="A198" s="14"/>
      <c r="B198" s="236"/>
      <c r="C198" s="237"/>
      <c r="D198" s="227" t="s">
        <v>189</v>
      </c>
      <c r="E198" s="238" t="s">
        <v>19</v>
      </c>
      <c r="F198" s="239" t="s">
        <v>304</v>
      </c>
      <c r="G198" s="237"/>
      <c r="H198" s="240">
        <v>1.8060000000000001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189</v>
      </c>
      <c r="AU198" s="246" t="s">
        <v>81</v>
      </c>
      <c r="AV198" s="14" t="s">
        <v>81</v>
      </c>
      <c r="AW198" s="14" t="s">
        <v>33</v>
      </c>
      <c r="AX198" s="14" t="s">
        <v>71</v>
      </c>
      <c r="AY198" s="246" t="s">
        <v>173</v>
      </c>
    </row>
    <row r="199" s="15" customFormat="1">
      <c r="A199" s="15"/>
      <c r="B199" s="257"/>
      <c r="C199" s="258"/>
      <c r="D199" s="227" t="s">
        <v>189</v>
      </c>
      <c r="E199" s="259" t="s">
        <v>19</v>
      </c>
      <c r="F199" s="260" t="s">
        <v>206</v>
      </c>
      <c r="G199" s="258"/>
      <c r="H199" s="261">
        <v>4.6820000000000004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189</v>
      </c>
      <c r="AU199" s="267" t="s">
        <v>81</v>
      </c>
      <c r="AV199" s="15" t="s">
        <v>180</v>
      </c>
      <c r="AW199" s="15" t="s">
        <v>33</v>
      </c>
      <c r="AX199" s="15" t="s">
        <v>79</v>
      </c>
      <c r="AY199" s="267" t="s">
        <v>173</v>
      </c>
    </row>
    <row r="200" s="2" customFormat="1" ht="24.15" customHeight="1">
      <c r="A200" s="40"/>
      <c r="B200" s="41"/>
      <c r="C200" s="207" t="s">
        <v>343</v>
      </c>
      <c r="D200" s="207" t="s">
        <v>175</v>
      </c>
      <c r="E200" s="208" t="s">
        <v>344</v>
      </c>
      <c r="F200" s="209" t="s">
        <v>345</v>
      </c>
      <c r="G200" s="210" t="s">
        <v>294</v>
      </c>
      <c r="H200" s="211">
        <v>0.46100000000000002</v>
      </c>
      <c r="I200" s="212"/>
      <c r="J200" s="213">
        <f>ROUND(I200*H200,2)</f>
        <v>0</v>
      </c>
      <c r="K200" s="209" t="s">
        <v>179</v>
      </c>
      <c r="L200" s="46"/>
      <c r="M200" s="214" t="s">
        <v>19</v>
      </c>
      <c r="N200" s="215" t="s">
        <v>42</v>
      </c>
      <c r="O200" s="86"/>
      <c r="P200" s="216">
        <f>O200*H200</f>
        <v>0</v>
      </c>
      <c r="Q200" s="216">
        <v>0</v>
      </c>
      <c r="R200" s="216">
        <f>Q200*H200</f>
        <v>0</v>
      </c>
      <c r="S200" s="216">
        <v>1.8</v>
      </c>
      <c r="T200" s="217">
        <f>S200*H200</f>
        <v>0.82980000000000009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180</v>
      </c>
      <c r="AT200" s="218" t="s">
        <v>175</v>
      </c>
      <c r="AU200" s="218" t="s">
        <v>81</v>
      </c>
      <c r="AY200" s="19" t="s">
        <v>173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79</v>
      </c>
      <c r="BK200" s="219">
        <f>ROUND(I200*H200,2)</f>
        <v>0</v>
      </c>
      <c r="BL200" s="19" t="s">
        <v>180</v>
      </c>
      <c r="BM200" s="218" t="s">
        <v>346</v>
      </c>
    </row>
    <row r="201" s="2" customFormat="1">
      <c r="A201" s="40"/>
      <c r="B201" s="41"/>
      <c r="C201" s="42"/>
      <c r="D201" s="220" t="s">
        <v>182</v>
      </c>
      <c r="E201" s="42"/>
      <c r="F201" s="221" t="s">
        <v>347</v>
      </c>
      <c r="G201" s="42"/>
      <c r="H201" s="42"/>
      <c r="I201" s="222"/>
      <c r="J201" s="42"/>
      <c r="K201" s="42"/>
      <c r="L201" s="46"/>
      <c r="M201" s="223"/>
      <c r="N201" s="224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182</v>
      </c>
      <c r="AU201" s="19" t="s">
        <v>81</v>
      </c>
    </row>
    <row r="202" s="13" customFormat="1">
      <c r="A202" s="13"/>
      <c r="B202" s="225"/>
      <c r="C202" s="226"/>
      <c r="D202" s="227" t="s">
        <v>189</v>
      </c>
      <c r="E202" s="228" t="s">
        <v>19</v>
      </c>
      <c r="F202" s="229" t="s">
        <v>348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189</v>
      </c>
      <c r="AU202" s="235" t="s">
        <v>81</v>
      </c>
      <c r="AV202" s="13" t="s">
        <v>79</v>
      </c>
      <c r="AW202" s="13" t="s">
        <v>33</v>
      </c>
      <c r="AX202" s="13" t="s">
        <v>71</v>
      </c>
      <c r="AY202" s="235" t="s">
        <v>173</v>
      </c>
    </row>
    <row r="203" s="14" customFormat="1">
      <c r="A203" s="14"/>
      <c r="B203" s="236"/>
      <c r="C203" s="237"/>
      <c r="D203" s="227" t="s">
        <v>189</v>
      </c>
      <c r="E203" s="238" t="s">
        <v>19</v>
      </c>
      <c r="F203" s="239" t="s">
        <v>349</v>
      </c>
      <c r="G203" s="237"/>
      <c r="H203" s="240">
        <v>0.086999999999999994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189</v>
      </c>
      <c r="AU203" s="246" t="s">
        <v>81</v>
      </c>
      <c r="AV203" s="14" t="s">
        <v>81</v>
      </c>
      <c r="AW203" s="14" t="s">
        <v>33</v>
      </c>
      <c r="AX203" s="14" t="s">
        <v>71</v>
      </c>
      <c r="AY203" s="246" t="s">
        <v>173</v>
      </c>
    </row>
    <row r="204" s="14" customFormat="1">
      <c r="A204" s="14"/>
      <c r="B204" s="236"/>
      <c r="C204" s="237"/>
      <c r="D204" s="227" t="s">
        <v>189</v>
      </c>
      <c r="E204" s="238" t="s">
        <v>19</v>
      </c>
      <c r="F204" s="239" t="s">
        <v>350</v>
      </c>
      <c r="G204" s="237"/>
      <c r="H204" s="240">
        <v>0.098000000000000004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189</v>
      </c>
      <c r="AU204" s="246" t="s">
        <v>81</v>
      </c>
      <c r="AV204" s="14" t="s">
        <v>81</v>
      </c>
      <c r="AW204" s="14" t="s">
        <v>33</v>
      </c>
      <c r="AX204" s="14" t="s">
        <v>71</v>
      </c>
      <c r="AY204" s="246" t="s">
        <v>173</v>
      </c>
    </row>
    <row r="205" s="14" customFormat="1">
      <c r="A205" s="14"/>
      <c r="B205" s="236"/>
      <c r="C205" s="237"/>
      <c r="D205" s="227" t="s">
        <v>189</v>
      </c>
      <c r="E205" s="238" t="s">
        <v>19</v>
      </c>
      <c r="F205" s="239" t="s">
        <v>351</v>
      </c>
      <c r="G205" s="237"/>
      <c r="H205" s="240">
        <v>0.090999999999999998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189</v>
      </c>
      <c r="AU205" s="246" t="s">
        <v>81</v>
      </c>
      <c r="AV205" s="14" t="s">
        <v>81</v>
      </c>
      <c r="AW205" s="14" t="s">
        <v>33</v>
      </c>
      <c r="AX205" s="14" t="s">
        <v>71</v>
      </c>
      <c r="AY205" s="246" t="s">
        <v>173</v>
      </c>
    </row>
    <row r="206" s="14" customFormat="1">
      <c r="A206" s="14"/>
      <c r="B206" s="236"/>
      <c r="C206" s="237"/>
      <c r="D206" s="227" t="s">
        <v>189</v>
      </c>
      <c r="E206" s="238" t="s">
        <v>19</v>
      </c>
      <c r="F206" s="239" t="s">
        <v>349</v>
      </c>
      <c r="G206" s="237"/>
      <c r="H206" s="240">
        <v>0.086999999999999994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189</v>
      </c>
      <c r="AU206" s="246" t="s">
        <v>81</v>
      </c>
      <c r="AV206" s="14" t="s">
        <v>81</v>
      </c>
      <c r="AW206" s="14" t="s">
        <v>33</v>
      </c>
      <c r="AX206" s="14" t="s">
        <v>71</v>
      </c>
      <c r="AY206" s="246" t="s">
        <v>173</v>
      </c>
    </row>
    <row r="207" s="14" customFormat="1">
      <c r="A207" s="14"/>
      <c r="B207" s="236"/>
      <c r="C207" s="237"/>
      <c r="D207" s="227" t="s">
        <v>189</v>
      </c>
      <c r="E207" s="238" t="s">
        <v>19</v>
      </c>
      <c r="F207" s="239" t="s">
        <v>352</v>
      </c>
      <c r="G207" s="237"/>
      <c r="H207" s="240">
        <v>0.098000000000000004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189</v>
      </c>
      <c r="AU207" s="246" t="s">
        <v>81</v>
      </c>
      <c r="AV207" s="14" t="s">
        <v>81</v>
      </c>
      <c r="AW207" s="14" t="s">
        <v>33</v>
      </c>
      <c r="AX207" s="14" t="s">
        <v>71</v>
      </c>
      <c r="AY207" s="246" t="s">
        <v>173</v>
      </c>
    </row>
    <row r="208" s="15" customFormat="1">
      <c r="A208" s="15"/>
      <c r="B208" s="257"/>
      <c r="C208" s="258"/>
      <c r="D208" s="227" t="s">
        <v>189</v>
      </c>
      <c r="E208" s="259" t="s">
        <v>19</v>
      </c>
      <c r="F208" s="260" t="s">
        <v>206</v>
      </c>
      <c r="G208" s="258"/>
      <c r="H208" s="261">
        <v>0.46100000000000002</v>
      </c>
      <c r="I208" s="262"/>
      <c r="J208" s="258"/>
      <c r="K208" s="258"/>
      <c r="L208" s="263"/>
      <c r="M208" s="264"/>
      <c r="N208" s="265"/>
      <c r="O208" s="265"/>
      <c r="P208" s="265"/>
      <c r="Q208" s="265"/>
      <c r="R208" s="265"/>
      <c r="S208" s="265"/>
      <c r="T208" s="26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7" t="s">
        <v>189</v>
      </c>
      <c r="AU208" s="267" t="s">
        <v>81</v>
      </c>
      <c r="AV208" s="15" t="s">
        <v>180</v>
      </c>
      <c r="AW208" s="15" t="s">
        <v>33</v>
      </c>
      <c r="AX208" s="15" t="s">
        <v>79</v>
      </c>
      <c r="AY208" s="267" t="s">
        <v>173</v>
      </c>
    </row>
    <row r="209" s="2" customFormat="1" ht="24.15" customHeight="1">
      <c r="A209" s="40"/>
      <c r="B209" s="41"/>
      <c r="C209" s="207" t="s">
        <v>353</v>
      </c>
      <c r="D209" s="207" t="s">
        <v>175</v>
      </c>
      <c r="E209" s="208" t="s">
        <v>354</v>
      </c>
      <c r="F209" s="209" t="s">
        <v>355</v>
      </c>
      <c r="G209" s="210" t="s">
        <v>105</v>
      </c>
      <c r="H209" s="211">
        <v>247.934</v>
      </c>
      <c r="I209" s="212"/>
      <c r="J209" s="213">
        <f>ROUND(I209*H209,2)</f>
        <v>0</v>
      </c>
      <c r="K209" s="209" t="s">
        <v>179</v>
      </c>
      <c r="L209" s="46"/>
      <c r="M209" s="214" t="s">
        <v>19</v>
      </c>
      <c r="N209" s="215" t="s">
        <v>42</v>
      </c>
      <c r="O209" s="86"/>
      <c r="P209" s="216">
        <f>O209*H209</f>
        <v>0</v>
      </c>
      <c r="Q209" s="216">
        <v>0</v>
      </c>
      <c r="R209" s="216">
        <f>Q209*H209</f>
        <v>0</v>
      </c>
      <c r="S209" s="216">
        <v>0.045999999999999999</v>
      </c>
      <c r="T209" s="217">
        <f>S209*H209</f>
        <v>11.404964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180</v>
      </c>
      <c r="AT209" s="218" t="s">
        <v>175</v>
      </c>
      <c r="AU209" s="218" t="s">
        <v>81</v>
      </c>
      <c r="AY209" s="19" t="s">
        <v>173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79</v>
      </c>
      <c r="BK209" s="219">
        <f>ROUND(I209*H209,2)</f>
        <v>0</v>
      </c>
      <c r="BL209" s="19" t="s">
        <v>180</v>
      </c>
      <c r="BM209" s="218" t="s">
        <v>356</v>
      </c>
    </row>
    <row r="210" s="2" customFormat="1">
      <c r="A210" s="40"/>
      <c r="B210" s="41"/>
      <c r="C210" s="42"/>
      <c r="D210" s="220" t="s">
        <v>182</v>
      </c>
      <c r="E210" s="42"/>
      <c r="F210" s="221" t="s">
        <v>357</v>
      </c>
      <c r="G210" s="42"/>
      <c r="H210" s="42"/>
      <c r="I210" s="222"/>
      <c r="J210" s="42"/>
      <c r="K210" s="42"/>
      <c r="L210" s="46"/>
      <c r="M210" s="223"/>
      <c r="N210" s="224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182</v>
      </c>
      <c r="AU210" s="19" t="s">
        <v>81</v>
      </c>
    </row>
    <row r="211" s="14" customFormat="1">
      <c r="A211" s="14"/>
      <c r="B211" s="236"/>
      <c r="C211" s="237"/>
      <c r="D211" s="227" t="s">
        <v>189</v>
      </c>
      <c r="E211" s="238" t="s">
        <v>19</v>
      </c>
      <c r="F211" s="239" t="s">
        <v>267</v>
      </c>
      <c r="G211" s="237"/>
      <c r="H211" s="240">
        <v>247.934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189</v>
      </c>
      <c r="AU211" s="246" t="s">
        <v>81</v>
      </c>
      <c r="AV211" s="14" t="s">
        <v>81</v>
      </c>
      <c r="AW211" s="14" t="s">
        <v>33</v>
      </c>
      <c r="AX211" s="14" t="s">
        <v>79</v>
      </c>
      <c r="AY211" s="246" t="s">
        <v>173</v>
      </c>
    </row>
    <row r="212" s="2" customFormat="1" ht="21.75" customHeight="1">
      <c r="A212" s="40"/>
      <c r="B212" s="41"/>
      <c r="C212" s="207" t="s">
        <v>358</v>
      </c>
      <c r="D212" s="207" t="s">
        <v>175</v>
      </c>
      <c r="E212" s="208" t="s">
        <v>359</v>
      </c>
      <c r="F212" s="209" t="s">
        <v>360</v>
      </c>
      <c r="G212" s="210" t="s">
        <v>105</v>
      </c>
      <c r="H212" s="211">
        <v>57.219999999999999</v>
      </c>
      <c r="I212" s="212"/>
      <c r="J212" s="213">
        <f>ROUND(I212*H212,2)</f>
        <v>0</v>
      </c>
      <c r="K212" s="209" t="s">
        <v>179</v>
      </c>
      <c r="L212" s="46"/>
      <c r="M212" s="214" t="s">
        <v>19</v>
      </c>
      <c r="N212" s="215" t="s">
        <v>42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0.0025999999999999999</v>
      </c>
      <c r="T212" s="217">
        <f>S212*H212</f>
        <v>0.14877199999999999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180</v>
      </c>
      <c r="AT212" s="218" t="s">
        <v>175</v>
      </c>
      <c r="AU212" s="218" t="s">
        <v>81</v>
      </c>
      <c r="AY212" s="19" t="s">
        <v>173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79</v>
      </c>
      <c r="BK212" s="219">
        <f>ROUND(I212*H212,2)</f>
        <v>0</v>
      </c>
      <c r="BL212" s="19" t="s">
        <v>180</v>
      </c>
      <c r="BM212" s="218" t="s">
        <v>361</v>
      </c>
    </row>
    <row r="213" s="2" customFormat="1">
      <c r="A213" s="40"/>
      <c r="B213" s="41"/>
      <c r="C213" s="42"/>
      <c r="D213" s="220" t="s">
        <v>182</v>
      </c>
      <c r="E213" s="42"/>
      <c r="F213" s="221" t="s">
        <v>362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182</v>
      </c>
      <c r="AU213" s="19" t="s">
        <v>81</v>
      </c>
    </row>
    <row r="214" s="13" customFormat="1">
      <c r="A214" s="13"/>
      <c r="B214" s="225"/>
      <c r="C214" s="226"/>
      <c r="D214" s="227" t="s">
        <v>189</v>
      </c>
      <c r="E214" s="228" t="s">
        <v>19</v>
      </c>
      <c r="F214" s="229" t="s">
        <v>363</v>
      </c>
      <c r="G214" s="226"/>
      <c r="H214" s="228" t="s">
        <v>19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189</v>
      </c>
      <c r="AU214" s="235" t="s">
        <v>81</v>
      </c>
      <c r="AV214" s="13" t="s">
        <v>79</v>
      </c>
      <c r="AW214" s="13" t="s">
        <v>33</v>
      </c>
      <c r="AX214" s="13" t="s">
        <v>71</v>
      </c>
      <c r="AY214" s="235" t="s">
        <v>173</v>
      </c>
    </row>
    <row r="215" s="14" customFormat="1">
      <c r="A215" s="14"/>
      <c r="B215" s="236"/>
      <c r="C215" s="237"/>
      <c r="D215" s="227" t="s">
        <v>189</v>
      </c>
      <c r="E215" s="238" t="s">
        <v>19</v>
      </c>
      <c r="F215" s="239" t="s">
        <v>257</v>
      </c>
      <c r="G215" s="237"/>
      <c r="H215" s="240">
        <v>57.219999999999999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189</v>
      </c>
      <c r="AU215" s="246" t="s">
        <v>81</v>
      </c>
      <c r="AV215" s="14" t="s">
        <v>81</v>
      </c>
      <c r="AW215" s="14" t="s">
        <v>33</v>
      </c>
      <c r="AX215" s="14" t="s">
        <v>79</v>
      </c>
      <c r="AY215" s="246" t="s">
        <v>173</v>
      </c>
    </row>
    <row r="216" s="2" customFormat="1" ht="16.5" customHeight="1">
      <c r="A216" s="40"/>
      <c r="B216" s="41"/>
      <c r="C216" s="207" t="s">
        <v>364</v>
      </c>
      <c r="D216" s="207" t="s">
        <v>175</v>
      </c>
      <c r="E216" s="208" t="s">
        <v>365</v>
      </c>
      <c r="F216" s="209" t="s">
        <v>366</v>
      </c>
      <c r="G216" s="210" t="s">
        <v>178</v>
      </c>
      <c r="H216" s="211">
        <v>6</v>
      </c>
      <c r="I216" s="212"/>
      <c r="J216" s="213">
        <f>ROUND(I216*H216,2)</f>
        <v>0</v>
      </c>
      <c r="K216" s="209" t="s">
        <v>19</v>
      </c>
      <c r="L216" s="46"/>
      <c r="M216" s="214" t="s">
        <v>19</v>
      </c>
      <c r="N216" s="215" t="s">
        <v>42</v>
      </c>
      <c r="O216" s="86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180</v>
      </c>
      <c r="AT216" s="218" t="s">
        <v>175</v>
      </c>
      <c r="AU216" s="218" t="s">
        <v>81</v>
      </c>
      <c r="AY216" s="19" t="s">
        <v>173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79</v>
      </c>
      <c r="BK216" s="219">
        <f>ROUND(I216*H216,2)</f>
        <v>0</v>
      </c>
      <c r="BL216" s="19" t="s">
        <v>180</v>
      </c>
      <c r="BM216" s="218" t="s">
        <v>367</v>
      </c>
    </row>
    <row r="217" s="13" customFormat="1">
      <c r="A217" s="13"/>
      <c r="B217" s="225"/>
      <c r="C217" s="226"/>
      <c r="D217" s="227" t="s">
        <v>189</v>
      </c>
      <c r="E217" s="228" t="s">
        <v>19</v>
      </c>
      <c r="F217" s="229" t="s">
        <v>217</v>
      </c>
      <c r="G217" s="226"/>
      <c r="H217" s="228" t="s">
        <v>19</v>
      </c>
      <c r="I217" s="230"/>
      <c r="J217" s="226"/>
      <c r="K217" s="226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189</v>
      </c>
      <c r="AU217" s="235" t="s">
        <v>81</v>
      </c>
      <c r="AV217" s="13" t="s">
        <v>79</v>
      </c>
      <c r="AW217" s="13" t="s">
        <v>33</v>
      </c>
      <c r="AX217" s="13" t="s">
        <v>71</v>
      </c>
      <c r="AY217" s="235" t="s">
        <v>173</v>
      </c>
    </row>
    <row r="218" s="14" customFormat="1">
      <c r="A218" s="14"/>
      <c r="B218" s="236"/>
      <c r="C218" s="237"/>
      <c r="D218" s="227" t="s">
        <v>189</v>
      </c>
      <c r="E218" s="238" t="s">
        <v>19</v>
      </c>
      <c r="F218" s="239" t="s">
        <v>107</v>
      </c>
      <c r="G218" s="237"/>
      <c r="H218" s="240">
        <v>3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189</v>
      </c>
      <c r="AU218" s="246" t="s">
        <v>81</v>
      </c>
      <c r="AV218" s="14" t="s">
        <v>81</v>
      </c>
      <c r="AW218" s="14" t="s">
        <v>33</v>
      </c>
      <c r="AX218" s="14" t="s">
        <v>71</v>
      </c>
      <c r="AY218" s="246" t="s">
        <v>173</v>
      </c>
    </row>
    <row r="219" s="13" customFormat="1">
      <c r="A219" s="13"/>
      <c r="B219" s="225"/>
      <c r="C219" s="226"/>
      <c r="D219" s="227" t="s">
        <v>189</v>
      </c>
      <c r="E219" s="228" t="s">
        <v>19</v>
      </c>
      <c r="F219" s="229" t="s">
        <v>368</v>
      </c>
      <c r="G219" s="226"/>
      <c r="H219" s="228" t="s">
        <v>19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189</v>
      </c>
      <c r="AU219" s="235" t="s">
        <v>81</v>
      </c>
      <c r="AV219" s="13" t="s">
        <v>79</v>
      </c>
      <c r="AW219" s="13" t="s">
        <v>33</v>
      </c>
      <c r="AX219" s="13" t="s">
        <v>71</v>
      </c>
      <c r="AY219" s="235" t="s">
        <v>173</v>
      </c>
    </row>
    <row r="220" s="14" customFormat="1">
      <c r="A220" s="14"/>
      <c r="B220" s="236"/>
      <c r="C220" s="237"/>
      <c r="D220" s="227" t="s">
        <v>189</v>
      </c>
      <c r="E220" s="238" t="s">
        <v>19</v>
      </c>
      <c r="F220" s="239" t="s">
        <v>107</v>
      </c>
      <c r="G220" s="237"/>
      <c r="H220" s="240">
        <v>3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189</v>
      </c>
      <c r="AU220" s="246" t="s">
        <v>81</v>
      </c>
      <c r="AV220" s="14" t="s">
        <v>81</v>
      </c>
      <c r="AW220" s="14" t="s">
        <v>33</v>
      </c>
      <c r="AX220" s="14" t="s">
        <v>71</v>
      </c>
      <c r="AY220" s="246" t="s">
        <v>173</v>
      </c>
    </row>
    <row r="221" s="15" customFormat="1">
      <c r="A221" s="15"/>
      <c r="B221" s="257"/>
      <c r="C221" s="258"/>
      <c r="D221" s="227" t="s">
        <v>189</v>
      </c>
      <c r="E221" s="259" t="s">
        <v>19</v>
      </c>
      <c r="F221" s="260" t="s">
        <v>206</v>
      </c>
      <c r="G221" s="258"/>
      <c r="H221" s="261">
        <v>6</v>
      </c>
      <c r="I221" s="262"/>
      <c r="J221" s="258"/>
      <c r="K221" s="258"/>
      <c r="L221" s="263"/>
      <c r="M221" s="264"/>
      <c r="N221" s="265"/>
      <c r="O221" s="265"/>
      <c r="P221" s="265"/>
      <c r="Q221" s="265"/>
      <c r="R221" s="265"/>
      <c r="S221" s="265"/>
      <c r="T221" s="26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7" t="s">
        <v>189</v>
      </c>
      <c r="AU221" s="267" t="s">
        <v>81</v>
      </c>
      <c r="AV221" s="15" t="s">
        <v>180</v>
      </c>
      <c r="AW221" s="15" t="s">
        <v>33</v>
      </c>
      <c r="AX221" s="15" t="s">
        <v>79</v>
      </c>
      <c r="AY221" s="267" t="s">
        <v>173</v>
      </c>
    </row>
    <row r="222" s="2" customFormat="1" ht="90" customHeight="1">
      <c r="A222" s="40"/>
      <c r="B222" s="41"/>
      <c r="C222" s="207" t="s">
        <v>369</v>
      </c>
      <c r="D222" s="207" t="s">
        <v>175</v>
      </c>
      <c r="E222" s="208" t="s">
        <v>370</v>
      </c>
      <c r="F222" s="209" t="s">
        <v>371</v>
      </c>
      <c r="G222" s="210" t="s">
        <v>178</v>
      </c>
      <c r="H222" s="211">
        <v>1</v>
      </c>
      <c r="I222" s="212"/>
      <c r="J222" s="213">
        <f>ROUND(I222*H222,2)</f>
        <v>0</v>
      </c>
      <c r="K222" s="209" t="s">
        <v>19</v>
      </c>
      <c r="L222" s="46"/>
      <c r="M222" s="214" t="s">
        <v>19</v>
      </c>
      <c r="N222" s="215" t="s">
        <v>42</v>
      </c>
      <c r="O222" s="86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180</v>
      </c>
      <c r="AT222" s="218" t="s">
        <v>175</v>
      </c>
      <c r="AU222" s="218" t="s">
        <v>81</v>
      </c>
      <c r="AY222" s="19" t="s">
        <v>173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79</v>
      </c>
      <c r="BK222" s="219">
        <f>ROUND(I222*H222,2)</f>
        <v>0</v>
      </c>
      <c r="BL222" s="19" t="s">
        <v>180</v>
      </c>
      <c r="BM222" s="218" t="s">
        <v>372</v>
      </c>
    </row>
    <row r="223" s="12" customFormat="1" ht="22.8" customHeight="1">
      <c r="A223" s="12"/>
      <c r="B223" s="191"/>
      <c r="C223" s="192"/>
      <c r="D223" s="193" t="s">
        <v>70</v>
      </c>
      <c r="E223" s="205" t="s">
        <v>373</v>
      </c>
      <c r="F223" s="205" t="s">
        <v>374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SUM(P224:P232)</f>
        <v>0</v>
      </c>
      <c r="Q223" s="199"/>
      <c r="R223" s="200">
        <f>SUM(R224:R232)</f>
        <v>0</v>
      </c>
      <c r="S223" s="199"/>
      <c r="T223" s="201">
        <f>SUM(T224:T232)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79</v>
      </c>
      <c r="AT223" s="203" t="s">
        <v>70</v>
      </c>
      <c r="AU223" s="203" t="s">
        <v>79</v>
      </c>
      <c r="AY223" s="202" t="s">
        <v>173</v>
      </c>
      <c r="BK223" s="204">
        <f>SUM(BK224:BK232)</f>
        <v>0</v>
      </c>
    </row>
    <row r="224" s="2" customFormat="1" ht="24.15" customHeight="1">
      <c r="A224" s="40"/>
      <c r="B224" s="41"/>
      <c r="C224" s="207" t="s">
        <v>375</v>
      </c>
      <c r="D224" s="207" t="s">
        <v>175</v>
      </c>
      <c r="E224" s="208" t="s">
        <v>376</v>
      </c>
      <c r="F224" s="209" t="s">
        <v>377</v>
      </c>
      <c r="G224" s="210" t="s">
        <v>186</v>
      </c>
      <c r="H224" s="211">
        <v>26.295000000000002</v>
      </c>
      <c r="I224" s="212"/>
      <c r="J224" s="213">
        <f>ROUND(I224*H224,2)</f>
        <v>0</v>
      </c>
      <c r="K224" s="209" t="s">
        <v>179</v>
      </c>
      <c r="L224" s="46"/>
      <c r="M224" s="214" t="s">
        <v>19</v>
      </c>
      <c r="N224" s="215" t="s">
        <v>42</v>
      </c>
      <c r="O224" s="86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8" t="s">
        <v>180</v>
      </c>
      <c r="AT224" s="218" t="s">
        <v>175</v>
      </c>
      <c r="AU224" s="218" t="s">
        <v>81</v>
      </c>
      <c r="AY224" s="19" t="s">
        <v>173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79</v>
      </c>
      <c r="BK224" s="219">
        <f>ROUND(I224*H224,2)</f>
        <v>0</v>
      </c>
      <c r="BL224" s="19" t="s">
        <v>180</v>
      </c>
      <c r="BM224" s="218" t="s">
        <v>378</v>
      </c>
    </row>
    <row r="225" s="2" customFormat="1">
      <c r="A225" s="40"/>
      <c r="B225" s="41"/>
      <c r="C225" s="42"/>
      <c r="D225" s="220" t="s">
        <v>182</v>
      </c>
      <c r="E225" s="42"/>
      <c r="F225" s="221" t="s">
        <v>379</v>
      </c>
      <c r="G225" s="42"/>
      <c r="H225" s="42"/>
      <c r="I225" s="222"/>
      <c r="J225" s="42"/>
      <c r="K225" s="42"/>
      <c r="L225" s="46"/>
      <c r="M225" s="223"/>
      <c r="N225" s="224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182</v>
      </c>
      <c r="AU225" s="19" t="s">
        <v>81</v>
      </c>
    </row>
    <row r="226" s="2" customFormat="1" ht="21.75" customHeight="1">
      <c r="A226" s="40"/>
      <c r="B226" s="41"/>
      <c r="C226" s="207" t="s">
        <v>380</v>
      </c>
      <c r="D226" s="207" t="s">
        <v>175</v>
      </c>
      <c r="E226" s="208" t="s">
        <v>381</v>
      </c>
      <c r="F226" s="209" t="s">
        <v>382</v>
      </c>
      <c r="G226" s="210" t="s">
        <v>186</v>
      </c>
      <c r="H226" s="211">
        <v>26.295000000000002</v>
      </c>
      <c r="I226" s="212"/>
      <c r="J226" s="213">
        <f>ROUND(I226*H226,2)</f>
        <v>0</v>
      </c>
      <c r="K226" s="209" t="s">
        <v>19</v>
      </c>
      <c r="L226" s="46"/>
      <c r="M226" s="214" t="s">
        <v>19</v>
      </c>
      <c r="N226" s="215" t="s">
        <v>42</v>
      </c>
      <c r="O226" s="86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180</v>
      </c>
      <c r="AT226" s="218" t="s">
        <v>175</v>
      </c>
      <c r="AU226" s="218" t="s">
        <v>81</v>
      </c>
      <c r="AY226" s="19" t="s">
        <v>173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79</v>
      </c>
      <c r="BK226" s="219">
        <f>ROUND(I226*H226,2)</f>
        <v>0</v>
      </c>
      <c r="BL226" s="19" t="s">
        <v>180</v>
      </c>
      <c r="BM226" s="218" t="s">
        <v>383</v>
      </c>
    </row>
    <row r="227" s="2" customFormat="1" ht="24.15" customHeight="1">
      <c r="A227" s="40"/>
      <c r="B227" s="41"/>
      <c r="C227" s="207" t="s">
        <v>384</v>
      </c>
      <c r="D227" s="207" t="s">
        <v>175</v>
      </c>
      <c r="E227" s="208" t="s">
        <v>385</v>
      </c>
      <c r="F227" s="209" t="s">
        <v>386</v>
      </c>
      <c r="G227" s="210" t="s">
        <v>186</v>
      </c>
      <c r="H227" s="211">
        <v>1025.5050000000001</v>
      </c>
      <c r="I227" s="212"/>
      <c r="J227" s="213">
        <f>ROUND(I227*H227,2)</f>
        <v>0</v>
      </c>
      <c r="K227" s="209" t="s">
        <v>19</v>
      </c>
      <c r="L227" s="46"/>
      <c r="M227" s="214" t="s">
        <v>19</v>
      </c>
      <c r="N227" s="215" t="s">
        <v>42</v>
      </c>
      <c r="O227" s="86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180</v>
      </c>
      <c r="AT227" s="218" t="s">
        <v>175</v>
      </c>
      <c r="AU227" s="218" t="s">
        <v>81</v>
      </c>
      <c r="AY227" s="19" t="s">
        <v>173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79</v>
      </c>
      <c r="BK227" s="219">
        <f>ROUND(I227*H227,2)</f>
        <v>0</v>
      </c>
      <c r="BL227" s="19" t="s">
        <v>180</v>
      </c>
      <c r="BM227" s="218" t="s">
        <v>387</v>
      </c>
    </row>
    <row r="228" s="14" customFormat="1">
      <c r="A228" s="14"/>
      <c r="B228" s="236"/>
      <c r="C228" s="237"/>
      <c r="D228" s="227" t="s">
        <v>189</v>
      </c>
      <c r="E228" s="238" t="s">
        <v>19</v>
      </c>
      <c r="F228" s="239" t="s">
        <v>388</v>
      </c>
      <c r="G228" s="237"/>
      <c r="H228" s="240">
        <v>1025.5050000000001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189</v>
      </c>
      <c r="AU228" s="246" t="s">
        <v>81</v>
      </c>
      <c r="AV228" s="14" t="s">
        <v>81</v>
      </c>
      <c r="AW228" s="14" t="s">
        <v>33</v>
      </c>
      <c r="AX228" s="14" t="s">
        <v>79</v>
      </c>
      <c r="AY228" s="246" t="s">
        <v>173</v>
      </c>
    </row>
    <row r="229" s="2" customFormat="1" ht="24.15" customHeight="1">
      <c r="A229" s="40"/>
      <c r="B229" s="41"/>
      <c r="C229" s="207" t="s">
        <v>389</v>
      </c>
      <c r="D229" s="207" t="s">
        <v>175</v>
      </c>
      <c r="E229" s="208" t="s">
        <v>390</v>
      </c>
      <c r="F229" s="209" t="s">
        <v>391</v>
      </c>
      <c r="G229" s="210" t="s">
        <v>186</v>
      </c>
      <c r="H229" s="211">
        <v>26.295000000000002</v>
      </c>
      <c r="I229" s="212"/>
      <c r="J229" s="213">
        <f>ROUND(I229*H229,2)</f>
        <v>0</v>
      </c>
      <c r="K229" s="209" t="s">
        <v>179</v>
      </c>
      <c r="L229" s="46"/>
      <c r="M229" s="214" t="s">
        <v>19</v>
      </c>
      <c r="N229" s="215" t="s">
        <v>42</v>
      </c>
      <c r="O229" s="86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180</v>
      </c>
      <c r="AT229" s="218" t="s">
        <v>175</v>
      </c>
      <c r="AU229" s="218" t="s">
        <v>81</v>
      </c>
      <c r="AY229" s="19" t="s">
        <v>173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79</v>
      </c>
      <c r="BK229" s="219">
        <f>ROUND(I229*H229,2)</f>
        <v>0</v>
      </c>
      <c r="BL229" s="19" t="s">
        <v>180</v>
      </c>
      <c r="BM229" s="218" t="s">
        <v>392</v>
      </c>
    </row>
    <row r="230" s="2" customFormat="1">
      <c r="A230" s="40"/>
      <c r="B230" s="41"/>
      <c r="C230" s="42"/>
      <c r="D230" s="220" t="s">
        <v>182</v>
      </c>
      <c r="E230" s="42"/>
      <c r="F230" s="221" t="s">
        <v>393</v>
      </c>
      <c r="G230" s="42"/>
      <c r="H230" s="42"/>
      <c r="I230" s="222"/>
      <c r="J230" s="42"/>
      <c r="K230" s="42"/>
      <c r="L230" s="46"/>
      <c r="M230" s="223"/>
      <c r="N230" s="224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182</v>
      </c>
      <c r="AU230" s="19" t="s">
        <v>81</v>
      </c>
    </row>
    <row r="231" s="14" customFormat="1">
      <c r="A231" s="14"/>
      <c r="B231" s="236"/>
      <c r="C231" s="237"/>
      <c r="D231" s="227" t="s">
        <v>189</v>
      </c>
      <c r="E231" s="238" t="s">
        <v>19</v>
      </c>
      <c r="F231" s="239" t="s">
        <v>394</v>
      </c>
      <c r="G231" s="237"/>
      <c r="H231" s="240">
        <v>26.295000000000002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189</v>
      </c>
      <c r="AU231" s="246" t="s">
        <v>81</v>
      </c>
      <c r="AV231" s="14" t="s">
        <v>81</v>
      </c>
      <c r="AW231" s="14" t="s">
        <v>33</v>
      </c>
      <c r="AX231" s="14" t="s">
        <v>79</v>
      </c>
      <c r="AY231" s="246" t="s">
        <v>173</v>
      </c>
    </row>
    <row r="232" s="2" customFormat="1" ht="16.5" customHeight="1">
      <c r="A232" s="40"/>
      <c r="B232" s="41"/>
      <c r="C232" s="207" t="s">
        <v>395</v>
      </c>
      <c r="D232" s="207" t="s">
        <v>175</v>
      </c>
      <c r="E232" s="208" t="s">
        <v>396</v>
      </c>
      <c r="F232" s="209" t="s">
        <v>397</v>
      </c>
      <c r="G232" s="210" t="s">
        <v>186</v>
      </c>
      <c r="H232" s="211">
        <v>26.295000000000002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42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180</v>
      </c>
      <c r="AT232" s="218" t="s">
        <v>175</v>
      </c>
      <c r="AU232" s="218" t="s">
        <v>81</v>
      </c>
      <c r="AY232" s="19" t="s">
        <v>173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79</v>
      </c>
      <c r="BK232" s="219">
        <f>ROUND(I232*H232,2)</f>
        <v>0</v>
      </c>
      <c r="BL232" s="19" t="s">
        <v>180</v>
      </c>
      <c r="BM232" s="218" t="s">
        <v>398</v>
      </c>
    </row>
    <row r="233" s="12" customFormat="1" ht="22.8" customHeight="1">
      <c r="A233" s="12"/>
      <c r="B233" s="191"/>
      <c r="C233" s="192"/>
      <c r="D233" s="193" t="s">
        <v>70</v>
      </c>
      <c r="E233" s="205" t="s">
        <v>399</v>
      </c>
      <c r="F233" s="205" t="s">
        <v>400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SUM(P234:P235)</f>
        <v>0</v>
      </c>
      <c r="Q233" s="199"/>
      <c r="R233" s="200">
        <f>SUM(R234:R235)</f>
        <v>0</v>
      </c>
      <c r="S233" s="199"/>
      <c r="T233" s="201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79</v>
      </c>
      <c r="AT233" s="203" t="s">
        <v>70</v>
      </c>
      <c r="AU233" s="203" t="s">
        <v>79</v>
      </c>
      <c r="AY233" s="202" t="s">
        <v>173</v>
      </c>
      <c r="BK233" s="204">
        <f>SUM(BK234:BK235)</f>
        <v>0</v>
      </c>
    </row>
    <row r="234" s="2" customFormat="1" ht="37.8" customHeight="1">
      <c r="A234" s="40"/>
      <c r="B234" s="41"/>
      <c r="C234" s="207" t="s">
        <v>401</v>
      </c>
      <c r="D234" s="207" t="s">
        <v>175</v>
      </c>
      <c r="E234" s="208" t="s">
        <v>402</v>
      </c>
      <c r="F234" s="209" t="s">
        <v>403</v>
      </c>
      <c r="G234" s="210" t="s">
        <v>186</v>
      </c>
      <c r="H234" s="211">
        <v>21.175000000000001</v>
      </c>
      <c r="I234" s="212"/>
      <c r="J234" s="213">
        <f>ROUND(I234*H234,2)</f>
        <v>0</v>
      </c>
      <c r="K234" s="209" t="s">
        <v>179</v>
      </c>
      <c r="L234" s="46"/>
      <c r="M234" s="214" t="s">
        <v>19</v>
      </c>
      <c r="N234" s="215" t="s">
        <v>42</v>
      </c>
      <c r="O234" s="86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180</v>
      </c>
      <c r="AT234" s="218" t="s">
        <v>175</v>
      </c>
      <c r="AU234" s="218" t="s">
        <v>81</v>
      </c>
      <c r="AY234" s="19" t="s">
        <v>173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79</v>
      </c>
      <c r="BK234" s="219">
        <f>ROUND(I234*H234,2)</f>
        <v>0</v>
      </c>
      <c r="BL234" s="19" t="s">
        <v>180</v>
      </c>
      <c r="BM234" s="218" t="s">
        <v>404</v>
      </c>
    </row>
    <row r="235" s="2" customFormat="1">
      <c r="A235" s="40"/>
      <c r="B235" s="41"/>
      <c r="C235" s="42"/>
      <c r="D235" s="220" t="s">
        <v>182</v>
      </c>
      <c r="E235" s="42"/>
      <c r="F235" s="221" t="s">
        <v>405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182</v>
      </c>
      <c r="AU235" s="19" t="s">
        <v>81</v>
      </c>
    </row>
    <row r="236" s="12" customFormat="1" ht="25.92" customHeight="1">
      <c r="A236" s="12"/>
      <c r="B236" s="191"/>
      <c r="C236" s="192"/>
      <c r="D236" s="193" t="s">
        <v>70</v>
      </c>
      <c r="E236" s="194" t="s">
        <v>406</v>
      </c>
      <c r="F236" s="194" t="s">
        <v>407</v>
      </c>
      <c r="G236" s="192"/>
      <c r="H236" s="192"/>
      <c r="I236" s="195"/>
      <c r="J236" s="196">
        <f>BK236</f>
        <v>0</v>
      </c>
      <c r="K236" s="192"/>
      <c r="L236" s="197"/>
      <c r="M236" s="198"/>
      <c r="N236" s="199"/>
      <c r="O236" s="199"/>
      <c r="P236" s="200">
        <f>P237+P250+P258+P274+P279+P283+P329+P349+P356</f>
        <v>0</v>
      </c>
      <c r="Q236" s="199"/>
      <c r="R236" s="200">
        <f>R237+R250+R258+R274+R279+R283+R329+R349+R356</f>
        <v>8.1801137300000022</v>
      </c>
      <c r="S236" s="199"/>
      <c r="T236" s="201">
        <f>T237+T250+T258+T274+T279+T283+T329+T349+T356</f>
        <v>3.6108537999999992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81</v>
      </c>
      <c r="AT236" s="203" t="s">
        <v>70</v>
      </c>
      <c r="AU236" s="203" t="s">
        <v>71</v>
      </c>
      <c r="AY236" s="202" t="s">
        <v>173</v>
      </c>
      <c r="BK236" s="204">
        <f>BK237+BK250+BK258+BK274+BK279+BK283+BK329+BK349+BK356</f>
        <v>0</v>
      </c>
    </row>
    <row r="237" s="12" customFormat="1" ht="22.8" customHeight="1">
      <c r="A237" s="12"/>
      <c r="B237" s="191"/>
      <c r="C237" s="192"/>
      <c r="D237" s="193" t="s">
        <v>70</v>
      </c>
      <c r="E237" s="205" t="s">
        <v>408</v>
      </c>
      <c r="F237" s="205" t="s">
        <v>409</v>
      </c>
      <c r="G237" s="192"/>
      <c r="H237" s="192"/>
      <c r="I237" s="195"/>
      <c r="J237" s="206">
        <f>BK237</f>
        <v>0</v>
      </c>
      <c r="K237" s="192"/>
      <c r="L237" s="197"/>
      <c r="M237" s="198"/>
      <c r="N237" s="199"/>
      <c r="O237" s="199"/>
      <c r="P237" s="200">
        <f>SUM(P238:P249)</f>
        <v>0</v>
      </c>
      <c r="Q237" s="199"/>
      <c r="R237" s="200">
        <f>SUM(R238:R249)</f>
        <v>0.23115920000000001</v>
      </c>
      <c r="S237" s="199"/>
      <c r="T237" s="201">
        <f>SUM(T238:T249)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2" t="s">
        <v>81</v>
      </c>
      <c r="AT237" s="203" t="s">
        <v>70</v>
      </c>
      <c r="AU237" s="203" t="s">
        <v>79</v>
      </c>
      <c r="AY237" s="202" t="s">
        <v>173</v>
      </c>
      <c r="BK237" s="204">
        <f>SUM(BK238:BK249)</f>
        <v>0</v>
      </c>
    </row>
    <row r="238" s="2" customFormat="1" ht="24.15" customHeight="1">
      <c r="A238" s="40"/>
      <c r="B238" s="41"/>
      <c r="C238" s="207" t="s">
        <v>410</v>
      </c>
      <c r="D238" s="207" t="s">
        <v>175</v>
      </c>
      <c r="E238" s="208" t="s">
        <v>411</v>
      </c>
      <c r="F238" s="209" t="s">
        <v>412</v>
      </c>
      <c r="G238" s="210" t="s">
        <v>105</v>
      </c>
      <c r="H238" s="211">
        <v>33.039999999999999</v>
      </c>
      <c r="I238" s="212"/>
      <c r="J238" s="213">
        <f>ROUND(I238*H238,2)</f>
        <v>0</v>
      </c>
      <c r="K238" s="209" t="s">
        <v>179</v>
      </c>
      <c r="L238" s="46"/>
      <c r="M238" s="214" t="s">
        <v>19</v>
      </c>
      <c r="N238" s="215" t="s">
        <v>42</v>
      </c>
      <c r="O238" s="86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280</v>
      </c>
      <c r="AT238" s="218" t="s">
        <v>175</v>
      </c>
      <c r="AU238" s="218" t="s">
        <v>81</v>
      </c>
      <c r="AY238" s="19" t="s">
        <v>173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9" t="s">
        <v>79</v>
      </c>
      <c r="BK238" s="219">
        <f>ROUND(I238*H238,2)</f>
        <v>0</v>
      </c>
      <c r="BL238" s="19" t="s">
        <v>280</v>
      </c>
      <c r="BM238" s="218" t="s">
        <v>413</v>
      </c>
    </row>
    <row r="239" s="2" customFormat="1">
      <c r="A239" s="40"/>
      <c r="B239" s="41"/>
      <c r="C239" s="42"/>
      <c r="D239" s="220" t="s">
        <v>182</v>
      </c>
      <c r="E239" s="42"/>
      <c r="F239" s="221" t="s">
        <v>414</v>
      </c>
      <c r="G239" s="42"/>
      <c r="H239" s="42"/>
      <c r="I239" s="222"/>
      <c r="J239" s="42"/>
      <c r="K239" s="42"/>
      <c r="L239" s="46"/>
      <c r="M239" s="223"/>
      <c r="N239" s="224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182</v>
      </c>
      <c r="AU239" s="19" t="s">
        <v>81</v>
      </c>
    </row>
    <row r="240" s="14" customFormat="1">
      <c r="A240" s="14"/>
      <c r="B240" s="236"/>
      <c r="C240" s="237"/>
      <c r="D240" s="227" t="s">
        <v>189</v>
      </c>
      <c r="E240" s="238" t="s">
        <v>19</v>
      </c>
      <c r="F240" s="239" t="s">
        <v>415</v>
      </c>
      <c r="G240" s="237"/>
      <c r="H240" s="240">
        <v>33.039999999999999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189</v>
      </c>
      <c r="AU240" s="246" t="s">
        <v>81</v>
      </c>
      <c r="AV240" s="14" t="s">
        <v>81</v>
      </c>
      <c r="AW240" s="14" t="s">
        <v>33</v>
      </c>
      <c r="AX240" s="14" t="s">
        <v>79</v>
      </c>
      <c r="AY240" s="246" t="s">
        <v>173</v>
      </c>
    </row>
    <row r="241" s="2" customFormat="1" ht="16.5" customHeight="1">
      <c r="A241" s="40"/>
      <c r="B241" s="41"/>
      <c r="C241" s="247" t="s">
        <v>416</v>
      </c>
      <c r="D241" s="247" t="s">
        <v>192</v>
      </c>
      <c r="E241" s="248" t="s">
        <v>417</v>
      </c>
      <c r="F241" s="249" t="s">
        <v>418</v>
      </c>
      <c r="G241" s="250" t="s">
        <v>186</v>
      </c>
      <c r="H241" s="251">
        <v>0.01</v>
      </c>
      <c r="I241" s="252"/>
      <c r="J241" s="253">
        <f>ROUND(I241*H241,2)</f>
        <v>0</v>
      </c>
      <c r="K241" s="249" t="s">
        <v>179</v>
      </c>
      <c r="L241" s="254"/>
      <c r="M241" s="255" t="s">
        <v>19</v>
      </c>
      <c r="N241" s="256" t="s">
        <v>42</v>
      </c>
      <c r="O241" s="86"/>
      <c r="P241" s="216">
        <f>O241*H241</f>
        <v>0</v>
      </c>
      <c r="Q241" s="216">
        <v>1</v>
      </c>
      <c r="R241" s="216">
        <f>Q241*H241</f>
        <v>0.01</v>
      </c>
      <c r="S241" s="216">
        <v>0</v>
      </c>
      <c r="T241" s="21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8" t="s">
        <v>375</v>
      </c>
      <c r="AT241" s="218" t="s">
        <v>192</v>
      </c>
      <c r="AU241" s="218" t="s">
        <v>81</v>
      </c>
      <c r="AY241" s="19" t="s">
        <v>173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9" t="s">
        <v>79</v>
      </c>
      <c r="BK241" s="219">
        <f>ROUND(I241*H241,2)</f>
        <v>0</v>
      </c>
      <c r="BL241" s="19" t="s">
        <v>280</v>
      </c>
      <c r="BM241" s="218" t="s">
        <v>419</v>
      </c>
    </row>
    <row r="242" s="14" customFormat="1">
      <c r="A242" s="14"/>
      <c r="B242" s="236"/>
      <c r="C242" s="237"/>
      <c r="D242" s="227" t="s">
        <v>189</v>
      </c>
      <c r="E242" s="237"/>
      <c r="F242" s="239" t="s">
        <v>420</v>
      </c>
      <c r="G242" s="237"/>
      <c r="H242" s="240">
        <v>0.01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189</v>
      </c>
      <c r="AU242" s="246" t="s">
        <v>81</v>
      </c>
      <c r="AV242" s="14" t="s">
        <v>81</v>
      </c>
      <c r="AW242" s="14" t="s">
        <v>4</v>
      </c>
      <c r="AX242" s="14" t="s">
        <v>79</v>
      </c>
      <c r="AY242" s="246" t="s">
        <v>173</v>
      </c>
    </row>
    <row r="243" s="2" customFormat="1" ht="16.5" customHeight="1">
      <c r="A243" s="40"/>
      <c r="B243" s="41"/>
      <c r="C243" s="207" t="s">
        <v>421</v>
      </c>
      <c r="D243" s="207" t="s">
        <v>175</v>
      </c>
      <c r="E243" s="208" t="s">
        <v>422</v>
      </c>
      <c r="F243" s="209" t="s">
        <v>423</v>
      </c>
      <c r="G243" s="210" t="s">
        <v>105</v>
      </c>
      <c r="H243" s="211">
        <v>33.039999999999999</v>
      </c>
      <c r="I243" s="212"/>
      <c r="J243" s="213">
        <f>ROUND(I243*H243,2)</f>
        <v>0</v>
      </c>
      <c r="K243" s="209" t="s">
        <v>179</v>
      </c>
      <c r="L243" s="46"/>
      <c r="M243" s="214" t="s">
        <v>19</v>
      </c>
      <c r="N243" s="215" t="s">
        <v>42</v>
      </c>
      <c r="O243" s="86"/>
      <c r="P243" s="216">
        <f>O243*H243</f>
        <v>0</v>
      </c>
      <c r="Q243" s="216">
        <v>0.00040000000000000002</v>
      </c>
      <c r="R243" s="216">
        <f>Q243*H243</f>
        <v>0.013216</v>
      </c>
      <c r="S243" s="216">
        <v>0</v>
      </c>
      <c r="T243" s="21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280</v>
      </c>
      <c r="AT243" s="218" t="s">
        <v>175</v>
      </c>
      <c r="AU243" s="218" t="s">
        <v>81</v>
      </c>
      <c r="AY243" s="19" t="s">
        <v>173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79</v>
      </c>
      <c r="BK243" s="219">
        <f>ROUND(I243*H243,2)</f>
        <v>0</v>
      </c>
      <c r="BL243" s="19" t="s">
        <v>280</v>
      </c>
      <c r="BM243" s="218" t="s">
        <v>424</v>
      </c>
    </row>
    <row r="244" s="2" customFormat="1">
      <c r="A244" s="40"/>
      <c r="B244" s="41"/>
      <c r="C244" s="42"/>
      <c r="D244" s="220" t="s">
        <v>182</v>
      </c>
      <c r="E244" s="42"/>
      <c r="F244" s="221" t="s">
        <v>425</v>
      </c>
      <c r="G244" s="42"/>
      <c r="H244" s="42"/>
      <c r="I244" s="222"/>
      <c r="J244" s="42"/>
      <c r="K244" s="42"/>
      <c r="L244" s="46"/>
      <c r="M244" s="223"/>
      <c r="N244" s="224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182</v>
      </c>
      <c r="AU244" s="19" t="s">
        <v>81</v>
      </c>
    </row>
    <row r="245" s="14" customFormat="1">
      <c r="A245" s="14"/>
      <c r="B245" s="236"/>
      <c r="C245" s="237"/>
      <c r="D245" s="227" t="s">
        <v>189</v>
      </c>
      <c r="E245" s="238" t="s">
        <v>19</v>
      </c>
      <c r="F245" s="239" t="s">
        <v>415</v>
      </c>
      <c r="G245" s="237"/>
      <c r="H245" s="240">
        <v>33.039999999999999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189</v>
      </c>
      <c r="AU245" s="246" t="s">
        <v>81</v>
      </c>
      <c r="AV245" s="14" t="s">
        <v>81</v>
      </c>
      <c r="AW245" s="14" t="s">
        <v>33</v>
      </c>
      <c r="AX245" s="14" t="s">
        <v>79</v>
      </c>
      <c r="AY245" s="246" t="s">
        <v>173</v>
      </c>
    </row>
    <row r="246" s="2" customFormat="1" ht="24.15" customHeight="1">
      <c r="A246" s="40"/>
      <c r="B246" s="41"/>
      <c r="C246" s="247" t="s">
        <v>426</v>
      </c>
      <c r="D246" s="247" t="s">
        <v>192</v>
      </c>
      <c r="E246" s="248" t="s">
        <v>427</v>
      </c>
      <c r="F246" s="249" t="s">
        <v>428</v>
      </c>
      <c r="G246" s="250" t="s">
        <v>105</v>
      </c>
      <c r="H246" s="251">
        <v>38.508000000000003</v>
      </c>
      <c r="I246" s="252"/>
      <c r="J246" s="253">
        <f>ROUND(I246*H246,2)</f>
        <v>0</v>
      </c>
      <c r="K246" s="249" t="s">
        <v>179</v>
      </c>
      <c r="L246" s="254"/>
      <c r="M246" s="255" t="s">
        <v>19</v>
      </c>
      <c r="N246" s="256" t="s">
        <v>42</v>
      </c>
      <c r="O246" s="86"/>
      <c r="P246" s="216">
        <f>O246*H246</f>
        <v>0</v>
      </c>
      <c r="Q246" s="216">
        <v>0.0054000000000000003</v>
      </c>
      <c r="R246" s="216">
        <f>Q246*H246</f>
        <v>0.20794320000000002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375</v>
      </c>
      <c r="AT246" s="218" t="s">
        <v>192</v>
      </c>
      <c r="AU246" s="218" t="s">
        <v>81</v>
      </c>
      <c r="AY246" s="19" t="s">
        <v>173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79</v>
      </c>
      <c r="BK246" s="219">
        <f>ROUND(I246*H246,2)</f>
        <v>0</v>
      </c>
      <c r="BL246" s="19" t="s">
        <v>280</v>
      </c>
      <c r="BM246" s="218" t="s">
        <v>429</v>
      </c>
    </row>
    <row r="247" s="14" customFormat="1">
      <c r="A247" s="14"/>
      <c r="B247" s="236"/>
      <c r="C247" s="237"/>
      <c r="D247" s="227" t="s">
        <v>189</v>
      </c>
      <c r="E247" s="237"/>
      <c r="F247" s="239" t="s">
        <v>430</v>
      </c>
      <c r="G247" s="237"/>
      <c r="H247" s="240">
        <v>38.508000000000003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189</v>
      </c>
      <c r="AU247" s="246" t="s">
        <v>81</v>
      </c>
      <c r="AV247" s="14" t="s">
        <v>81</v>
      </c>
      <c r="AW247" s="14" t="s">
        <v>4</v>
      </c>
      <c r="AX247" s="14" t="s">
        <v>79</v>
      </c>
      <c r="AY247" s="246" t="s">
        <v>173</v>
      </c>
    </row>
    <row r="248" s="2" customFormat="1" ht="33" customHeight="1">
      <c r="A248" s="40"/>
      <c r="B248" s="41"/>
      <c r="C248" s="207" t="s">
        <v>431</v>
      </c>
      <c r="D248" s="207" t="s">
        <v>175</v>
      </c>
      <c r="E248" s="208" t="s">
        <v>432</v>
      </c>
      <c r="F248" s="209" t="s">
        <v>433</v>
      </c>
      <c r="G248" s="210" t="s">
        <v>186</v>
      </c>
      <c r="H248" s="211">
        <v>0.23100000000000001</v>
      </c>
      <c r="I248" s="212"/>
      <c r="J248" s="213">
        <f>ROUND(I248*H248,2)</f>
        <v>0</v>
      </c>
      <c r="K248" s="209" t="s">
        <v>179</v>
      </c>
      <c r="L248" s="46"/>
      <c r="M248" s="214" t="s">
        <v>19</v>
      </c>
      <c r="N248" s="215" t="s">
        <v>42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280</v>
      </c>
      <c r="AT248" s="218" t="s">
        <v>175</v>
      </c>
      <c r="AU248" s="218" t="s">
        <v>81</v>
      </c>
      <c r="AY248" s="19" t="s">
        <v>173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79</v>
      </c>
      <c r="BK248" s="219">
        <f>ROUND(I248*H248,2)</f>
        <v>0</v>
      </c>
      <c r="BL248" s="19" t="s">
        <v>280</v>
      </c>
      <c r="BM248" s="218" t="s">
        <v>434</v>
      </c>
    </row>
    <row r="249" s="2" customFormat="1">
      <c r="A249" s="40"/>
      <c r="B249" s="41"/>
      <c r="C249" s="42"/>
      <c r="D249" s="220" t="s">
        <v>182</v>
      </c>
      <c r="E249" s="42"/>
      <c r="F249" s="221" t="s">
        <v>435</v>
      </c>
      <c r="G249" s="42"/>
      <c r="H249" s="42"/>
      <c r="I249" s="222"/>
      <c r="J249" s="42"/>
      <c r="K249" s="42"/>
      <c r="L249" s="46"/>
      <c r="M249" s="223"/>
      <c r="N249" s="224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182</v>
      </c>
      <c r="AU249" s="19" t="s">
        <v>81</v>
      </c>
    </row>
    <row r="250" s="12" customFormat="1" ht="22.8" customHeight="1">
      <c r="A250" s="12"/>
      <c r="B250" s="191"/>
      <c r="C250" s="192"/>
      <c r="D250" s="193" t="s">
        <v>70</v>
      </c>
      <c r="E250" s="205" t="s">
        <v>436</v>
      </c>
      <c r="F250" s="205" t="s">
        <v>437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SUM(P251:P257)</f>
        <v>0</v>
      </c>
      <c r="Q250" s="199"/>
      <c r="R250" s="200">
        <f>SUM(R251:R257)</f>
        <v>0.045614099999999998</v>
      </c>
      <c r="S250" s="199"/>
      <c r="T250" s="201">
        <f>SUM(T251:T257)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81</v>
      </c>
      <c r="AT250" s="203" t="s">
        <v>70</v>
      </c>
      <c r="AU250" s="203" t="s">
        <v>79</v>
      </c>
      <c r="AY250" s="202" t="s">
        <v>173</v>
      </c>
      <c r="BK250" s="204">
        <f>SUM(BK251:BK257)</f>
        <v>0</v>
      </c>
    </row>
    <row r="251" s="2" customFormat="1" ht="24.15" customHeight="1">
      <c r="A251" s="40"/>
      <c r="B251" s="41"/>
      <c r="C251" s="207" t="s">
        <v>438</v>
      </c>
      <c r="D251" s="207" t="s">
        <v>175</v>
      </c>
      <c r="E251" s="208" t="s">
        <v>439</v>
      </c>
      <c r="F251" s="209" t="s">
        <v>440</v>
      </c>
      <c r="G251" s="210" t="s">
        <v>105</v>
      </c>
      <c r="H251" s="211">
        <v>14.98</v>
      </c>
      <c r="I251" s="212"/>
      <c r="J251" s="213">
        <f>ROUND(I251*H251,2)</f>
        <v>0</v>
      </c>
      <c r="K251" s="209" t="s">
        <v>179</v>
      </c>
      <c r="L251" s="46"/>
      <c r="M251" s="214" t="s">
        <v>19</v>
      </c>
      <c r="N251" s="215" t="s">
        <v>42</v>
      </c>
      <c r="O251" s="86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280</v>
      </c>
      <c r="AT251" s="218" t="s">
        <v>175</v>
      </c>
      <c r="AU251" s="218" t="s">
        <v>81</v>
      </c>
      <c r="AY251" s="19" t="s">
        <v>173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79</v>
      </c>
      <c r="BK251" s="219">
        <f>ROUND(I251*H251,2)</f>
        <v>0</v>
      </c>
      <c r="BL251" s="19" t="s">
        <v>280</v>
      </c>
      <c r="BM251" s="218" t="s">
        <v>441</v>
      </c>
    </row>
    <row r="252" s="2" customFormat="1">
      <c r="A252" s="40"/>
      <c r="B252" s="41"/>
      <c r="C252" s="42"/>
      <c r="D252" s="220" t="s">
        <v>182</v>
      </c>
      <c r="E252" s="42"/>
      <c r="F252" s="221" t="s">
        <v>442</v>
      </c>
      <c r="G252" s="42"/>
      <c r="H252" s="42"/>
      <c r="I252" s="222"/>
      <c r="J252" s="42"/>
      <c r="K252" s="42"/>
      <c r="L252" s="46"/>
      <c r="M252" s="223"/>
      <c r="N252" s="224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182</v>
      </c>
      <c r="AU252" s="19" t="s">
        <v>81</v>
      </c>
    </row>
    <row r="253" s="14" customFormat="1">
      <c r="A253" s="14"/>
      <c r="B253" s="236"/>
      <c r="C253" s="237"/>
      <c r="D253" s="227" t="s">
        <v>189</v>
      </c>
      <c r="E253" s="238" t="s">
        <v>19</v>
      </c>
      <c r="F253" s="239" t="s">
        <v>112</v>
      </c>
      <c r="G253" s="237"/>
      <c r="H253" s="240">
        <v>14.98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189</v>
      </c>
      <c r="AU253" s="246" t="s">
        <v>81</v>
      </c>
      <c r="AV253" s="14" t="s">
        <v>81</v>
      </c>
      <c r="AW253" s="14" t="s">
        <v>33</v>
      </c>
      <c r="AX253" s="14" t="s">
        <v>79</v>
      </c>
      <c r="AY253" s="246" t="s">
        <v>173</v>
      </c>
    </row>
    <row r="254" s="2" customFormat="1" ht="16.5" customHeight="1">
      <c r="A254" s="40"/>
      <c r="B254" s="41"/>
      <c r="C254" s="247" t="s">
        <v>443</v>
      </c>
      <c r="D254" s="247" t="s">
        <v>192</v>
      </c>
      <c r="E254" s="248" t="s">
        <v>444</v>
      </c>
      <c r="F254" s="249" t="s">
        <v>445</v>
      </c>
      <c r="G254" s="250" t="s">
        <v>105</v>
      </c>
      <c r="H254" s="251">
        <v>15.728999999999999</v>
      </c>
      <c r="I254" s="252"/>
      <c r="J254" s="253">
        <f>ROUND(I254*H254,2)</f>
        <v>0</v>
      </c>
      <c r="K254" s="249" t="s">
        <v>179</v>
      </c>
      <c r="L254" s="254"/>
      <c r="M254" s="255" t="s">
        <v>19</v>
      </c>
      <c r="N254" s="256" t="s">
        <v>42</v>
      </c>
      <c r="O254" s="86"/>
      <c r="P254" s="216">
        <f>O254*H254</f>
        <v>0</v>
      </c>
      <c r="Q254" s="216">
        <v>0.0028999999999999998</v>
      </c>
      <c r="R254" s="216">
        <f>Q254*H254</f>
        <v>0.045614099999999998</v>
      </c>
      <c r="S254" s="216">
        <v>0</v>
      </c>
      <c r="T254" s="21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375</v>
      </c>
      <c r="AT254" s="218" t="s">
        <v>192</v>
      </c>
      <c r="AU254" s="218" t="s">
        <v>81</v>
      </c>
      <c r="AY254" s="19" t="s">
        <v>173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79</v>
      </c>
      <c r="BK254" s="219">
        <f>ROUND(I254*H254,2)</f>
        <v>0</v>
      </c>
      <c r="BL254" s="19" t="s">
        <v>280</v>
      </c>
      <c r="BM254" s="218" t="s">
        <v>446</v>
      </c>
    </row>
    <row r="255" s="14" customFormat="1">
      <c r="A255" s="14"/>
      <c r="B255" s="236"/>
      <c r="C255" s="237"/>
      <c r="D255" s="227" t="s">
        <v>189</v>
      </c>
      <c r="E255" s="237"/>
      <c r="F255" s="239" t="s">
        <v>447</v>
      </c>
      <c r="G255" s="237"/>
      <c r="H255" s="240">
        <v>15.728999999999999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189</v>
      </c>
      <c r="AU255" s="246" t="s">
        <v>81</v>
      </c>
      <c r="AV255" s="14" t="s">
        <v>81</v>
      </c>
      <c r="AW255" s="14" t="s">
        <v>4</v>
      </c>
      <c r="AX255" s="14" t="s">
        <v>79</v>
      </c>
      <c r="AY255" s="246" t="s">
        <v>173</v>
      </c>
    </row>
    <row r="256" s="2" customFormat="1" ht="24.15" customHeight="1">
      <c r="A256" s="40"/>
      <c r="B256" s="41"/>
      <c r="C256" s="207" t="s">
        <v>448</v>
      </c>
      <c r="D256" s="207" t="s">
        <v>175</v>
      </c>
      <c r="E256" s="208" t="s">
        <v>449</v>
      </c>
      <c r="F256" s="209" t="s">
        <v>450</v>
      </c>
      <c r="G256" s="210" t="s">
        <v>186</v>
      </c>
      <c r="H256" s="211">
        <v>0.045999999999999999</v>
      </c>
      <c r="I256" s="212"/>
      <c r="J256" s="213">
        <f>ROUND(I256*H256,2)</f>
        <v>0</v>
      </c>
      <c r="K256" s="209" t="s">
        <v>179</v>
      </c>
      <c r="L256" s="46"/>
      <c r="M256" s="214" t="s">
        <v>19</v>
      </c>
      <c r="N256" s="215" t="s">
        <v>42</v>
      </c>
      <c r="O256" s="86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8" t="s">
        <v>280</v>
      </c>
      <c r="AT256" s="218" t="s">
        <v>175</v>
      </c>
      <c r="AU256" s="218" t="s">
        <v>81</v>
      </c>
      <c r="AY256" s="19" t="s">
        <v>173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9" t="s">
        <v>79</v>
      </c>
      <c r="BK256" s="219">
        <f>ROUND(I256*H256,2)</f>
        <v>0</v>
      </c>
      <c r="BL256" s="19" t="s">
        <v>280</v>
      </c>
      <c r="BM256" s="218" t="s">
        <v>451</v>
      </c>
    </row>
    <row r="257" s="2" customFormat="1">
      <c r="A257" s="40"/>
      <c r="B257" s="41"/>
      <c r="C257" s="42"/>
      <c r="D257" s="220" t="s">
        <v>182</v>
      </c>
      <c r="E257" s="42"/>
      <c r="F257" s="221" t="s">
        <v>452</v>
      </c>
      <c r="G257" s="42"/>
      <c r="H257" s="42"/>
      <c r="I257" s="222"/>
      <c r="J257" s="42"/>
      <c r="K257" s="42"/>
      <c r="L257" s="46"/>
      <c r="M257" s="223"/>
      <c r="N257" s="224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182</v>
      </c>
      <c r="AU257" s="19" t="s">
        <v>81</v>
      </c>
    </row>
    <row r="258" s="12" customFormat="1" ht="22.8" customHeight="1">
      <c r="A258" s="12"/>
      <c r="B258" s="191"/>
      <c r="C258" s="192"/>
      <c r="D258" s="193" t="s">
        <v>70</v>
      </c>
      <c r="E258" s="205" t="s">
        <v>453</v>
      </c>
      <c r="F258" s="205" t="s">
        <v>454</v>
      </c>
      <c r="G258" s="192"/>
      <c r="H258" s="192"/>
      <c r="I258" s="195"/>
      <c r="J258" s="206">
        <f>BK258</f>
        <v>0</v>
      </c>
      <c r="K258" s="192"/>
      <c r="L258" s="197"/>
      <c r="M258" s="198"/>
      <c r="N258" s="199"/>
      <c r="O258" s="199"/>
      <c r="P258" s="200">
        <f>SUM(P259:P273)</f>
        <v>0</v>
      </c>
      <c r="Q258" s="199"/>
      <c r="R258" s="200">
        <f>SUM(R259:R273)</f>
        <v>0.28216019999999997</v>
      </c>
      <c r="S258" s="199"/>
      <c r="T258" s="201">
        <f>SUM(T259:T273)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2" t="s">
        <v>81</v>
      </c>
      <c r="AT258" s="203" t="s">
        <v>70</v>
      </c>
      <c r="AU258" s="203" t="s">
        <v>79</v>
      </c>
      <c r="AY258" s="202" t="s">
        <v>173</v>
      </c>
      <c r="BK258" s="204">
        <f>SUM(BK259:BK273)</f>
        <v>0</v>
      </c>
    </row>
    <row r="259" s="2" customFormat="1" ht="37.8" customHeight="1">
      <c r="A259" s="40"/>
      <c r="B259" s="41"/>
      <c r="C259" s="207" t="s">
        <v>455</v>
      </c>
      <c r="D259" s="207" t="s">
        <v>175</v>
      </c>
      <c r="E259" s="208" t="s">
        <v>456</v>
      </c>
      <c r="F259" s="209" t="s">
        <v>457</v>
      </c>
      <c r="G259" s="210" t="s">
        <v>105</v>
      </c>
      <c r="H259" s="211">
        <v>2.3999999999999999</v>
      </c>
      <c r="I259" s="212"/>
      <c r="J259" s="213">
        <f>ROUND(I259*H259,2)</f>
        <v>0</v>
      </c>
      <c r="K259" s="209" t="s">
        <v>179</v>
      </c>
      <c r="L259" s="46"/>
      <c r="M259" s="214" t="s">
        <v>19</v>
      </c>
      <c r="N259" s="215" t="s">
        <v>42</v>
      </c>
      <c r="O259" s="86"/>
      <c r="P259" s="216">
        <f>O259*H259</f>
        <v>0</v>
      </c>
      <c r="Q259" s="216">
        <v>0.027199999999999998</v>
      </c>
      <c r="R259" s="216">
        <f>Q259*H259</f>
        <v>0.065279999999999991</v>
      </c>
      <c r="S259" s="216">
        <v>0</v>
      </c>
      <c r="T259" s="21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280</v>
      </c>
      <c r="AT259" s="218" t="s">
        <v>175</v>
      </c>
      <c r="AU259" s="218" t="s">
        <v>81</v>
      </c>
      <c r="AY259" s="19" t="s">
        <v>173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79</v>
      </c>
      <c r="BK259" s="219">
        <f>ROUND(I259*H259,2)</f>
        <v>0</v>
      </c>
      <c r="BL259" s="19" t="s">
        <v>280</v>
      </c>
      <c r="BM259" s="218" t="s">
        <v>458</v>
      </c>
    </row>
    <row r="260" s="2" customFormat="1">
      <c r="A260" s="40"/>
      <c r="B260" s="41"/>
      <c r="C260" s="42"/>
      <c r="D260" s="220" t="s">
        <v>182</v>
      </c>
      <c r="E260" s="42"/>
      <c r="F260" s="221" t="s">
        <v>459</v>
      </c>
      <c r="G260" s="42"/>
      <c r="H260" s="42"/>
      <c r="I260" s="222"/>
      <c r="J260" s="42"/>
      <c r="K260" s="42"/>
      <c r="L260" s="46"/>
      <c r="M260" s="223"/>
      <c r="N260" s="224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182</v>
      </c>
      <c r="AU260" s="19" t="s">
        <v>81</v>
      </c>
    </row>
    <row r="261" s="13" customFormat="1">
      <c r="A261" s="13"/>
      <c r="B261" s="225"/>
      <c r="C261" s="226"/>
      <c r="D261" s="227" t="s">
        <v>189</v>
      </c>
      <c r="E261" s="228" t="s">
        <v>19</v>
      </c>
      <c r="F261" s="229" t="s">
        <v>460</v>
      </c>
      <c r="G261" s="226"/>
      <c r="H261" s="228" t="s">
        <v>19</v>
      </c>
      <c r="I261" s="230"/>
      <c r="J261" s="226"/>
      <c r="K261" s="226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189</v>
      </c>
      <c r="AU261" s="235" t="s">
        <v>81</v>
      </c>
      <c r="AV261" s="13" t="s">
        <v>79</v>
      </c>
      <c r="AW261" s="13" t="s">
        <v>33</v>
      </c>
      <c r="AX261" s="13" t="s">
        <v>71</v>
      </c>
      <c r="AY261" s="235" t="s">
        <v>173</v>
      </c>
    </row>
    <row r="262" s="14" customFormat="1">
      <c r="A262" s="14"/>
      <c r="B262" s="236"/>
      <c r="C262" s="237"/>
      <c r="D262" s="227" t="s">
        <v>189</v>
      </c>
      <c r="E262" s="238" t="s">
        <v>19</v>
      </c>
      <c r="F262" s="239" t="s">
        <v>461</v>
      </c>
      <c r="G262" s="237"/>
      <c r="H262" s="240">
        <v>2.3999999999999999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189</v>
      </c>
      <c r="AU262" s="246" t="s">
        <v>81</v>
      </c>
      <c r="AV262" s="14" t="s">
        <v>81</v>
      </c>
      <c r="AW262" s="14" t="s">
        <v>33</v>
      </c>
      <c r="AX262" s="14" t="s">
        <v>79</v>
      </c>
      <c r="AY262" s="246" t="s">
        <v>173</v>
      </c>
    </row>
    <row r="263" s="2" customFormat="1" ht="24.15" customHeight="1">
      <c r="A263" s="40"/>
      <c r="B263" s="41"/>
      <c r="C263" s="207" t="s">
        <v>462</v>
      </c>
      <c r="D263" s="207" t="s">
        <v>175</v>
      </c>
      <c r="E263" s="208" t="s">
        <v>463</v>
      </c>
      <c r="F263" s="209" t="s">
        <v>464</v>
      </c>
      <c r="G263" s="210" t="s">
        <v>105</v>
      </c>
      <c r="H263" s="211">
        <v>2.3999999999999999</v>
      </c>
      <c r="I263" s="212"/>
      <c r="J263" s="213">
        <f>ROUND(I263*H263,2)</f>
        <v>0</v>
      </c>
      <c r="K263" s="209" t="s">
        <v>179</v>
      </c>
      <c r="L263" s="46"/>
      <c r="M263" s="214" t="s">
        <v>19</v>
      </c>
      <c r="N263" s="215" t="s">
        <v>42</v>
      </c>
      <c r="O263" s="86"/>
      <c r="P263" s="216">
        <f>O263*H263</f>
        <v>0</v>
      </c>
      <c r="Q263" s="216">
        <v>0.00010000000000000001</v>
      </c>
      <c r="R263" s="216">
        <f>Q263*H263</f>
        <v>0.00024000000000000001</v>
      </c>
      <c r="S263" s="216">
        <v>0</v>
      </c>
      <c r="T263" s="21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8" t="s">
        <v>280</v>
      </c>
      <c r="AT263" s="218" t="s">
        <v>175</v>
      </c>
      <c r="AU263" s="218" t="s">
        <v>81</v>
      </c>
      <c r="AY263" s="19" t="s">
        <v>173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9" t="s">
        <v>79</v>
      </c>
      <c r="BK263" s="219">
        <f>ROUND(I263*H263,2)</f>
        <v>0</v>
      </c>
      <c r="BL263" s="19" t="s">
        <v>280</v>
      </c>
      <c r="BM263" s="218" t="s">
        <v>465</v>
      </c>
    </row>
    <row r="264" s="2" customFormat="1">
      <c r="A264" s="40"/>
      <c r="B264" s="41"/>
      <c r="C264" s="42"/>
      <c r="D264" s="220" t="s">
        <v>182</v>
      </c>
      <c r="E264" s="42"/>
      <c r="F264" s="221" t="s">
        <v>466</v>
      </c>
      <c r="G264" s="42"/>
      <c r="H264" s="42"/>
      <c r="I264" s="222"/>
      <c r="J264" s="42"/>
      <c r="K264" s="42"/>
      <c r="L264" s="46"/>
      <c r="M264" s="223"/>
      <c r="N264" s="224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182</v>
      </c>
      <c r="AU264" s="19" t="s">
        <v>81</v>
      </c>
    </row>
    <row r="265" s="2" customFormat="1" ht="24.15" customHeight="1">
      <c r="A265" s="40"/>
      <c r="B265" s="41"/>
      <c r="C265" s="207" t="s">
        <v>467</v>
      </c>
      <c r="D265" s="207" t="s">
        <v>175</v>
      </c>
      <c r="E265" s="208" t="s">
        <v>468</v>
      </c>
      <c r="F265" s="209" t="s">
        <v>469</v>
      </c>
      <c r="G265" s="210" t="s">
        <v>105</v>
      </c>
      <c r="H265" s="211">
        <v>2.3999999999999999</v>
      </c>
      <c r="I265" s="212"/>
      <c r="J265" s="213">
        <f>ROUND(I265*H265,2)</f>
        <v>0</v>
      </c>
      <c r="K265" s="209" t="s">
        <v>179</v>
      </c>
      <c r="L265" s="46"/>
      <c r="M265" s="214" t="s">
        <v>19</v>
      </c>
      <c r="N265" s="215" t="s">
        <v>42</v>
      </c>
      <c r="O265" s="86"/>
      <c r="P265" s="216">
        <f>O265*H265</f>
        <v>0</v>
      </c>
      <c r="Q265" s="216">
        <v>0.00069999999999999999</v>
      </c>
      <c r="R265" s="216">
        <f>Q265*H265</f>
        <v>0.0016799999999999999</v>
      </c>
      <c r="S265" s="216">
        <v>0</v>
      </c>
      <c r="T265" s="217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8" t="s">
        <v>280</v>
      </c>
      <c r="AT265" s="218" t="s">
        <v>175</v>
      </c>
      <c r="AU265" s="218" t="s">
        <v>81</v>
      </c>
      <c r="AY265" s="19" t="s">
        <v>173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9" t="s">
        <v>79</v>
      </c>
      <c r="BK265" s="219">
        <f>ROUND(I265*H265,2)</f>
        <v>0</v>
      </c>
      <c r="BL265" s="19" t="s">
        <v>280</v>
      </c>
      <c r="BM265" s="218" t="s">
        <v>470</v>
      </c>
    </row>
    <row r="266" s="2" customFormat="1">
      <c r="A266" s="40"/>
      <c r="B266" s="41"/>
      <c r="C266" s="42"/>
      <c r="D266" s="220" t="s">
        <v>182</v>
      </c>
      <c r="E266" s="42"/>
      <c r="F266" s="221" t="s">
        <v>471</v>
      </c>
      <c r="G266" s="42"/>
      <c r="H266" s="42"/>
      <c r="I266" s="222"/>
      <c r="J266" s="42"/>
      <c r="K266" s="42"/>
      <c r="L266" s="46"/>
      <c r="M266" s="223"/>
      <c r="N266" s="224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182</v>
      </c>
      <c r="AU266" s="19" t="s">
        <v>81</v>
      </c>
    </row>
    <row r="267" s="2" customFormat="1" ht="24.15" customHeight="1">
      <c r="A267" s="40"/>
      <c r="B267" s="41"/>
      <c r="C267" s="207" t="s">
        <v>472</v>
      </c>
      <c r="D267" s="207" t="s">
        <v>175</v>
      </c>
      <c r="E267" s="208" t="s">
        <v>473</v>
      </c>
      <c r="F267" s="209" t="s">
        <v>474</v>
      </c>
      <c r="G267" s="210" t="s">
        <v>105</v>
      </c>
      <c r="H267" s="211">
        <v>24.18</v>
      </c>
      <c r="I267" s="212"/>
      <c r="J267" s="213">
        <f>ROUND(I267*H267,2)</f>
        <v>0</v>
      </c>
      <c r="K267" s="209" t="s">
        <v>179</v>
      </c>
      <c r="L267" s="46"/>
      <c r="M267" s="214" t="s">
        <v>19</v>
      </c>
      <c r="N267" s="215" t="s">
        <v>42</v>
      </c>
      <c r="O267" s="86"/>
      <c r="P267" s="216">
        <f>O267*H267</f>
        <v>0</v>
      </c>
      <c r="Q267" s="216">
        <v>0.0070499999999999998</v>
      </c>
      <c r="R267" s="216">
        <f>Q267*H267</f>
        <v>0.17046899999999998</v>
      </c>
      <c r="S267" s="216">
        <v>0</v>
      </c>
      <c r="T267" s="21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8" t="s">
        <v>280</v>
      </c>
      <c r="AT267" s="218" t="s">
        <v>175</v>
      </c>
      <c r="AU267" s="218" t="s">
        <v>81</v>
      </c>
      <c r="AY267" s="19" t="s">
        <v>173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79</v>
      </c>
      <c r="BK267" s="219">
        <f>ROUND(I267*H267,2)</f>
        <v>0</v>
      </c>
      <c r="BL267" s="19" t="s">
        <v>280</v>
      </c>
      <c r="BM267" s="218" t="s">
        <v>475</v>
      </c>
    </row>
    <row r="268" s="2" customFormat="1">
      <c r="A268" s="40"/>
      <c r="B268" s="41"/>
      <c r="C268" s="42"/>
      <c r="D268" s="220" t="s">
        <v>182</v>
      </c>
      <c r="E268" s="42"/>
      <c r="F268" s="221" t="s">
        <v>476</v>
      </c>
      <c r="G268" s="42"/>
      <c r="H268" s="42"/>
      <c r="I268" s="222"/>
      <c r="J268" s="42"/>
      <c r="K268" s="42"/>
      <c r="L268" s="46"/>
      <c r="M268" s="223"/>
      <c r="N268" s="224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182</v>
      </c>
      <c r="AU268" s="19" t="s">
        <v>81</v>
      </c>
    </row>
    <row r="269" s="14" customFormat="1">
      <c r="A269" s="14"/>
      <c r="B269" s="236"/>
      <c r="C269" s="237"/>
      <c r="D269" s="227" t="s">
        <v>189</v>
      </c>
      <c r="E269" s="238" t="s">
        <v>19</v>
      </c>
      <c r="F269" s="239" t="s">
        <v>132</v>
      </c>
      <c r="G269" s="237"/>
      <c r="H269" s="240">
        <v>24.18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189</v>
      </c>
      <c r="AU269" s="246" t="s">
        <v>81</v>
      </c>
      <c r="AV269" s="14" t="s">
        <v>81</v>
      </c>
      <c r="AW269" s="14" t="s">
        <v>33</v>
      </c>
      <c r="AX269" s="14" t="s">
        <v>79</v>
      </c>
      <c r="AY269" s="246" t="s">
        <v>173</v>
      </c>
    </row>
    <row r="270" s="2" customFormat="1" ht="21.75" customHeight="1">
      <c r="A270" s="40"/>
      <c r="B270" s="41"/>
      <c r="C270" s="247" t="s">
        <v>477</v>
      </c>
      <c r="D270" s="247" t="s">
        <v>192</v>
      </c>
      <c r="E270" s="248" t="s">
        <v>478</v>
      </c>
      <c r="F270" s="249" t="s">
        <v>479</v>
      </c>
      <c r="G270" s="250" t="s">
        <v>105</v>
      </c>
      <c r="H270" s="251">
        <v>27.806999999999999</v>
      </c>
      <c r="I270" s="252"/>
      <c r="J270" s="253">
        <f>ROUND(I270*H270,2)</f>
        <v>0</v>
      </c>
      <c r="K270" s="249" t="s">
        <v>179</v>
      </c>
      <c r="L270" s="254"/>
      <c r="M270" s="255" t="s">
        <v>19</v>
      </c>
      <c r="N270" s="256" t="s">
        <v>42</v>
      </c>
      <c r="O270" s="86"/>
      <c r="P270" s="216">
        <f>O270*H270</f>
        <v>0</v>
      </c>
      <c r="Q270" s="216">
        <v>0.0016000000000000001</v>
      </c>
      <c r="R270" s="216">
        <f>Q270*H270</f>
        <v>0.044491200000000002</v>
      </c>
      <c r="S270" s="216">
        <v>0</v>
      </c>
      <c r="T270" s="21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375</v>
      </c>
      <c r="AT270" s="218" t="s">
        <v>192</v>
      </c>
      <c r="AU270" s="218" t="s">
        <v>81</v>
      </c>
      <c r="AY270" s="19" t="s">
        <v>173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9" t="s">
        <v>79</v>
      </c>
      <c r="BK270" s="219">
        <f>ROUND(I270*H270,2)</f>
        <v>0</v>
      </c>
      <c r="BL270" s="19" t="s">
        <v>280</v>
      </c>
      <c r="BM270" s="218" t="s">
        <v>480</v>
      </c>
    </row>
    <row r="271" s="14" customFormat="1">
      <c r="A271" s="14"/>
      <c r="B271" s="236"/>
      <c r="C271" s="237"/>
      <c r="D271" s="227" t="s">
        <v>189</v>
      </c>
      <c r="E271" s="237"/>
      <c r="F271" s="239" t="s">
        <v>481</v>
      </c>
      <c r="G271" s="237"/>
      <c r="H271" s="240">
        <v>27.806999999999999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189</v>
      </c>
      <c r="AU271" s="246" t="s">
        <v>81</v>
      </c>
      <c r="AV271" s="14" t="s">
        <v>81</v>
      </c>
      <c r="AW271" s="14" t="s">
        <v>4</v>
      </c>
      <c r="AX271" s="14" t="s">
        <v>79</v>
      </c>
      <c r="AY271" s="246" t="s">
        <v>173</v>
      </c>
    </row>
    <row r="272" s="2" customFormat="1" ht="37.8" customHeight="1">
      <c r="A272" s="40"/>
      <c r="B272" s="41"/>
      <c r="C272" s="207" t="s">
        <v>482</v>
      </c>
      <c r="D272" s="207" t="s">
        <v>175</v>
      </c>
      <c r="E272" s="208" t="s">
        <v>483</v>
      </c>
      <c r="F272" s="209" t="s">
        <v>484</v>
      </c>
      <c r="G272" s="210" t="s">
        <v>186</v>
      </c>
      <c r="H272" s="211">
        <v>0.28199999999999997</v>
      </c>
      <c r="I272" s="212"/>
      <c r="J272" s="213">
        <f>ROUND(I272*H272,2)</f>
        <v>0</v>
      </c>
      <c r="K272" s="209" t="s">
        <v>179</v>
      </c>
      <c r="L272" s="46"/>
      <c r="M272" s="214" t="s">
        <v>19</v>
      </c>
      <c r="N272" s="215" t="s">
        <v>42</v>
      </c>
      <c r="O272" s="86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8" t="s">
        <v>280</v>
      </c>
      <c r="AT272" s="218" t="s">
        <v>175</v>
      </c>
      <c r="AU272" s="218" t="s">
        <v>81</v>
      </c>
      <c r="AY272" s="19" t="s">
        <v>173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9" t="s">
        <v>79</v>
      </c>
      <c r="BK272" s="219">
        <f>ROUND(I272*H272,2)</f>
        <v>0</v>
      </c>
      <c r="BL272" s="19" t="s">
        <v>280</v>
      </c>
      <c r="BM272" s="218" t="s">
        <v>485</v>
      </c>
    </row>
    <row r="273" s="2" customFormat="1">
      <c r="A273" s="40"/>
      <c r="B273" s="41"/>
      <c r="C273" s="42"/>
      <c r="D273" s="220" t="s">
        <v>182</v>
      </c>
      <c r="E273" s="42"/>
      <c r="F273" s="221" t="s">
        <v>486</v>
      </c>
      <c r="G273" s="42"/>
      <c r="H273" s="42"/>
      <c r="I273" s="222"/>
      <c r="J273" s="42"/>
      <c r="K273" s="42"/>
      <c r="L273" s="46"/>
      <c r="M273" s="223"/>
      <c r="N273" s="224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182</v>
      </c>
      <c r="AU273" s="19" t="s">
        <v>81</v>
      </c>
    </row>
    <row r="274" s="12" customFormat="1" ht="22.8" customHeight="1">
      <c r="A274" s="12"/>
      <c r="B274" s="191"/>
      <c r="C274" s="192"/>
      <c r="D274" s="193" t="s">
        <v>70</v>
      </c>
      <c r="E274" s="205" t="s">
        <v>487</v>
      </c>
      <c r="F274" s="205" t="s">
        <v>488</v>
      </c>
      <c r="G274" s="192"/>
      <c r="H274" s="192"/>
      <c r="I274" s="195"/>
      <c r="J274" s="206">
        <f>BK274</f>
        <v>0</v>
      </c>
      <c r="K274" s="192"/>
      <c r="L274" s="197"/>
      <c r="M274" s="198"/>
      <c r="N274" s="199"/>
      <c r="O274" s="199"/>
      <c r="P274" s="200">
        <f>SUM(P275:P278)</f>
        <v>0</v>
      </c>
      <c r="Q274" s="199"/>
      <c r="R274" s="200">
        <f>SUM(R275:R278)</f>
        <v>0</v>
      </c>
      <c r="S274" s="199"/>
      <c r="T274" s="201">
        <f>SUM(T275:T278)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2" t="s">
        <v>81</v>
      </c>
      <c r="AT274" s="203" t="s">
        <v>70</v>
      </c>
      <c r="AU274" s="203" t="s">
        <v>79</v>
      </c>
      <c r="AY274" s="202" t="s">
        <v>173</v>
      </c>
      <c r="BK274" s="204">
        <f>SUM(BK275:BK278)</f>
        <v>0</v>
      </c>
    </row>
    <row r="275" s="2" customFormat="1" ht="21.75" customHeight="1">
      <c r="A275" s="40"/>
      <c r="B275" s="41"/>
      <c r="C275" s="207" t="s">
        <v>489</v>
      </c>
      <c r="D275" s="207" t="s">
        <v>175</v>
      </c>
      <c r="E275" s="208" t="s">
        <v>490</v>
      </c>
      <c r="F275" s="209" t="s">
        <v>491</v>
      </c>
      <c r="G275" s="210" t="s">
        <v>178</v>
      </c>
      <c r="H275" s="211">
        <v>1</v>
      </c>
      <c r="I275" s="212"/>
      <c r="J275" s="213">
        <f>ROUND(I275*H275,2)</f>
        <v>0</v>
      </c>
      <c r="K275" s="209" t="s">
        <v>19</v>
      </c>
      <c r="L275" s="46"/>
      <c r="M275" s="214" t="s">
        <v>19</v>
      </c>
      <c r="N275" s="215" t="s">
        <v>42</v>
      </c>
      <c r="O275" s="86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8" t="s">
        <v>280</v>
      </c>
      <c r="AT275" s="218" t="s">
        <v>175</v>
      </c>
      <c r="AU275" s="218" t="s">
        <v>81</v>
      </c>
      <c r="AY275" s="19" t="s">
        <v>173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79</v>
      </c>
      <c r="BK275" s="219">
        <f>ROUND(I275*H275,2)</f>
        <v>0</v>
      </c>
      <c r="BL275" s="19" t="s">
        <v>280</v>
      </c>
      <c r="BM275" s="218" t="s">
        <v>492</v>
      </c>
    </row>
    <row r="276" s="2" customFormat="1" ht="21.75" customHeight="1">
      <c r="A276" s="40"/>
      <c r="B276" s="41"/>
      <c r="C276" s="207" t="s">
        <v>493</v>
      </c>
      <c r="D276" s="207" t="s">
        <v>175</v>
      </c>
      <c r="E276" s="208" t="s">
        <v>494</v>
      </c>
      <c r="F276" s="209" t="s">
        <v>495</v>
      </c>
      <c r="G276" s="210" t="s">
        <v>178</v>
      </c>
      <c r="H276" s="211">
        <v>1</v>
      </c>
      <c r="I276" s="212"/>
      <c r="J276" s="213">
        <f>ROUND(I276*H276,2)</f>
        <v>0</v>
      </c>
      <c r="K276" s="209" t="s">
        <v>19</v>
      </c>
      <c r="L276" s="46"/>
      <c r="M276" s="214" t="s">
        <v>19</v>
      </c>
      <c r="N276" s="215" t="s">
        <v>42</v>
      </c>
      <c r="O276" s="86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280</v>
      </c>
      <c r="AT276" s="218" t="s">
        <v>175</v>
      </c>
      <c r="AU276" s="218" t="s">
        <v>81</v>
      </c>
      <c r="AY276" s="19" t="s">
        <v>173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79</v>
      </c>
      <c r="BK276" s="219">
        <f>ROUND(I276*H276,2)</f>
        <v>0</v>
      </c>
      <c r="BL276" s="19" t="s">
        <v>280</v>
      </c>
      <c r="BM276" s="218" t="s">
        <v>496</v>
      </c>
    </row>
    <row r="277" s="2" customFormat="1" ht="21.75" customHeight="1">
      <c r="A277" s="40"/>
      <c r="B277" s="41"/>
      <c r="C277" s="207" t="s">
        <v>497</v>
      </c>
      <c r="D277" s="207" t="s">
        <v>175</v>
      </c>
      <c r="E277" s="208" t="s">
        <v>498</v>
      </c>
      <c r="F277" s="209" t="s">
        <v>499</v>
      </c>
      <c r="G277" s="210" t="s">
        <v>178</v>
      </c>
      <c r="H277" s="211">
        <v>2</v>
      </c>
      <c r="I277" s="212"/>
      <c r="J277" s="213">
        <f>ROUND(I277*H277,2)</f>
        <v>0</v>
      </c>
      <c r="K277" s="209" t="s">
        <v>19</v>
      </c>
      <c r="L277" s="46"/>
      <c r="M277" s="214" t="s">
        <v>19</v>
      </c>
      <c r="N277" s="215" t="s">
        <v>42</v>
      </c>
      <c r="O277" s="86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8" t="s">
        <v>280</v>
      </c>
      <c r="AT277" s="218" t="s">
        <v>175</v>
      </c>
      <c r="AU277" s="218" t="s">
        <v>81</v>
      </c>
      <c r="AY277" s="19" t="s">
        <v>173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9" t="s">
        <v>79</v>
      </c>
      <c r="BK277" s="219">
        <f>ROUND(I277*H277,2)</f>
        <v>0</v>
      </c>
      <c r="BL277" s="19" t="s">
        <v>280</v>
      </c>
      <c r="BM277" s="218" t="s">
        <v>500</v>
      </c>
    </row>
    <row r="278" s="2" customFormat="1" ht="21.75" customHeight="1">
      <c r="A278" s="40"/>
      <c r="B278" s="41"/>
      <c r="C278" s="207" t="s">
        <v>501</v>
      </c>
      <c r="D278" s="207" t="s">
        <v>175</v>
      </c>
      <c r="E278" s="208" t="s">
        <v>502</v>
      </c>
      <c r="F278" s="209" t="s">
        <v>503</v>
      </c>
      <c r="G278" s="210" t="s">
        <v>178</v>
      </c>
      <c r="H278" s="211">
        <v>3</v>
      </c>
      <c r="I278" s="212"/>
      <c r="J278" s="213">
        <f>ROUND(I278*H278,2)</f>
        <v>0</v>
      </c>
      <c r="K278" s="209" t="s">
        <v>19</v>
      </c>
      <c r="L278" s="46"/>
      <c r="M278" s="214" t="s">
        <v>19</v>
      </c>
      <c r="N278" s="215" t="s">
        <v>42</v>
      </c>
      <c r="O278" s="86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8" t="s">
        <v>280</v>
      </c>
      <c r="AT278" s="218" t="s">
        <v>175</v>
      </c>
      <c r="AU278" s="218" t="s">
        <v>81</v>
      </c>
      <c r="AY278" s="19" t="s">
        <v>173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19" t="s">
        <v>79</v>
      </c>
      <c r="BK278" s="219">
        <f>ROUND(I278*H278,2)</f>
        <v>0</v>
      </c>
      <c r="BL278" s="19" t="s">
        <v>280</v>
      </c>
      <c r="BM278" s="218" t="s">
        <v>504</v>
      </c>
    </row>
    <row r="279" s="12" customFormat="1" ht="22.8" customHeight="1">
      <c r="A279" s="12"/>
      <c r="B279" s="191"/>
      <c r="C279" s="192"/>
      <c r="D279" s="193" t="s">
        <v>70</v>
      </c>
      <c r="E279" s="205" t="s">
        <v>505</v>
      </c>
      <c r="F279" s="205" t="s">
        <v>506</v>
      </c>
      <c r="G279" s="192"/>
      <c r="H279" s="192"/>
      <c r="I279" s="195"/>
      <c r="J279" s="206">
        <f>BK279</f>
        <v>0</v>
      </c>
      <c r="K279" s="192"/>
      <c r="L279" s="197"/>
      <c r="M279" s="198"/>
      <c r="N279" s="199"/>
      <c r="O279" s="199"/>
      <c r="P279" s="200">
        <f>SUM(P280:P282)</f>
        <v>0</v>
      </c>
      <c r="Q279" s="199"/>
      <c r="R279" s="200">
        <f>SUM(R280:R282)</f>
        <v>0</v>
      </c>
      <c r="S279" s="199"/>
      <c r="T279" s="201">
        <f>SUM(T280:T282)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2" t="s">
        <v>81</v>
      </c>
      <c r="AT279" s="203" t="s">
        <v>70</v>
      </c>
      <c r="AU279" s="203" t="s">
        <v>79</v>
      </c>
      <c r="AY279" s="202" t="s">
        <v>173</v>
      </c>
      <c r="BK279" s="204">
        <f>SUM(BK280:BK282)</f>
        <v>0</v>
      </c>
    </row>
    <row r="280" s="2" customFormat="1" ht="24.15" customHeight="1">
      <c r="A280" s="40"/>
      <c r="B280" s="41"/>
      <c r="C280" s="207" t="s">
        <v>507</v>
      </c>
      <c r="D280" s="207" t="s">
        <v>175</v>
      </c>
      <c r="E280" s="208" t="s">
        <v>508</v>
      </c>
      <c r="F280" s="209" t="s">
        <v>509</v>
      </c>
      <c r="G280" s="210" t="s">
        <v>178</v>
      </c>
      <c r="H280" s="211">
        <v>2</v>
      </c>
      <c r="I280" s="212"/>
      <c r="J280" s="213">
        <f>ROUND(I280*H280,2)</f>
        <v>0</v>
      </c>
      <c r="K280" s="209" t="s">
        <v>19</v>
      </c>
      <c r="L280" s="46"/>
      <c r="M280" s="214" t="s">
        <v>19</v>
      </c>
      <c r="N280" s="215" t="s">
        <v>42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280</v>
      </c>
      <c r="AT280" s="218" t="s">
        <v>175</v>
      </c>
      <c r="AU280" s="218" t="s">
        <v>81</v>
      </c>
      <c r="AY280" s="19" t="s">
        <v>173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79</v>
      </c>
      <c r="BK280" s="219">
        <f>ROUND(I280*H280,2)</f>
        <v>0</v>
      </c>
      <c r="BL280" s="19" t="s">
        <v>280</v>
      </c>
      <c r="BM280" s="218" t="s">
        <v>510</v>
      </c>
    </row>
    <row r="281" s="2" customFormat="1" ht="24.15" customHeight="1">
      <c r="A281" s="40"/>
      <c r="B281" s="41"/>
      <c r="C281" s="207" t="s">
        <v>511</v>
      </c>
      <c r="D281" s="207" t="s">
        <v>175</v>
      </c>
      <c r="E281" s="208" t="s">
        <v>512</v>
      </c>
      <c r="F281" s="209" t="s">
        <v>513</v>
      </c>
      <c r="G281" s="210" t="s">
        <v>178</v>
      </c>
      <c r="H281" s="211">
        <v>2</v>
      </c>
      <c r="I281" s="212"/>
      <c r="J281" s="213">
        <f>ROUND(I281*H281,2)</f>
        <v>0</v>
      </c>
      <c r="K281" s="209" t="s">
        <v>19</v>
      </c>
      <c r="L281" s="46"/>
      <c r="M281" s="214" t="s">
        <v>19</v>
      </c>
      <c r="N281" s="215" t="s">
        <v>42</v>
      </c>
      <c r="O281" s="86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8" t="s">
        <v>280</v>
      </c>
      <c r="AT281" s="218" t="s">
        <v>175</v>
      </c>
      <c r="AU281" s="218" t="s">
        <v>81</v>
      </c>
      <c r="AY281" s="19" t="s">
        <v>173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79</v>
      </c>
      <c r="BK281" s="219">
        <f>ROUND(I281*H281,2)</f>
        <v>0</v>
      </c>
      <c r="BL281" s="19" t="s">
        <v>280</v>
      </c>
      <c r="BM281" s="218" t="s">
        <v>514</v>
      </c>
    </row>
    <row r="282" s="2" customFormat="1" ht="16.5" customHeight="1">
      <c r="A282" s="40"/>
      <c r="B282" s="41"/>
      <c r="C282" s="207" t="s">
        <v>515</v>
      </c>
      <c r="D282" s="207" t="s">
        <v>175</v>
      </c>
      <c r="E282" s="208" t="s">
        <v>516</v>
      </c>
      <c r="F282" s="209" t="s">
        <v>517</v>
      </c>
      <c r="G282" s="210" t="s">
        <v>178</v>
      </c>
      <c r="H282" s="211">
        <v>4</v>
      </c>
      <c r="I282" s="212"/>
      <c r="J282" s="213">
        <f>ROUND(I282*H282,2)</f>
        <v>0</v>
      </c>
      <c r="K282" s="209" t="s">
        <v>19</v>
      </c>
      <c r="L282" s="46"/>
      <c r="M282" s="214" t="s">
        <v>19</v>
      </c>
      <c r="N282" s="215" t="s">
        <v>42</v>
      </c>
      <c r="O282" s="86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8" t="s">
        <v>280</v>
      </c>
      <c r="AT282" s="218" t="s">
        <v>175</v>
      </c>
      <c r="AU282" s="218" t="s">
        <v>81</v>
      </c>
      <c r="AY282" s="19" t="s">
        <v>173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9" t="s">
        <v>79</v>
      </c>
      <c r="BK282" s="219">
        <f>ROUND(I282*H282,2)</f>
        <v>0</v>
      </c>
      <c r="BL282" s="19" t="s">
        <v>280</v>
      </c>
      <c r="BM282" s="218" t="s">
        <v>518</v>
      </c>
    </row>
    <row r="283" s="12" customFormat="1" ht="22.8" customHeight="1">
      <c r="A283" s="12"/>
      <c r="B283" s="191"/>
      <c r="C283" s="192"/>
      <c r="D283" s="193" t="s">
        <v>70</v>
      </c>
      <c r="E283" s="205" t="s">
        <v>519</v>
      </c>
      <c r="F283" s="205" t="s">
        <v>520</v>
      </c>
      <c r="G283" s="192"/>
      <c r="H283" s="192"/>
      <c r="I283" s="195"/>
      <c r="J283" s="206">
        <f>BK283</f>
        <v>0</v>
      </c>
      <c r="K283" s="192"/>
      <c r="L283" s="197"/>
      <c r="M283" s="198"/>
      <c r="N283" s="199"/>
      <c r="O283" s="199"/>
      <c r="P283" s="200">
        <f>SUM(P284:P328)</f>
        <v>0</v>
      </c>
      <c r="Q283" s="199"/>
      <c r="R283" s="200">
        <f>SUM(R284:R328)</f>
        <v>2.4892143999999998</v>
      </c>
      <c r="S283" s="199"/>
      <c r="T283" s="201">
        <f>SUM(T284:T328)</f>
        <v>3.6091371999999993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2" t="s">
        <v>81</v>
      </c>
      <c r="AT283" s="203" t="s">
        <v>70</v>
      </c>
      <c r="AU283" s="203" t="s">
        <v>79</v>
      </c>
      <c r="AY283" s="202" t="s">
        <v>173</v>
      </c>
      <c r="BK283" s="204">
        <f>SUM(BK284:BK328)</f>
        <v>0</v>
      </c>
    </row>
    <row r="284" s="2" customFormat="1" ht="16.5" customHeight="1">
      <c r="A284" s="40"/>
      <c r="B284" s="41"/>
      <c r="C284" s="207" t="s">
        <v>521</v>
      </c>
      <c r="D284" s="207" t="s">
        <v>175</v>
      </c>
      <c r="E284" s="208" t="s">
        <v>522</v>
      </c>
      <c r="F284" s="209" t="s">
        <v>523</v>
      </c>
      <c r="G284" s="210" t="s">
        <v>105</v>
      </c>
      <c r="H284" s="211">
        <v>57.219999999999999</v>
      </c>
      <c r="I284" s="212"/>
      <c r="J284" s="213">
        <f>ROUND(I284*H284,2)</f>
        <v>0</v>
      </c>
      <c r="K284" s="209" t="s">
        <v>179</v>
      </c>
      <c r="L284" s="46"/>
      <c r="M284" s="214" t="s">
        <v>19</v>
      </c>
      <c r="N284" s="215" t="s">
        <v>42</v>
      </c>
      <c r="O284" s="86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8" t="s">
        <v>280</v>
      </c>
      <c r="AT284" s="218" t="s">
        <v>175</v>
      </c>
      <c r="AU284" s="218" t="s">
        <v>81</v>
      </c>
      <c r="AY284" s="19" t="s">
        <v>173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9" t="s">
        <v>79</v>
      </c>
      <c r="BK284" s="219">
        <f>ROUND(I284*H284,2)</f>
        <v>0</v>
      </c>
      <c r="BL284" s="19" t="s">
        <v>280</v>
      </c>
      <c r="BM284" s="218" t="s">
        <v>524</v>
      </c>
    </row>
    <row r="285" s="2" customFormat="1">
      <c r="A285" s="40"/>
      <c r="B285" s="41"/>
      <c r="C285" s="42"/>
      <c r="D285" s="220" t="s">
        <v>182</v>
      </c>
      <c r="E285" s="42"/>
      <c r="F285" s="221" t="s">
        <v>525</v>
      </c>
      <c r="G285" s="42"/>
      <c r="H285" s="42"/>
      <c r="I285" s="222"/>
      <c r="J285" s="42"/>
      <c r="K285" s="42"/>
      <c r="L285" s="46"/>
      <c r="M285" s="223"/>
      <c r="N285" s="22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182</v>
      </c>
      <c r="AU285" s="19" t="s">
        <v>81</v>
      </c>
    </row>
    <row r="286" s="14" customFormat="1">
      <c r="A286" s="14"/>
      <c r="B286" s="236"/>
      <c r="C286" s="237"/>
      <c r="D286" s="227" t="s">
        <v>189</v>
      </c>
      <c r="E286" s="238" t="s">
        <v>19</v>
      </c>
      <c r="F286" s="239" t="s">
        <v>526</v>
      </c>
      <c r="G286" s="237"/>
      <c r="H286" s="240">
        <v>57.219999999999999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189</v>
      </c>
      <c r="AU286" s="246" t="s">
        <v>81</v>
      </c>
      <c r="AV286" s="14" t="s">
        <v>81</v>
      </c>
      <c r="AW286" s="14" t="s">
        <v>33</v>
      </c>
      <c r="AX286" s="14" t="s">
        <v>79</v>
      </c>
      <c r="AY286" s="246" t="s">
        <v>173</v>
      </c>
    </row>
    <row r="287" s="2" customFormat="1" ht="16.5" customHeight="1">
      <c r="A287" s="40"/>
      <c r="B287" s="41"/>
      <c r="C287" s="207" t="s">
        <v>527</v>
      </c>
      <c r="D287" s="207" t="s">
        <v>175</v>
      </c>
      <c r="E287" s="208" t="s">
        <v>528</v>
      </c>
      <c r="F287" s="209" t="s">
        <v>529</v>
      </c>
      <c r="G287" s="210" t="s">
        <v>105</v>
      </c>
      <c r="H287" s="211">
        <v>57.219999999999999</v>
      </c>
      <c r="I287" s="212"/>
      <c r="J287" s="213">
        <f>ROUND(I287*H287,2)</f>
        <v>0</v>
      </c>
      <c r="K287" s="209" t="s">
        <v>179</v>
      </c>
      <c r="L287" s="46"/>
      <c r="M287" s="214" t="s">
        <v>19</v>
      </c>
      <c r="N287" s="215" t="s">
        <v>42</v>
      </c>
      <c r="O287" s="86"/>
      <c r="P287" s="216">
        <f>O287*H287</f>
        <v>0</v>
      </c>
      <c r="Q287" s="216">
        <v>0.00029999999999999997</v>
      </c>
      <c r="R287" s="216">
        <f>Q287*H287</f>
        <v>0.017165999999999997</v>
      </c>
      <c r="S287" s="216">
        <v>0</v>
      </c>
      <c r="T287" s="217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8" t="s">
        <v>280</v>
      </c>
      <c r="AT287" s="218" t="s">
        <v>175</v>
      </c>
      <c r="AU287" s="218" t="s">
        <v>81</v>
      </c>
      <c r="AY287" s="19" t="s">
        <v>173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19" t="s">
        <v>79</v>
      </c>
      <c r="BK287" s="219">
        <f>ROUND(I287*H287,2)</f>
        <v>0</v>
      </c>
      <c r="BL287" s="19" t="s">
        <v>280</v>
      </c>
      <c r="BM287" s="218" t="s">
        <v>530</v>
      </c>
    </row>
    <row r="288" s="2" customFormat="1">
      <c r="A288" s="40"/>
      <c r="B288" s="41"/>
      <c r="C288" s="42"/>
      <c r="D288" s="220" t="s">
        <v>182</v>
      </c>
      <c r="E288" s="42"/>
      <c r="F288" s="221" t="s">
        <v>531</v>
      </c>
      <c r="G288" s="42"/>
      <c r="H288" s="42"/>
      <c r="I288" s="222"/>
      <c r="J288" s="42"/>
      <c r="K288" s="42"/>
      <c r="L288" s="46"/>
      <c r="M288" s="223"/>
      <c r="N288" s="224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182</v>
      </c>
      <c r="AU288" s="19" t="s">
        <v>81</v>
      </c>
    </row>
    <row r="289" s="14" customFormat="1">
      <c r="A289" s="14"/>
      <c r="B289" s="236"/>
      <c r="C289" s="237"/>
      <c r="D289" s="227" t="s">
        <v>189</v>
      </c>
      <c r="E289" s="238" t="s">
        <v>19</v>
      </c>
      <c r="F289" s="239" t="s">
        <v>532</v>
      </c>
      <c r="G289" s="237"/>
      <c r="H289" s="240">
        <v>57.219999999999999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189</v>
      </c>
      <c r="AU289" s="246" t="s">
        <v>81</v>
      </c>
      <c r="AV289" s="14" t="s">
        <v>81</v>
      </c>
      <c r="AW289" s="14" t="s">
        <v>33</v>
      </c>
      <c r="AX289" s="14" t="s">
        <v>79</v>
      </c>
      <c r="AY289" s="246" t="s">
        <v>173</v>
      </c>
    </row>
    <row r="290" s="2" customFormat="1" ht="16.5" customHeight="1">
      <c r="A290" s="40"/>
      <c r="B290" s="41"/>
      <c r="C290" s="207" t="s">
        <v>533</v>
      </c>
      <c r="D290" s="207" t="s">
        <v>175</v>
      </c>
      <c r="E290" s="208" t="s">
        <v>534</v>
      </c>
      <c r="F290" s="209" t="s">
        <v>535</v>
      </c>
      <c r="G290" s="210" t="s">
        <v>105</v>
      </c>
      <c r="H290" s="211">
        <v>46.82</v>
      </c>
      <c r="I290" s="212"/>
      <c r="J290" s="213">
        <f>ROUND(I290*H290,2)</f>
        <v>0</v>
      </c>
      <c r="K290" s="209" t="s">
        <v>179</v>
      </c>
      <c r="L290" s="46"/>
      <c r="M290" s="214" t="s">
        <v>19</v>
      </c>
      <c r="N290" s="215" t="s">
        <v>42</v>
      </c>
      <c r="O290" s="86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8" t="s">
        <v>280</v>
      </c>
      <c r="AT290" s="218" t="s">
        <v>175</v>
      </c>
      <c r="AU290" s="218" t="s">
        <v>81</v>
      </c>
      <c r="AY290" s="19" t="s">
        <v>173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9" t="s">
        <v>79</v>
      </c>
      <c r="BK290" s="219">
        <f>ROUND(I290*H290,2)</f>
        <v>0</v>
      </c>
      <c r="BL290" s="19" t="s">
        <v>280</v>
      </c>
      <c r="BM290" s="218" t="s">
        <v>536</v>
      </c>
    </row>
    <row r="291" s="2" customFormat="1">
      <c r="A291" s="40"/>
      <c r="B291" s="41"/>
      <c r="C291" s="42"/>
      <c r="D291" s="220" t="s">
        <v>182</v>
      </c>
      <c r="E291" s="42"/>
      <c r="F291" s="221" t="s">
        <v>537</v>
      </c>
      <c r="G291" s="42"/>
      <c r="H291" s="42"/>
      <c r="I291" s="222"/>
      <c r="J291" s="42"/>
      <c r="K291" s="42"/>
      <c r="L291" s="46"/>
      <c r="M291" s="223"/>
      <c r="N291" s="224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182</v>
      </c>
      <c r="AU291" s="19" t="s">
        <v>81</v>
      </c>
    </row>
    <row r="292" s="14" customFormat="1">
      <c r="A292" s="14"/>
      <c r="B292" s="236"/>
      <c r="C292" s="237"/>
      <c r="D292" s="227" t="s">
        <v>189</v>
      </c>
      <c r="E292" s="238" t="s">
        <v>19</v>
      </c>
      <c r="F292" s="239" t="s">
        <v>538</v>
      </c>
      <c r="G292" s="237"/>
      <c r="H292" s="240">
        <v>46.82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189</v>
      </c>
      <c r="AU292" s="246" t="s">
        <v>81</v>
      </c>
      <c r="AV292" s="14" t="s">
        <v>81</v>
      </c>
      <c r="AW292" s="14" t="s">
        <v>33</v>
      </c>
      <c r="AX292" s="14" t="s">
        <v>79</v>
      </c>
      <c r="AY292" s="246" t="s">
        <v>173</v>
      </c>
    </row>
    <row r="293" s="2" customFormat="1" ht="16.5" customHeight="1">
      <c r="A293" s="40"/>
      <c r="B293" s="41"/>
      <c r="C293" s="207" t="s">
        <v>539</v>
      </c>
      <c r="D293" s="207" t="s">
        <v>175</v>
      </c>
      <c r="E293" s="208" t="s">
        <v>540</v>
      </c>
      <c r="F293" s="209" t="s">
        <v>541</v>
      </c>
      <c r="G293" s="210" t="s">
        <v>105</v>
      </c>
      <c r="H293" s="211">
        <v>10.4</v>
      </c>
      <c r="I293" s="212"/>
      <c r="J293" s="213">
        <f>ROUND(I293*H293,2)</f>
        <v>0</v>
      </c>
      <c r="K293" s="209" t="s">
        <v>179</v>
      </c>
      <c r="L293" s="46"/>
      <c r="M293" s="214" t="s">
        <v>19</v>
      </c>
      <c r="N293" s="215" t="s">
        <v>42</v>
      </c>
      <c r="O293" s="86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8" t="s">
        <v>280</v>
      </c>
      <c r="AT293" s="218" t="s">
        <v>175</v>
      </c>
      <c r="AU293" s="218" t="s">
        <v>81</v>
      </c>
      <c r="AY293" s="19" t="s">
        <v>173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9" t="s">
        <v>79</v>
      </c>
      <c r="BK293" s="219">
        <f>ROUND(I293*H293,2)</f>
        <v>0</v>
      </c>
      <c r="BL293" s="19" t="s">
        <v>280</v>
      </c>
      <c r="BM293" s="218" t="s">
        <v>542</v>
      </c>
    </row>
    <row r="294" s="2" customFormat="1">
      <c r="A294" s="40"/>
      <c r="B294" s="41"/>
      <c r="C294" s="42"/>
      <c r="D294" s="220" t="s">
        <v>182</v>
      </c>
      <c r="E294" s="42"/>
      <c r="F294" s="221" t="s">
        <v>543</v>
      </c>
      <c r="G294" s="42"/>
      <c r="H294" s="42"/>
      <c r="I294" s="222"/>
      <c r="J294" s="42"/>
      <c r="K294" s="42"/>
      <c r="L294" s="46"/>
      <c r="M294" s="223"/>
      <c r="N294" s="224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182</v>
      </c>
      <c r="AU294" s="19" t="s">
        <v>81</v>
      </c>
    </row>
    <row r="295" s="14" customFormat="1">
      <c r="A295" s="14"/>
      <c r="B295" s="236"/>
      <c r="C295" s="237"/>
      <c r="D295" s="227" t="s">
        <v>189</v>
      </c>
      <c r="E295" s="238" t="s">
        <v>19</v>
      </c>
      <c r="F295" s="239" t="s">
        <v>103</v>
      </c>
      <c r="G295" s="237"/>
      <c r="H295" s="240">
        <v>10.4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189</v>
      </c>
      <c r="AU295" s="246" t="s">
        <v>81</v>
      </c>
      <c r="AV295" s="14" t="s">
        <v>81</v>
      </c>
      <c r="AW295" s="14" t="s">
        <v>33</v>
      </c>
      <c r="AX295" s="14" t="s">
        <v>79</v>
      </c>
      <c r="AY295" s="246" t="s">
        <v>173</v>
      </c>
    </row>
    <row r="296" s="2" customFormat="1" ht="24.15" customHeight="1">
      <c r="A296" s="40"/>
      <c r="B296" s="41"/>
      <c r="C296" s="207" t="s">
        <v>544</v>
      </c>
      <c r="D296" s="207" t="s">
        <v>175</v>
      </c>
      <c r="E296" s="208" t="s">
        <v>545</v>
      </c>
      <c r="F296" s="209" t="s">
        <v>546</v>
      </c>
      <c r="G296" s="210" t="s">
        <v>105</v>
      </c>
      <c r="H296" s="211">
        <v>57.219999999999999</v>
      </c>
      <c r="I296" s="212"/>
      <c r="J296" s="213">
        <f>ROUND(I296*H296,2)</f>
        <v>0</v>
      </c>
      <c r="K296" s="209" t="s">
        <v>179</v>
      </c>
      <c r="L296" s="46"/>
      <c r="M296" s="214" t="s">
        <v>19</v>
      </c>
      <c r="N296" s="215" t="s">
        <v>42</v>
      </c>
      <c r="O296" s="86"/>
      <c r="P296" s="216">
        <f>O296*H296</f>
        <v>0</v>
      </c>
      <c r="Q296" s="216">
        <v>0.0074999999999999997</v>
      </c>
      <c r="R296" s="216">
        <f>Q296*H296</f>
        <v>0.42914999999999998</v>
      </c>
      <c r="S296" s="216">
        <v>0</v>
      </c>
      <c r="T296" s="217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8" t="s">
        <v>280</v>
      </c>
      <c r="AT296" s="218" t="s">
        <v>175</v>
      </c>
      <c r="AU296" s="218" t="s">
        <v>81</v>
      </c>
      <c r="AY296" s="19" t="s">
        <v>173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19" t="s">
        <v>79</v>
      </c>
      <c r="BK296" s="219">
        <f>ROUND(I296*H296,2)</f>
        <v>0</v>
      </c>
      <c r="BL296" s="19" t="s">
        <v>280</v>
      </c>
      <c r="BM296" s="218" t="s">
        <v>547</v>
      </c>
    </row>
    <row r="297" s="2" customFormat="1">
      <c r="A297" s="40"/>
      <c r="B297" s="41"/>
      <c r="C297" s="42"/>
      <c r="D297" s="220" t="s">
        <v>182</v>
      </c>
      <c r="E297" s="42"/>
      <c r="F297" s="221" t="s">
        <v>548</v>
      </c>
      <c r="G297" s="42"/>
      <c r="H297" s="42"/>
      <c r="I297" s="222"/>
      <c r="J297" s="42"/>
      <c r="K297" s="42"/>
      <c r="L297" s="46"/>
      <c r="M297" s="223"/>
      <c r="N297" s="224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182</v>
      </c>
      <c r="AU297" s="19" t="s">
        <v>81</v>
      </c>
    </row>
    <row r="298" s="14" customFormat="1">
      <c r="A298" s="14"/>
      <c r="B298" s="236"/>
      <c r="C298" s="237"/>
      <c r="D298" s="227" t="s">
        <v>189</v>
      </c>
      <c r="E298" s="238" t="s">
        <v>19</v>
      </c>
      <c r="F298" s="239" t="s">
        <v>532</v>
      </c>
      <c r="G298" s="237"/>
      <c r="H298" s="240">
        <v>57.219999999999999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189</v>
      </c>
      <c r="AU298" s="246" t="s">
        <v>81</v>
      </c>
      <c r="AV298" s="14" t="s">
        <v>81</v>
      </c>
      <c r="AW298" s="14" t="s">
        <v>33</v>
      </c>
      <c r="AX298" s="14" t="s">
        <v>79</v>
      </c>
      <c r="AY298" s="246" t="s">
        <v>173</v>
      </c>
    </row>
    <row r="299" s="2" customFormat="1" ht="16.5" customHeight="1">
      <c r="A299" s="40"/>
      <c r="B299" s="41"/>
      <c r="C299" s="207" t="s">
        <v>549</v>
      </c>
      <c r="D299" s="207" t="s">
        <v>175</v>
      </c>
      <c r="E299" s="208" t="s">
        <v>550</v>
      </c>
      <c r="F299" s="209" t="s">
        <v>551</v>
      </c>
      <c r="G299" s="210" t="s">
        <v>223</v>
      </c>
      <c r="H299" s="211">
        <v>30</v>
      </c>
      <c r="I299" s="212"/>
      <c r="J299" s="213">
        <f>ROUND(I299*H299,2)</f>
        <v>0</v>
      </c>
      <c r="K299" s="209" t="s">
        <v>179</v>
      </c>
      <c r="L299" s="46"/>
      <c r="M299" s="214" t="s">
        <v>19</v>
      </c>
      <c r="N299" s="215" t="s">
        <v>42</v>
      </c>
      <c r="O299" s="86"/>
      <c r="P299" s="216">
        <f>O299*H299</f>
        <v>0</v>
      </c>
      <c r="Q299" s="216">
        <v>0</v>
      </c>
      <c r="R299" s="216">
        <f>Q299*H299</f>
        <v>0</v>
      </c>
      <c r="S299" s="216">
        <v>0.01174</v>
      </c>
      <c r="T299" s="217">
        <f>S299*H299</f>
        <v>0.35220000000000001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8" t="s">
        <v>280</v>
      </c>
      <c r="AT299" s="218" t="s">
        <v>175</v>
      </c>
      <c r="AU299" s="218" t="s">
        <v>81</v>
      </c>
      <c r="AY299" s="19" t="s">
        <v>173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19" t="s">
        <v>79</v>
      </c>
      <c r="BK299" s="219">
        <f>ROUND(I299*H299,2)</f>
        <v>0</v>
      </c>
      <c r="BL299" s="19" t="s">
        <v>280</v>
      </c>
      <c r="BM299" s="218" t="s">
        <v>552</v>
      </c>
    </row>
    <row r="300" s="2" customFormat="1">
      <c r="A300" s="40"/>
      <c r="B300" s="41"/>
      <c r="C300" s="42"/>
      <c r="D300" s="220" t="s">
        <v>182</v>
      </c>
      <c r="E300" s="42"/>
      <c r="F300" s="221" t="s">
        <v>553</v>
      </c>
      <c r="G300" s="42"/>
      <c r="H300" s="42"/>
      <c r="I300" s="222"/>
      <c r="J300" s="42"/>
      <c r="K300" s="42"/>
      <c r="L300" s="46"/>
      <c r="M300" s="223"/>
      <c r="N300" s="22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182</v>
      </c>
      <c r="AU300" s="19" t="s">
        <v>81</v>
      </c>
    </row>
    <row r="301" s="2" customFormat="1" ht="24.15" customHeight="1">
      <c r="A301" s="40"/>
      <c r="B301" s="41"/>
      <c r="C301" s="207" t="s">
        <v>554</v>
      </c>
      <c r="D301" s="207" t="s">
        <v>175</v>
      </c>
      <c r="E301" s="208" t="s">
        <v>555</v>
      </c>
      <c r="F301" s="209" t="s">
        <v>556</v>
      </c>
      <c r="G301" s="210" t="s">
        <v>223</v>
      </c>
      <c r="H301" s="211">
        <v>27.699999999999999</v>
      </c>
      <c r="I301" s="212"/>
      <c r="J301" s="213">
        <f>ROUND(I301*H301,2)</f>
        <v>0</v>
      </c>
      <c r="K301" s="209" t="s">
        <v>179</v>
      </c>
      <c r="L301" s="46"/>
      <c r="M301" s="214" t="s">
        <v>19</v>
      </c>
      <c r="N301" s="215" t="s">
        <v>42</v>
      </c>
      <c r="O301" s="86"/>
      <c r="P301" s="216">
        <f>O301*H301</f>
        <v>0</v>
      </c>
      <c r="Q301" s="216">
        <v>0.00042999999999999999</v>
      </c>
      <c r="R301" s="216">
        <f>Q301*H301</f>
        <v>0.011911</v>
      </c>
      <c r="S301" s="216">
        <v>0</v>
      </c>
      <c r="T301" s="21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8" t="s">
        <v>280</v>
      </c>
      <c r="AT301" s="218" t="s">
        <v>175</v>
      </c>
      <c r="AU301" s="218" t="s">
        <v>81</v>
      </c>
      <c r="AY301" s="19" t="s">
        <v>173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9" t="s">
        <v>79</v>
      </c>
      <c r="BK301" s="219">
        <f>ROUND(I301*H301,2)</f>
        <v>0</v>
      </c>
      <c r="BL301" s="19" t="s">
        <v>280</v>
      </c>
      <c r="BM301" s="218" t="s">
        <v>557</v>
      </c>
    </row>
    <row r="302" s="2" customFormat="1">
      <c r="A302" s="40"/>
      <c r="B302" s="41"/>
      <c r="C302" s="42"/>
      <c r="D302" s="220" t="s">
        <v>182</v>
      </c>
      <c r="E302" s="42"/>
      <c r="F302" s="221" t="s">
        <v>558</v>
      </c>
      <c r="G302" s="42"/>
      <c r="H302" s="42"/>
      <c r="I302" s="222"/>
      <c r="J302" s="42"/>
      <c r="K302" s="42"/>
      <c r="L302" s="46"/>
      <c r="M302" s="223"/>
      <c r="N302" s="224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182</v>
      </c>
      <c r="AU302" s="19" t="s">
        <v>81</v>
      </c>
    </row>
    <row r="303" s="2" customFormat="1" ht="16.5" customHeight="1">
      <c r="A303" s="40"/>
      <c r="B303" s="41"/>
      <c r="C303" s="247" t="s">
        <v>559</v>
      </c>
      <c r="D303" s="247" t="s">
        <v>192</v>
      </c>
      <c r="E303" s="248" t="s">
        <v>560</v>
      </c>
      <c r="F303" s="249" t="s">
        <v>561</v>
      </c>
      <c r="G303" s="250" t="s">
        <v>223</v>
      </c>
      <c r="H303" s="251">
        <v>30.469999999999999</v>
      </c>
      <c r="I303" s="252"/>
      <c r="J303" s="253">
        <f>ROUND(I303*H303,2)</f>
        <v>0</v>
      </c>
      <c r="K303" s="249" t="s">
        <v>179</v>
      </c>
      <c r="L303" s="254"/>
      <c r="M303" s="255" t="s">
        <v>19</v>
      </c>
      <c r="N303" s="256" t="s">
        <v>42</v>
      </c>
      <c r="O303" s="86"/>
      <c r="P303" s="216">
        <f>O303*H303</f>
        <v>0</v>
      </c>
      <c r="Q303" s="216">
        <v>0.00198</v>
      </c>
      <c r="R303" s="216">
        <f>Q303*H303</f>
        <v>0.060330599999999998</v>
      </c>
      <c r="S303" s="216">
        <v>0</v>
      </c>
      <c r="T303" s="217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8" t="s">
        <v>375</v>
      </c>
      <c r="AT303" s="218" t="s">
        <v>192</v>
      </c>
      <c r="AU303" s="218" t="s">
        <v>81</v>
      </c>
      <c r="AY303" s="19" t="s">
        <v>173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19" t="s">
        <v>79</v>
      </c>
      <c r="BK303" s="219">
        <f>ROUND(I303*H303,2)</f>
        <v>0</v>
      </c>
      <c r="BL303" s="19" t="s">
        <v>280</v>
      </c>
      <c r="BM303" s="218" t="s">
        <v>562</v>
      </c>
    </row>
    <row r="304" s="14" customFormat="1">
      <c r="A304" s="14"/>
      <c r="B304" s="236"/>
      <c r="C304" s="237"/>
      <c r="D304" s="227" t="s">
        <v>189</v>
      </c>
      <c r="E304" s="237"/>
      <c r="F304" s="239" t="s">
        <v>563</v>
      </c>
      <c r="G304" s="237"/>
      <c r="H304" s="240">
        <v>30.469999999999999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189</v>
      </c>
      <c r="AU304" s="246" t="s">
        <v>81</v>
      </c>
      <c r="AV304" s="14" t="s">
        <v>81</v>
      </c>
      <c r="AW304" s="14" t="s">
        <v>4</v>
      </c>
      <c r="AX304" s="14" t="s">
        <v>79</v>
      </c>
      <c r="AY304" s="246" t="s">
        <v>173</v>
      </c>
    </row>
    <row r="305" s="2" customFormat="1" ht="16.5" customHeight="1">
      <c r="A305" s="40"/>
      <c r="B305" s="41"/>
      <c r="C305" s="207" t="s">
        <v>564</v>
      </c>
      <c r="D305" s="207" t="s">
        <v>175</v>
      </c>
      <c r="E305" s="208" t="s">
        <v>565</v>
      </c>
      <c r="F305" s="209" t="s">
        <v>566</v>
      </c>
      <c r="G305" s="210" t="s">
        <v>105</v>
      </c>
      <c r="H305" s="211">
        <v>39.159999999999997</v>
      </c>
      <c r="I305" s="212"/>
      <c r="J305" s="213">
        <f>ROUND(I305*H305,2)</f>
        <v>0</v>
      </c>
      <c r="K305" s="209" t="s">
        <v>179</v>
      </c>
      <c r="L305" s="46"/>
      <c r="M305" s="214" t="s">
        <v>19</v>
      </c>
      <c r="N305" s="215" t="s">
        <v>42</v>
      </c>
      <c r="O305" s="86"/>
      <c r="P305" s="216">
        <f>O305*H305</f>
        <v>0</v>
      </c>
      <c r="Q305" s="216">
        <v>0</v>
      </c>
      <c r="R305" s="216">
        <f>Q305*H305</f>
        <v>0</v>
      </c>
      <c r="S305" s="216">
        <v>0.083169999999999994</v>
      </c>
      <c r="T305" s="217">
        <f>S305*H305</f>
        <v>3.2569371999999994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8" t="s">
        <v>280</v>
      </c>
      <c r="AT305" s="218" t="s">
        <v>175</v>
      </c>
      <c r="AU305" s="218" t="s">
        <v>81</v>
      </c>
      <c r="AY305" s="19" t="s">
        <v>173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9" t="s">
        <v>79</v>
      </c>
      <c r="BK305" s="219">
        <f>ROUND(I305*H305,2)</f>
        <v>0</v>
      </c>
      <c r="BL305" s="19" t="s">
        <v>280</v>
      </c>
      <c r="BM305" s="218" t="s">
        <v>567</v>
      </c>
    </row>
    <row r="306" s="2" customFormat="1">
      <c r="A306" s="40"/>
      <c r="B306" s="41"/>
      <c r="C306" s="42"/>
      <c r="D306" s="220" t="s">
        <v>182</v>
      </c>
      <c r="E306" s="42"/>
      <c r="F306" s="221" t="s">
        <v>568</v>
      </c>
      <c r="G306" s="42"/>
      <c r="H306" s="42"/>
      <c r="I306" s="222"/>
      <c r="J306" s="42"/>
      <c r="K306" s="42"/>
      <c r="L306" s="46"/>
      <c r="M306" s="223"/>
      <c r="N306" s="224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182</v>
      </c>
      <c r="AU306" s="19" t="s">
        <v>81</v>
      </c>
    </row>
    <row r="307" s="13" customFormat="1">
      <c r="A307" s="13"/>
      <c r="B307" s="225"/>
      <c r="C307" s="226"/>
      <c r="D307" s="227" t="s">
        <v>189</v>
      </c>
      <c r="E307" s="228" t="s">
        <v>19</v>
      </c>
      <c r="F307" s="229" t="s">
        <v>217</v>
      </c>
      <c r="G307" s="226"/>
      <c r="H307" s="228" t="s">
        <v>19</v>
      </c>
      <c r="I307" s="230"/>
      <c r="J307" s="226"/>
      <c r="K307" s="226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189</v>
      </c>
      <c r="AU307" s="235" t="s">
        <v>81</v>
      </c>
      <c r="AV307" s="13" t="s">
        <v>79</v>
      </c>
      <c r="AW307" s="13" t="s">
        <v>33</v>
      </c>
      <c r="AX307" s="13" t="s">
        <v>71</v>
      </c>
      <c r="AY307" s="235" t="s">
        <v>173</v>
      </c>
    </row>
    <row r="308" s="14" customFormat="1">
      <c r="A308" s="14"/>
      <c r="B308" s="236"/>
      <c r="C308" s="237"/>
      <c r="D308" s="227" t="s">
        <v>189</v>
      </c>
      <c r="E308" s="238" t="s">
        <v>19</v>
      </c>
      <c r="F308" s="239" t="s">
        <v>114</v>
      </c>
      <c r="G308" s="237"/>
      <c r="H308" s="240">
        <v>14.98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189</v>
      </c>
      <c r="AU308" s="246" t="s">
        <v>81</v>
      </c>
      <c r="AV308" s="14" t="s">
        <v>81</v>
      </c>
      <c r="AW308" s="14" t="s">
        <v>33</v>
      </c>
      <c r="AX308" s="14" t="s">
        <v>71</v>
      </c>
      <c r="AY308" s="246" t="s">
        <v>173</v>
      </c>
    </row>
    <row r="309" s="13" customFormat="1">
      <c r="A309" s="13"/>
      <c r="B309" s="225"/>
      <c r="C309" s="226"/>
      <c r="D309" s="227" t="s">
        <v>189</v>
      </c>
      <c r="E309" s="228" t="s">
        <v>19</v>
      </c>
      <c r="F309" s="229" t="s">
        <v>368</v>
      </c>
      <c r="G309" s="226"/>
      <c r="H309" s="228" t="s">
        <v>19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189</v>
      </c>
      <c r="AU309" s="235" t="s">
        <v>81</v>
      </c>
      <c r="AV309" s="13" t="s">
        <v>79</v>
      </c>
      <c r="AW309" s="13" t="s">
        <v>33</v>
      </c>
      <c r="AX309" s="13" t="s">
        <v>71</v>
      </c>
      <c r="AY309" s="235" t="s">
        <v>173</v>
      </c>
    </row>
    <row r="310" s="14" customFormat="1">
      <c r="A310" s="14"/>
      <c r="B310" s="236"/>
      <c r="C310" s="237"/>
      <c r="D310" s="227" t="s">
        <v>189</v>
      </c>
      <c r="E310" s="238" t="s">
        <v>19</v>
      </c>
      <c r="F310" s="239" t="s">
        <v>569</v>
      </c>
      <c r="G310" s="237"/>
      <c r="H310" s="240">
        <v>24.18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6" t="s">
        <v>189</v>
      </c>
      <c r="AU310" s="246" t="s">
        <v>81</v>
      </c>
      <c r="AV310" s="14" t="s">
        <v>81</v>
      </c>
      <c r="AW310" s="14" t="s">
        <v>33</v>
      </c>
      <c r="AX310" s="14" t="s">
        <v>71</v>
      </c>
      <c r="AY310" s="246" t="s">
        <v>173</v>
      </c>
    </row>
    <row r="311" s="15" customFormat="1">
      <c r="A311" s="15"/>
      <c r="B311" s="257"/>
      <c r="C311" s="258"/>
      <c r="D311" s="227" t="s">
        <v>189</v>
      </c>
      <c r="E311" s="259" t="s">
        <v>19</v>
      </c>
      <c r="F311" s="260" t="s">
        <v>206</v>
      </c>
      <c r="G311" s="258"/>
      <c r="H311" s="261">
        <v>39.159999999999997</v>
      </c>
      <c r="I311" s="262"/>
      <c r="J311" s="258"/>
      <c r="K311" s="258"/>
      <c r="L311" s="263"/>
      <c r="M311" s="264"/>
      <c r="N311" s="265"/>
      <c r="O311" s="265"/>
      <c r="P311" s="265"/>
      <c r="Q311" s="265"/>
      <c r="R311" s="265"/>
      <c r="S311" s="265"/>
      <c r="T311" s="26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7" t="s">
        <v>189</v>
      </c>
      <c r="AU311" s="267" t="s">
        <v>81</v>
      </c>
      <c r="AV311" s="15" t="s">
        <v>180</v>
      </c>
      <c r="AW311" s="15" t="s">
        <v>33</v>
      </c>
      <c r="AX311" s="15" t="s">
        <v>79</v>
      </c>
      <c r="AY311" s="267" t="s">
        <v>173</v>
      </c>
    </row>
    <row r="312" s="2" customFormat="1" ht="24.15" customHeight="1">
      <c r="A312" s="40"/>
      <c r="B312" s="41"/>
      <c r="C312" s="207" t="s">
        <v>570</v>
      </c>
      <c r="D312" s="207" t="s">
        <v>175</v>
      </c>
      <c r="E312" s="208" t="s">
        <v>571</v>
      </c>
      <c r="F312" s="209" t="s">
        <v>572</v>
      </c>
      <c r="G312" s="210" t="s">
        <v>105</v>
      </c>
      <c r="H312" s="211">
        <v>57.219999999999999</v>
      </c>
      <c r="I312" s="212"/>
      <c r="J312" s="213">
        <f>ROUND(I312*H312,2)</f>
        <v>0</v>
      </c>
      <c r="K312" s="209" t="s">
        <v>179</v>
      </c>
      <c r="L312" s="46"/>
      <c r="M312" s="214" t="s">
        <v>19</v>
      </c>
      <c r="N312" s="215" t="s">
        <v>42</v>
      </c>
      <c r="O312" s="86"/>
      <c r="P312" s="216">
        <f>O312*H312</f>
        <v>0</v>
      </c>
      <c r="Q312" s="216">
        <v>0.0090900000000000009</v>
      </c>
      <c r="R312" s="216">
        <f>Q312*H312</f>
        <v>0.52012980000000009</v>
      </c>
      <c r="S312" s="216">
        <v>0</v>
      </c>
      <c r="T312" s="217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8" t="s">
        <v>280</v>
      </c>
      <c r="AT312" s="218" t="s">
        <v>175</v>
      </c>
      <c r="AU312" s="218" t="s">
        <v>81</v>
      </c>
      <c r="AY312" s="19" t="s">
        <v>173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19" t="s">
        <v>79</v>
      </c>
      <c r="BK312" s="219">
        <f>ROUND(I312*H312,2)</f>
        <v>0</v>
      </c>
      <c r="BL312" s="19" t="s">
        <v>280</v>
      </c>
      <c r="BM312" s="218" t="s">
        <v>573</v>
      </c>
    </row>
    <row r="313" s="2" customFormat="1">
      <c r="A313" s="40"/>
      <c r="B313" s="41"/>
      <c r="C313" s="42"/>
      <c r="D313" s="220" t="s">
        <v>182</v>
      </c>
      <c r="E313" s="42"/>
      <c r="F313" s="221" t="s">
        <v>574</v>
      </c>
      <c r="G313" s="42"/>
      <c r="H313" s="42"/>
      <c r="I313" s="222"/>
      <c r="J313" s="42"/>
      <c r="K313" s="42"/>
      <c r="L313" s="46"/>
      <c r="M313" s="223"/>
      <c r="N313" s="224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182</v>
      </c>
      <c r="AU313" s="19" t="s">
        <v>81</v>
      </c>
    </row>
    <row r="314" s="14" customFormat="1">
      <c r="A314" s="14"/>
      <c r="B314" s="236"/>
      <c r="C314" s="237"/>
      <c r="D314" s="227" t="s">
        <v>189</v>
      </c>
      <c r="E314" s="238" t="s">
        <v>19</v>
      </c>
      <c r="F314" s="239" t="s">
        <v>575</v>
      </c>
      <c r="G314" s="237"/>
      <c r="H314" s="240">
        <v>57.219999999999999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189</v>
      </c>
      <c r="AU314" s="246" t="s">
        <v>81</v>
      </c>
      <c r="AV314" s="14" t="s">
        <v>81</v>
      </c>
      <c r="AW314" s="14" t="s">
        <v>33</v>
      </c>
      <c r="AX314" s="14" t="s">
        <v>79</v>
      </c>
      <c r="AY314" s="246" t="s">
        <v>173</v>
      </c>
    </row>
    <row r="315" s="2" customFormat="1" ht="21.75" customHeight="1">
      <c r="A315" s="40"/>
      <c r="B315" s="41"/>
      <c r="C315" s="247" t="s">
        <v>576</v>
      </c>
      <c r="D315" s="247" t="s">
        <v>192</v>
      </c>
      <c r="E315" s="248" t="s">
        <v>577</v>
      </c>
      <c r="F315" s="249" t="s">
        <v>578</v>
      </c>
      <c r="G315" s="250" t="s">
        <v>105</v>
      </c>
      <c r="H315" s="251">
        <v>32.728999999999999</v>
      </c>
      <c r="I315" s="252"/>
      <c r="J315" s="253">
        <f>ROUND(I315*H315,2)</f>
        <v>0</v>
      </c>
      <c r="K315" s="249" t="s">
        <v>19</v>
      </c>
      <c r="L315" s="254"/>
      <c r="M315" s="255" t="s">
        <v>19</v>
      </c>
      <c r="N315" s="256" t="s">
        <v>42</v>
      </c>
      <c r="O315" s="86"/>
      <c r="P315" s="216">
        <f>O315*H315</f>
        <v>0</v>
      </c>
      <c r="Q315" s="216">
        <v>0.021999999999999999</v>
      </c>
      <c r="R315" s="216">
        <f>Q315*H315</f>
        <v>0.72003799999999996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375</v>
      </c>
      <c r="AT315" s="218" t="s">
        <v>192</v>
      </c>
      <c r="AU315" s="218" t="s">
        <v>81</v>
      </c>
      <c r="AY315" s="19" t="s">
        <v>173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79</v>
      </c>
      <c r="BK315" s="219">
        <f>ROUND(I315*H315,2)</f>
        <v>0</v>
      </c>
      <c r="BL315" s="19" t="s">
        <v>280</v>
      </c>
      <c r="BM315" s="218" t="s">
        <v>579</v>
      </c>
    </row>
    <row r="316" s="14" customFormat="1">
      <c r="A316" s="14"/>
      <c r="B316" s="236"/>
      <c r="C316" s="237"/>
      <c r="D316" s="227" t="s">
        <v>189</v>
      </c>
      <c r="E316" s="238" t="s">
        <v>19</v>
      </c>
      <c r="F316" s="239" t="s">
        <v>580</v>
      </c>
      <c r="G316" s="237"/>
      <c r="H316" s="240">
        <v>28.460000000000001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189</v>
      </c>
      <c r="AU316" s="246" t="s">
        <v>81</v>
      </c>
      <c r="AV316" s="14" t="s">
        <v>81</v>
      </c>
      <c r="AW316" s="14" t="s">
        <v>33</v>
      </c>
      <c r="AX316" s="14" t="s">
        <v>79</v>
      </c>
      <c r="AY316" s="246" t="s">
        <v>173</v>
      </c>
    </row>
    <row r="317" s="14" customFormat="1">
      <c r="A317" s="14"/>
      <c r="B317" s="236"/>
      <c r="C317" s="237"/>
      <c r="D317" s="227" t="s">
        <v>189</v>
      </c>
      <c r="E317" s="237"/>
      <c r="F317" s="239" t="s">
        <v>581</v>
      </c>
      <c r="G317" s="237"/>
      <c r="H317" s="240">
        <v>32.728999999999999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189</v>
      </c>
      <c r="AU317" s="246" t="s">
        <v>81</v>
      </c>
      <c r="AV317" s="14" t="s">
        <v>81</v>
      </c>
      <c r="AW317" s="14" t="s">
        <v>4</v>
      </c>
      <c r="AX317" s="14" t="s">
        <v>79</v>
      </c>
      <c r="AY317" s="246" t="s">
        <v>173</v>
      </c>
    </row>
    <row r="318" s="2" customFormat="1" ht="21.75" customHeight="1">
      <c r="A318" s="40"/>
      <c r="B318" s="41"/>
      <c r="C318" s="247" t="s">
        <v>582</v>
      </c>
      <c r="D318" s="247" t="s">
        <v>192</v>
      </c>
      <c r="E318" s="248" t="s">
        <v>583</v>
      </c>
      <c r="F318" s="249" t="s">
        <v>584</v>
      </c>
      <c r="G318" s="250" t="s">
        <v>105</v>
      </c>
      <c r="H318" s="251">
        <v>15.847</v>
      </c>
      <c r="I318" s="252"/>
      <c r="J318" s="253">
        <f>ROUND(I318*H318,2)</f>
        <v>0</v>
      </c>
      <c r="K318" s="249" t="s">
        <v>19</v>
      </c>
      <c r="L318" s="254"/>
      <c r="M318" s="255" t="s">
        <v>19</v>
      </c>
      <c r="N318" s="256" t="s">
        <v>42</v>
      </c>
      <c r="O318" s="86"/>
      <c r="P318" s="216">
        <f>O318*H318</f>
        <v>0</v>
      </c>
      <c r="Q318" s="216">
        <v>0.021999999999999999</v>
      </c>
      <c r="R318" s="216">
        <f>Q318*H318</f>
        <v>0.34863399999999994</v>
      </c>
      <c r="S318" s="216">
        <v>0</v>
      </c>
      <c r="T318" s="217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8" t="s">
        <v>375</v>
      </c>
      <c r="AT318" s="218" t="s">
        <v>192</v>
      </c>
      <c r="AU318" s="218" t="s">
        <v>81</v>
      </c>
      <c r="AY318" s="19" t="s">
        <v>173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19" t="s">
        <v>79</v>
      </c>
      <c r="BK318" s="219">
        <f>ROUND(I318*H318,2)</f>
        <v>0</v>
      </c>
      <c r="BL318" s="19" t="s">
        <v>280</v>
      </c>
      <c r="BM318" s="218" t="s">
        <v>585</v>
      </c>
    </row>
    <row r="319" s="14" customFormat="1">
      <c r="A319" s="14"/>
      <c r="B319" s="236"/>
      <c r="C319" s="237"/>
      <c r="D319" s="227" t="s">
        <v>189</v>
      </c>
      <c r="E319" s="238" t="s">
        <v>19</v>
      </c>
      <c r="F319" s="239" t="s">
        <v>108</v>
      </c>
      <c r="G319" s="237"/>
      <c r="H319" s="240">
        <v>13.779999999999999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189</v>
      </c>
      <c r="AU319" s="246" t="s">
        <v>81</v>
      </c>
      <c r="AV319" s="14" t="s">
        <v>81</v>
      </c>
      <c r="AW319" s="14" t="s">
        <v>33</v>
      </c>
      <c r="AX319" s="14" t="s">
        <v>79</v>
      </c>
      <c r="AY319" s="246" t="s">
        <v>173</v>
      </c>
    </row>
    <row r="320" s="14" customFormat="1">
      <c r="A320" s="14"/>
      <c r="B320" s="236"/>
      <c r="C320" s="237"/>
      <c r="D320" s="227" t="s">
        <v>189</v>
      </c>
      <c r="E320" s="237"/>
      <c r="F320" s="239" t="s">
        <v>586</v>
      </c>
      <c r="G320" s="237"/>
      <c r="H320" s="240">
        <v>15.847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189</v>
      </c>
      <c r="AU320" s="246" t="s">
        <v>81</v>
      </c>
      <c r="AV320" s="14" t="s">
        <v>81</v>
      </c>
      <c r="AW320" s="14" t="s">
        <v>4</v>
      </c>
      <c r="AX320" s="14" t="s">
        <v>79</v>
      </c>
      <c r="AY320" s="246" t="s">
        <v>173</v>
      </c>
    </row>
    <row r="321" s="2" customFormat="1" ht="21.75" customHeight="1">
      <c r="A321" s="40"/>
      <c r="B321" s="41"/>
      <c r="C321" s="247" t="s">
        <v>587</v>
      </c>
      <c r="D321" s="247" t="s">
        <v>192</v>
      </c>
      <c r="E321" s="248" t="s">
        <v>588</v>
      </c>
      <c r="F321" s="249" t="s">
        <v>589</v>
      </c>
      <c r="G321" s="250" t="s">
        <v>105</v>
      </c>
      <c r="H321" s="251">
        <v>17.227</v>
      </c>
      <c r="I321" s="252"/>
      <c r="J321" s="253">
        <f>ROUND(I321*H321,2)</f>
        <v>0</v>
      </c>
      <c r="K321" s="249" t="s">
        <v>19</v>
      </c>
      <c r="L321" s="254"/>
      <c r="M321" s="255" t="s">
        <v>19</v>
      </c>
      <c r="N321" s="256" t="s">
        <v>42</v>
      </c>
      <c r="O321" s="86"/>
      <c r="P321" s="216">
        <f>O321*H321</f>
        <v>0</v>
      </c>
      <c r="Q321" s="216">
        <v>0.021999999999999999</v>
      </c>
      <c r="R321" s="216">
        <f>Q321*H321</f>
        <v>0.378994</v>
      </c>
      <c r="S321" s="216">
        <v>0</v>
      </c>
      <c r="T321" s="217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8" t="s">
        <v>375</v>
      </c>
      <c r="AT321" s="218" t="s">
        <v>192</v>
      </c>
      <c r="AU321" s="218" t="s">
        <v>81</v>
      </c>
      <c r="AY321" s="19" t="s">
        <v>173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19" t="s">
        <v>79</v>
      </c>
      <c r="BK321" s="219">
        <f>ROUND(I321*H321,2)</f>
        <v>0</v>
      </c>
      <c r="BL321" s="19" t="s">
        <v>280</v>
      </c>
      <c r="BM321" s="218" t="s">
        <v>590</v>
      </c>
    </row>
    <row r="322" s="14" customFormat="1">
      <c r="A322" s="14"/>
      <c r="B322" s="236"/>
      <c r="C322" s="237"/>
      <c r="D322" s="227" t="s">
        <v>189</v>
      </c>
      <c r="E322" s="238" t="s">
        <v>19</v>
      </c>
      <c r="F322" s="239" t="s">
        <v>112</v>
      </c>
      <c r="G322" s="237"/>
      <c r="H322" s="240">
        <v>14.98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189</v>
      </c>
      <c r="AU322" s="246" t="s">
        <v>81</v>
      </c>
      <c r="AV322" s="14" t="s">
        <v>81</v>
      </c>
      <c r="AW322" s="14" t="s">
        <v>33</v>
      </c>
      <c r="AX322" s="14" t="s">
        <v>79</v>
      </c>
      <c r="AY322" s="246" t="s">
        <v>173</v>
      </c>
    </row>
    <row r="323" s="14" customFormat="1">
      <c r="A323" s="14"/>
      <c r="B323" s="236"/>
      <c r="C323" s="237"/>
      <c r="D323" s="227" t="s">
        <v>189</v>
      </c>
      <c r="E323" s="237"/>
      <c r="F323" s="239" t="s">
        <v>591</v>
      </c>
      <c r="G323" s="237"/>
      <c r="H323" s="240">
        <v>17.227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189</v>
      </c>
      <c r="AU323" s="246" t="s">
        <v>81</v>
      </c>
      <c r="AV323" s="14" t="s">
        <v>81</v>
      </c>
      <c r="AW323" s="14" t="s">
        <v>4</v>
      </c>
      <c r="AX323" s="14" t="s">
        <v>79</v>
      </c>
      <c r="AY323" s="246" t="s">
        <v>173</v>
      </c>
    </row>
    <row r="324" s="2" customFormat="1" ht="16.5" customHeight="1">
      <c r="A324" s="40"/>
      <c r="B324" s="41"/>
      <c r="C324" s="207" t="s">
        <v>592</v>
      </c>
      <c r="D324" s="207" t="s">
        <v>175</v>
      </c>
      <c r="E324" s="208" t="s">
        <v>593</v>
      </c>
      <c r="F324" s="209" t="s">
        <v>594</v>
      </c>
      <c r="G324" s="210" t="s">
        <v>105</v>
      </c>
      <c r="H324" s="211">
        <v>57.219999999999999</v>
      </c>
      <c r="I324" s="212"/>
      <c r="J324" s="213">
        <f>ROUND(I324*H324,2)</f>
        <v>0</v>
      </c>
      <c r="K324" s="209" t="s">
        <v>179</v>
      </c>
      <c r="L324" s="46"/>
      <c r="M324" s="214" t="s">
        <v>19</v>
      </c>
      <c r="N324" s="215" t="s">
        <v>42</v>
      </c>
      <c r="O324" s="86"/>
      <c r="P324" s="216">
        <f>O324*H324</f>
        <v>0</v>
      </c>
      <c r="Q324" s="216">
        <v>5.0000000000000002E-05</v>
      </c>
      <c r="R324" s="216">
        <f>Q324*H324</f>
        <v>0.0028610000000000003</v>
      </c>
      <c r="S324" s="216">
        <v>0</v>
      </c>
      <c r="T324" s="217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8" t="s">
        <v>280</v>
      </c>
      <c r="AT324" s="218" t="s">
        <v>175</v>
      </c>
      <c r="AU324" s="218" t="s">
        <v>81</v>
      </c>
      <c r="AY324" s="19" t="s">
        <v>173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19" t="s">
        <v>79</v>
      </c>
      <c r="BK324" s="219">
        <f>ROUND(I324*H324,2)</f>
        <v>0</v>
      </c>
      <c r="BL324" s="19" t="s">
        <v>280</v>
      </c>
      <c r="BM324" s="218" t="s">
        <v>595</v>
      </c>
    </row>
    <row r="325" s="2" customFormat="1">
      <c r="A325" s="40"/>
      <c r="B325" s="41"/>
      <c r="C325" s="42"/>
      <c r="D325" s="220" t="s">
        <v>182</v>
      </c>
      <c r="E325" s="42"/>
      <c r="F325" s="221" t="s">
        <v>596</v>
      </c>
      <c r="G325" s="42"/>
      <c r="H325" s="42"/>
      <c r="I325" s="222"/>
      <c r="J325" s="42"/>
      <c r="K325" s="42"/>
      <c r="L325" s="46"/>
      <c r="M325" s="223"/>
      <c r="N325" s="224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182</v>
      </c>
      <c r="AU325" s="19" t="s">
        <v>81</v>
      </c>
    </row>
    <row r="326" s="14" customFormat="1">
      <c r="A326" s="14"/>
      <c r="B326" s="236"/>
      <c r="C326" s="237"/>
      <c r="D326" s="227" t="s">
        <v>189</v>
      </c>
      <c r="E326" s="238" t="s">
        <v>19</v>
      </c>
      <c r="F326" s="239" t="s">
        <v>532</v>
      </c>
      <c r="G326" s="237"/>
      <c r="H326" s="240">
        <v>57.219999999999999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189</v>
      </c>
      <c r="AU326" s="246" t="s">
        <v>81</v>
      </c>
      <c r="AV326" s="14" t="s">
        <v>81</v>
      </c>
      <c r="AW326" s="14" t="s">
        <v>33</v>
      </c>
      <c r="AX326" s="14" t="s">
        <v>79</v>
      </c>
      <c r="AY326" s="246" t="s">
        <v>173</v>
      </c>
    </row>
    <row r="327" s="2" customFormat="1" ht="24.15" customHeight="1">
      <c r="A327" s="40"/>
      <c r="B327" s="41"/>
      <c r="C327" s="207" t="s">
        <v>597</v>
      </c>
      <c r="D327" s="207" t="s">
        <v>175</v>
      </c>
      <c r="E327" s="208" t="s">
        <v>598</v>
      </c>
      <c r="F327" s="209" t="s">
        <v>599</v>
      </c>
      <c r="G327" s="210" t="s">
        <v>186</v>
      </c>
      <c r="H327" s="211">
        <v>2.4889999999999999</v>
      </c>
      <c r="I327" s="212"/>
      <c r="J327" s="213">
        <f>ROUND(I327*H327,2)</f>
        <v>0</v>
      </c>
      <c r="K327" s="209" t="s">
        <v>179</v>
      </c>
      <c r="L327" s="46"/>
      <c r="M327" s="214" t="s">
        <v>19</v>
      </c>
      <c r="N327" s="215" t="s">
        <v>42</v>
      </c>
      <c r="O327" s="86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8" t="s">
        <v>280</v>
      </c>
      <c r="AT327" s="218" t="s">
        <v>175</v>
      </c>
      <c r="AU327" s="218" t="s">
        <v>81</v>
      </c>
      <c r="AY327" s="19" t="s">
        <v>173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19" t="s">
        <v>79</v>
      </c>
      <c r="BK327" s="219">
        <f>ROUND(I327*H327,2)</f>
        <v>0</v>
      </c>
      <c r="BL327" s="19" t="s">
        <v>280</v>
      </c>
      <c r="BM327" s="218" t="s">
        <v>600</v>
      </c>
    </row>
    <row r="328" s="2" customFormat="1">
      <c r="A328" s="40"/>
      <c r="B328" s="41"/>
      <c r="C328" s="42"/>
      <c r="D328" s="220" t="s">
        <v>182</v>
      </c>
      <c r="E328" s="42"/>
      <c r="F328" s="221" t="s">
        <v>601</v>
      </c>
      <c r="G328" s="42"/>
      <c r="H328" s="42"/>
      <c r="I328" s="222"/>
      <c r="J328" s="42"/>
      <c r="K328" s="42"/>
      <c r="L328" s="46"/>
      <c r="M328" s="223"/>
      <c r="N328" s="224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182</v>
      </c>
      <c r="AU328" s="19" t="s">
        <v>81</v>
      </c>
    </row>
    <row r="329" s="12" customFormat="1" ht="22.8" customHeight="1">
      <c r="A329" s="12"/>
      <c r="B329" s="191"/>
      <c r="C329" s="192"/>
      <c r="D329" s="193" t="s">
        <v>70</v>
      </c>
      <c r="E329" s="205" t="s">
        <v>602</v>
      </c>
      <c r="F329" s="205" t="s">
        <v>603</v>
      </c>
      <c r="G329" s="192"/>
      <c r="H329" s="192"/>
      <c r="I329" s="195"/>
      <c r="J329" s="206">
        <f>BK329</f>
        <v>0</v>
      </c>
      <c r="K329" s="192"/>
      <c r="L329" s="197"/>
      <c r="M329" s="198"/>
      <c r="N329" s="199"/>
      <c r="O329" s="199"/>
      <c r="P329" s="200">
        <f>SUM(P330:P348)</f>
        <v>0</v>
      </c>
      <c r="Q329" s="199"/>
      <c r="R329" s="200">
        <f>SUM(R330:R348)</f>
        <v>5.0534632200000003</v>
      </c>
      <c r="S329" s="199"/>
      <c r="T329" s="201">
        <f>SUM(T330:T348)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2" t="s">
        <v>81</v>
      </c>
      <c r="AT329" s="203" t="s">
        <v>70</v>
      </c>
      <c r="AU329" s="203" t="s">
        <v>79</v>
      </c>
      <c r="AY329" s="202" t="s">
        <v>173</v>
      </c>
      <c r="BK329" s="204">
        <f>SUM(BK330:BK348)</f>
        <v>0</v>
      </c>
    </row>
    <row r="330" s="2" customFormat="1" ht="16.5" customHeight="1">
      <c r="A330" s="40"/>
      <c r="B330" s="41"/>
      <c r="C330" s="207" t="s">
        <v>604</v>
      </c>
      <c r="D330" s="207" t="s">
        <v>175</v>
      </c>
      <c r="E330" s="208" t="s">
        <v>605</v>
      </c>
      <c r="F330" s="209" t="s">
        <v>606</v>
      </c>
      <c r="G330" s="210" t="s">
        <v>105</v>
      </c>
      <c r="H330" s="211">
        <v>155.13800000000001</v>
      </c>
      <c r="I330" s="212"/>
      <c r="J330" s="213">
        <f>ROUND(I330*H330,2)</f>
        <v>0</v>
      </c>
      <c r="K330" s="209" t="s">
        <v>179</v>
      </c>
      <c r="L330" s="46"/>
      <c r="M330" s="214" t="s">
        <v>19</v>
      </c>
      <c r="N330" s="215" t="s">
        <v>42</v>
      </c>
      <c r="O330" s="86"/>
      <c r="P330" s="216">
        <f>O330*H330</f>
        <v>0</v>
      </c>
      <c r="Q330" s="216">
        <v>0</v>
      </c>
      <c r="R330" s="216">
        <f>Q330*H330</f>
        <v>0</v>
      </c>
      <c r="S330" s="216">
        <v>0</v>
      </c>
      <c r="T330" s="217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8" t="s">
        <v>280</v>
      </c>
      <c r="AT330" s="218" t="s">
        <v>175</v>
      </c>
      <c r="AU330" s="218" t="s">
        <v>81</v>
      </c>
      <c r="AY330" s="19" t="s">
        <v>173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19" t="s">
        <v>79</v>
      </c>
      <c r="BK330" s="219">
        <f>ROUND(I330*H330,2)</f>
        <v>0</v>
      </c>
      <c r="BL330" s="19" t="s">
        <v>280</v>
      </c>
      <c r="BM330" s="218" t="s">
        <v>607</v>
      </c>
    </row>
    <row r="331" s="2" customFormat="1">
      <c r="A331" s="40"/>
      <c r="B331" s="41"/>
      <c r="C331" s="42"/>
      <c r="D331" s="220" t="s">
        <v>182</v>
      </c>
      <c r="E331" s="42"/>
      <c r="F331" s="221" t="s">
        <v>608</v>
      </c>
      <c r="G331" s="42"/>
      <c r="H331" s="42"/>
      <c r="I331" s="222"/>
      <c r="J331" s="42"/>
      <c r="K331" s="42"/>
      <c r="L331" s="46"/>
      <c r="M331" s="223"/>
      <c r="N331" s="224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182</v>
      </c>
      <c r="AU331" s="19" t="s">
        <v>81</v>
      </c>
    </row>
    <row r="332" s="14" customFormat="1">
      <c r="A332" s="14"/>
      <c r="B332" s="236"/>
      <c r="C332" s="237"/>
      <c r="D332" s="227" t="s">
        <v>189</v>
      </c>
      <c r="E332" s="238" t="s">
        <v>19</v>
      </c>
      <c r="F332" s="239" t="s">
        <v>279</v>
      </c>
      <c r="G332" s="237"/>
      <c r="H332" s="240">
        <v>155.13800000000001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189</v>
      </c>
      <c r="AU332" s="246" t="s">
        <v>81</v>
      </c>
      <c r="AV332" s="14" t="s">
        <v>81</v>
      </c>
      <c r="AW332" s="14" t="s">
        <v>33</v>
      </c>
      <c r="AX332" s="14" t="s">
        <v>79</v>
      </c>
      <c r="AY332" s="246" t="s">
        <v>173</v>
      </c>
    </row>
    <row r="333" s="2" customFormat="1" ht="16.5" customHeight="1">
      <c r="A333" s="40"/>
      <c r="B333" s="41"/>
      <c r="C333" s="207" t="s">
        <v>609</v>
      </c>
      <c r="D333" s="207" t="s">
        <v>175</v>
      </c>
      <c r="E333" s="208" t="s">
        <v>610</v>
      </c>
      <c r="F333" s="209" t="s">
        <v>611</v>
      </c>
      <c r="G333" s="210" t="s">
        <v>105</v>
      </c>
      <c r="H333" s="211">
        <v>155.13800000000001</v>
      </c>
      <c r="I333" s="212"/>
      <c r="J333" s="213">
        <f>ROUND(I333*H333,2)</f>
        <v>0</v>
      </c>
      <c r="K333" s="209" t="s">
        <v>179</v>
      </c>
      <c r="L333" s="46"/>
      <c r="M333" s="214" t="s">
        <v>19</v>
      </c>
      <c r="N333" s="215" t="s">
        <v>42</v>
      </c>
      <c r="O333" s="86"/>
      <c r="P333" s="216">
        <f>O333*H333</f>
        <v>0</v>
      </c>
      <c r="Q333" s="216">
        <v>0.00029999999999999997</v>
      </c>
      <c r="R333" s="216">
        <f>Q333*H333</f>
        <v>0.046541399999999997</v>
      </c>
      <c r="S333" s="216">
        <v>0</v>
      </c>
      <c r="T333" s="217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8" t="s">
        <v>280</v>
      </c>
      <c r="AT333" s="218" t="s">
        <v>175</v>
      </c>
      <c r="AU333" s="218" t="s">
        <v>81</v>
      </c>
      <c r="AY333" s="19" t="s">
        <v>173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19" t="s">
        <v>79</v>
      </c>
      <c r="BK333" s="219">
        <f>ROUND(I333*H333,2)</f>
        <v>0</v>
      </c>
      <c r="BL333" s="19" t="s">
        <v>280</v>
      </c>
      <c r="BM333" s="218" t="s">
        <v>612</v>
      </c>
    </row>
    <row r="334" s="2" customFormat="1">
      <c r="A334" s="40"/>
      <c r="B334" s="41"/>
      <c r="C334" s="42"/>
      <c r="D334" s="220" t="s">
        <v>182</v>
      </c>
      <c r="E334" s="42"/>
      <c r="F334" s="221" t="s">
        <v>613</v>
      </c>
      <c r="G334" s="42"/>
      <c r="H334" s="42"/>
      <c r="I334" s="222"/>
      <c r="J334" s="42"/>
      <c r="K334" s="42"/>
      <c r="L334" s="46"/>
      <c r="M334" s="223"/>
      <c r="N334" s="224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182</v>
      </c>
      <c r="AU334" s="19" t="s">
        <v>81</v>
      </c>
    </row>
    <row r="335" s="14" customFormat="1">
      <c r="A335" s="14"/>
      <c r="B335" s="236"/>
      <c r="C335" s="237"/>
      <c r="D335" s="227" t="s">
        <v>189</v>
      </c>
      <c r="E335" s="238" t="s">
        <v>19</v>
      </c>
      <c r="F335" s="239" t="s">
        <v>279</v>
      </c>
      <c r="G335" s="237"/>
      <c r="H335" s="240">
        <v>155.13800000000001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189</v>
      </c>
      <c r="AU335" s="246" t="s">
        <v>81</v>
      </c>
      <c r="AV335" s="14" t="s">
        <v>81</v>
      </c>
      <c r="AW335" s="14" t="s">
        <v>33</v>
      </c>
      <c r="AX335" s="14" t="s">
        <v>79</v>
      </c>
      <c r="AY335" s="246" t="s">
        <v>173</v>
      </c>
    </row>
    <row r="336" s="2" customFormat="1" ht="16.5" customHeight="1">
      <c r="A336" s="40"/>
      <c r="B336" s="41"/>
      <c r="C336" s="207" t="s">
        <v>614</v>
      </c>
      <c r="D336" s="207" t="s">
        <v>175</v>
      </c>
      <c r="E336" s="208" t="s">
        <v>615</v>
      </c>
      <c r="F336" s="209" t="s">
        <v>616</v>
      </c>
      <c r="G336" s="210" t="s">
        <v>105</v>
      </c>
      <c r="H336" s="211">
        <v>132.79300000000001</v>
      </c>
      <c r="I336" s="212"/>
      <c r="J336" s="213">
        <f>ROUND(I336*H336,2)</f>
        <v>0</v>
      </c>
      <c r="K336" s="209" t="s">
        <v>179</v>
      </c>
      <c r="L336" s="46"/>
      <c r="M336" s="214" t="s">
        <v>19</v>
      </c>
      <c r="N336" s="215" t="s">
        <v>42</v>
      </c>
      <c r="O336" s="86"/>
      <c r="P336" s="216">
        <f>O336*H336</f>
        <v>0</v>
      </c>
      <c r="Q336" s="216">
        <v>0.0015</v>
      </c>
      <c r="R336" s="216">
        <f>Q336*H336</f>
        <v>0.19918950000000002</v>
      </c>
      <c r="S336" s="216">
        <v>0</v>
      </c>
      <c r="T336" s="217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8" t="s">
        <v>280</v>
      </c>
      <c r="AT336" s="218" t="s">
        <v>175</v>
      </c>
      <c r="AU336" s="218" t="s">
        <v>81</v>
      </c>
      <c r="AY336" s="19" t="s">
        <v>173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19" t="s">
        <v>79</v>
      </c>
      <c r="BK336" s="219">
        <f>ROUND(I336*H336,2)</f>
        <v>0</v>
      </c>
      <c r="BL336" s="19" t="s">
        <v>280</v>
      </c>
      <c r="BM336" s="218" t="s">
        <v>617</v>
      </c>
    </row>
    <row r="337" s="2" customFormat="1">
      <c r="A337" s="40"/>
      <c r="B337" s="41"/>
      <c r="C337" s="42"/>
      <c r="D337" s="220" t="s">
        <v>182</v>
      </c>
      <c r="E337" s="42"/>
      <c r="F337" s="221" t="s">
        <v>618</v>
      </c>
      <c r="G337" s="42"/>
      <c r="H337" s="42"/>
      <c r="I337" s="222"/>
      <c r="J337" s="42"/>
      <c r="K337" s="42"/>
      <c r="L337" s="46"/>
      <c r="M337" s="223"/>
      <c r="N337" s="224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182</v>
      </c>
      <c r="AU337" s="19" t="s">
        <v>81</v>
      </c>
    </row>
    <row r="338" s="14" customFormat="1">
      <c r="A338" s="14"/>
      <c r="B338" s="236"/>
      <c r="C338" s="237"/>
      <c r="D338" s="227" t="s">
        <v>189</v>
      </c>
      <c r="E338" s="238" t="s">
        <v>19</v>
      </c>
      <c r="F338" s="239" t="s">
        <v>619</v>
      </c>
      <c r="G338" s="237"/>
      <c r="H338" s="240">
        <v>132.79300000000001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189</v>
      </c>
      <c r="AU338" s="246" t="s">
        <v>81</v>
      </c>
      <c r="AV338" s="14" t="s">
        <v>81</v>
      </c>
      <c r="AW338" s="14" t="s">
        <v>33</v>
      </c>
      <c r="AX338" s="14" t="s">
        <v>79</v>
      </c>
      <c r="AY338" s="246" t="s">
        <v>173</v>
      </c>
    </row>
    <row r="339" s="2" customFormat="1" ht="21.75" customHeight="1">
      <c r="A339" s="40"/>
      <c r="B339" s="41"/>
      <c r="C339" s="207" t="s">
        <v>620</v>
      </c>
      <c r="D339" s="207" t="s">
        <v>175</v>
      </c>
      <c r="E339" s="208" t="s">
        <v>621</v>
      </c>
      <c r="F339" s="209" t="s">
        <v>622</v>
      </c>
      <c r="G339" s="210" t="s">
        <v>105</v>
      </c>
      <c r="H339" s="211">
        <v>155.13800000000001</v>
      </c>
      <c r="I339" s="212"/>
      <c r="J339" s="213">
        <f>ROUND(I339*H339,2)</f>
        <v>0</v>
      </c>
      <c r="K339" s="209" t="s">
        <v>179</v>
      </c>
      <c r="L339" s="46"/>
      <c r="M339" s="214" t="s">
        <v>19</v>
      </c>
      <c r="N339" s="215" t="s">
        <v>42</v>
      </c>
      <c r="O339" s="86"/>
      <c r="P339" s="216">
        <f>O339*H339</f>
        <v>0</v>
      </c>
      <c r="Q339" s="216">
        <v>0.0090900000000000009</v>
      </c>
      <c r="R339" s="216">
        <f>Q339*H339</f>
        <v>1.4102044200000001</v>
      </c>
      <c r="S339" s="216">
        <v>0</v>
      </c>
      <c r="T339" s="217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8" t="s">
        <v>280</v>
      </c>
      <c r="AT339" s="218" t="s">
        <v>175</v>
      </c>
      <c r="AU339" s="218" t="s">
        <v>81</v>
      </c>
      <c r="AY339" s="19" t="s">
        <v>173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19" t="s">
        <v>79</v>
      </c>
      <c r="BK339" s="219">
        <f>ROUND(I339*H339,2)</f>
        <v>0</v>
      </c>
      <c r="BL339" s="19" t="s">
        <v>280</v>
      </c>
      <c r="BM339" s="218" t="s">
        <v>623</v>
      </c>
    </row>
    <row r="340" s="2" customFormat="1">
      <c r="A340" s="40"/>
      <c r="B340" s="41"/>
      <c r="C340" s="42"/>
      <c r="D340" s="220" t="s">
        <v>182</v>
      </c>
      <c r="E340" s="42"/>
      <c r="F340" s="221" t="s">
        <v>624</v>
      </c>
      <c r="G340" s="42"/>
      <c r="H340" s="42"/>
      <c r="I340" s="222"/>
      <c r="J340" s="42"/>
      <c r="K340" s="42"/>
      <c r="L340" s="46"/>
      <c r="M340" s="223"/>
      <c r="N340" s="224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182</v>
      </c>
      <c r="AU340" s="19" t="s">
        <v>81</v>
      </c>
    </row>
    <row r="341" s="14" customFormat="1">
      <c r="A341" s="14"/>
      <c r="B341" s="236"/>
      <c r="C341" s="237"/>
      <c r="D341" s="227" t="s">
        <v>189</v>
      </c>
      <c r="E341" s="238" t="s">
        <v>19</v>
      </c>
      <c r="F341" s="239" t="s">
        <v>279</v>
      </c>
      <c r="G341" s="237"/>
      <c r="H341" s="240">
        <v>155.13800000000001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189</v>
      </c>
      <c r="AU341" s="246" t="s">
        <v>81</v>
      </c>
      <c r="AV341" s="14" t="s">
        <v>81</v>
      </c>
      <c r="AW341" s="14" t="s">
        <v>33</v>
      </c>
      <c r="AX341" s="14" t="s">
        <v>79</v>
      </c>
      <c r="AY341" s="246" t="s">
        <v>173</v>
      </c>
    </row>
    <row r="342" s="2" customFormat="1" ht="16.5" customHeight="1">
      <c r="A342" s="40"/>
      <c r="B342" s="41"/>
      <c r="C342" s="247" t="s">
        <v>625</v>
      </c>
      <c r="D342" s="247" t="s">
        <v>192</v>
      </c>
      <c r="E342" s="248" t="s">
        <v>626</v>
      </c>
      <c r="F342" s="249" t="s">
        <v>627</v>
      </c>
      <c r="G342" s="250" t="s">
        <v>105</v>
      </c>
      <c r="H342" s="251">
        <v>178.40899999999999</v>
      </c>
      <c r="I342" s="252"/>
      <c r="J342" s="253">
        <f>ROUND(I342*H342,2)</f>
        <v>0</v>
      </c>
      <c r="K342" s="249" t="s">
        <v>179</v>
      </c>
      <c r="L342" s="254"/>
      <c r="M342" s="255" t="s">
        <v>19</v>
      </c>
      <c r="N342" s="256" t="s">
        <v>42</v>
      </c>
      <c r="O342" s="86"/>
      <c r="P342" s="216">
        <f>O342*H342</f>
        <v>0</v>
      </c>
      <c r="Q342" s="216">
        <v>0.019</v>
      </c>
      <c r="R342" s="216">
        <f>Q342*H342</f>
        <v>3.3897709999999996</v>
      </c>
      <c r="S342" s="216">
        <v>0</v>
      </c>
      <c r="T342" s="217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8" t="s">
        <v>375</v>
      </c>
      <c r="AT342" s="218" t="s">
        <v>192</v>
      </c>
      <c r="AU342" s="218" t="s">
        <v>81</v>
      </c>
      <c r="AY342" s="19" t="s">
        <v>173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19" t="s">
        <v>79</v>
      </c>
      <c r="BK342" s="219">
        <f>ROUND(I342*H342,2)</f>
        <v>0</v>
      </c>
      <c r="BL342" s="19" t="s">
        <v>280</v>
      </c>
      <c r="BM342" s="218" t="s">
        <v>628</v>
      </c>
    </row>
    <row r="343" s="14" customFormat="1">
      <c r="A343" s="14"/>
      <c r="B343" s="236"/>
      <c r="C343" s="237"/>
      <c r="D343" s="227" t="s">
        <v>189</v>
      </c>
      <c r="E343" s="237"/>
      <c r="F343" s="239" t="s">
        <v>629</v>
      </c>
      <c r="G343" s="237"/>
      <c r="H343" s="240">
        <v>178.40899999999999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189</v>
      </c>
      <c r="AU343" s="246" t="s">
        <v>81</v>
      </c>
      <c r="AV343" s="14" t="s">
        <v>81</v>
      </c>
      <c r="AW343" s="14" t="s">
        <v>4</v>
      </c>
      <c r="AX343" s="14" t="s">
        <v>79</v>
      </c>
      <c r="AY343" s="246" t="s">
        <v>173</v>
      </c>
    </row>
    <row r="344" s="2" customFormat="1" ht="16.5" customHeight="1">
      <c r="A344" s="40"/>
      <c r="B344" s="41"/>
      <c r="C344" s="207" t="s">
        <v>630</v>
      </c>
      <c r="D344" s="207" t="s">
        <v>175</v>
      </c>
      <c r="E344" s="208" t="s">
        <v>631</v>
      </c>
      <c r="F344" s="209" t="s">
        <v>632</v>
      </c>
      <c r="G344" s="210" t="s">
        <v>105</v>
      </c>
      <c r="H344" s="211">
        <v>155.13800000000001</v>
      </c>
      <c r="I344" s="212"/>
      <c r="J344" s="213">
        <f>ROUND(I344*H344,2)</f>
        <v>0</v>
      </c>
      <c r="K344" s="209" t="s">
        <v>179</v>
      </c>
      <c r="L344" s="46"/>
      <c r="M344" s="214" t="s">
        <v>19</v>
      </c>
      <c r="N344" s="215" t="s">
        <v>42</v>
      </c>
      <c r="O344" s="86"/>
      <c r="P344" s="216">
        <f>O344*H344</f>
        <v>0</v>
      </c>
      <c r="Q344" s="216">
        <v>5.0000000000000002E-05</v>
      </c>
      <c r="R344" s="216">
        <f>Q344*H344</f>
        <v>0.0077569000000000006</v>
      </c>
      <c r="S344" s="216">
        <v>0</v>
      </c>
      <c r="T344" s="217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8" t="s">
        <v>280</v>
      </c>
      <c r="AT344" s="218" t="s">
        <v>175</v>
      </c>
      <c r="AU344" s="218" t="s">
        <v>81</v>
      </c>
      <c r="AY344" s="19" t="s">
        <v>173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19" t="s">
        <v>79</v>
      </c>
      <c r="BK344" s="219">
        <f>ROUND(I344*H344,2)</f>
        <v>0</v>
      </c>
      <c r="BL344" s="19" t="s">
        <v>280</v>
      </c>
      <c r="BM344" s="218" t="s">
        <v>633</v>
      </c>
    </row>
    <row r="345" s="2" customFormat="1">
      <c r="A345" s="40"/>
      <c r="B345" s="41"/>
      <c r="C345" s="42"/>
      <c r="D345" s="220" t="s">
        <v>182</v>
      </c>
      <c r="E345" s="42"/>
      <c r="F345" s="221" t="s">
        <v>634</v>
      </c>
      <c r="G345" s="42"/>
      <c r="H345" s="42"/>
      <c r="I345" s="222"/>
      <c r="J345" s="42"/>
      <c r="K345" s="42"/>
      <c r="L345" s="46"/>
      <c r="M345" s="223"/>
      <c r="N345" s="224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182</v>
      </c>
      <c r="AU345" s="19" t="s">
        <v>81</v>
      </c>
    </row>
    <row r="346" s="14" customFormat="1">
      <c r="A346" s="14"/>
      <c r="B346" s="236"/>
      <c r="C346" s="237"/>
      <c r="D346" s="227" t="s">
        <v>189</v>
      </c>
      <c r="E346" s="238" t="s">
        <v>19</v>
      </c>
      <c r="F346" s="239" t="s">
        <v>279</v>
      </c>
      <c r="G346" s="237"/>
      <c r="H346" s="240">
        <v>155.13800000000001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189</v>
      </c>
      <c r="AU346" s="246" t="s">
        <v>81</v>
      </c>
      <c r="AV346" s="14" t="s">
        <v>81</v>
      </c>
      <c r="AW346" s="14" t="s">
        <v>33</v>
      </c>
      <c r="AX346" s="14" t="s">
        <v>79</v>
      </c>
      <c r="AY346" s="246" t="s">
        <v>173</v>
      </c>
    </row>
    <row r="347" s="2" customFormat="1" ht="24.15" customHeight="1">
      <c r="A347" s="40"/>
      <c r="B347" s="41"/>
      <c r="C347" s="207" t="s">
        <v>635</v>
      </c>
      <c r="D347" s="207" t="s">
        <v>175</v>
      </c>
      <c r="E347" s="208" t="s">
        <v>636</v>
      </c>
      <c r="F347" s="209" t="s">
        <v>637</v>
      </c>
      <c r="G347" s="210" t="s">
        <v>186</v>
      </c>
      <c r="H347" s="211">
        <v>5.0529999999999999</v>
      </c>
      <c r="I347" s="212"/>
      <c r="J347" s="213">
        <f>ROUND(I347*H347,2)</f>
        <v>0</v>
      </c>
      <c r="K347" s="209" t="s">
        <v>179</v>
      </c>
      <c r="L347" s="46"/>
      <c r="M347" s="214" t="s">
        <v>19</v>
      </c>
      <c r="N347" s="215" t="s">
        <v>42</v>
      </c>
      <c r="O347" s="86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8" t="s">
        <v>280</v>
      </c>
      <c r="AT347" s="218" t="s">
        <v>175</v>
      </c>
      <c r="AU347" s="218" t="s">
        <v>81</v>
      </c>
      <c r="AY347" s="19" t="s">
        <v>173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9" t="s">
        <v>79</v>
      </c>
      <c r="BK347" s="219">
        <f>ROUND(I347*H347,2)</f>
        <v>0</v>
      </c>
      <c r="BL347" s="19" t="s">
        <v>280</v>
      </c>
      <c r="BM347" s="218" t="s">
        <v>638</v>
      </c>
    </row>
    <row r="348" s="2" customFormat="1">
      <c r="A348" s="40"/>
      <c r="B348" s="41"/>
      <c r="C348" s="42"/>
      <c r="D348" s="220" t="s">
        <v>182</v>
      </c>
      <c r="E348" s="42"/>
      <c r="F348" s="221" t="s">
        <v>639</v>
      </c>
      <c r="G348" s="42"/>
      <c r="H348" s="42"/>
      <c r="I348" s="222"/>
      <c r="J348" s="42"/>
      <c r="K348" s="42"/>
      <c r="L348" s="46"/>
      <c r="M348" s="223"/>
      <c r="N348" s="224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182</v>
      </c>
      <c r="AU348" s="19" t="s">
        <v>81</v>
      </c>
    </row>
    <row r="349" s="12" customFormat="1" ht="22.8" customHeight="1">
      <c r="A349" s="12"/>
      <c r="B349" s="191"/>
      <c r="C349" s="192"/>
      <c r="D349" s="193" t="s">
        <v>70</v>
      </c>
      <c r="E349" s="205" t="s">
        <v>640</v>
      </c>
      <c r="F349" s="205" t="s">
        <v>641</v>
      </c>
      <c r="G349" s="192"/>
      <c r="H349" s="192"/>
      <c r="I349" s="195"/>
      <c r="J349" s="206">
        <f>BK349</f>
        <v>0</v>
      </c>
      <c r="K349" s="192"/>
      <c r="L349" s="197"/>
      <c r="M349" s="198"/>
      <c r="N349" s="199"/>
      <c r="O349" s="199"/>
      <c r="P349" s="200">
        <f>SUM(P350:P355)</f>
        <v>0</v>
      </c>
      <c r="Q349" s="199"/>
      <c r="R349" s="200">
        <f>SUM(R350:R355)</f>
        <v>0.0028938000000000002</v>
      </c>
      <c r="S349" s="199"/>
      <c r="T349" s="201">
        <f>SUM(T350:T355)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2" t="s">
        <v>81</v>
      </c>
      <c r="AT349" s="203" t="s">
        <v>70</v>
      </c>
      <c r="AU349" s="203" t="s">
        <v>79</v>
      </c>
      <c r="AY349" s="202" t="s">
        <v>173</v>
      </c>
      <c r="BK349" s="204">
        <f>SUM(BK350:BK355)</f>
        <v>0</v>
      </c>
    </row>
    <row r="350" s="2" customFormat="1" ht="16.5" customHeight="1">
      <c r="A350" s="40"/>
      <c r="B350" s="41"/>
      <c r="C350" s="207" t="s">
        <v>642</v>
      </c>
      <c r="D350" s="207" t="s">
        <v>175</v>
      </c>
      <c r="E350" s="208" t="s">
        <v>643</v>
      </c>
      <c r="F350" s="209" t="s">
        <v>644</v>
      </c>
      <c r="G350" s="210" t="s">
        <v>105</v>
      </c>
      <c r="H350" s="211">
        <v>46.82</v>
      </c>
      <c r="I350" s="212"/>
      <c r="J350" s="213">
        <f>ROUND(I350*H350,2)</f>
        <v>0</v>
      </c>
      <c r="K350" s="209" t="s">
        <v>179</v>
      </c>
      <c r="L350" s="46"/>
      <c r="M350" s="214" t="s">
        <v>19</v>
      </c>
      <c r="N350" s="215" t="s">
        <v>42</v>
      </c>
      <c r="O350" s="86"/>
      <c r="P350" s="216">
        <f>O350*H350</f>
        <v>0</v>
      </c>
      <c r="Q350" s="216">
        <v>0</v>
      </c>
      <c r="R350" s="216">
        <f>Q350*H350</f>
        <v>0</v>
      </c>
      <c r="S350" s="216">
        <v>0</v>
      </c>
      <c r="T350" s="217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8" t="s">
        <v>280</v>
      </c>
      <c r="AT350" s="218" t="s">
        <v>175</v>
      </c>
      <c r="AU350" s="218" t="s">
        <v>81</v>
      </c>
      <c r="AY350" s="19" t="s">
        <v>173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19" t="s">
        <v>79</v>
      </c>
      <c r="BK350" s="219">
        <f>ROUND(I350*H350,2)</f>
        <v>0</v>
      </c>
      <c r="BL350" s="19" t="s">
        <v>280</v>
      </c>
      <c r="BM350" s="218" t="s">
        <v>645</v>
      </c>
    </row>
    <row r="351" s="2" customFormat="1">
      <c r="A351" s="40"/>
      <c r="B351" s="41"/>
      <c r="C351" s="42"/>
      <c r="D351" s="220" t="s">
        <v>182</v>
      </c>
      <c r="E351" s="42"/>
      <c r="F351" s="221" t="s">
        <v>646</v>
      </c>
      <c r="G351" s="42"/>
      <c r="H351" s="42"/>
      <c r="I351" s="222"/>
      <c r="J351" s="42"/>
      <c r="K351" s="42"/>
      <c r="L351" s="46"/>
      <c r="M351" s="223"/>
      <c r="N351" s="224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182</v>
      </c>
      <c r="AU351" s="19" t="s">
        <v>81</v>
      </c>
    </row>
    <row r="352" s="14" customFormat="1">
      <c r="A352" s="14"/>
      <c r="B352" s="236"/>
      <c r="C352" s="237"/>
      <c r="D352" s="227" t="s">
        <v>189</v>
      </c>
      <c r="E352" s="238" t="s">
        <v>19</v>
      </c>
      <c r="F352" s="239" t="s">
        <v>538</v>
      </c>
      <c r="G352" s="237"/>
      <c r="H352" s="240">
        <v>46.82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189</v>
      </c>
      <c r="AU352" s="246" t="s">
        <v>81</v>
      </c>
      <c r="AV352" s="14" t="s">
        <v>81</v>
      </c>
      <c r="AW352" s="14" t="s">
        <v>33</v>
      </c>
      <c r="AX352" s="14" t="s">
        <v>79</v>
      </c>
      <c r="AY352" s="246" t="s">
        <v>173</v>
      </c>
    </row>
    <row r="353" s="2" customFormat="1" ht="16.5" customHeight="1">
      <c r="A353" s="40"/>
      <c r="B353" s="41"/>
      <c r="C353" s="207" t="s">
        <v>647</v>
      </c>
      <c r="D353" s="207" t="s">
        <v>175</v>
      </c>
      <c r="E353" s="208" t="s">
        <v>648</v>
      </c>
      <c r="F353" s="209" t="s">
        <v>649</v>
      </c>
      <c r="G353" s="210" t="s">
        <v>105</v>
      </c>
      <c r="H353" s="211">
        <v>13.779999999999999</v>
      </c>
      <c r="I353" s="212"/>
      <c r="J353" s="213">
        <f>ROUND(I353*H353,2)</f>
        <v>0</v>
      </c>
      <c r="K353" s="209" t="s">
        <v>179</v>
      </c>
      <c r="L353" s="46"/>
      <c r="M353" s="214" t="s">
        <v>19</v>
      </c>
      <c r="N353" s="215" t="s">
        <v>42</v>
      </c>
      <c r="O353" s="86"/>
      <c r="P353" s="216">
        <f>O353*H353</f>
        <v>0</v>
      </c>
      <c r="Q353" s="216">
        <v>0.00021000000000000001</v>
      </c>
      <c r="R353" s="216">
        <f>Q353*H353</f>
        <v>0.0028938000000000002</v>
      </c>
      <c r="S353" s="216">
        <v>0</v>
      </c>
      <c r="T353" s="217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8" t="s">
        <v>280</v>
      </c>
      <c r="AT353" s="218" t="s">
        <v>175</v>
      </c>
      <c r="AU353" s="218" t="s">
        <v>81</v>
      </c>
      <c r="AY353" s="19" t="s">
        <v>173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9" t="s">
        <v>79</v>
      </c>
      <c r="BK353" s="219">
        <f>ROUND(I353*H353,2)</f>
        <v>0</v>
      </c>
      <c r="BL353" s="19" t="s">
        <v>280</v>
      </c>
      <c r="BM353" s="218" t="s">
        <v>650</v>
      </c>
    </row>
    <row r="354" s="2" customFormat="1">
      <c r="A354" s="40"/>
      <c r="B354" s="41"/>
      <c r="C354" s="42"/>
      <c r="D354" s="220" t="s">
        <v>182</v>
      </c>
      <c r="E354" s="42"/>
      <c r="F354" s="221" t="s">
        <v>651</v>
      </c>
      <c r="G354" s="42"/>
      <c r="H354" s="42"/>
      <c r="I354" s="222"/>
      <c r="J354" s="42"/>
      <c r="K354" s="42"/>
      <c r="L354" s="46"/>
      <c r="M354" s="223"/>
      <c r="N354" s="224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182</v>
      </c>
      <c r="AU354" s="19" t="s">
        <v>81</v>
      </c>
    </row>
    <row r="355" s="14" customFormat="1">
      <c r="A355" s="14"/>
      <c r="B355" s="236"/>
      <c r="C355" s="237"/>
      <c r="D355" s="227" t="s">
        <v>189</v>
      </c>
      <c r="E355" s="238" t="s">
        <v>19</v>
      </c>
      <c r="F355" s="239" t="s">
        <v>108</v>
      </c>
      <c r="G355" s="237"/>
      <c r="H355" s="240">
        <v>13.779999999999999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189</v>
      </c>
      <c r="AU355" s="246" t="s">
        <v>81</v>
      </c>
      <c r="AV355" s="14" t="s">
        <v>81</v>
      </c>
      <c r="AW355" s="14" t="s">
        <v>33</v>
      </c>
      <c r="AX355" s="14" t="s">
        <v>79</v>
      </c>
      <c r="AY355" s="246" t="s">
        <v>173</v>
      </c>
    </row>
    <row r="356" s="12" customFormat="1" ht="22.8" customHeight="1">
      <c r="A356" s="12"/>
      <c r="B356" s="191"/>
      <c r="C356" s="192"/>
      <c r="D356" s="193" t="s">
        <v>70</v>
      </c>
      <c r="E356" s="205" t="s">
        <v>652</v>
      </c>
      <c r="F356" s="205" t="s">
        <v>653</v>
      </c>
      <c r="G356" s="192"/>
      <c r="H356" s="192"/>
      <c r="I356" s="195"/>
      <c r="J356" s="206">
        <f>BK356</f>
        <v>0</v>
      </c>
      <c r="K356" s="192"/>
      <c r="L356" s="197"/>
      <c r="M356" s="198"/>
      <c r="N356" s="199"/>
      <c r="O356" s="199"/>
      <c r="P356" s="200">
        <f>SUM(P357:P375)</f>
        <v>0</v>
      </c>
      <c r="Q356" s="199"/>
      <c r="R356" s="200">
        <f>SUM(R357:R375)</f>
        <v>0.075608809999999999</v>
      </c>
      <c r="S356" s="199"/>
      <c r="T356" s="201">
        <f>SUM(T357:T375)</f>
        <v>0.0017166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2" t="s">
        <v>81</v>
      </c>
      <c r="AT356" s="203" t="s">
        <v>70</v>
      </c>
      <c r="AU356" s="203" t="s">
        <v>79</v>
      </c>
      <c r="AY356" s="202" t="s">
        <v>173</v>
      </c>
      <c r="BK356" s="204">
        <f>SUM(BK357:BK375)</f>
        <v>0</v>
      </c>
    </row>
    <row r="357" s="2" customFormat="1" ht="16.5" customHeight="1">
      <c r="A357" s="40"/>
      <c r="B357" s="41"/>
      <c r="C357" s="207" t="s">
        <v>654</v>
      </c>
      <c r="D357" s="207" t="s">
        <v>175</v>
      </c>
      <c r="E357" s="208" t="s">
        <v>655</v>
      </c>
      <c r="F357" s="209" t="s">
        <v>656</v>
      </c>
      <c r="G357" s="210" t="s">
        <v>105</v>
      </c>
      <c r="H357" s="211">
        <v>150.01599999999999</v>
      </c>
      <c r="I357" s="212"/>
      <c r="J357" s="213">
        <f>ROUND(I357*H357,2)</f>
        <v>0</v>
      </c>
      <c r="K357" s="209" t="s">
        <v>179</v>
      </c>
      <c r="L357" s="46"/>
      <c r="M357" s="214" t="s">
        <v>19</v>
      </c>
      <c r="N357" s="215" t="s">
        <v>42</v>
      </c>
      <c r="O357" s="86"/>
      <c r="P357" s="216">
        <f>O357*H357</f>
        <v>0</v>
      </c>
      <c r="Q357" s="216">
        <v>0</v>
      </c>
      <c r="R357" s="216">
        <f>Q357*H357</f>
        <v>0</v>
      </c>
      <c r="S357" s="216">
        <v>0</v>
      </c>
      <c r="T357" s="217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8" t="s">
        <v>280</v>
      </c>
      <c r="AT357" s="218" t="s">
        <v>175</v>
      </c>
      <c r="AU357" s="218" t="s">
        <v>81</v>
      </c>
      <c r="AY357" s="19" t="s">
        <v>173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19" t="s">
        <v>79</v>
      </c>
      <c r="BK357" s="219">
        <f>ROUND(I357*H357,2)</f>
        <v>0</v>
      </c>
      <c r="BL357" s="19" t="s">
        <v>280</v>
      </c>
      <c r="BM357" s="218" t="s">
        <v>657</v>
      </c>
    </row>
    <row r="358" s="2" customFormat="1">
      <c r="A358" s="40"/>
      <c r="B358" s="41"/>
      <c r="C358" s="42"/>
      <c r="D358" s="220" t="s">
        <v>182</v>
      </c>
      <c r="E358" s="42"/>
      <c r="F358" s="221" t="s">
        <v>658</v>
      </c>
      <c r="G358" s="42"/>
      <c r="H358" s="42"/>
      <c r="I358" s="222"/>
      <c r="J358" s="42"/>
      <c r="K358" s="42"/>
      <c r="L358" s="46"/>
      <c r="M358" s="223"/>
      <c r="N358" s="224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182</v>
      </c>
      <c r="AU358" s="19" t="s">
        <v>81</v>
      </c>
    </row>
    <row r="359" s="13" customFormat="1">
      <c r="A359" s="13"/>
      <c r="B359" s="225"/>
      <c r="C359" s="226"/>
      <c r="D359" s="227" t="s">
        <v>189</v>
      </c>
      <c r="E359" s="228" t="s">
        <v>19</v>
      </c>
      <c r="F359" s="229" t="s">
        <v>659</v>
      </c>
      <c r="G359" s="226"/>
      <c r="H359" s="228" t="s">
        <v>19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189</v>
      </c>
      <c r="AU359" s="235" t="s">
        <v>81</v>
      </c>
      <c r="AV359" s="13" t="s">
        <v>79</v>
      </c>
      <c r="AW359" s="13" t="s">
        <v>33</v>
      </c>
      <c r="AX359" s="13" t="s">
        <v>71</v>
      </c>
      <c r="AY359" s="235" t="s">
        <v>173</v>
      </c>
    </row>
    <row r="360" s="14" customFormat="1">
      <c r="A360" s="14"/>
      <c r="B360" s="236"/>
      <c r="C360" s="237"/>
      <c r="D360" s="227" t="s">
        <v>189</v>
      </c>
      <c r="E360" s="238" t="s">
        <v>19</v>
      </c>
      <c r="F360" s="239" t="s">
        <v>660</v>
      </c>
      <c r="G360" s="237"/>
      <c r="H360" s="240">
        <v>150.01599999999999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6" t="s">
        <v>189</v>
      </c>
      <c r="AU360" s="246" t="s">
        <v>81</v>
      </c>
      <c r="AV360" s="14" t="s">
        <v>81</v>
      </c>
      <c r="AW360" s="14" t="s">
        <v>33</v>
      </c>
      <c r="AX360" s="14" t="s">
        <v>79</v>
      </c>
      <c r="AY360" s="246" t="s">
        <v>173</v>
      </c>
    </row>
    <row r="361" s="2" customFormat="1" ht="16.5" customHeight="1">
      <c r="A361" s="40"/>
      <c r="B361" s="41"/>
      <c r="C361" s="207" t="s">
        <v>661</v>
      </c>
      <c r="D361" s="207" t="s">
        <v>175</v>
      </c>
      <c r="E361" s="208" t="s">
        <v>662</v>
      </c>
      <c r="F361" s="209" t="s">
        <v>663</v>
      </c>
      <c r="G361" s="210" t="s">
        <v>105</v>
      </c>
      <c r="H361" s="211">
        <v>57.219999999999999</v>
      </c>
      <c r="I361" s="212"/>
      <c r="J361" s="213">
        <f>ROUND(I361*H361,2)</f>
        <v>0</v>
      </c>
      <c r="K361" s="209" t="s">
        <v>19</v>
      </c>
      <c r="L361" s="46"/>
      <c r="M361" s="214" t="s">
        <v>19</v>
      </c>
      <c r="N361" s="215" t="s">
        <v>42</v>
      </c>
      <c r="O361" s="86"/>
      <c r="P361" s="216">
        <f>O361*H361</f>
        <v>0</v>
      </c>
      <c r="Q361" s="216">
        <v>0</v>
      </c>
      <c r="R361" s="216">
        <f>Q361*H361</f>
        <v>0</v>
      </c>
      <c r="S361" s="216">
        <v>3.0000000000000001E-05</v>
      </c>
      <c r="T361" s="217">
        <f>S361*H361</f>
        <v>0.0017166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8" t="s">
        <v>280</v>
      </c>
      <c r="AT361" s="218" t="s">
        <v>175</v>
      </c>
      <c r="AU361" s="218" t="s">
        <v>81</v>
      </c>
      <c r="AY361" s="19" t="s">
        <v>173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19" t="s">
        <v>79</v>
      </c>
      <c r="BK361" s="219">
        <f>ROUND(I361*H361,2)</f>
        <v>0</v>
      </c>
      <c r="BL361" s="19" t="s">
        <v>280</v>
      </c>
      <c r="BM361" s="218" t="s">
        <v>664</v>
      </c>
    </row>
    <row r="362" s="14" customFormat="1">
      <c r="A362" s="14"/>
      <c r="B362" s="236"/>
      <c r="C362" s="237"/>
      <c r="D362" s="227" t="s">
        <v>189</v>
      </c>
      <c r="E362" s="238" t="s">
        <v>19</v>
      </c>
      <c r="F362" s="239" t="s">
        <v>665</v>
      </c>
      <c r="G362" s="237"/>
      <c r="H362" s="240">
        <v>57.219999999999999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189</v>
      </c>
      <c r="AU362" s="246" t="s">
        <v>81</v>
      </c>
      <c r="AV362" s="14" t="s">
        <v>81</v>
      </c>
      <c r="AW362" s="14" t="s">
        <v>33</v>
      </c>
      <c r="AX362" s="14" t="s">
        <v>79</v>
      </c>
      <c r="AY362" s="246" t="s">
        <v>173</v>
      </c>
    </row>
    <row r="363" s="2" customFormat="1" ht="16.5" customHeight="1">
      <c r="A363" s="40"/>
      <c r="B363" s="41"/>
      <c r="C363" s="247" t="s">
        <v>666</v>
      </c>
      <c r="D363" s="247" t="s">
        <v>192</v>
      </c>
      <c r="E363" s="248" t="s">
        <v>667</v>
      </c>
      <c r="F363" s="249" t="s">
        <v>668</v>
      </c>
      <c r="G363" s="250" t="s">
        <v>105</v>
      </c>
      <c r="H363" s="251">
        <v>60.081000000000003</v>
      </c>
      <c r="I363" s="252"/>
      <c r="J363" s="253">
        <f>ROUND(I363*H363,2)</f>
        <v>0</v>
      </c>
      <c r="K363" s="249" t="s">
        <v>19</v>
      </c>
      <c r="L363" s="254"/>
      <c r="M363" s="255" t="s">
        <v>19</v>
      </c>
      <c r="N363" s="256" t="s">
        <v>42</v>
      </c>
      <c r="O363" s="86"/>
      <c r="P363" s="216">
        <f>O363*H363</f>
        <v>0</v>
      </c>
      <c r="Q363" s="216">
        <v>1.0000000000000001E-05</v>
      </c>
      <c r="R363" s="216">
        <f>Q363*H363</f>
        <v>0.00060081000000000012</v>
      </c>
      <c r="S363" s="216">
        <v>0</v>
      </c>
      <c r="T363" s="217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8" t="s">
        <v>375</v>
      </c>
      <c r="AT363" s="218" t="s">
        <v>192</v>
      </c>
      <c r="AU363" s="218" t="s">
        <v>81</v>
      </c>
      <c r="AY363" s="19" t="s">
        <v>173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9" t="s">
        <v>79</v>
      </c>
      <c r="BK363" s="219">
        <f>ROUND(I363*H363,2)</f>
        <v>0</v>
      </c>
      <c r="BL363" s="19" t="s">
        <v>280</v>
      </c>
      <c r="BM363" s="218" t="s">
        <v>669</v>
      </c>
    </row>
    <row r="364" s="14" customFormat="1">
      <c r="A364" s="14"/>
      <c r="B364" s="236"/>
      <c r="C364" s="237"/>
      <c r="D364" s="227" t="s">
        <v>189</v>
      </c>
      <c r="E364" s="238" t="s">
        <v>19</v>
      </c>
      <c r="F364" s="239" t="s">
        <v>670</v>
      </c>
      <c r="G364" s="237"/>
      <c r="H364" s="240">
        <v>60.081000000000003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189</v>
      </c>
      <c r="AU364" s="246" t="s">
        <v>81</v>
      </c>
      <c r="AV364" s="14" t="s">
        <v>81</v>
      </c>
      <c r="AW364" s="14" t="s">
        <v>33</v>
      </c>
      <c r="AX364" s="14" t="s">
        <v>79</v>
      </c>
      <c r="AY364" s="246" t="s">
        <v>173</v>
      </c>
    </row>
    <row r="365" s="2" customFormat="1" ht="16.5" customHeight="1">
      <c r="A365" s="40"/>
      <c r="B365" s="41"/>
      <c r="C365" s="207" t="s">
        <v>671</v>
      </c>
      <c r="D365" s="207" t="s">
        <v>175</v>
      </c>
      <c r="E365" s="208" t="s">
        <v>672</v>
      </c>
      <c r="F365" s="209" t="s">
        <v>673</v>
      </c>
      <c r="G365" s="210" t="s">
        <v>105</v>
      </c>
      <c r="H365" s="211">
        <v>150.01599999999999</v>
      </c>
      <c r="I365" s="212"/>
      <c r="J365" s="213">
        <f>ROUND(I365*H365,2)</f>
        <v>0</v>
      </c>
      <c r="K365" s="209" t="s">
        <v>179</v>
      </c>
      <c r="L365" s="46"/>
      <c r="M365" s="214" t="s">
        <v>19</v>
      </c>
      <c r="N365" s="215" t="s">
        <v>42</v>
      </c>
      <c r="O365" s="86"/>
      <c r="P365" s="216">
        <f>O365*H365</f>
        <v>0</v>
      </c>
      <c r="Q365" s="216">
        <v>0.00021000000000000001</v>
      </c>
      <c r="R365" s="216">
        <f>Q365*H365</f>
        <v>0.031503360000000001</v>
      </c>
      <c r="S365" s="216">
        <v>0</v>
      </c>
      <c r="T365" s="217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8" t="s">
        <v>280</v>
      </c>
      <c r="AT365" s="218" t="s">
        <v>175</v>
      </c>
      <c r="AU365" s="218" t="s">
        <v>81</v>
      </c>
      <c r="AY365" s="19" t="s">
        <v>173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19" t="s">
        <v>79</v>
      </c>
      <c r="BK365" s="219">
        <f>ROUND(I365*H365,2)</f>
        <v>0</v>
      </c>
      <c r="BL365" s="19" t="s">
        <v>280</v>
      </c>
      <c r="BM365" s="218" t="s">
        <v>674</v>
      </c>
    </row>
    <row r="366" s="2" customFormat="1">
      <c r="A366" s="40"/>
      <c r="B366" s="41"/>
      <c r="C366" s="42"/>
      <c r="D366" s="220" t="s">
        <v>182</v>
      </c>
      <c r="E366" s="42"/>
      <c r="F366" s="221" t="s">
        <v>675</v>
      </c>
      <c r="G366" s="42"/>
      <c r="H366" s="42"/>
      <c r="I366" s="222"/>
      <c r="J366" s="42"/>
      <c r="K366" s="42"/>
      <c r="L366" s="46"/>
      <c r="M366" s="223"/>
      <c r="N366" s="224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182</v>
      </c>
      <c r="AU366" s="19" t="s">
        <v>81</v>
      </c>
    </row>
    <row r="367" s="13" customFormat="1">
      <c r="A367" s="13"/>
      <c r="B367" s="225"/>
      <c r="C367" s="226"/>
      <c r="D367" s="227" t="s">
        <v>189</v>
      </c>
      <c r="E367" s="228" t="s">
        <v>19</v>
      </c>
      <c r="F367" s="229" t="s">
        <v>676</v>
      </c>
      <c r="G367" s="226"/>
      <c r="H367" s="228" t="s">
        <v>19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189</v>
      </c>
      <c r="AU367" s="235" t="s">
        <v>81</v>
      </c>
      <c r="AV367" s="13" t="s">
        <v>79</v>
      </c>
      <c r="AW367" s="13" t="s">
        <v>33</v>
      </c>
      <c r="AX367" s="13" t="s">
        <v>71</v>
      </c>
      <c r="AY367" s="235" t="s">
        <v>173</v>
      </c>
    </row>
    <row r="368" s="14" customFormat="1">
      <c r="A368" s="14"/>
      <c r="B368" s="236"/>
      <c r="C368" s="237"/>
      <c r="D368" s="227" t="s">
        <v>189</v>
      </c>
      <c r="E368" s="238" t="s">
        <v>19</v>
      </c>
      <c r="F368" s="239" t="s">
        <v>257</v>
      </c>
      <c r="G368" s="237"/>
      <c r="H368" s="240">
        <v>57.219999999999999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189</v>
      </c>
      <c r="AU368" s="246" t="s">
        <v>81</v>
      </c>
      <c r="AV368" s="14" t="s">
        <v>81</v>
      </c>
      <c r="AW368" s="14" t="s">
        <v>33</v>
      </c>
      <c r="AX368" s="14" t="s">
        <v>71</v>
      </c>
      <c r="AY368" s="246" t="s">
        <v>173</v>
      </c>
    </row>
    <row r="369" s="13" customFormat="1">
      <c r="A369" s="13"/>
      <c r="B369" s="225"/>
      <c r="C369" s="226"/>
      <c r="D369" s="227" t="s">
        <v>189</v>
      </c>
      <c r="E369" s="228" t="s">
        <v>19</v>
      </c>
      <c r="F369" s="229" t="s">
        <v>677</v>
      </c>
      <c r="G369" s="226"/>
      <c r="H369" s="228" t="s">
        <v>19</v>
      </c>
      <c r="I369" s="230"/>
      <c r="J369" s="226"/>
      <c r="K369" s="226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189</v>
      </c>
      <c r="AU369" s="235" t="s">
        <v>81</v>
      </c>
      <c r="AV369" s="13" t="s">
        <v>79</v>
      </c>
      <c r="AW369" s="13" t="s">
        <v>33</v>
      </c>
      <c r="AX369" s="13" t="s">
        <v>71</v>
      </c>
      <c r="AY369" s="235" t="s">
        <v>173</v>
      </c>
    </row>
    <row r="370" s="14" customFormat="1">
      <c r="A370" s="14"/>
      <c r="B370" s="236"/>
      <c r="C370" s="237"/>
      <c r="D370" s="227" t="s">
        <v>189</v>
      </c>
      <c r="E370" s="238" t="s">
        <v>19</v>
      </c>
      <c r="F370" s="239" t="s">
        <v>285</v>
      </c>
      <c r="G370" s="237"/>
      <c r="H370" s="240">
        <v>92.796000000000006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189</v>
      </c>
      <c r="AU370" s="246" t="s">
        <v>81</v>
      </c>
      <c r="AV370" s="14" t="s">
        <v>81</v>
      </c>
      <c r="AW370" s="14" t="s">
        <v>33</v>
      </c>
      <c r="AX370" s="14" t="s">
        <v>71</v>
      </c>
      <c r="AY370" s="246" t="s">
        <v>173</v>
      </c>
    </row>
    <row r="371" s="15" customFormat="1">
      <c r="A371" s="15"/>
      <c r="B371" s="257"/>
      <c r="C371" s="258"/>
      <c r="D371" s="227" t="s">
        <v>189</v>
      </c>
      <c r="E371" s="259" t="s">
        <v>19</v>
      </c>
      <c r="F371" s="260" t="s">
        <v>206</v>
      </c>
      <c r="G371" s="258"/>
      <c r="H371" s="261">
        <v>150.01599999999999</v>
      </c>
      <c r="I371" s="262"/>
      <c r="J371" s="258"/>
      <c r="K371" s="258"/>
      <c r="L371" s="263"/>
      <c r="M371" s="264"/>
      <c r="N371" s="265"/>
      <c r="O371" s="265"/>
      <c r="P371" s="265"/>
      <c r="Q371" s="265"/>
      <c r="R371" s="265"/>
      <c r="S371" s="265"/>
      <c r="T371" s="266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7" t="s">
        <v>189</v>
      </c>
      <c r="AU371" s="267" t="s">
        <v>81</v>
      </c>
      <c r="AV371" s="15" t="s">
        <v>180</v>
      </c>
      <c r="AW371" s="15" t="s">
        <v>33</v>
      </c>
      <c r="AX371" s="15" t="s">
        <v>79</v>
      </c>
      <c r="AY371" s="267" t="s">
        <v>173</v>
      </c>
    </row>
    <row r="372" s="2" customFormat="1" ht="24.15" customHeight="1">
      <c r="A372" s="40"/>
      <c r="B372" s="41"/>
      <c r="C372" s="207" t="s">
        <v>678</v>
      </c>
      <c r="D372" s="207" t="s">
        <v>175</v>
      </c>
      <c r="E372" s="208" t="s">
        <v>679</v>
      </c>
      <c r="F372" s="209" t="s">
        <v>680</v>
      </c>
      <c r="G372" s="210" t="s">
        <v>105</v>
      </c>
      <c r="H372" s="211">
        <v>150.01599999999999</v>
      </c>
      <c r="I372" s="212"/>
      <c r="J372" s="213">
        <f>ROUND(I372*H372,2)</f>
        <v>0</v>
      </c>
      <c r="K372" s="209" t="s">
        <v>179</v>
      </c>
      <c r="L372" s="46"/>
      <c r="M372" s="214" t="s">
        <v>19</v>
      </c>
      <c r="N372" s="215" t="s">
        <v>42</v>
      </c>
      <c r="O372" s="86"/>
      <c r="P372" s="216">
        <f>O372*H372</f>
        <v>0</v>
      </c>
      <c r="Q372" s="216">
        <v>0.00029</v>
      </c>
      <c r="R372" s="216">
        <f>Q372*H372</f>
        <v>0.043504639999999997</v>
      </c>
      <c r="S372" s="216">
        <v>0</v>
      </c>
      <c r="T372" s="217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8" t="s">
        <v>280</v>
      </c>
      <c r="AT372" s="218" t="s">
        <v>175</v>
      </c>
      <c r="AU372" s="218" t="s">
        <v>81</v>
      </c>
      <c r="AY372" s="19" t="s">
        <v>173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19" t="s">
        <v>79</v>
      </c>
      <c r="BK372" s="219">
        <f>ROUND(I372*H372,2)</f>
        <v>0</v>
      </c>
      <c r="BL372" s="19" t="s">
        <v>280</v>
      </c>
      <c r="BM372" s="218" t="s">
        <v>681</v>
      </c>
    </row>
    <row r="373" s="2" customFormat="1">
      <c r="A373" s="40"/>
      <c r="B373" s="41"/>
      <c r="C373" s="42"/>
      <c r="D373" s="220" t="s">
        <v>182</v>
      </c>
      <c r="E373" s="42"/>
      <c r="F373" s="221" t="s">
        <v>682</v>
      </c>
      <c r="G373" s="42"/>
      <c r="H373" s="42"/>
      <c r="I373" s="222"/>
      <c r="J373" s="42"/>
      <c r="K373" s="42"/>
      <c r="L373" s="46"/>
      <c r="M373" s="223"/>
      <c r="N373" s="224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182</v>
      </c>
      <c r="AU373" s="19" t="s">
        <v>81</v>
      </c>
    </row>
    <row r="374" s="13" customFormat="1">
      <c r="A374" s="13"/>
      <c r="B374" s="225"/>
      <c r="C374" s="226"/>
      <c r="D374" s="227" t="s">
        <v>189</v>
      </c>
      <c r="E374" s="228" t="s">
        <v>19</v>
      </c>
      <c r="F374" s="229" t="s">
        <v>659</v>
      </c>
      <c r="G374" s="226"/>
      <c r="H374" s="228" t="s">
        <v>19</v>
      </c>
      <c r="I374" s="230"/>
      <c r="J374" s="226"/>
      <c r="K374" s="226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189</v>
      </c>
      <c r="AU374" s="235" t="s">
        <v>81</v>
      </c>
      <c r="AV374" s="13" t="s">
        <v>79</v>
      </c>
      <c r="AW374" s="13" t="s">
        <v>33</v>
      </c>
      <c r="AX374" s="13" t="s">
        <v>71</v>
      </c>
      <c r="AY374" s="235" t="s">
        <v>173</v>
      </c>
    </row>
    <row r="375" s="14" customFormat="1">
      <c r="A375" s="14"/>
      <c r="B375" s="236"/>
      <c r="C375" s="237"/>
      <c r="D375" s="227" t="s">
        <v>189</v>
      </c>
      <c r="E375" s="238" t="s">
        <v>19</v>
      </c>
      <c r="F375" s="239" t="s">
        <v>660</v>
      </c>
      <c r="G375" s="237"/>
      <c r="H375" s="240">
        <v>150.01599999999999</v>
      </c>
      <c r="I375" s="241"/>
      <c r="J375" s="237"/>
      <c r="K375" s="237"/>
      <c r="L375" s="242"/>
      <c r="M375" s="268"/>
      <c r="N375" s="269"/>
      <c r="O375" s="269"/>
      <c r="P375" s="269"/>
      <c r="Q375" s="269"/>
      <c r="R375" s="269"/>
      <c r="S375" s="269"/>
      <c r="T375" s="27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189</v>
      </c>
      <c r="AU375" s="246" t="s">
        <v>81</v>
      </c>
      <c r="AV375" s="14" t="s">
        <v>81</v>
      </c>
      <c r="AW375" s="14" t="s">
        <v>33</v>
      </c>
      <c r="AX375" s="14" t="s">
        <v>79</v>
      </c>
      <c r="AY375" s="246" t="s">
        <v>173</v>
      </c>
    </row>
    <row r="376" s="2" customFormat="1" ht="6.96" customHeight="1">
      <c r="A376" s="40"/>
      <c r="B376" s="61"/>
      <c r="C376" s="62"/>
      <c r="D376" s="62"/>
      <c r="E376" s="62"/>
      <c r="F376" s="62"/>
      <c r="G376" s="62"/>
      <c r="H376" s="62"/>
      <c r="I376" s="62"/>
      <c r="J376" s="62"/>
      <c r="K376" s="62"/>
      <c r="L376" s="46"/>
      <c r="M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</row>
  </sheetData>
  <sheetProtection sheet="1" autoFilter="0" formatColumns="0" formatRows="0" objects="1" scenarios="1" spinCount="100000" saltValue="HOxqsh9DPj4dCXevaJO6VNJEJkYaDrsqqSN6DozWDAYsMqqebqhfpYmGVt1Wyu25ytvNXlEn1CnSqebtrzOC8Q==" hashValue="oSyuFkdCqC8gm+C4KxdIdHA+3bA+cOWGWToQEGEioDoZBQ+ta3uM9lSd3iEN0IYXm5m4HhJwRT24O+MlOoocOg==" algorithmName="SHA-512" password="CC35"/>
  <autoFilter ref="C94:K375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2/317142422"/>
    <hyperlink ref="F101" r:id="rId2" display="https://podminky.urs.cz/item/CS_URS_2025_02/317941121"/>
    <hyperlink ref="F107" r:id="rId3" display="https://podminky.urs.cz/item/CS_URS_2025_02/317941123"/>
    <hyperlink ref="F121" r:id="rId4" display="https://podminky.urs.cz/item/CS_URS_2025_02/342272225"/>
    <hyperlink ref="F127" r:id="rId5" display="https://podminky.urs.cz/item/CS_URS_2025_02/342291121"/>
    <hyperlink ref="F130" r:id="rId6" display="https://podminky.urs.cz/item/CS_URS_2025_02/346244381"/>
    <hyperlink ref="F137" r:id="rId7" display="https://podminky.urs.cz/item/CS_URS_2025_02/346481111"/>
    <hyperlink ref="F145" r:id="rId8" display="https://podminky.urs.cz/item/CS_URS_2025_02/611131121"/>
    <hyperlink ref="F150" r:id="rId9" display="https://podminky.urs.cz/item/CS_URS_2025_02/611142001"/>
    <hyperlink ref="F153" r:id="rId10" display="https://podminky.urs.cz/item/CS_URS_2025_02/611311131"/>
    <hyperlink ref="F156" r:id="rId11" display="https://podminky.urs.cz/item/CS_URS_2025_02/612131102"/>
    <hyperlink ref="F159" r:id="rId12" display="https://podminky.urs.cz/item/CS_URS_2025_02/612131121"/>
    <hyperlink ref="F162" r:id="rId13" display="https://podminky.urs.cz/item/CS_URS_2025_02/612321121"/>
    <hyperlink ref="F165" r:id="rId14" display="https://podminky.urs.cz/item/CS_URS_2025_02/612321141"/>
    <hyperlink ref="F168" r:id="rId15" display="https://podminky.urs.cz/item/CS_URS_2025_02/612321191"/>
    <hyperlink ref="F171" r:id="rId16" display="https://podminky.urs.cz/item/CS_URS_2025_02/631311116"/>
    <hyperlink ref="F176" r:id="rId17" display="https://podminky.urs.cz/item/CS_URS_2025_02/631311126"/>
    <hyperlink ref="F179" r:id="rId18" display="https://podminky.urs.cz/item/CS_URS_2025_02/631362021"/>
    <hyperlink ref="F185" r:id="rId19" display="https://podminky.urs.cz/item/CS_URS_2025_02/632481213"/>
    <hyperlink ref="F189" r:id="rId20" display="https://podminky.urs.cz/item/CS_URS_2025_02/949101111"/>
    <hyperlink ref="F191" r:id="rId21" display="https://podminky.urs.cz/item/CS_URS_2025_02/952901111"/>
    <hyperlink ref="F195" r:id="rId22" display="https://podminky.urs.cz/item/CS_URS_2025_02/965042141"/>
    <hyperlink ref="F201" r:id="rId23" display="https://podminky.urs.cz/item/CS_URS_2025_02/971033541"/>
    <hyperlink ref="F210" r:id="rId24" display="https://podminky.urs.cz/item/CS_URS_2025_02/978013191"/>
    <hyperlink ref="F213" r:id="rId25" display="https://podminky.urs.cz/item/CS_URS_2025_02/978035117"/>
    <hyperlink ref="F225" r:id="rId26" display="https://podminky.urs.cz/item/CS_URS_2025_02/997013152"/>
    <hyperlink ref="F230" r:id="rId27" display="https://podminky.urs.cz/item/CS_URS_2025_02/997013631"/>
    <hyperlink ref="F235" r:id="rId28" display="https://podminky.urs.cz/item/CS_URS_2025_02/998011008"/>
    <hyperlink ref="F239" r:id="rId29" display="https://podminky.urs.cz/item/CS_URS_2025_02/711111001"/>
    <hyperlink ref="F244" r:id="rId30" display="https://podminky.urs.cz/item/CS_URS_2025_02/711141559"/>
    <hyperlink ref="F249" r:id="rId31" display="https://podminky.urs.cz/item/CS_URS_2025_02/998711111"/>
    <hyperlink ref="F252" r:id="rId32" display="https://podminky.urs.cz/item/CS_URS_2025_02/713121111"/>
    <hyperlink ref="F257" r:id="rId33" display="https://podminky.urs.cz/item/CS_URS_2025_02/998713111"/>
    <hyperlink ref="F260" r:id="rId34" display="https://podminky.urs.cz/item/CS_URS_2025_02/763121465"/>
    <hyperlink ref="F264" r:id="rId35" display="https://podminky.urs.cz/item/CS_URS_2025_02/763121714"/>
    <hyperlink ref="F266" r:id="rId36" display="https://podminky.urs.cz/item/CS_URS_2025_02/763121761"/>
    <hyperlink ref="F268" r:id="rId37" display="https://podminky.urs.cz/item/CS_URS_2025_02/763431001"/>
    <hyperlink ref="F273" r:id="rId38" display="https://podminky.urs.cz/item/CS_URS_2025_02/998763321"/>
    <hyperlink ref="F285" r:id="rId39" display="https://podminky.urs.cz/item/CS_URS_2025_02/771111011"/>
    <hyperlink ref="F288" r:id="rId40" display="https://podminky.urs.cz/item/CS_URS_2025_02/771121011"/>
    <hyperlink ref="F291" r:id="rId41" display="https://podminky.urs.cz/item/CS_URS_2025_02/771121022"/>
    <hyperlink ref="F294" r:id="rId42" display="https://podminky.urs.cz/item/CS_URS_2025_02/771121025"/>
    <hyperlink ref="F297" r:id="rId43" display="https://podminky.urs.cz/item/CS_URS_2025_02/771151022"/>
    <hyperlink ref="F300" r:id="rId44" display="https://podminky.urs.cz/item/CS_URS_2025_02/771471810"/>
    <hyperlink ref="F302" r:id="rId45" display="https://podminky.urs.cz/item/CS_URS_2025_02/771474112"/>
    <hyperlink ref="F306" r:id="rId46" display="https://podminky.urs.cz/item/CS_URS_2025_02/771571810"/>
    <hyperlink ref="F313" r:id="rId47" display="https://podminky.urs.cz/item/CS_URS_2025_02/771574414"/>
    <hyperlink ref="F325" r:id="rId48" display="https://podminky.urs.cz/item/CS_URS_2025_02/771592011"/>
    <hyperlink ref="F328" r:id="rId49" display="https://podminky.urs.cz/item/CS_URS_2025_02/998771111"/>
    <hyperlink ref="F331" r:id="rId50" display="https://podminky.urs.cz/item/CS_URS_2025_02/781111011"/>
    <hyperlink ref="F334" r:id="rId51" display="https://podminky.urs.cz/item/CS_URS_2025_02/781121011"/>
    <hyperlink ref="F337" r:id="rId52" display="https://podminky.urs.cz/item/CS_URS_2025_02/781131112"/>
    <hyperlink ref="F340" r:id="rId53" display="https://podminky.urs.cz/item/CS_URS_2025_02/781472214"/>
    <hyperlink ref="F345" r:id="rId54" display="https://podminky.urs.cz/item/CS_URS_2025_02/781495211"/>
    <hyperlink ref="F348" r:id="rId55" display="https://podminky.urs.cz/item/CS_URS_2025_02/998781111"/>
    <hyperlink ref="F351" r:id="rId56" display="https://podminky.urs.cz/item/CS_URS_2025_02/783901403"/>
    <hyperlink ref="F354" r:id="rId57" display="https://podminky.urs.cz/item/CS_URS_2025_02/783923161"/>
    <hyperlink ref="F358" r:id="rId58" display="https://podminky.urs.cz/item/CS_URS_2025_02/784111001"/>
    <hyperlink ref="F366" r:id="rId59" display="https://podminky.urs.cz/item/CS_URS_2025_02/784181101"/>
    <hyperlink ref="F373" r:id="rId60" display="https://podminky.urs.cz/item/CS_URS_2025_02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683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684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685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686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687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688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ROUND(J89,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ROUND((SUM(BE89:BE148)),  2)</f>
        <v>0</v>
      </c>
      <c r="G33" s="40"/>
      <c r="H33" s="40"/>
      <c r="I33" s="151">
        <v>0.20999999999999999</v>
      </c>
      <c r="J33" s="150">
        <f>ROUND(((SUM(BE89:BE148))*I33),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ROUND((SUM(BF89:BF148)),  2)</f>
        <v>0</v>
      </c>
      <c r="G34" s="40"/>
      <c r="H34" s="40"/>
      <c r="I34" s="151">
        <v>0.12</v>
      </c>
      <c r="J34" s="150">
        <f>ROUND(((SUM(BF89:BF148))*I34),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ROUND((SUM(BG89:BG148)),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ROUND((SUM(BH89:BH148)),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ROUND((SUM(BI89:BI148)),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D.1.4.1 - Zdravotně technické instalace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LIBEREC (682039), P.Č. 745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STATUTÁRNÍ MĚSTO LIBEREC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142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689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143</v>
      </c>
      <c r="E62" s="177"/>
      <c r="F62" s="177"/>
      <c r="G62" s="177"/>
      <c r="H62" s="177"/>
      <c r="I62" s="177"/>
      <c r="J62" s="178">
        <f>J109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690</v>
      </c>
      <c r="E63" s="177"/>
      <c r="F63" s="177"/>
      <c r="G63" s="177"/>
      <c r="H63" s="177"/>
      <c r="I63" s="177"/>
      <c r="J63" s="178">
        <f>J112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691</v>
      </c>
      <c r="E64" s="177"/>
      <c r="F64" s="177"/>
      <c r="G64" s="177"/>
      <c r="H64" s="177"/>
      <c r="I64" s="177"/>
      <c r="J64" s="178">
        <f>J115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148</v>
      </c>
      <c r="E65" s="171"/>
      <c r="F65" s="171"/>
      <c r="G65" s="171"/>
      <c r="H65" s="171"/>
      <c r="I65" s="171"/>
      <c r="J65" s="172">
        <f>J117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692</v>
      </c>
      <c r="E66" s="177"/>
      <c r="F66" s="177"/>
      <c r="G66" s="177"/>
      <c r="H66" s="177"/>
      <c r="I66" s="177"/>
      <c r="J66" s="178">
        <f>J118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693</v>
      </c>
      <c r="E67" s="177"/>
      <c r="F67" s="177"/>
      <c r="G67" s="177"/>
      <c r="H67" s="177"/>
      <c r="I67" s="177"/>
      <c r="J67" s="178">
        <f>J129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694</v>
      </c>
      <c r="E68" s="177"/>
      <c r="F68" s="177"/>
      <c r="G68" s="177"/>
      <c r="H68" s="177"/>
      <c r="I68" s="177"/>
      <c r="J68" s="178">
        <f>J136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695</v>
      </c>
      <c r="E69" s="177"/>
      <c r="F69" s="177"/>
      <c r="G69" s="177"/>
      <c r="H69" s="177"/>
      <c r="I69" s="177"/>
      <c r="J69" s="178">
        <f>J143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158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3" t="str">
        <f>E7</f>
        <v>MŠ Sedmikráska - modernizace a stavební úpravy kuchyně</v>
      </c>
      <c r="F79" s="34"/>
      <c r="G79" s="34"/>
      <c r="H79" s="34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124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D.1.4.1 - Zdravotně technické instalace</v>
      </c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K.Ú. LIBEREC (682039), P.Č. 745</v>
      </c>
      <c r="G83" s="42"/>
      <c r="H83" s="42"/>
      <c r="I83" s="34" t="s">
        <v>23</v>
      </c>
      <c r="J83" s="74" t="str">
        <f>IF(J12="","",J12)</f>
        <v>7. 11. 2025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31</v>
      </c>
      <c r="J85" s="38" t="str">
        <f>E21</f>
        <v>STATUTÁRNÍ MĚSTO LIBEREC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ISONOE INVEST a.s.</v>
      </c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0"/>
      <c r="B88" s="181"/>
      <c r="C88" s="182" t="s">
        <v>159</v>
      </c>
      <c r="D88" s="183" t="s">
        <v>56</v>
      </c>
      <c r="E88" s="183" t="s">
        <v>52</v>
      </c>
      <c r="F88" s="183" t="s">
        <v>53</v>
      </c>
      <c r="G88" s="183" t="s">
        <v>160</v>
      </c>
      <c r="H88" s="183" t="s">
        <v>161</v>
      </c>
      <c r="I88" s="183" t="s">
        <v>162</v>
      </c>
      <c r="J88" s="183" t="s">
        <v>140</v>
      </c>
      <c r="K88" s="184" t="s">
        <v>163</v>
      </c>
      <c r="L88" s="185"/>
      <c r="M88" s="94" t="s">
        <v>19</v>
      </c>
      <c r="N88" s="95" t="s">
        <v>41</v>
      </c>
      <c r="O88" s="95" t="s">
        <v>164</v>
      </c>
      <c r="P88" s="95" t="s">
        <v>165</v>
      </c>
      <c r="Q88" s="95" t="s">
        <v>166</v>
      </c>
      <c r="R88" s="95" t="s">
        <v>167</v>
      </c>
      <c r="S88" s="95" t="s">
        <v>168</v>
      </c>
      <c r="T88" s="96" t="s">
        <v>169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0"/>
      <c r="B89" s="41"/>
      <c r="C89" s="101" t="s">
        <v>170</v>
      </c>
      <c r="D89" s="42"/>
      <c r="E89" s="42"/>
      <c r="F89" s="42"/>
      <c r="G89" s="42"/>
      <c r="H89" s="42"/>
      <c r="I89" s="42"/>
      <c r="J89" s="186">
        <f>BK89</f>
        <v>0</v>
      </c>
      <c r="K89" s="42"/>
      <c r="L89" s="46"/>
      <c r="M89" s="97"/>
      <c r="N89" s="187"/>
      <c r="O89" s="98"/>
      <c r="P89" s="188">
        <f>P90+P117</f>
        <v>0</v>
      </c>
      <c r="Q89" s="98"/>
      <c r="R89" s="188">
        <f>R90+R117</f>
        <v>108.72245010970001</v>
      </c>
      <c r="S89" s="98"/>
      <c r="T89" s="189">
        <f>T90+T117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70</v>
      </c>
      <c r="AU89" s="19" t="s">
        <v>141</v>
      </c>
      <c r="BK89" s="190">
        <f>BK90+BK117</f>
        <v>0</v>
      </c>
    </row>
    <row r="90" s="12" customFormat="1" ht="25.92" customHeight="1">
      <c r="A90" s="12"/>
      <c r="B90" s="191"/>
      <c r="C90" s="192"/>
      <c r="D90" s="193" t="s">
        <v>70</v>
      </c>
      <c r="E90" s="194" t="s">
        <v>171</v>
      </c>
      <c r="F90" s="194" t="s">
        <v>172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P91+P109+P112+P115</f>
        <v>0</v>
      </c>
      <c r="Q90" s="199"/>
      <c r="R90" s="200">
        <f>R91+R109+R112+R115</f>
        <v>108.500096</v>
      </c>
      <c r="S90" s="199"/>
      <c r="T90" s="201">
        <f>T91+T109+T112+T115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79</v>
      </c>
      <c r="AT90" s="203" t="s">
        <v>70</v>
      </c>
      <c r="AU90" s="203" t="s">
        <v>71</v>
      </c>
      <c r="AY90" s="202" t="s">
        <v>173</v>
      </c>
      <c r="BK90" s="204">
        <f>BK91+BK109+BK112+BK115</f>
        <v>0</v>
      </c>
    </row>
    <row r="91" s="12" customFormat="1" ht="22.8" customHeight="1">
      <c r="A91" s="12"/>
      <c r="B91" s="191"/>
      <c r="C91" s="192"/>
      <c r="D91" s="193" t="s">
        <v>70</v>
      </c>
      <c r="E91" s="205" t="s">
        <v>79</v>
      </c>
      <c r="F91" s="205" t="s">
        <v>696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SUM(P92:P108)</f>
        <v>0</v>
      </c>
      <c r="Q91" s="199"/>
      <c r="R91" s="200">
        <f>SUM(R92:R108)</f>
        <v>108.376296</v>
      </c>
      <c r="S91" s="199"/>
      <c r="T91" s="201">
        <f>SUM(T92:T108)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79</v>
      </c>
      <c r="AT91" s="203" t="s">
        <v>70</v>
      </c>
      <c r="AU91" s="203" t="s">
        <v>79</v>
      </c>
      <c r="AY91" s="202" t="s">
        <v>173</v>
      </c>
      <c r="BK91" s="204">
        <f>SUM(BK92:BK108)</f>
        <v>0</v>
      </c>
    </row>
    <row r="92" s="2" customFormat="1" ht="21.75" customHeight="1">
      <c r="A92" s="40"/>
      <c r="B92" s="41"/>
      <c r="C92" s="207" t="s">
        <v>521</v>
      </c>
      <c r="D92" s="207" t="s">
        <v>175</v>
      </c>
      <c r="E92" s="208" t="s">
        <v>697</v>
      </c>
      <c r="F92" s="209" t="s">
        <v>698</v>
      </c>
      <c r="G92" s="210" t="s">
        <v>294</v>
      </c>
      <c r="H92" s="211">
        <v>67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42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180</v>
      </c>
      <c r="AT92" s="218" t="s">
        <v>175</v>
      </c>
      <c r="AU92" s="218" t="s">
        <v>81</v>
      </c>
      <c r="AY92" s="19" t="s">
        <v>173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180</v>
      </c>
      <c r="BM92" s="218" t="s">
        <v>699</v>
      </c>
    </row>
    <row r="93" s="2" customFormat="1" ht="16.5" customHeight="1">
      <c r="A93" s="40"/>
      <c r="B93" s="41"/>
      <c r="C93" s="207" t="s">
        <v>527</v>
      </c>
      <c r="D93" s="207" t="s">
        <v>175</v>
      </c>
      <c r="E93" s="208" t="s">
        <v>700</v>
      </c>
      <c r="F93" s="209" t="s">
        <v>701</v>
      </c>
      <c r="G93" s="210" t="s">
        <v>105</v>
      </c>
      <c r="H93" s="211">
        <v>169.40000000000001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0.00084000000000000003</v>
      </c>
      <c r="R93" s="216">
        <f>Q93*H93</f>
        <v>0.14229600000000001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180</v>
      </c>
      <c r="AT93" s="218" t="s">
        <v>175</v>
      </c>
      <c r="AU93" s="218" t="s">
        <v>81</v>
      </c>
      <c r="AY93" s="19" t="s">
        <v>173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180</v>
      </c>
      <c r="BM93" s="218" t="s">
        <v>702</v>
      </c>
    </row>
    <row r="94" s="2" customFormat="1" ht="16.5" customHeight="1">
      <c r="A94" s="40"/>
      <c r="B94" s="41"/>
      <c r="C94" s="207" t="s">
        <v>533</v>
      </c>
      <c r="D94" s="207" t="s">
        <v>175</v>
      </c>
      <c r="E94" s="208" t="s">
        <v>703</v>
      </c>
      <c r="F94" s="209" t="s">
        <v>704</v>
      </c>
      <c r="G94" s="210" t="s">
        <v>105</v>
      </c>
      <c r="H94" s="211">
        <v>169.40000000000001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180</v>
      </c>
      <c r="AT94" s="218" t="s">
        <v>175</v>
      </c>
      <c r="AU94" s="218" t="s">
        <v>81</v>
      </c>
      <c r="AY94" s="19" t="s">
        <v>173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180</v>
      </c>
      <c r="BM94" s="218" t="s">
        <v>705</v>
      </c>
    </row>
    <row r="95" s="2" customFormat="1" ht="21.75" customHeight="1">
      <c r="A95" s="40"/>
      <c r="B95" s="41"/>
      <c r="C95" s="207" t="s">
        <v>539</v>
      </c>
      <c r="D95" s="207" t="s">
        <v>175</v>
      </c>
      <c r="E95" s="208" t="s">
        <v>706</v>
      </c>
      <c r="F95" s="209" t="s">
        <v>707</v>
      </c>
      <c r="G95" s="210" t="s">
        <v>294</v>
      </c>
      <c r="H95" s="211">
        <v>67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42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180</v>
      </c>
      <c r="AT95" s="218" t="s">
        <v>175</v>
      </c>
      <c r="AU95" s="218" t="s">
        <v>81</v>
      </c>
      <c r="AY95" s="19" t="s">
        <v>173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79</v>
      </c>
      <c r="BK95" s="219">
        <f>ROUND(I95*H95,2)</f>
        <v>0</v>
      </c>
      <c r="BL95" s="19" t="s">
        <v>180</v>
      </c>
      <c r="BM95" s="218" t="s">
        <v>708</v>
      </c>
    </row>
    <row r="96" s="2" customFormat="1">
      <c r="A96" s="40"/>
      <c r="B96" s="41"/>
      <c r="C96" s="42"/>
      <c r="D96" s="227" t="s">
        <v>709</v>
      </c>
      <c r="E96" s="42"/>
      <c r="F96" s="271" t="s">
        <v>710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709</v>
      </c>
      <c r="AU96" s="19" t="s">
        <v>81</v>
      </c>
    </row>
    <row r="97" s="2" customFormat="1" ht="24.15" customHeight="1">
      <c r="A97" s="40"/>
      <c r="B97" s="41"/>
      <c r="C97" s="207" t="s">
        <v>544</v>
      </c>
      <c r="D97" s="207" t="s">
        <v>175</v>
      </c>
      <c r="E97" s="208" t="s">
        <v>711</v>
      </c>
      <c r="F97" s="209" t="s">
        <v>712</v>
      </c>
      <c r="G97" s="210" t="s">
        <v>294</v>
      </c>
      <c r="H97" s="211">
        <v>67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180</v>
      </c>
      <c r="AT97" s="218" t="s">
        <v>175</v>
      </c>
      <c r="AU97" s="218" t="s">
        <v>81</v>
      </c>
      <c r="AY97" s="19" t="s">
        <v>173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180</v>
      </c>
      <c r="BM97" s="218" t="s">
        <v>713</v>
      </c>
    </row>
    <row r="98" s="2" customFormat="1">
      <c r="A98" s="40"/>
      <c r="B98" s="41"/>
      <c r="C98" s="42"/>
      <c r="D98" s="227" t="s">
        <v>709</v>
      </c>
      <c r="E98" s="42"/>
      <c r="F98" s="271" t="s">
        <v>714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709</v>
      </c>
      <c r="AU98" s="19" t="s">
        <v>81</v>
      </c>
    </row>
    <row r="99" s="2" customFormat="1" ht="16.5" customHeight="1">
      <c r="A99" s="40"/>
      <c r="B99" s="41"/>
      <c r="C99" s="207" t="s">
        <v>549</v>
      </c>
      <c r="D99" s="207" t="s">
        <v>175</v>
      </c>
      <c r="E99" s="208" t="s">
        <v>715</v>
      </c>
      <c r="F99" s="209" t="s">
        <v>716</v>
      </c>
      <c r="G99" s="210" t="s">
        <v>294</v>
      </c>
      <c r="H99" s="211">
        <v>67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180</v>
      </c>
      <c r="AT99" s="218" t="s">
        <v>175</v>
      </c>
      <c r="AU99" s="218" t="s">
        <v>81</v>
      </c>
      <c r="AY99" s="19" t="s">
        <v>173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180</v>
      </c>
      <c r="BM99" s="218" t="s">
        <v>717</v>
      </c>
    </row>
    <row r="100" s="2" customFormat="1" ht="16.5" customHeight="1">
      <c r="A100" s="40"/>
      <c r="B100" s="41"/>
      <c r="C100" s="207" t="s">
        <v>554</v>
      </c>
      <c r="D100" s="207" t="s">
        <v>175</v>
      </c>
      <c r="E100" s="208" t="s">
        <v>718</v>
      </c>
      <c r="F100" s="209" t="s">
        <v>719</v>
      </c>
      <c r="G100" s="210" t="s">
        <v>186</v>
      </c>
      <c r="H100" s="211">
        <v>120.59999999999999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180</v>
      </c>
      <c r="AT100" s="218" t="s">
        <v>175</v>
      </c>
      <c r="AU100" s="218" t="s">
        <v>81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180</v>
      </c>
      <c r="BM100" s="218" t="s">
        <v>720</v>
      </c>
    </row>
    <row r="101" s="2" customFormat="1">
      <c r="A101" s="40"/>
      <c r="B101" s="41"/>
      <c r="C101" s="42"/>
      <c r="D101" s="227" t="s">
        <v>709</v>
      </c>
      <c r="E101" s="42"/>
      <c r="F101" s="271" t="s">
        <v>721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709</v>
      </c>
      <c r="AU101" s="19" t="s">
        <v>81</v>
      </c>
    </row>
    <row r="102" s="14" customFormat="1">
      <c r="A102" s="14"/>
      <c r="B102" s="236"/>
      <c r="C102" s="237"/>
      <c r="D102" s="227" t="s">
        <v>189</v>
      </c>
      <c r="E102" s="238" t="s">
        <v>19</v>
      </c>
      <c r="F102" s="239" t="s">
        <v>722</v>
      </c>
      <c r="G102" s="237"/>
      <c r="H102" s="240">
        <v>120.59999999999999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189</v>
      </c>
      <c r="AU102" s="246" t="s">
        <v>81</v>
      </c>
      <c r="AV102" s="14" t="s">
        <v>81</v>
      </c>
      <c r="AW102" s="14" t="s">
        <v>33</v>
      </c>
      <c r="AX102" s="14" t="s">
        <v>79</v>
      </c>
      <c r="AY102" s="246" t="s">
        <v>173</v>
      </c>
    </row>
    <row r="103" s="2" customFormat="1" ht="16.5" customHeight="1">
      <c r="A103" s="40"/>
      <c r="B103" s="41"/>
      <c r="C103" s="207" t="s">
        <v>559</v>
      </c>
      <c r="D103" s="207" t="s">
        <v>175</v>
      </c>
      <c r="E103" s="208" t="s">
        <v>723</v>
      </c>
      <c r="F103" s="209" t="s">
        <v>724</v>
      </c>
      <c r="G103" s="210" t="s">
        <v>294</v>
      </c>
      <c r="H103" s="211">
        <v>45.380000000000003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42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180</v>
      </c>
      <c r="AT103" s="218" t="s">
        <v>175</v>
      </c>
      <c r="AU103" s="218" t="s">
        <v>81</v>
      </c>
      <c r="AY103" s="19" t="s">
        <v>173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180</v>
      </c>
      <c r="BM103" s="218" t="s">
        <v>725</v>
      </c>
    </row>
    <row r="104" s="2" customFormat="1" ht="16.5" customHeight="1">
      <c r="A104" s="40"/>
      <c r="B104" s="41"/>
      <c r="C104" s="247" t="s">
        <v>564</v>
      </c>
      <c r="D104" s="247" t="s">
        <v>192</v>
      </c>
      <c r="E104" s="248" t="s">
        <v>726</v>
      </c>
      <c r="F104" s="249" t="s">
        <v>727</v>
      </c>
      <c r="G104" s="250" t="s">
        <v>186</v>
      </c>
      <c r="H104" s="251">
        <v>81.683999999999998</v>
      </c>
      <c r="I104" s="252"/>
      <c r="J104" s="253">
        <f>ROUND(I104*H104,2)</f>
        <v>0</v>
      </c>
      <c r="K104" s="249" t="s">
        <v>19</v>
      </c>
      <c r="L104" s="254"/>
      <c r="M104" s="255" t="s">
        <v>19</v>
      </c>
      <c r="N104" s="256" t="s">
        <v>42</v>
      </c>
      <c r="O104" s="86"/>
      <c r="P104" s="216">
        <f>O104*H104</f>
        <v>0</v>
      </c>
      <c r="Q104" s="216">
        <v>1</v>
      </c>
      <c r="R104" s="216">
        <f>Q104*H104</f>
        <v>81.683999999999998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195</v>
      </c>
      <c r="AT104" s="218" t="s">
        <v>192</v>
      </c>
      <c r="AU104" s="218" t="s">
        <v>81</v>
      </c>
      <c r="AY104" s="19" t="s">
        <v>173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79</v>
      </c>
      <c r="BK104" s="219">
        <f>ROUND(I104*H104,2)</f>
        <v>0</v>
      </c>
      <c r="BL104" s="19" t="s">
        <v>180</v>
      </c>
      <c r="BM104" s="218" t="s">
        <v>728</v>
      </c>
    </row>
    <row r="105" s="14" customFormat="1">
      <c r="A105" s="14"/>
      <c r="B105" s="236"/>
      <c r="C105" s="237"/>
      <c r="D105" s="227" t="s">
        <v>189</v>
      </c>
      <c r="E105" s="238" t="s">
        <v>19</v>
      </c>
      <c r="F105" s="239" t="s">
        <v>729</v>
      </c>
      <c r="G105" s="237"/>
      <c r="H105" s="240">
        <v>81.683999999999998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189</v>
      </c>
      <c r="AU105" s="246" t="s">
        <v>81</v>
      </c>
      <c r="AV105" s="14" t="s">
        <v>81</v>
      </c>
      <c r="AW105" s="14" t="s">
        <v>33</v>
      </c>
      <c r="AX105" s="14" t="s">
        <v>79</v>
      </c>
      <c r="AY105" s="246" t="s">
        <v>173</v>
      </c>
    </row>
    <row r="106" s="2" customFormat="1" ht="16.5" customHeight="1">
      <c r="A106" s="40"/>
      <c r="B106" s="41"/>
      <c r="C106" s="207" t="s">
        <v>570</v>
      </c>
      <c r="D106" s="207" t="s">
        <v>175</v>
      </c>
      <c r="E106" s="208" t="s">
        <v>730</v>
      </c>
      <c r="F106" s="209" t="s">
        <v>731</v>
      </c>
      <c r="G106" s="210" t="s">
        <v>294</v>
      </c>
      <c r="H106" s="211">
        <v>14.75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42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180</v>
      </c>
      <c r="AT106" s="218" t="s">
        <v>175</v>
      </c>
      <c r="AU106" s="218" t="s">
        <v>81</v>
      </c>
      <c r="AY106" s="19" t="s">
        <v>173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180</v>
      </c>
      <c r="BM106" s="218" t="s">
        <v>732</v>
      </c>
    </row>
    <row r="107" s="2" customFormat="1" ht="16.5" customHeight="1">
      <c r="A107" s="40"/>
      <c r="B107" s="41"/>
      <c r="C107" s="247" t="s">
        <v>576</v>
      </c>
      <c r="D107" s="247" t="s">
        <v>192</v>
      </c>
      <c r="E107" s="248" t="s">
        <v>733</v>
      </c>
      <c r="F107" s="249" t="s">
        <v>734</v>
      </c>
      <c r="G107" s="250" t="s">
        <v>186</v>
      </c>
      <c r="H107" s="251">
        <v>26.550000000000001</v>
      </c>
      <c r="I107" s="252"/>
      <c r="J107" s="253">
        <f>ROUND(I107*H107,2)</f>
        <v>0</v>
      </c>
      <c r="K107" s="249" t="s">
        <v>19</v>
      </c>
      <c r="L107" s="254"/>
      <c r="M107" s="255" t="s">
        <v>19</v>
      </c>
      <c r="N107" s="256" t="s">
        <v>42</v>
      </c>
      <c r="O107" s="86"/>
      <c r="P107" s="216">
        <f>O107*H107</f>
        <v>0</v>
      </c>
      <c r="Q107" s="216">
        <v>1</v>
      </c>
      <c r="R107" s="216">
        <f>Q107*H107</f>
        <v>26.550000000000001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195</v>
      </c>
      <c r="AT107" s="218" t="s">
        <v>192</v>
      </c>
      <c r="AU107" s="218" t="s">
        <v>81</v>
      </c>
      <c r="AY107" s="19" t="s">
        <v>173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79</v>
      </c>
      <c r="BK107" s="219">
        <f>ROUND(I107*H107,2)</f>
        <v>0</v>
      </c>
      <c r="BL107" s="19" t="s">
        <v>180</v>
      </c>
      <c r="BM107" s="218" t="s">
        <v>735</v>
      </c>
    </row>
    <row r="108" s="14" customFormat="1">
      <c r="A108" s="14"/>
      <c r="B108" s="236"/>
      <c r="C108" s="237"/>
      <c r="D108" s="227" t="s">
        <v>189</v>
      </c>
      <c r="E108" s="238" t="s">
        <v>19</v>
      </c>
      <c r="F108" s="239" t="s">
        <v>736</v>
      </c>
      <c r="G108" s="237"/>
      <c r="H108" s="240">
        <v>26.550000000000001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189</v>
      </c>
      <c r="AU108" s="246" t="s">
        <v>81</v>
      </c>
      <c r="AV108" s="14" t="s">
        <v>81</v>
      </c>
      <c r="AW108" s="14" t="s">
        <v>33</v>
      </c>
      <c r="AX108" s="14" t="s">
        <v>79</v>
      </c>
      <c r="AY108" s="246" t="s">
        <v>173</v>
      </c>
    </row>
    <row r="109" s="12" customFormat="1" ht="22.8" customHeight="1">
      <c r="A109" s="12"/>
      <c r="B109" s="191"/>
      <c r="C109" s="192"/>
      <c r="D109" s="193" t="s">
        <v>70</v>
      </c>
      <c r="E109" s="205" t="s">
        <v>107</v>
      </c>
      <c r="F109" s="205" t="s">
        <v>174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SUM(P110:P111)</f>
        <v>0</v>
      </c>
      <c r="Q109" s="199"/>
      <c r="R109" s="200">
        <f>SUM(R110:R111)</f>
        <v>0.12</v>
      </c>
      <c r="S109" s="199"/>
      <c r="T109" s="201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79</v>
      </c>
      <c r="AT109" s="203" t="s">
        <v>70</v>
      </c>
      <c r="AU109" s="203" t="s">
        <v>79</v>
      </c>
      <c r="AY109" s="202" t="s">
        <v>173</v>
      </c>
      <c r="BK109" s="204">
        <f>SUM(BK110:BK111)</f>
        <v>0</v>
      </c>
    </row>
    <row r="110" s="2" customFormat="1" ht="16.5" customHeight="1">
      <c r="A110" s="40"/>
      <c r="B110" s="41"/>
      <c r="C110" s="207" t="s">
        <v>421</v>
      </c>
      <c r="D110" s="207" t="s">
        <v>175</v>
      </c>
      <c r="E110" s="208" t="s">
        <v>737</v>
      </c>
      <c r="F110" s="209" t="s">
        <v>738</v>
      </c>
      <c r="G110" s="210" t="s">
        <v>178</v>
      </c>
      <c r="H110" s="211">
        <v>1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42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180</v>
      </c>
      <c r="AT110" s="218" t="s">
        <v>175</v>
      </c>
      <c r="AU110" s="218" t="s">
        <v>81</v>
      </c>
      <c r="AY110" s="19" t="s">
        <v>173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79</v>
      </c>
      <c r="BK110" s="219">
        <f>ROUND(I110*H110,2)</f>
        <v>0</v>
      </c>
      <c r="BL110" s="19" t="s">
        <v>180</v>
      </c>
      <c r="BM110" s="218" t="s">
        <v>739</v>
      </c>
    </row>
    <row r="111" s="2" customFormat="1" ht="16.5" customHeight="1">
      <c r="A111" s="40"/>
      <c r="B111" s="41"/>
      <c r="C111" s="247" t="s">
        <v>448</v>
      </c>
      <c r="D111" s="247" t="s">
        <v>192</v>
      </c>
      <c r="E111" s="248" t="s">
        <v>740</v>
      </c>
      <c r="F111" s="249" t="s">
        <v>741</v>
      </c>
      <c r="G111" s="250" t="s">
        <v>178</v>
      </c>
      <c r="H111" s="251">
        <v>1</v>
      </c>
      <c r="I111" s="252"/>
      <c r="J111" s="253">
        <f>ROUND(I111*H111,2)</f>
        <v>0</v>
      </c>
      <c r="K111" s="249" t="s">
        <v>19</v>
      </c>
      <c r="L111" s="254"/>
      <c r="M111" s="255" t="s">
        <v>19</v>
      </c>
      <c r="N111" s="256" t="s">
        <v>42</v>
      </c>
      <c r="O111" s="86"/>
      <c r="P111" s="216">
        <f>O111*H111</f>
        <v>0</v>
      </c>
      <c r="Q111" s="216">
        <v>0.12</v>
      </c>
      <c r="R111" s="216">
        <f>Q111*H111</f>
        <v>0.12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195</v>
      </c>
      <c r="AT111" s="218" t="s">
        <v>192</v>
      </c>
      <c r="AU111" s="218" t="s">
        <v>81</v>
      </c>
      <c r="AY111" s="19" t="s">
        <v>173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180</v>
      </c>
      <c r="BM111" s="218" t="s">
        <v>742</v>
      </c>
    </row>
    <row r="112" s="12" customFormat="1" ht="22.8" customHeight="1">
      <c r="A112" s="12"/>
      <c r="B112" s="191"/>
      <c r="C112" s="192"/>
      <c r="D112" s="193" t="s">
        <v>70</v>
      </c>
      <c r="E112" s="205" t="s">
        <v>180</v>
      </c>
      <c r="F112" s="205" t="s">
        <v>743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SUM(P113:P114)</f>
        <v>0</v>
      </c>
      <c r="Q112" s="199"/>
      <c r="R112" s="200">
        <f>SUM(R113:R114)</f>
        <v>0</v>
      </c>
      <c r="S112" s="199"/>
      <c r="T112" s="201">
        <f>SUM(T113:T114)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79</v>
      </c>
      <c r="AT112" s="203" t="s">
        <v>70</v>
      </c>
      <c r="AU112" s="203" t="s">
        <v>79</v>
      </c>
      <c r="AY112" s="202" t="s">
        <v>173</v>
      </c>
      <c r="BK112" s="204">
        <f>SUM(BK113:BK114)</f>
        <v>0</v>
      </c>
    </row>
    <row r="113" s="2" customFormat="1" ht="16.5" customHeight="1">
      <c r="A113" s="40"/>
      <c r="B113" s="41"/>
      <c r="C113" s="207" t="s">
        <v>582</v>
      </c>
      <c r="D113" s="207" t="s">
        <v>175</v>
      </c>
      <c r="E113" s="208" t="s">
        <v>744</v>
      </c>
      <c r="F113" s="209" t="s">
        <v>745</v>
      </c>
      <c r="G113" s="210" t="s">
        <v>294</v>
      </c>
      <c r="H113" s="211">
        <v>5.6900000000000004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42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180</v>
      </c>
      <c r="AT113" s="218" t="s">
        <v>175</v>
      </c>
      <c r="AU113" s="218" t="s">
        <v>81</v>
      </c>
      <c r="AY113" s="19" t="s">
        <v>173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79</v>
      </c>
      <c r="BK113" s="219">
        <f>ROUND(I113*H113,2)</f>
        <v>0</v>
      </c>
      <c r="BL113" s="19" t="s">
        <v>180</v>
      </c>
      <c r="BM113" s="218" t="s">
        <v>746</v>
      </c>
    </row>
    <row r="114" s="2" customFormat="1">
      <c r="A114" s="40"/>
      <c r="B114" s="41"/>
      <c r="C114" s="42"/>
      <c r="D114" s="227" t="s">
        <v>709</v>
      </c>
      <c r="E114" s="42"/>
      <c r="F114" s="271" t="s">
        <v>747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709</v>
      </c>
      <c r="AU114" s="19" t="s">
        <v>81</v>
      </c>
    </row>
    <row r="115" s="12" customFormat="1" ht="22.8" customHeight="1">
      <c r="A115" s="12"/>
      <c r="B115" s="191"/>
      <c r="C115" s="192"/>
      <c r="D115" s="193" t="s">
        <v>70</v>
      </c>
      <c r="E115" s="205" t="s">
        <v>195</v>
      </c>
      <c r="F115" s="205" t="s">
        <v>748</v>
      </c>
      <c r="G115" s="192"/>
      <c r="H115" s="192"/>
      <c r="I115" s="195"/>
      <c r="J115" s="206">
        <f>BK115</f>
        <v>0</v>
      </c>
      <c r="K115" s="192"/>
      <c r="L115" s="197"/>
      <c r="M115" s="198"/>
      <c r="N115" s="199"/>
      <c r="O115" s="199"/>
      <c r="P115" s="200">
        <f>P116</f>
        <v>0</v>
      </c>
      <c r="Q115" s="199"/>
      <c r="R115" s="200">
        <f>R116</f>
        <v>0.0038000000000000004</v>
      </c>
      <c r="S115" s="199"/>
      <c r="T115" s="201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79</v>
      </c>
      <c r="AT115" s="203" t="s">
        <v>70</v>
      </c>
      <c r="AU115" s="203" t="s">
        <v>79</v>
      </c>
      <c r="AY115" s="202" t="s">
        <v>173</v>
      </c>
      <c r="BK115" s="204">
        <f>BK116</f>
        <v>0</v>
      </c>
    </row>
    <row r="116" s="2" customFormat="1" ht="16.5" customHeight="1">
      <c r="A116" s="40"/>
      <c r="B116" s="41"/>
      <c r="C116" s="207" t="s">
        <v>443</v>
      </c>
      <c r="D116" s="207" t="s">
        <v>175</v>
      </c>
      <c r="E116" s="208" t="s">
        <v>749</v>
      </c>
      <c r="F116" s="209" t="s">
        <v>750</v>
      </c>
      <c r="G116" s="210" t="s">
        <v>223</v>
      </c>
      <c r="H116" s="211">
        <v>10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42</v>
      </c>
      <c r="O116" s="86"/>
      <c r="P116" s="216">
        <f>O116*H116</f>
        <v>0</v>
      </c>
      <c r="Q116" s="216">
        <v>0.00038000000000000002</v>
      </c>
      <c r="R116" s="216">
        <f>Q116*H116</f>
        <v>0.0038000000000000004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280</v>
      </c>
      <c r="AT116" s="218" t="s">
        <v>175</v>
      </c>
      <c r="AU116" s="218" t="s">
        <v>81</v>
      </c>
      <c r="AY116" s="19" t="s">
        <v>173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79</v>
      </c>
      <c r="BK116" s="219">
        <f>ROUND(I116*H116,2)</f>
        <v>0</v>
      </c>
      <c r="BL116" s="19" t="s">
        <v>280</v>
      </c>
      <c r="BM116" s="218" t="s">
        <v>751</v>
      </c>
    </row>
    <row r="117" s="12" customFormat="1" ht="25.92" customHeight="1">
      <c r="A117" s="12"/>
      <c r="B117" s="191"/>
      <c r="C117" s="192"/>
      <c r="D117" s="193" t="s">
        <v>70</v>
      </c>
      <c r="E117" s="194" t="s">
        <v>406</v>
      </c>
      <c r="F117" s="194" t="s">
        <v>407</v>
      </c>
      <c r="G117" s="192"/>
      <c r="H117" s="192"/>
      <c r="I117" s="195"/>
      <c r="J117" s="196">
        <f>BK117</f>
        <v>0</v>
      </c>
      <c r="K117" s="192"/>
      <c r="L117" s="197"/>
      <c r="M117" s="198"/>
      <c r="N117" s="199"/>
      <c r="O117" s="199"/>
      <c r="P117" s="200">
        <f>P118+P129+P136+P143</f>
        <v>0</v>
      </c>
      <c r="Q117" s="199"/>
      <c r="R117" s="200">
        <f>R118+R129+R136+R143</f>
        <v>0.22235410969999997</v>
      </c>
      <c r="S117" s="199"/>
      <c r="T117" s="201">
        <f>T118+T129+T136+T143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2" t="s">
        <v>81</v>
      </c>
      <c r="AT117" s="203" t="s">
        <v>70</v>
      </c>
      <c r="AU117" s="203" t="s">
        <v>71</v>
      </c>
      <c r="AY117" s="202" t="s">
        <v>173</v>
      </c>
      <c r="BK117" s="204">
        <f>BK118+BK129+BK136+BK143</f>
        <v>0</v>
      </c>
    </row>
    <row r="118" s="12" customFormat="1" ht="22.8" customHeight="1">
      <c r="A118" s="12"/>
      <c r="B118" s="191"/>
      <c r="C118" s="192"/>
      <c r="D118" s="193" t="s">
        <v>70</v>
      </c>
      <c r="E118" s="205" t="s">
        <v>752</v>
      </c>
      <c r="F118" s="205" t="s">
        <v>753</v>
      </c>
      <c r="G118" s="192"/>
      <c r="H118" s="192"/>
      <c r="I118" s="195"/>
      <c r="J118" s="206">
        <f>BK118</f>
        <v>0</v>
      </c>
      <c r="K118" s="192"/>
      <c r="L118" s="197"/>
      <c r="M118" s="198"/>
      <c r="N118" s="199"/>
      <c r="O118" s="199"/>
      <c r="P118" s="200">
        <f>SUM(P119:P128)</f>
        <v>0</v>
      </c>
      <c r="Q118" s="199"/>
      <c r="R118" s="200">
        <f>SUM(R119:R128)</f>
        <v>0.14527999999999999</v>
      </c>
      <c r="S118" s="199"/>
      <c r="T118" s="201">
        <f>SUM(T119:T128)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2" t="s">
        <v>81</v>
      </c>
      <c r="AT118" s="203" t="s">
        <v>70</v>
      </c>
      <c r="AU118" s="203" t="s">
        <v>79</v>
      </c>
      <c r="AY118" s="202" t="s">
        <v>173</v>
      </c>
      <c r="BK118" s="204">
        <f>SUM(BK119:BK128)</f>
        <v>0</v>
      </c>
    </row>
    <row r="119" s="2" customFormat="1" ht="16.5" customHeight="1">
      <c r="A119" s="40"/>
      <c r="B119" s="41"/>
      <c r="C119" s="207" t="s">
        <v>274</v>
      </c>
      <c r="D119" s="207" t="s">
        <v>175</v>
      </c>
      <c r="E119" s="208" t="s">
        <v>754</v>
      </c>
      <c r="F119" s="209" t="s">
        <v>755</v>
      </c>
      <c r="G119" s="210" t="s">
        <v>223</v>
      </c>
      <c r="H119" s="211">
        <v>50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42</v>
      </c>
      <c r="O119" s="86"/>
      <c r="P119" s="216">
        <f>O119*H119</f>
        <v>0</v>
      </c>
      <c r="Q119" s="216">
        <v>0.00197</v>
      </c>
      <c r="R119" s="216">
        <f>Q119*H119</f>
        <v>0.098500000000000004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280</v>
      </c>
      <c r="AT119" s="218" t="s">
        <v>175</v>
      </c>
      <c r="AU119" s="218" t="s">
        <v>81</v>
      </c>
      <c r="AY119" s="19" t="s">
        <v>173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79</v>
      </c>
      <c r="BK119" s="219">
        <f>ROUND(I119*H119,2)</f>
        <v>0</v>
      </c>
      <c r="BL119" s="19" t="s">
        <v>280</v>
      </c>
      <c r="BM119" s="218" t="s">
        <v>756</v>
      </c>
    </row>
    <row r="120" s="2" customFormat="1" ht="16.5" customHeight="1">
      <c r="A120" s="40"/>
      <c r="B120" s="41"/>
      <c r="C120" s="207" t="s">
        <v>286</v>
      </c>
      <c r="D120" s="207" t="s">
        <v>175</v>
      </c>
      <c r="E120" s="208" t="s">
        <v>757</v>
      </c>
      <c r="F120" s="209" t="s">
        <v>758</v>
      </c>
      <c r="G120" s="210" t="s">
        <v>223</v>
      </c>
      <c r="H120" s="211">
        <v>4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42</v>
      </c>
      <c r="O120" s="86"/>
      <c r="P120" s="216">
        <f>O120*H120</f>
        <v>0</v>
      </c>
      <c r="Q120" s="216">
        <v>0.00040000000000000002</v>
      </c>
      <c r="R120" s="216">
        <f>Q120*H120</f>
        <v>0.0016000000000000001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280</v>
      </c>
      <c r="AT120" s="218" t="s">
        <v>175</v>
      </c>
      <c r="AU120" s="218" t="s">
        <v>81</v>
      </c>
      <c r="AY120" s="19" t="s">
        <v>173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79</v>
      </c>
      <c r="BK120" s="219">
        <f>ROUND(I120*H120,2)</f>
        <v>0</v>
      </c>
      <c r="BL120" s="19" t="s">
        <v>280</v>
      </c>
      <c r="BM120" s="218" t="s">
        <v>759</v>
      </c>
    </row>
    <row r="121" s="2" customFormat="1" ht="16.5" customHeight="1">
      <c r="A121" s="40"/>
      <c r="B121" s="41"/>
      <c r="C121" s="207" t="s">
        <v>291</v>
      </c>
      <c r="D121" s="207" t="s">
        <v>175</v>
      </c>
      <c r="E121" s="208" t="s">
        <v>760</v>
      </c>
      <c r="F121" s="209" t="s">
        <v>761</v>
      </c>
      <c r="G121" s="210" t="s">
        <v>223</v>
      </c>
      <c r="H121" s="211">
        <v>21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42</v>
      </c>
      <c r="O121" s="86"/>
      <c r="P121" s="216">
        <f>O121*H121</f>
        <v>0</v>
      </c>
      <c r="Q121" s="216">
        <v>0.00050000000000000001</v>
      </c>
      <c r="R121" s="216">
        <f>Q121*H121</f>
        <v>0.010500000000000001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280</v>
      </c>
      <c r="AT121" s="218" t="s">
        <v>175</v>
      </c>
      <c r="AU121" s="218" t="s">
        <v>81</v>
      </c>
      <c r="AY121" s="19" t="s">
        <v>173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79</v>
      </c>
      <c r="BK121" s="219">
        <f>ROUND(I121*H121,2)</f>
        <v>0</v>
      </c>
      <c r="BL121" s="19" t="s">
        <v>280</v>
      </c>
      <c r="BM121" s="218" t="s">
        <v>762</v>
      </c>
    </row>
    <row r="122" s="2" customFormat="1" ht="16.5" customHeight="1">
      <c r="A122" s="40"/>
      <c r="B122" s="41"/>
      <c r="C122" s="207" t="s">
        <v>299</v>
      </c>
      <c r="D122" s="207" t="s">
        <v>175</v>
      </c>
      <c r="E122" s="208" t="s">
        <v>763</v>
      </c>
      <c r="F122" s="209" t="s">
        <v>764</v>
      </c>
      <c r="G122" s="210" t="s">
        <v>223</v>
      </c>
      <c r="H122" s="211">
        <v>5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42</v>
      </c>
      <c r="O122" s="86"/>
      <c r="P122" s="216">
        <f>O122*H122</f>
        <v>0</v>
      </c>
      <c r="Q122" s="216">
        <v>0.00076000000000000004</v>
      </c>
      <c r="R122" s="216">
        <f>Q122*H122</f>
        <v>0.0038000000000000004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280</v>
      </c>
      <c r="AT122" s="218" t="s">
        <v>175</v>
      </c>
      <c r="AU122" s="218" t="s">
        <v>81</v>
      </c>
      <c r="AY122" s="19" t="s">
        <v>173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79</v>
      </c>
      <c r="BK122" s="219">
        <f>ROUND(I122*H122,2)</f>
        <v>0</v>
      </c>
      <c r="BL122" s="19" t="s">
        <v>280</v>
      </c>
      <c r="BM122" s="218" t="s">
        <v>765</v>
      </c>
    </row>
    <row r="123" s="2" customFormat="1" ht="16.5" customHeight="1">
      <c r="A123" s="40"/>
      <c r="B123" s="41"/>
      <c r="C123" s="207" t="s">
        <v>305</v>
      </c>
      <c r="D123" s="207" t="s">
        <v>175</v>
      </c>
      <c r="E123" s="208" t="s">
        <v>766</v>
      </c>
      <c r="F123" s="209" t="s">
        <v>767</v>
      </c>
      <c r="G123" s="210" t="s">
        <v>223</v>
      </c>
      <c r="H123" s="211">
        <v>1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42</v>
      </c>
      <c r="O123" s="86"/>
      <c r="P123" s="216">
        <f>O123*H123</f>
        <v>0</v>
      </c>
      <c r="Q123" s="216">
        <v>0.0015299999999999999</v>
      </c>
      <c r="R123" s="216">
        <f>Q123*H123</f>
        <v>0.0015299999999999999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280</v>
      </c>
      <c r="AT123" s="218" t="s">
        <v>175</v>
      </c>
      <c r="AU123" s="218" t="s">
        <v>81</v>
      </c>
      <c r="AY123" s="19" t="s">
        <v>173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79</v>
      </c>
      <c r="BK123" s="219">
        <f>ROUND(I123*H123,2)</f>
        <v>0</v>
      </c>
      <c r="BL123" s="19" t="s">
        <v>280</v>
      </c>
      <c r="BM123" s="218" t="s">
        <v>768</v>
      </c>
    </row>
    <row r="124" s="2" customFormat="1" ht="16.5" customHeight="1">
      <c r="A124" s="40"/>
      <c r="B124" s="41"/>
      <c r="C124" s="207" t="s">
        <v>472</v>
      </c>
      <c r="D124" s="207" t="s">
        <v>175</v>
      </c>
      <c r="E124" s="208" t="s">
        <v>769</v>
      </c>
      <c r="F124" s="209" t="s">
        <v>770</v>
      </c>
      <c r="G124" s="210" t="s">
        <v>178</v>
      </c>
      <c r="H124" s="211">
        <v>11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42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280</v>
      </c>
      <c r="AT124" s="218" t="s">
        <v>175</v>
      </c>
      <c r="AU124" s="218" t="s">
        <v>81</v>
      </c>
      <c r="AY124" s="19" t="s">
        <v>173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79</v>
      </c>
      <c r="BK124" s="219">
        <f>ROUND(I124*H124,2)</f>
        <v>0</v>
      </c>
      <c r="BL124" s="19" t="s">
        <v>280</v>
      </c>
      <c r="BM124" s="218" t="s">
        <v>771</v>
      </c>
    </row>
    <row r="125" s="2" customFormat="1" ht="16.5" customHeight="1">
      <c r="A125" s="40"/>
      <c r="B125" s="41"/>
      <c r="C125" s="207" t="s">
        <v>477</v>
      </c>
      <c r="D125" s="207" t="s">
        <v>175</v>
      </c>
      <c r="E125" s="208" t="s">
        <v>772</v>
      </c>
      <c r="F125" s="209" t="s">
        <v>773</v>
      </c>
      <c r="G125" s="210" t="s">
        <v>178</v>
      </c>
      <c r="H125" s="211">
        <v>1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42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280</v>
      </c>
      <c r="AT125" s="218" t="s">
        <v>175</v>
      </c>
      <c r="AU125" s="218" t="s">
        <v>81</v>
      </c>
      <c r="AY125" s="19" t="s">
        <v>173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79</v>
      </c>
      <c r="BK125" s="219">
        <f>ROUND(I125*H125,2)</f>
        <v>0</v>
      </c>
      <c r="BL125" s="19" t="s">
        <v>280</v>
      </c>
      <c r="BM125" s="218" t="s">
        <v>774</v>
      </c>
    </row>
    <row r="126" s="2" customFormat="1" ht="16.5" customHeight="1">
      <c r="A126" s="40"/>
      <c r="B126" s="41"/>
      <c r="C126" s="207" t="s">
        <v>318</v>
      </c>
      <c r="D126" s="207" t="s">
        <v>175</v>
      </c>
      <c r="E126" s="208" t="s">
        <v>775</v>
      </c>
      <c r="F126" s="209" t="s">
        <v>776</v>
      </c>
      <c r="G126" s="210" t="s">
        <v>178</v>
      </c>
      <c r="H126" s="211">
        <v>2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42</v>
      </c>
      <c r="O126" s="86"/>
      <c r="P126" s="216">
        <f>O126*H126</f>
        <v>0</v>
      </c>
      <c r="Q126" s="216">
        <v>0.00148</v>
      </c>
      <c r="R126" s="216">
        <f>Q126*H126</f>
        <v>0.00296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280</v>
      </c>
      <c r="AT126" s="218" t="s">
        <v>175</v>
      </c>
      <c r="AU126" s="218" t="s">
        <v>81</v>
      </c>
      <c r="AY126" s="19" t="s">
        <v>173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79</v>
      </c>
      <c r="BK126" s="219">
        <f>ROUND(I126*H126,2)</f>
        <v>0</v>
      </c>
      <c r="BL126" s="19" t="s">
        <v>280</v>
      </c>
      <c r="BM126" s="218" t="s">
        <v>777</v>
      </c>
    </row>
    <row r="127" s="2" customFormat="1" ht="16.5" customHeight="1">
      <c r="A127" s="40"/>
      <c r="B127" s="41"/>
      <c r="C127" s="207" t="s">
        <v>587</v>
      </c>
      <c r="D127" s="207" t="s">
        <v>175</v>
      </c>
      <c r="E127" s="208" t="s">
        <v>778</v>
      </c>
      <c r="F127" s="209" t="s">
        <v>779</v>
      </c>
      <c r="G127" s="210" t="s">
        <v>223</v>
      </c>
      <c r="H127" s="211">
        <v>81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42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280</v>
      </c>
      <c r="AT127" s="218" t="s">
        <v>175</v>
      </c>
      <c r="AU127" s="218" t="s">
        <v>81</v>
      </c>
      <c r="AY127" s="19" t="s">
        <v>173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79</v>
      </c>
      <c r="BK127" s="219">
        <f>ROUND(I127*H127,2)</f>
        <v>0</v>
      </c>
      <c r="BL127" s="19" t="s">
        <v>280</v>
      </c>
      <c r="BM127" s="218" t="s">
        <v>780</v>
      </c>
    </row>
    <row r="128" s="2" customFormat="1" ht="16.5" customHeight="1">
      <c r="A128" s="40"/>
      <c r="B128" s="41"/>
      <c r="C128" s="207" t="s">
        <v>358</v>
      </c>
      <c r="D128" s="207" t="s">
        <v>175</v>
      </c>
      <c r="E128" s="208" t="s">
        <v>781</v>
      </c>
      <c r="F128" s="209" t="s">
        <v>782</v>
      </c>
      <c r="G128" s="210" t="s">
        <v>178</v>
      </c>
      <c r="H128" s="211">
        <v>1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42</v>
      </c>
      <c r="O128" s="86"/>
      <c r="P128" s="216">
        <f>O128*H128</f>
        <v>0</v>
      </c>
      <c r="Q128" s="216">
        <v>0.02639</v>
      </c>
      <c r="R128" s="216">
        <f>Q128*H128</f>
        <v>0.02639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180</v>
      </c>
      <c r="AT128" s="218" t="s">
        <v>175</v>
      </c>
      <c r="AU128" s="218" t="s">
        <v>81</v>
      </c>
      <c r="AY128" s="19" t="s">
        <v>173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79</v>
      </c>
      <c r="BK128" s="219">
        <f>ROUND(I128*H128,2)</f>
        <v>0</v>
      </c>
      <c r="BL128" s="19" t="s">
        <v>180</v>
      </c>
      <c r="BM128" s="218" t="s">
        <v>783</v>
      </c>
    </row>
    <row r="129" s="12" customFormat="1" ht="22.8" customHeight="1">
      <c r="A129" s="12"/>
      <c r="B129" s="191"/>
      <c r="C129" s="192"/>
      <c r="D129" s="193" t="s">
        <v>70</v>
      </c>
      <c r="E129" s="205" t="s">
        <v>784</v>
      </c>
      <c r="F129" s="205" t="s">
        <v>785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SUM(P130:P135)</f>
        <v>0</v>
      </c>
      <c r="Q129" s="199"/>
      <c r="R129" s="200">
        <f>SUM(R130:R135)</f>
        <v>0.026209999999999997</v>
      </c>
      <c r="S129" s="199"/>
      <c r="T129" s="201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81</v>
      </c>
      <c r="AT129" s="203" t="s">
        <v>70</v>
      </c>
      <c r="AU129" s="203" t="s">
        <v>79</v>
      </c>
      <c r="AY129" s="202" t="s">
        <v>173</v>
      </c>
      <c r="BK129" s="204">
        <f>SUM(BK130:BK135)</f>
        <v>0</v>
      </c>
    </row>
    <row r="130" s="2" customFormat="1" ht="21.75" customHeight="1">
      <c r="A130" s="40"/>
      <c r="B130" s="41"/>
      <c r="C130" s="207" t="s">
        <v>79</v>
      </c>
      <c r="D130" s="207" t="s">
        <v>175</v>
      </c>
      <c r="E130" s="208" t="s">
        <v>786</v>
      </c>
      <c r="F130" s="209" t="s">
        <v>787</v>
      </c>
      <c r="G130" s="210" t="s">
        <v>223</v>
      </c>
      <c r="H130" s="211">
        <v>23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42</v>
      </c>
      <c r="O130" s="86"/>
      <c r="P130" s="216">
        <f>O130*H130</f>
        <v>0</v>
      </c>
      <c r="Q130" s="216">
        <v>0.00058</v>
      </c>
      <c r="R130" s="216">
        <f>Q130*H130</f>
        <v>0.013339999999999999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280</v>
      </c>
      <c r="AT130" s="218" t="s">
        <v>175</v>
      </c>
      <c r="AU130" s="218" t="s">
        <v>81</v>
      </c>
      <c r="AY130" s="19" t="s">
        <v>173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79</v>
      </c>
      <c r="BK130" s="219">
        <f>ROUND(I130*H130,2)</f>
        <v>0</v>
      </c>
      <c r="BL130" s="19" t="s">
        <v>280</v>
      </c>
      <c r="BM130" s="218" t="s">
        <v>788</v>
      </c>
    </row>
    <row r="131" s="2" customFormat="1" ht="21.75" customHeight="1">
      <c r="A131" s="40"/>
      <c r="B131" s="41"/>
      <c r="C131" s="207" t="s">
        <v>81</v>
      </c>
      <c r="D131" s="207" t="s">
        <v>175</v>
      </c>
      <c r="E131" s="208" t="s">
        <v>789</v>
      </c>
      <c r="F131" s="209" t="s">
        <v>790</v>
      </c>
      <c r="G131" s="210" t="s">
        <v>223</v>
      </c>
      <c r="H131" s="211">
        <v>6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42</v>
      </c>
      <c r="O131" s="86"/>
      <c r="P131" s="216">
        <f>O131*H131</f>
        <v>0</v>
      </c>
      <c r="Q131" s="216">
        <v>0.0010200000000000001</v>
      </c>
      <c r="R131" s="216">
        <f>Q131*H131</f>
        <v>0.0061200000000000004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280</v>
      </c>
      <c r="AT131" s="218" t="s">
        <v>175</v>
      </c>
      <c r="AU131" s="218" t="s">
        <v>81</v>
      </c>
      <c r="AY131" s="19" t="s">
        <v>173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79</v>
      </c>
      <c r="BK131" s="219">
        <f>ROUND(I131*H131,2)</f>
        <v>0</v>
      </c>
      <c r="BL131" s="19" t="s">
        <v>280</v>
      </c>
      <c r="BM131" s="218" t="s">
        <v>791</v>
      </c>
    </row>
    <row r="132" s="2" customFormat="1" ht="16.5" customHeight="1">
      <c r="A132" s="40"/>
      <c r="B132" s="41"/>
      <c r="C132" s="207" t="s">
        <v>467</v>
      </c>
      <c r="D132" s="207" t="s">
        <v>175</v>
      </c>
      <c r="E132" s="208" t="s">
        <v>792</v>
      </c>
      <c r="F132" s="209" t="s">
        <v>793</v>
      </c>
      <c r="G132" s="210" t="s">
        <v>178</v>
      </c>
      <c r="H132" s="211">
        <v>26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42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280</v>
      </c>
      <c r="AT132" s="218" t="s">
        <v>175</v>
      </c>
      <c r="AU132" s="218" t="s">
        <v>81</v>
      </c>
      <c r="AY132" s="19" t="s">
        <v>173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79</v>
      </c>
      <c r="BK132" s="219">
        <f>ROUND(I132*H132,2)</f>
        <v>0</v>
      </c>
      <c r="BL132" s="19" t="s">
        <v>280</v>
      </c>
      <c r="BM132" s="218" t="s">
        <v>794</v>
      </c>
    </row>
    <row r="133" s="2" customFormat="1" ht="16.5" customHeight="1">
      <c r="A133" s="40"/>
      <c r="B133" s="41"/>
      <c r="C133" s="207" t="s">
        <v>455</v>
      </c>
      <c r="D133" s="207" t="s">
        <v>175</v>
      </c>
      <c r="E133" s="208" t="s">
        <v>795</v>
      </c>
      <c r="F133" s="209" t="s">
        <v>796</v>
      </c>
      <c r="G133" s="210" t="s">
        <v>178</v>
      </c>
      <c r="H133" s="211">
        <v>21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42</v>
      </c>
      <c r="O133" s="86"/>
      <c r="P133" s="216">
        <f>O133*H133</f>
        <v>0</v>
      </c>
      <c r="Q133" s="216">
        <v>0.00027999999999999998</v>
      </c>
      <c r="R133" s="216">
        <f>Q133*H133</f>
        <v>0.0058799999999999998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280</v>
      </c>
      <c r="AT133" s="218" t="s">
        <v>175</v>
      </c>
      <c r="AU133" s="218" t="s">
        <v>81</v>
      </c>
      <c r="AY133" s="19" t="s">
        <v>173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79</v>
      </c>
      <c r="BK133" s="219">
        <f>ROUND(I133*H133,2)</f>
        <v>0</v>
      </c>
      <c r="BL133" s="19" t="s">
        <v>280</v>
      </c>
      <c r="BM133" s="218" t="s">
        <v>797</v>
      </c>
    </row>
    <row r="134" s="2" customFormat="1" ht="16.5" customHeight="1">
      <c r="A134" s="40"/>
      <c r="B134" s="41"/>
      <c r="C134" s="207" t="s">
        <v>180</v>
      </c>
      <c r="D134" s="207" t="s">
        <v>175</v>
      </c>
      <c r="E134" s="208" t="s">
        <v>798</v>
      </c>
      <c r="F134" s="209" t="s">
        <v>799</v>
      </c>
      <c r="G134" s="210" t="s">
        <v>223</v>
      </c>
      <c r="H134" s="211">
        <v>29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42</v>
      </c>
      <c r="O134" s="86"/>
      <c r="P134" s="216">
        <f>O134*H134</f>
        <v>0</v>
      </c>
      <c r="Q134" s="216">
        <v>1.0000000000000001E-05</v>
      </c>
      <c r="R134" s="216">
        <f>Q134*H134</f>
        <v>0.00029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280</v>
      </c>
      <c r="AT134" s="218" t="s">
        <v>175</v>
      </c>
      <c r="AU134" s="218" t="s">
        <v>81</v>
      </c>
      <c r="AY134" s="19" t="s">
        <v>173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79</v>
      </c>
      <c r="BK134" s="219">
        <f>ROUND(I134*H134,2)</f>
        <v>0</v>
      </c>
      <c r="BL134" s="19" t="s">
        <v>280</v>
      </c>
      <c r="BM134" s="218" t="s">
        <v>800</v>
      </c>
    </row>
    <row r="135" s="2" customFormat="1" ht="16.5" customHeight="1">
      <c r="A135" s="40"/>
      <c r="B135" s="41"/>
      <c r="C135" s="207" t="s">
        <v>207</v>
      </c>
      <c r="D135" s="207" t="s">
        <v>175</v>
      </c>
      <c r="E135" s="208" t="s">
        <v>801</v>
      </c>
      <c r="F135" s="209" t="s">
        <v>802</v>
      </c>
      <c r="G135" s="210" t="s">
        <v>223</v>
      </c>
      <c r="H135" s="211">
        <v>29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42</v>
      </c>
      <c r="O135" s="86"/>
      <c r="P135" s="216">
        <f>O135*H135</f>
        <v>0</v>
      </c>
      <c r="Q135" s="216">
        <v>2.0000000000000002E-05</v>
      </c>
      <c r="R135" s="216">
        <f>Q135*H135</f>
        <v>0.00058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280</v>
      </c>
      <c r="AT135" s="218" t="s">
        <v>175</v>
      </c>
      <c r="AU135" s="218" t="s">
        <v>81</v>
      </c>
      <c r="AY135" s="19" t="s">
        <v>173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79</v>
      </c>
      <c r="BK135" s="219">
        <f>ROUND(I135*H135,2)</f>
        <v>0</v>
      </c>
      <c r="BL135" s="19" t="s">
        <v>280</v>
      </c>
      <c r="BM135" s="218" t="s">
        <v>803</v>
      </c>
    </row>
    <row r="136" s="12" customFormat="1" ht="22.8" customHeight="1">
      <c r="A136" s="12"/>
      <c r="B136" s="191"/>
      <c r="C136" s="192"/>
      <c r="D136" s="193" t="s">
        <v>70</v>
      </c>
      <c r="E136" s="205" t="s">
        <v>804</v>
      </c>
      <c r="F136" s="205" t="s">
        <v>805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SUM(P137:P142)</f>
        <v>0</v>
      </c>
      <c r="Q136" s="199"/>
      <c r="R136" s="200">
        <f>SUM(R137:R142)</f>
        <v>0.041704109700000006</v>
      </c>
      <c r="S136" s="199"/>
      <c r="T136" s="201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81</v>
      </c>
      <c r="AT136" s="203" t="s">
        <v>70</v>
      </c>
      <c r="AU136" s="203" t="s">
        <v>79</v>
      </c>
      <c r="AY136" s="202" t="s">
        <v>173</v>
      </c>
      <c r="BK136" s="204">
        <f>SUM(BK137:BK142)</f>
        <v>0</v>
      </c>
    </row>
    <row r="137" s="2" customFormat="1" ht="16.5" customHeight="1">
      <c r="A137" s="40"/>
      <c r="B137" s="41"/>
      <c r="C137" s="207" t="s">
        <v>482</v>
      </c>
      <c r="D137" s="207" t="s">
        <v>175</v>
      </c>
      <c r="E137" s="208" t="s">
        <v>806</v>
      </c>
      <c r="F137" s="209" t="s">
        <v>807</v>
      </c>
      <c r="G137" s="210" t="s">
        <v>808</v>
      </c>
      <c r="H137" s="211">
        <v>1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42</v>
      </c>
      <c r="O137" s="86"/>
      <c r="P137" s="216">
        <f>O137*H137</f>
        <v>0</v>
      </c>
      <c r="Q137" s="216">
        <v>0.017469999999999999</v>
      </c>
      <c r="R137" s="216">
        <f>Q137*H137</f>
        <v>0.017469999999999999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280</v>
      </c>
      <c r="AT137" s="218" t="s">
        <v>175</v>
      </c>
      <c r="AU137" s="218" t="s">
        <v>81</v>
      </c>
      <c r="AY137" s="19" t="s">
        <v>173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79</v>
      </c>
      <c r="BK137" s="219">
        <f>ROUND(I137*H137,2)</f>
        <v>0</v>
      </c>
      <c r="BL137" s="19" t="s">
        <v>280</v>
      </c>
      <c r="BM137" s="218" t="s">
        <v>809</v>
      </c>
    </row>
    <row r="138" s="2" customFormat="1" ht="16.5" customHeight="1">
      <c r="A138" s="40"/>
      <c r="B138" s="41"/>
      <c r="C138" s="207" t="s">
        <v>511</v>
      </c>
      <c r="D138" s="207" t="s">
        <v>175</v>
      </c>
      <c r="E138" s="208" t="s">
        <v>810</v>
      </c>
      <c r="F138" s="209" t="s">
        <v>811</v>
      </c>
      <c r="G138" s="210" t="s">
        <v>808</v>
      </c>
      <c r="H138" s="211">
        <v>1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42</v>
      </c>
      <c r="O138" s="86"/>
      <c r="P138" s="216">
        <f>O138*H138</f>
        <v>0</v>
      </c>
      <c r="Q138" s="216">
        <v>0.0099600000000000001</v>
      </c>
      <c r="R138" s="216">
        <f>Q138*H138</f>
        <v>0.0099600000000000001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280</v>
      </c>
      <c r="AT138" s="218" t="s">
        <v>175</v>
      </c>
      <c r="AU138" s="218" t="s">
        <v>81</v>
      </c>
      <c r="AY138" s="19" t="s">
        <v>173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79</v>
      </c>
      <c r="BK138" s="219">
        <f>ROUND(I138*H138,2)</f>
        <v>0</v>
      </c>
      <c r="BL138" s="19" t="s">
        <v>280</v>
      </c>
      <c r="BM138" s="218" t="s">
        <v>812</v>
      </c>
    </row>
    <row r="139" s="2" customFormat="1" ht="16.5" customHeight="1">
      <c r="A139" s="40"/>
      <c r="B139" s="41"/>
      <c r="C139" s="207" t="s">
        <v>515</v>
      </c>
      <c r="D139" s="207" t="s">
        <v>175</v>
      </c>
      <c r="E139" s="208" t="s">
        <v>813</v>
      </c>
      <c r="F139" s="209" t="s">
        <v>814</v>
      </c>
      <c r="G139" s="210" t="s">
        <v>808</v>
      </c>
      <c r="H139" s="211">
        <v>1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42</v>
      </c>
      <c r="O139" s="86"/>
      <c r="P139" s="216">
        <f>O139*H139</f>
        <v>0</v>
      </c>
      <c r="Q139" s="216">
        <v>0.0079441097000000002</v>
      </c>
      <c r="R139" s="216">
        <f>Q139*H139</f>
        <v>0.0079441097000000002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280</v>
      </c>
      <c r="AT139" s="218" t="s">
        <v>175</v>
      </c>
      <c r="AU139" s="218" t="s">
        <v>81</v>
      </c>
      <c r="AY139" s="19" t="s">
        <v>173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79</v>
      </c>
      <c r="BK139" s="219">
        <f>ROUND(I139*H139,2)</f>
        <v>0</v>
      </c>
      <c r="BL139" s="19" t="s">
        <v>280</v>
      </c>
      <c r="BM139" s="218" t="s">
        <v>815</v>
      </c>
    </row>
    <row r="140" s="2" customFormat="1" ht="16.5" customHeight="1">
      <c r="A140" s="40"/>
      <c r="B140" s="41"/>
      <c r="C140" s="207" t="s">
        <v>462</v>
      </c>
      <c r="D140" s="207" t="s">
        <v>175</v>
      </c>
      <c r="E140" s="208" t="s">
        <v>816</v>
      </c>
      <c r="F140" s="209" t="s">
        <v>817</v>
      </c>
      <c r="G140" s="210" t="s">
        <v>178</v>
      </c>
      <c r="H140" s="211">
        <v>5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42</v>
      </c>
      <c r="O140" s="86"/>
      <c r="P140" s="216">
        <f>O140*H140</f>
        <v>0</v>
      </c>
      <c r="Q140" s="216">
        <v>0.00059000000000000003</v>
      </c>
      <c r="R140" s="216">
        <f>Q140*H140</f>
        <v>0.0029500000000000004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280</v>
      </c>
      <c r="AT140" s="218" t="s">
        <v>175</v>
      </c>
      <c r="AU140" s="218" t="s">
        <v>81</v>
      </c>
      <c r="AY140" s="19" t="s">
        <v>173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79</v>
      </c>
      <c r="BK140" s="219">
        <f>ROUND(I140*H140,2)</f>
        <v>0</v>
      </c>
      <c r="BL140" s="19" t="s">
        <v>280</v>
      </c>
      <c r="BM140" s="218" t="s">
        <v>818</v>
      </c>
    </row>
    <row r="141" s="2" customFormat="1" ht="16.5" customHeight="1">
      <c r="A141" s="40"/>
      <c r="B141" s="41"/>
      <c r="C141" s="207" t="s">
        <v>501</v>
      </c>
      <c r="D141" s="207" t="s">
        <v>175</v>
      </c>
      <c r="E141" s="208" t="s">
        <v>819</v>
      </c>
      <c r="F141" s="209" t="s">
        <v>820</v>
      </c>
      <c r="G141" s="210" t="s">
        <v>808</v>
      </c>
      <c r="H141" s="211">
        <v>1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42</v>
      </c>
      <c r="O141" s="86"/>
      <c r="P141" s="216">
        <f>O141*H141</f>
        <v>0</v>
      </c>
      <c r="Q141" s="216">
        <v>0.0015399999999999999</v>
      </c>
      <c r="R141" s="216">
        <f>Q141*H141</f>
        <v>0.0015399999999999999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280</v>
      </c>
      <c r="AT141" s="218" t="s">
        <v>175</v>
      </c>
      <c r="AU141" s="218" t="s">
        <v>81</v>
      </c>
      <c r="AY141" s="19" t="s">
        <v>173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79</v>
      </c>
      <c r="BK141" s="219">
        <f>ROUND(I141*H141,2)</f>
        <v>0</v>
      </c>
      <c r="BL141" s="19" t="s">
        <v>280</v>
      </c>
      <c r="BM141" s="218" t="s">
        <v>821</v>
      </c>
    </row>
    <row r="142" s="2" customFormat="1" ht="16.5" customHeight="1">
      <c r="A142" s="40"/>
      <c r="B142" s="41"/>
      <c r="C142" s="207" t="s">
        <v>507</v>
      </c>
      <c r="D142" s="207" t="s">
        <v>175</v>
      </c>
      <c r="E142" s="208" t="s">
        <v>822</v>
      </c>
      <c r="F142" s="209" t="s">
        <v>823</v>
      </c>
      <c r="G142" s="210" t="s">
        <v>808</v>
      </c>
      <c r="H142" s="211">
        <v>1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42</v>
      </c>
      <c r="O142" s="86"/>
      <c r="P142" s="216">
        <f>O142*H142</f>
        <v>0</v>
      </c>
      <c r="Q142" s="216">
        <v>0.0018400000000000001</v>
      </c>
      <c r="R142" s="216">
        <f>Q142*H142</f>
        <v>0.0018400000000000001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280</v>
      </c>
      <c r="AT142" s="218" t="s">
        <v>175</v>
      </c>
      <c r="AU142" s="218" t="s">
        <v>81</v>
      </c>
      <c r="AY142" s="19" t="s">
        <v>173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79</v>
      </c>
      <c r="BK142" s="219">
        <f>ROUND(I142*H142,2)</f>
        <v>0</v>
      </c>
      <c r="BL142" s="19" t="s">
        <v>280</v>
      </c>
      <c r="BM142" s="218" t="s">
        <v>824</v>
      </c>
    </row>
    <row r="143" s="12" customFormat="1" ht="22.8" customHeight="1">
      <c r="A143" s="12"/>
      <c r="B143" s="191"/>
      <c r="C143" s="192"/>
      <c r="D143" s="193" t="s">
        <v>70</v>
      </c>
      <c r="E143" s="205" t="s">
        <v>825</v>
      </c>
      <c r="F143" s="205" t="s">
        <v>86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SUM(P144:P148)</f>
        <v>0</v>
      </c>
      <c r="Q143" s="199"/>
      <c r="R143" s="200">
        <f>SUM(R144:R148)</f>
        <v>0.0091600000000000015</v>
      </c>
      <c r="S143" s="199"/>
      <c r="T143" s="201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81</v>
      </c>
      <c r="AT143" s="203" t="s">
        <v>70</v>
      </c>
      <c r="AU143" s="203" t="s">
        <v>79</v>
      </c>
      <c r="AY143" s="202" t="s">
        <v>173</v>
      </c>
      <c r="BK143" s="204">
        <f>SUM(BK144:BK148)</f>
        <v>0</v>
      </c>
    </row>
    <row r="144" s="2" customFormat="1" ht="16.5" customHeight="1">
      <c r="A144" s="40"/>
      <c r="B144" s="41"/>
      <c r="C144" s="207" t="s">
        <v>332</v>
      </c>
      <c r="D144" s="207" t="s">
        <v>175</v>
      </c>
      <c r="E144" s="208" t="s">
        <v>826</v>
      </c>
      <c r="F144" s="209" t="s">
        <v>827</v>
      </c>
      <c r="G144" s="210" t="s">
        <v>178</v>
      </c>
      <c r="H144" s="211">
        <v>3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42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280</v>
      </c>
      <c r="AT144" s="218" t="s">
        <v>175</v>
      </c>
      <c r="AU144" s="218" t="s">
        <v>81</v>
      </c>
      <c r="AY144" s="19" t="s">
        <v>173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79</v>
      </c>
      <c r="BK144" s="219">
        <f>ROUND(I144*H144,2)</f>
        <v>0</v>
      </c>
      <c r="BL144" s="19" t="s">
        <v>280</v>
      </c>
      <c r="BM144" s="218" t="s">
        <v>828</v>
      </c>
    </row>
    <row r="145" s="2" customFormat="1" ht="16.5" customHeight="1">
      <c r="A145" s="40"/>
      <c r="B145" s="41"/>
      <c r="C145" s="247" t="s">
        <v>336</v>
      </c>
      <c r="D145" s="247" t="s">
        <v>192</v>
      </c>
      <c r="E145" s="248" t="s">
        <v>829</v>
      </c>
      <c r="F145" s="249" t="s">
        <v>830</v>
      </c>
      <c r="G145" s="250" t="s">
        <v>178</v>
      </c>
      <c r="H145" s="251">
        <v>3</v>
      </c>
      <c r="I145" s="252"/>
      <c r="J145" s="253">
        <f>ROUND(I145*H145,2)</f>
        <v>0</v>
      </c>
      <c r="K145" s="249" t="s">
        <v>19</v>
      </c>
      <c r="L145" s="254"/>
      <c r="M145" s="255" t="s">
        <v>19</v>
      </c>
      <c r="N145" s="256" t="s">
        <v>42</v>
      </c>
      <c r="O145" s="86"/>
      <c r="P145" s="216">
        <f>O145*H145</f>
        <v>0</v>
      </c>
      <c r="Q145" s="216">
        <v>0.00124</v>
      </c>
      <c r="R145" s="216">
        <f>Q145*H145</f>
        <v>0.0037200000000000002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375</v>
      </c>
      <c r="AT145" s="218" t="s">
        <v>192</v>
      </c>
      <c r="AU145" s="218" t="s">
        <v>81</v>
      </c>
      <c r="AY145" s="19" t="s">
        <v>173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79</v>
      </c>
      <c r="BK145" s="219">
        <f>ROUND(I145*H145,2)</f>
        <v>0</v>
      </c>
      <c r="BL145" s="19" t="s">
        <v>280</v>
      </c>
      <c r="BM145" s="218" t="s">
        <v>831</v>
      </c>
    </row>
    <row r="146" s="2" customFormat="1" ht="16.5" customHeight="1">
      <c r="A146" s="40"/>
      <c r="B146" s="41"/>
      <c r="C146" s="207" t="s">
        <v>343</v>
      </c>
      <c r="D146" s="207" t="s">
        <v>175</v>
      </c>
      <c r="E146" s="208" t="s">
        <v>832</v>
      </c>
      <c r="F146" s="209" t="s">
        <v>833</v>
      </c>
      <c r="G146" s="210" t="s">
        <v>223</v>
      </c>
      <c r="H146" s="211">
        <v>10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42</v>
      </c>
      <c r="O146" s="86"/>
      <c r="P146" s="216">
        <f>O146*H146</f>
        <v>0</v>
      </c>
      <c r="Q146" s="216">
        <v>4.0000000000000003E-05</v>
      </c>
      <c r="R146" s="216">
        <f>Q146*H146</f>
        <v>0.00040000000000000002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280</v>
      </c>
      <c r="AT146" s="218" t="s">
        <v>175</v>
      </c>
      <c r="AU146" s="218" t="s">
        <v>81</v>
      </c>
      <c r="AY146" s="19" t="s">
        <v>173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79</v>
      </c>
      <c r="BK146" s="219">
        <f>ROUND(I146*H146,2)</f>
        <v>0</v>
      </c>
      <c r="BL146" s="19" t="s">
        <v>280</v>
      </c>
      <c r="BM146" s="218" t="s">
        <v>834</v>
      </c>
    </row>
    <row r="147" s="2" customFormat="1" ht="16.5" customHeight="1">
      <c r="A147" s="40"/>
      <c r="B147" s="41"/>
      <c r="C147" s="247" t="s">
        <v>353</v>
      </c>
      <c r="D147" s="247" t="s">
        <v>192</v>
      </c>
      <c r="E147" s="248" t="s">
        <v>835</v>
      </c>
      <c r="F147" s="249" t="s">
        <v>836</v>
      </c>
      <c r="G147" s="250" t="s">
        <v>223</v>
      </c>
      <c r="H147" s="251">
        <v>12</v>
      </c>
      <c r="I147" s="252"/>
      <c r="J147" s="253">
        <f>ROUND(I147*H147,2)</f>
        <v>0</v>
      </c>
      <c r="K147" s="249" t="s">
        <v>19</v>
      </c>
      <c r="L147" s="254"/>
      <c r="M147" s="255" t="s">
        <v>19</v>
      </c>
      <c r="N147" s="256" t="s">
        <v>42</v>
      </c>
      <c r="O147" s="86"/>
      <c r="P147" s="216">
        <f>O147*H147</f>
        <v>0</v>
      </c>
      <c r="Q147" s="216">
        <v>0.00042000000000000002</v>
      </c>
      <c r="R147" s="216">
        <f>Q147*H147</f>
        <v>0.0050400000000000002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375</v>
      </c>
      <c r="AT147" s="218" t="s">
        <v>192</v>
      </c>
      <c r="AU147" s="218" t="s">
        <v>81</v>
      </c>
      <c r="AY147" s="19" t="s">
        <v>173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79</v>
      </c>
      <c r="BK147" s="219">
        <f>ROUND(I147*H147,2)</f>
        <v>0</v>
      </c>
      <c r="BL147" s="19" t="s">
        <v>280</v>
      </c>
      <c r="BM147" s="218" t="s">
        <v>837</v>
      </c>
    </row>
    <row r="148" s="14" customFormat="1">
      <c r="A148" s="14"/>
      <c r="B148" s="236"/>
      <c r="C148" s="237"/>
      <c r="D148" s="227" t="s">
        <v>189</v>
      </c>
      <c r="E148" s="238" t="s">
        <v>19</v>
      </c>
      <c r="F148" s="239" t="s">
        <v>838</v>
      </c>
      <c r="G148" s="237"/>
      <c r="H148" s="240">
        <v>12</v>
      </c>
      <c r="I148" s="241"/>
      <c r="J148" s="237"/>
      <c r="K148" s="237"/>
      <c r="L148" s="242"/>
      <c r="M148" s="268"/>
      <c r="N148" s="269"/>
      <c r="O148" s="269"/>
      <c r="P148" s="269"/>
      <c r="Q148" s="269"/>
      <c r="R148" s="269"/>
      <c r="S148" s="269"/>
      <c r="T148" s="27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189</v>
      </c>
      <c r="AU148" s="246" t="s">
        <v>81</v>
      </c>
      <c r="AV148" s="14" t="s">
        <v>81</v>
      </c>
      <c r="AW148" s="14" t="s">
        <v>33</v>
      </c>
      <c r="AX148" s="14" t="s">
        <v>79</v>
      </c>
      <c r="AY148" s="246" t="s">
        <v>173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QfHW6w4WpN//XIxFnryuzPTPWgnm+XMIPnLmDw/fD4GzEq1UIEqp9wcosP8piDZh/dMeIv/C3G2H9EcxK5SA0A==" hashValue="dc79ha/krLoEYjplfJSaJGrOt136+/FbSloYM/KvvZ4Do9h0PUAFEgMusvDMalhe8ciC1khO6b8Anazkd/ObgA==" algorithmName="SHA-512" password="CC35"/>
  <autoFilter ref="C88:K14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839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684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685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686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687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688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ROUND((SUM(BE84:BE106)),  2)</f>
        <v>0</v>
      </c>
      <c r="G33" s="40"/>
      <c r="H33" s="40"/>
      <c r="I33" s="151">
        <v>0.20999999999999999</v>
      </c>
      <c r="J33" s="150">
        <f>ROUND(((SUM(BE84:BE106))*I33),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ROUND((SUM(BF84:BF106)),  2)</f>
        <v>0</v>
      </c>
      <c r="G34" s="40"/>
      <c r="H34" s="40"/>
      <c r="I34" s="151">
        <v>0.12</v>
      </c>
      <c r="J34" s="150">
        <f>ROUND(((SUM(BF84:BF106))*I34),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ROUND((SUM(BG84:BG106)),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ROUND((SUM(BH84:BH106)),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ROUND((SUM(BI84:BI106)),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D.1.4.3 - Vzduchotechnika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LIBEREC (682039), P.Č. 745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STATUTÁRNÍ MĚSTO LIBEREC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148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695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840</v>
      </c>
      <c r="E62" s="171"/>
      <c r="F62" s="171"/>
      <c r="G62" s="171"/>
      <c r="H62" s="171"/>
      <c r="I62" s="171"/>
      <c r="J62" s="172">
        <f>J101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841</v>
      </c>
      <c r="E63" s="177"/>
      <c r="F63" s="177"/>
      <c r="G63" s="177"/>
      <c r="H63" s="177"/>
      <c r="I63" s="177"/>
      <c r="J63" s="178">
        <f>J102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842</v>
      </c>
      <c r="E64" s="177"/>
      <c r="F64" s="177"/>
      <c r="G64" s="177"/>
      <c r="H64" s="177"/>
      <c r="I64" s="177"/>
      <c r="J64" s="178">
        <f>J104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158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3" t="str">
        <f>E7</f>
        <v>MŠ Sedmikráska - modernizace a stavební úpravy kuchyně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124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D.1.4.3 - Vzduchotechnika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K.Ú. LIBEREC (682039), P.Č. 745</v>
      </c>
      <c r="G78" s="42"/>
      <c r="H78" s="42"/>
      <c r="I78" s="34" t="s">
        <v>23</v>
      </c>
      <c r="J78" s="74" t="str">
        <f>IF(J12="","",J12)</f>
        <v>7. 11. 2025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31</v>
      </c>
      <c r="J80" s="38" t="str">
        <f>E21</f>
        <v>STATUTÁRNÍ MĚSTO LIBEREC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ISONOE INVEST a.s.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159</v>
      </c>
      <c r="D83" s="183" t="s">
        <v>56</v>
      </c>
      <c r="E83" s="183" t="s">
        <v>52</v>
      </c>
      <c r="F83" s="183" t="s">
        <v>53</v>
      </c>
      <c r="G83" s="183" t="s">
        <v>160</v>
      </c>
      <c r="H83" s="183" t="s">
        <v>161</v>
      </c>
      <c r="I83" s="183" t="s">
        <v>162</v>
      </c>
      <c r="J83" s="183" t="s">
        <v>140</v>
      </c>
      <c r="K83" s="184" t="s">
        <v>163</v>
      </c>
      <c r="L83" s="185"/>
      <c r="M83" s="94" t="s">
        <v>19</v>
      </c>
      <c r="N83" s="95" t="s">
        <v>41</v>
      </c>
      <c r="O83" s="95" t="s">
        <v>164</v>
      </c>
      <c r="P83" s="95" t="s">
        <v>165</v>
      </c>
      <c r="Q83" s="95" t="s">
        <v>166</v>
      </c>
      <c r="R83" s="95" t="s">
        <v>167</v>
      </c>
      <c r="S83" s="95" t="s">
        <v>168</v>
      </c>
      <c r="T83" s="96" t="s">
        <v>169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170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P85+P101</f>
        <v>0</v>
      </c>
      <c r="Q84" s="98"/>
      <c r="R84" s="188">
        <f>R85+R101</f>
        <v>0.86631000000000002</v>
      </c>
      <c r="S84" s="98"/>
      <c r="T84" s="189">
        <f>T85+T101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141</v>
      </c>
      <c r="BK84" s="190">
        <f>BK85+BK101</f>
        <v>0</v>
      </c>
    </row>
    <row r="85" s="12" customFormat="1" ht="25.92" customHeight="1">
      <c r="A85" s="12"/>
      <c r="B85" s="191"/>
      <c r="C85" s="192"/>
      <c r="D85" s="193" t="s">
        <v>70</v>
      </c>
      <c r="E85" s="194" t="s">
        <v>406</v>
      </c>
      <c r="F85" s="194" t="s">
        <v>407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0.86631000000000002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81</v>
      </c>
      <c r="AT85" s="203" t="s">
        <v>70</v>
      </c>
      <c r="AU85" s="203" t="s">
        <v>71</v>
      </c>
      <c r="AY85" s="202" t="s">
        <v>173</v>
      </c>
      <c r="BK85" s="204">
        <f>BK86</f>
        <v>0</v>
      </c>
    </row>
    <row r="86" s="12" customFormat="1" ht="22.8" customHeight="1">
      <c r="A86" s="12"/>
      <c r="B86" s="191"/>
      <c r="C86" s="192"/>
      <c r="D86" s="193" t="s">
        <v>70</v>
      </c>
      <c r="E86" s="205" t="s">
        <v>825</v>
      </c>
      <c r="F86" s="205" t="s">
        <v>86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SUM(P87:P100)</f>
        <v>0</v>
      </c>
      <c r="Q86" s="199"/>
      <c r="R86" s="200">
        <f>SUM(R87:R100)</f>
        <v>0.86631000000000002</v>
      </c>
      <c r="S86" s="199"/>
      <c r="T86" s="201">
        <f>SUM(T87:T100)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81</v>
      </c>
      <c r="AT86" s="203" t="s">
        <v>70</v>
      </c>
      <c r="AU86" s="203" t="s">
        <v>79</v>
      </c>
      <c r="AY86" s="202" t="s">
        <v>173</v>
      </c>
      <c r="BK86" s="204">
        <f>SUM(BK87:BK100)</f>
        <v>0</v>
      </c>
    </row>
    <row r="87" s="2" customFormat="1" ht="24.15" customHeight="1">
      <c r="A87" s="40"/>
      <c r="B87" s="41"/>
      <c r="C87" s="207" t="s">
        <v>79</v>
      </c>
      <c r="D87" s="207" t="s">
        <v>175</v>
      </c>
      <c r="E87" s="208" t="s">
        <v>843</v>
      </c>
      <c r="F87" s="209" t="s">
        <v>844</v>
      </c>
      <c r="G87" s="210" t="s">
        <v>178</v>
      </c>
      <c r="H87" s="211">
        <v>2</v>
      </c>
      <c r="I87" s="212"/>
      <c r="J87" s="213">
        <f>ROUND(I87*H87,2)</f>
        <v>0</v>
      </c>
      <c r="K87" s="209" t="s">
        <v>19</v>
      </c>
      <c r="L87" s="46"/>
      <c r="M87" s="214" t="s">
        <v>19</v>
      </c>
      <c r="N87" s="215" t="s">
        <v>42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280</v>
      </c>
      <c r="AT87" s="218" t="s">
        <v>175</v>
      </c>
      <c r="AU87" s="218" t="s">
        <v>81</v>
      </c>
      <c r="AY87" s="19" t="s">
        <v>173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79</v>
      </c>
      <c r="BK87" s="219">
        <f>ROUND(I87*H87,2)</f>
        <v>0</v>
      </c>
      <c r="BL87" s="19" t="s">
        <v>280</v>
      </c>
      <c r="BM87" s="218" t="s">
        <v>845</v>
      </c>
    </row>
    <row r="88" s="2" customFormat="1" ht="16.5" customHeight="1">
      <c r="A88" s="40"/>
      <c r="B88" s="41"/>
      <c r="C88" s="247" t="s">
        <v>554</v>
      </c>
      <c r="D88" s="247" t="s">
        <v>192</v>
      </c>
      <c r="E88" s="248" t="s">
        <v>846</v>
      </c>
      <c r="F88" s="249" t="s">
        <v>847</v>
      </c>
      <c r="G88" s="250" t="s">
        <v>178</v>
      </c>
      <c r="H88" s="251">
        <v>2</v>
      </c>
      <c r="I88" s="252"/>
      <c r="J88" s="253">
        <f>ROUND(I88*H88,2)</f>
        <v>0</v>
      </c>
      <c r="K88" s="249" t="s">
        <v>19</v>
      </c>
      <c r="L88" s="254"/>
      <c r="M88" s="255" t="s">
        <v>19</v>
      </c>
      <c r="N88" s="256" t="s">
        <v>42</v>
      </c>
      <c r="O88" s="86"/>
      <c r="P88" s="216">
        <f>O88*H88</f>
        <v>0</v>
      </c>
      <c r="Q88" s="216">
        <v>0.032000000000000001</v>
      </c>
      <c r="R88" s="216">
        <f>Q88*H88</f>
        <v>0.064000000000000001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375</v>
      </c>
      <c r="AT88" s="218" t="s">
        <v>192</v>
      </c>
      <c r="AU88" s="218" t="s">
        <v>81</v>
      </c>
      <c r="AY88" s="19" t="s">
        <v>173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79</v>
      </c>
      <c r="BK88" s="219">
        <f>ROUND(I88*H88,2)</f>
        <v>0</v>
      </c>
      <c r="BL88" s="19" t="s">
        <v>280</v>
      </c>
      <c r="BM88" s="218" t="s">
        <v>848</v>
      </c>
    </row>
    <row r="89" s="2" customFormat="1" ht="16.5" customHeight="1">
      <c r="A89" s="40"/>
      <c r="B89" s="41"/>
      <c r="C89" s="207" t="s">
        <v>533</v>
      </c>
      <c r="D89" s="207" t="s">
        <v>175</v>
      </c>
      <c r="E89" s="208" t="s">
        <v>849</v>
      </c>
      <c r="F89" s="209" t="s">
        <v>850</v>
      </c>
      <c r="G89" s="210" t="s">
        <v>178</v>
      </c>
      <c r="H89" s="211">
        <v>6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42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280</v>
      </c>
      <c r="AT89" s="218" t="s">
        <v>175</v>
      </c>
      <c r="AU89" s="218" t="s">
        <v>81</v>
      </c>
      <c r="AY89" s="19" t="s">
        <v>173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79</v>
      </c>
      <c r="BK89" s="219">
        <f>ROUND(I89*H89,2)</f>
        <v>0</v>
      </c>
      <c r="BL89" s="19" t="s">
        <v>280</v>
      </c>
      <c r="BM89" s="218" t="s">
        <v>851</v>
      </c>
    </row>
    <row r="90" s="2" customFormat="1" ht="16.5" customHeight="1">
      <c r="A90" s="40"/>
      <c r="B90" s="41"/>
      <c r="C90" s="247" t="s">
        <v>539</v>
      </c>
      <c r="D90" s="247" t="s">
        <v>192</v>
      </c>
      <c r="E90" s="248" t="s">
        <v>852</v>
      </c>
      <c r="F90" s="249" t="s">
        <v>853</v>
      </c>
      <c r="G90" s="250" t="s">
        <v>178</v>
      </c>
      <c r="H90" s="251">
        <v>6</v>
      </c>
      <c r="I90" s="252"/>
      <c r="J90" s="253">
        <f>ROUND(I90*H90,2)</f>
        <v>0</v>
      </c>
      <c r="K90" s="249" t="s">
        <v>19</v>
      </c>
      <c r="L90" s="254"/>
      <c r="M90" s="255" t="s">
        <v>19</v>
      </c>
      <c r="N90" s="256" t="s">
        <v>42</v>
      </c>
      <c r="O90" s="86"/>
      <c r="P90" s="216">
        <f>O90*H90</f>
        <v>0</v>
      </c>
      <c r="Q90" s="216">
        <v>0.0071999999999999998</v>
      </c>
      <c r="R90" s="216">
        <f>Q90*H90</f>
        <v>0.043200000000000002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375</v>
      </c>
      <c r="AT90" s="218" t="s">
        <v>192</v>
      </c>
      <c r="AU90" s="218" t="s">
        <v>81</v>
      </c>
      <c r="AY90" s="19" t="s">
        <v>173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79</v>
      </c>
      <c r="BK90" s="219">
        <f>ROUND(I90*H90,2)</f>
        <v>0</v>
      </c>
      <c r="BL90" s="19" t="s">
        <v>280</v>
      </c>
      <c r="BM90" s="218" t="s">
        <v>854</v>
      </c>
    </row>
    <row r="91" s="2" customFormat="1" ht="21.75" customHeight="1">
      <c r="A91" s="40"/>
      <c r="B91" s="41"/>
      <c r="C91" s="207" t="s">
        <v>544</v>
      </c>
      <c r="D91" s="207" t="s">
        <v>175</v>
      </c>
      <c r="E91" s="208" t="s">
        <v>855</v>
      </c>
      <c r="F91" s="209" t="s">
        <v>856</v>
      </c>
      <c r="G91" s="210" t="s">
        <v>223</v>
      </c>
      <c r="H91" s="211">
        <v>15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42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280</v>
      </c>
      <c r="AT91" s="218" t="s">
        <v>175</v>
      </c>
      <c r="AU91" s="218" t="s">
        <v>81</v>
      </c>
      <c r="AY91" s="19" t="s">
        <v>173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79</v>
      </c>
      <c r="BK91" s="219">
        <f>ROUND(I91*H91,2)</f>
        <v>0</v>
      </c>
      <c r="BL91" s="19" t="s">
        <v>280</v>
      </c>
      <c r="BM91" s="218" t="s">
        <v>857</v>
      </c>
    </row>
    <row r="92" s="2" customFormat="1" ht="16.5" customHeight="1">
      <c r="A92" s="40"/>
      <c r="B92" s="41"/>
      <c r="C92" s="247" t="s">
        <v>549</v>
      </c>
      <c r="D92" s="247" t="s">
        <v>192</v>
      </c>
      <c r="E92" s="248" t="s">
        <v>858</v>
      </c>
      <c r="F92" s="249" t="s">
        <v>859</v>
      </c>
      <c r="G92" s="250" t="s">
        <v>223</v>
      </c>
      <c r="H92" s="251">
        <v>15</v>
      </c>
      <c r="I92" s="252"/>
      <c r="J92" s="253">
        <f>ROUND(I92*H92,2)</f>
        <v>0</v>
      </c>
      <c r="K92" s="249" t="s">
        <v>19</v>
      </c>
      <c r="L92" s="254"/>
      <c r="M92" s="255" t="s">
        <v>19</v>
      </c>
      <c r="N92" s="256" t="s">
        <v>42</v>
      </c>
      <c r="O92" s="86"/>
      <c r="P92" s="216">
        <f>O92*H92</f>
        <v>0</v>
      </c>
      <c r="Q92" s="216">
        <v>0.01367</v>
      </c>
      <c r="R92" s="216">
        <f>Q92*H92</f>
        <v>0.20505000000000001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375</v>
      </c>
      <c r="AT92" s="218" t="s">
        <v>192</v>
      </c>
      <c r="AU92" s="218" t="s">
        <v>81</v>
      </c>
      <c r="AY92" s="19" t="s">
        <v>173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280</v>
      </c>
      <c r="BM92" s="218" t="s">
        <v>860</v>
      </c>
    </row>
    <row r="93" s="2" customFormat="1" ht="16.5" customHeight="1">
      <c r="A93" s="40"/>
      <c r="B93" s="41"/>
      <c r="C93" s="207" t="s">
        <v>559</v>
      </c>
      <c r="D93" s="207" t="s">
        <v>175</v>
      </c>
      <c r="E93" s="208" t="s">
        <v>861</v>
      </c>
      <c r="F93" s="209" t="s">
        <v>862</v>
      </c>
      <c r="G93" s="210" t="s">
        <v>178</v>
      </c>
      <c r="H93" s="211">
        <v>10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280</v>
      </c>
      <c r="AT93" s="218" t="s">
        <v>175</v>
      </c>
      <c r="AU93" s="218" t="s">
        <v>81</v>
      </c>
      <c r="AY93" s="19" t="s">
        <v>173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280</v>
      </c>
      <c r="BM93" s="218" t="s">
        <v>863</v>
      </c>
    </row>
    <row r="94" s="2" customFormat="1" ht="16.5" customHeight="1">
      <c r="A94" s="40"/>
      <c r="B94" s="41"/>
      <c r="C94" s="247" t="s">
        <v>564</v>
      </c>
      <c r="D94" s="247" t="s">
        <v>192</v>
      </c>
      <c r="E94" s="248" t="s">
        <v>864</v>
      </c>
      <c r="F94" s="249" t="s">
        <v>865</v>
      </c>
      <c r="G94" s="250" t="s">
        <v>178</v>
      </c>
      <c r="H94" s="251">
        <v>10</v>
      </c>
      <c r="I94" s="252"/>
      <c r="J94" s="253">
        <f>ROUND(I94*H94,2)</f>
        <v>0</v>
      </c>
      <c r="K94" s="249" t="s">
        <v>19</v>
      </c>
      <c r="L94" s="254"/>
      <c r="M94" s="255" t="s">
        <v>19</v>
      </c>
      <c r="N94" s="256" t="s">
        <v>42</v>
      </c>
      <c r="O94" s="86"/>
      <c r="P94" s="216">
        <f>O94*H94</f>
        <v>0</v>
      </c>
      <c r="Q94" s="216">
        <v>0.012319999999999999</v>
      </c>
      <c r="R94" s="216">
        <f>Q94*H94</f>
        <v>0.12319999999999999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375</v>
      </c>
      <c r="AT94" s="218" t="s">
        <v>192</v>
      </c>
      <c r="AU94" s="218" t="s">
        <v>81</v>
      </c>
      <c r="AY94" s="19" t="s">
        <v>173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280</v>
      </c>
      <c r="BM94" s="218" t="s">
        <v>866</v>
      </c>
    </row>
    <row r="95" s="2" customFormat="1" ht="24.15" customHeight="1">
      <c r="A95" s="40"/>
      <c r="B95" s="41"/>
      <c r="C95" s="207" t="s">
        <v>521</v>
      </c>
      <c r="D95" s="207" t="s">
        <v>175</v>
      </c>
      <c r="E95" s="208" t="s">
        <v>867</v>
      </c>
      <c r="F95" s="209" t="s">
        <v>868</v>
      </c>
      <c r="G95" s="210" t="s">
        <v>178</v>
      </c>
      <c r="H95" s="211">
        <v>1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42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280</v>
      </c>
      <c r="AT95" s="218" t="s">
        <v>175</v>
      </c>
      <c r="AU95" s="218" t="s">
        <v>81</v>
      </c>
      <c r="AY95" s="19" t="s">
        <v>173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79</v>
      </c>
      <c r="BK95" s="219">
        <f>ROUND(I95*H95,2)</f>
        <v>0</v>
      </c>
      <c r="BL95" s="19" t="s">
        <v>280</v>
      </c>
      <c r="BM95" s="218" t="s">
        <v>869</v>
      </c>
    </row>
    <row r="96" s="2" customFormat="1" ht="24.15" customHeight="1">
      <c r="A96" s="40"/>
      <c r="B96" s="41"/>
      <c r="C96" s="247" t="s">
        <v>527</v>
      </c>
      <c r="D96" s="247" t="s">
        <v>192</v>
      </c>
      <c r="E96" s="248" t="s">
        <v>870</v>
      </c>
      <c r="F96" s="249" t="s">
        <v>871</v>
      </c>
      <c r="G96" s="250" t="s">
        <v>178</v>
      </c>
      <c r="H96" s="251">
        <v>1</v>
      </c>
      <c r="I96" s="252"/>
      <c r="J96" s="253">
        <f>ROUND(I96*H96,2)</f>
        <v>0</v>
      </c>
      <c r="K96" s="249" t="s">
        <v>19</v>
      </c>
      <c r="L96" s="254"/>
      <c r="M96" s="255" t="s">
        <v>19</v>
      </c>
      <c r="N96" s="256" t="s">
        <v>42</v>
      </c>
      <c r="O96" s="86"/>
      <c r="P96" s="216">
        <f>O96*H96</f>
        <v>0</v>
      </c>
      <c r="Q96" s="216">
        <v>0.376</v>
      </c>
      <c r="R96" s="216">
        <f>Q96*H96</f>
        <v>0.376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375</v>
      </c>
      <c r="AT96" s="218" t="s">
        <v>192</v>
      </c>
      <c r="AU96" s="218" t="s">
        <v>81</v>
      </c>
      <c r="AY96" s="19" t="s">
        <v>173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280</v>
      </c>
      <c r="BM96" s="218" t="s">
        <v>872</v>
      </c>
    </row>
    <row r="97" s="2" customFormat="1" ht="16.5" customHeight="1">
      <c r="A97" s="40"/>
      <c r="B97" s="41"/>
      <c r="C97" s="207" t="s">
        <v>511</v>
      </c>
      <c r="D97" s="207" t="s">
        <v>175</v>
      </c>
      <c r="E97" s="208" t="s">
        <v>873</v>
      </c>
      <c r="F97" s="209" t="s">
        <v>874</v>
      </c>
      <c r="G97" s="210" t="s">
        <v>105</v>
      </c>
      <c r="H97" s="211">
        <v>32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280</v>
      </c>
      <c r="AT97" s="218" t="s">
        <v>175</v>
      </c>
      <c r="AU97" s="218" t="s">
        <v>81</v>
      </c>
      <c r="AY97" s="19" t="s">
        <v>173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280</v>
      </c>
      <c r="BM97" s="218" t="s">
        <v>875</v>
      </c>
    </row>
    <row r="98" s="2" customFormat="1" ht="16.5" customHeight="1">
      <c r="A98" s="40"/>
      <c r="B98" s="41"/>
      <c r="C98" s="247" t="s">
        <v>515</v>
      </c>
      <c r="D98" s="247" t="s">
        <v>192</v>
      </c>
      <c r="E98" s="248" t="s">
        <v>876</v>
      </c>
      <c r="F98" s="249" t="s">
        <v>877</v>
      </c>
      <c r="G98" s="250" t="s">
        <v>105</v>
      </c>
      <c r="H98" s="251">
        <v>32</v>
      </c>
      <c r="I98" s="252"/>
      <c r="J98" s="253">
        <f>ROUND(I98*H98,2)</f>
        <v>0</v>
      </c>
      <c r="K98" s="249" t="s">
        <v>19</v>
      </c>
      <c r="L98" s="254"/>
      <c r="M98" s="255" t="s">
        <v>19</v>
      </c>
      <c r="N98" s="256" t="s">
        <v>42</v>
      </c>
      <c r="O98" s="86"/>
      <c r="P98" s="216">
        <f>O98*H98</f>
        <v>0</v>
      </c>
      <c r="Q98" s="216">
        <v>0.00080000000000000004</v>
      </c>
      <c r="R98" s="216">
        <f>Q98*H98</f>
        <v>0.025600000000000001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375</v>
      </c>
      <c r="AT98" s="218" t="s">
        <v>192</v>
      </c>
      <c r="AU98" s="218" t="s">
        <v>81</v>
      </c>
      <c r="AY98" s="19" t="s">
        <v>173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280</v>
      </c>
      <c r="BM98" s="218" t="s">
        <v>878</v>
      </c>
    </row>
    <row r="99" s="2" customFormat="1" ht="16.5" customHeight="1">
      <c r="A99" s="40"/>
      <c r="B99" s="41"/>
      <c r="C99" s="207" t="s">
        <v>358</v>
      </c>
      <c r="D99" s="207" t="s">
        <v>175</v>
      </c>
      <c r="E99" s="208" t="s">
        <v>879</v>
      </c>
      <c r="F99" s="209" t="s">
        <v>880</v>
      </c>
      <c r="G99" s="210" t="s">
        <v>178</v>
      </c>
      <c r="H99" s="211">
        <v>2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2.0000000000000002E-05</v>
      </c>
      <c r="R99" s="216">
        <f>Q99*H99</f>
        <v>4.0000000000000003E-05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280</v>
      </c>
      <c r="AT99" s="218" t="s">
        <v>175</v>
      </c>
      <c r="AU99" s="218" t="s">
        <v>81</v>
      </c>
      <c r="AY99" s="19" t="s">
        <v>173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280</v>
      </c>
      <c r="BM99" s="218" t="s">
        <v>881</v>
      </c>
    </row>
    <row r="100" s="2" customFormat="1" ht="16.5" customHeight="1">
      <c r="A100" s="40"/>
      <c r="B100" s="41"/>
      <c r="C100" s="247" t="s">
        <v>570</v>
      </c>
      <c r="D100" s="247" t="s">
        <v>192</v>
      </c>
      <c r="E100" s="248" t="s">
        <v>882</v>
      </c>
      <c r="F100" s="249" t="s">
        <v>883</v>
      </c>
      <c r="G100" s="250" t="s">
        <v>178</v>
      </c>
      <c r="H100" s="251">
        <v>2</v>
      </c>
      <c r="I100" s="252"/>
      <c r="J100" s="253">
        <f>ROUND(I100*H100,2)</f>
        <v>0</v>
      </c>
      <c r="K100" s="249" t="s">
        <v>19</v>
      </c>
      <c r="L100" s="254"/>
      <c r="M100" s="255" t="s">
        <v>19</v>
      </c>
      <c r="N100" s="256" t="s">
        <v>42</v>
      </c>
      <c r="O100" s="86"/>
      <c r="P100" s="216">
        <f>O100*H100</f>
        <v>0</v>
      </c>
      <c r="Q100" s="216">
        <v>0.01461</v>
      </c>
      <c r="R100" s="216">
        <f>Q100*H100</f>
        <v>0.029219999999999999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375</v>
      </c>
      <c r="AT100" s="218" t="s">
        <v>192</v>
      </c>
      <c r="AU100" s="218" t="s">
        <v>81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280</v>
      </c>
      <c r="BM100" s="218" t="s">
        <v>884</v>
      </c>
    </row>
    <row r="101" s="12" customFormat="1" ht="25.92" customHeight="1">
      <c r="A101" s="12"/>
      <c r="B101" s="191"/>
      <c r="C101" s="192"/>
      <c r="D101" s="193" t="s">
        <v>70</v>
      </c>
      <c r="E101" s="194" t="s">
        <v>100</v>
      </c>
      <c r="F101" s="194" t="s">
        <v>101</v>
      </c>
      <c r="G101" s="192"/>
      <c r="H101" s="192"/>
      <c r="I101" s="195"/>
      <c r="J101" s="196">
        <f>BK101</f>
        <v>0</v>
      </c>
      <c r="K101" s="192"/>
      <c r="L101" s="197"/>
      <c r="M101" s="198"/>
      <c r="N101" s="199"/>
      <c r="O101" s="199"/>
      <c r="P101" s="200">
        <f>P102+P104</f>
        <v>0</v>
      </c>
      <c r="Q101" s="199"/>
      <c r="R101" s="200">
        <f>R102+R104</f>
        <v>0</v>
      </c>
      <c r="S101" s="199"/>
      <c r="T101" s="201">
        <f>T102+T104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207</v>
      </c>
      <c r="AT101" s="203" t="s">
        <v>70</v>
      </c>
      <c r="AU101" s="203" t="s">
        <v>71</v>
      </c>
      <c r="AY101" s="202" t="s">
        <v>173</v>
      </c>
      <c r="BK101" s="204">
        <f>BK102+BK104</f>
        <v>0</v>
      </c>
    </row>
    <row r="102" s="12" customFormat="1" ht="22.8" customHeight="1">
      <c r="A102" s="12"/>
      <c r="B102" s="191"/>
      <c r="C102" s="192"/>
      <c r="D102" s="193" t="s">
        <v>70</v>
      </c>
      <c r="E102" s="205" t="s">
        <v>885</v>
      </c>
      <c r="F102" s="205" t="s">
        <v>886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P103</f>
        <v>0</v>
      </c>
      <c r="Q102" s="199"/>
      <c r="R102" s="200">
        <f>R103</f>
        <v>0</v>
      </c>
      <c r="S102" s="199"/>
      <c r="T102" s="201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207</v>
      </c>
      <c r="AT102" s="203" t="s">
        <v>70</v>
      </c>
      <c r="AU102" s="203" t="s">
        <v>79</v>
      </c>
      <c r="AY102" s="202" t="s">
        <v>173</v>
      </c>
      <c r="BK102" s="204">
        <f>BK103</f>
        <v>0</v>
      </c>
    </row>
    <row r="103" s="2" customFormat="1" ht="16.5" customHeight="1">
      <c r="A103" s="40"/>
      <c r="B103" s="41"/>
      <c r="C103" s="207" t="s">
        <v>369</v>
      </c>
      <c r="D103" s="207" t="s">
        <v>175</v>
      </c>
      <c r="E103" s="208" t="s">
        <v>887</v>
      </c>
      <c r="F103" s="209" t="s">
        <v>888</v>
      </c>
      <c r="G103" s="210" t="s">
        <v>808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42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889</v>
      </c>
      <c r="AT103" s="218" t="s">
        <v>175</v>
      </c>
      <c r="AU103" s="218" t="s">
        <v>81</v>
      </c>
      <c r="AY103" s="19" t="s">
        <v>173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889</v>
      </c>
      <c r="BM103" s="218" t="s">
        <v>890</v>
      </c>
    </row>
    <row r="104" s="12" customFormat="1" ht="22.8" customHeight="1">
      <c r="A104" s="12"/>
      <c r="B104" s="191"/>
      <c r="C104" s="192"/>
      <c r="D104" s="193" t="s">
        <v>70</v>
      </c>
      <c r="E104" s="205" t="s">
        <v>891</v>
      </c>
      <c r="F104" s="205" t="s">
        <v>892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SUM(P105:P106)</f>
        <v>0</v>
      </c>
      <c r="Q104" s="199"/>
      <c r="R104" s="200">
        <f>SUM(R105:R106)</f>
        <v>0</v>
      </c>
      <c r="S104" s="199"/>
      <c r="T104" s="201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207</v>
      </c>
      <c r="AT104" s="203" t="s">
        <v>70</v>
      </c>
      <c r="AU104" s="203" t="s">
        <v>79</v>
      </c>
      <c r="AY104" s="202" t="s">
        <v>173</v>
      </c>
      <c r="BK104" s="204">
        <f>SUM(BK105:BK106)</f>
        <v>0</v>
      </c>
    </row>
    <row r="105" s="2" customFormat="1" ht="21.75" customHeight="1">
      <c r="A105" s="40"/>
      <c r="B105" s="41"/>
      <c r="C105" s="207" t="s">
        <v>375</v>
      </c>
      <c r="D105" s="207" t="s">
        <v>175</v>
      </c>
      <c r="E105" s="208" t="s">
        <v>893</v>
      </c>
      <c r="F105" s="209" t="s">
        <v>894</v>
      </c>
      <c r="G105" s="210" t="s">
        <v>808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42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889</v>
      </c>
      <c r="AT105" s="218" t="s">
        <v>175</v>
      </c>
      <c r="AU105" s="218" t="s">
        <v>81</v>
      </c>
      <c r="AY105" s="19" t="s">
        <v>173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889</v>
      </c>
      <c r="BM105" s="218" t="s">
        <v>895</v>
      </c>
    </row>
    <row r="106" s="2" customFormat="1" ht="16.5" customHeight="1">
      <c r="A106" s="40"/>
      <c r="B106" s="41"/>
      <c r="C106" s="207" t="s">
        <v>380</v>
      </c>
      <c r="D106" s="207" t="s">
        <v>175</v>
      </c>
      <c r="E106" s="208" t="s">
        <v>896</v>
      </c>
      <c r="F106" s="209" t="s">
        <v>897</v>
      </c>
      <c r="G106" s="210" t="s">
        <v>898</v>
      </c>
      <c r="H106" s="211">
        <v>1</v>
      </c>
      <c r="I106" s="212"/>
      <c r="J106" s="213">
        <f>ROUND(I106*H106,2)</f>
        <v>0</v>
      </c>
      <c r="K106" s="209" t="s">
        <v>19</v>
      </c>
      <c r="L106" s="46"/>
      <c r="M106" s="272" t="s">
        <v>19</v>
      </c>
      <c r="N106" s="273" t="s">
        <v>42</v>
      </c>
      <c r="O106" s="274"/>
      <c r="P106" s="275">
        <f>O106*H106</f>
        <v>0</v>
      </c>
      <c r="Q106" s="275">
        <v>0</v>
      </c>
      <c r="R106" s="275">
        <f>Q106*H106</f>
        <v>0</v>
      </c>
      <c r="S106" s="275">
        <v>0</v>
      </c>
      <c r="T106" s="27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889</v>
      </c>
      <c r="AT106" s="218" t="s">
        <v>175</v>
      </c>
      <c r="AU106" s="218" t="s">
        <v>81</v>
      </c>
      <c r="AY106" s="19" t="s">
        <v>173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889</v>
      </c>
      <c r="BM106" s="218" t="s">
        <v>899</v>
      </c>
    </row>
    <row r="107" s="2" customFormat="1" ht="6.96" customHeight="1">
      <c r="A107" s="40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46"/>
      <c r="M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</sheetData>
  <sheetProtection sheet="1" autoFilter="0" formatColumns="0" formatRows="0" objects="1" scenarios="1" spinCount="100000" saltValue="5M0jHB7+4/sd6MJiaM+dyeSGO2UjhbuX0w0Q0Uqxxz6CjgJm1VeCmRd39XkxXyHu0svY9ZCppUGivDe/uEoBuw==" hashValue="YH8jjSDDR4MRsphfLRncv1DYKaWggpgaQNu4nHqfqb46FbJm9VEoruz+QRUVGHqDPonezZZ+bWFpcmsqKWUSZA==" algorithmName="SHA-512" password="CC35"/>
  <autoFilter ref="C83:K10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900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684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685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686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687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688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ROUND((SUM(BE88:BE176)),  2)</f>
        <v>0</v>
      </c>
      <c r="G33" s="40"/>
      <c r="H33" s="40"/>
      <c r="I33" s="151">
        <v>0.20999999999999999</v>
      </c>
      <c r="J33" s="150">
        <f>ROUND(((SUM(BE88:BE176))*I33),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ROUND((SUM(BF88:BF176)),  2)</f>
        <v>0</v>
      </c>
      <c r="G34" s="40"/>
      <c r="H34" s="40"/>
      <c r="I34" s="151">
        <v>0.12</v>
      </c>
      <c r="J34" s="150">
        <f>ROUND(((SUM(BF88:BF176))*I34),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ROUND((SUM(BG88:BG176)),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ROUND((SUM(BH88:BH176)),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ROUND((SUM(BI88:BI176)),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D.1.4.4 - ELE - Nizké napětí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LIBEREC (682039), P.Č. 745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STATUTÁRNÍ MĚSTO LIBEREC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148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901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4"/>
      <c r="C62" s="175"/>
      <c r="D62" s="176" t="s">
        <v>902</v>
      </c>
      <c r="E62" s="177"/>
      <c r="F62" s="177"/>
      <c r="G62" s="177"/>
      <c r="H62" s="177"/>
      <c r="I62" s="177"/>
      <c r="J62" s="178">
        <f>J129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4"/>
      <c r="C63" s="175"/>
      <c r="D63" s="176" t="s">
        <v>903</v>
      </c>
      <c r="E63" s="177"/>
      <c r="F63" s="177"/>
      <c r="G63" s="177"/>
      <c r="H63" s="177"/>
      <c r="I63" s="177"/>
      <c r="J63" s="178">
        <f>J151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904</v>
      </c>
      <c r="E64" s="171"/>
      <c r="F64" s="171"/>
      <c r="G64" s="171"/>
      <c r="H64" s="171"/>
      <c r="I64" s="171"/>
      <c r="J64" s="172">
        <f>J156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905</v>
      </c>
      <c r="E65" s="177"/>
      <c r="F65" s="177"/>
      <c r="G65" s="177"/>
      <c r="H65" s="177"/>
      <c r="I65" s="177"/>
      <c r="J65" s="178">
        <f>J157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906</v>
      </c>
      <c r="E66" s="171"/>
      <c r="F66" s="171"/>
      <c r="G66" s="171"/>
      <c r="H66" s="171"/>
      <c r="I66" s="171"/>
      <c r="J66" s="172">
        <f>J162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8"/>
      <c r="C67" s="169"/>
      <c r="D67" s="170" t="s">
        <v>840</v>
      </c>
      <c r="E67" s="171"/>
      <c r="F67" s="171"/>
      <c r="G67" s="171"/>
      <c r="H67" s="171"/>
      <c r="I67" s="171"/>
      <c r="J67" s="172">
        <f>J173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907</v>
      </c>
      <c r="E68" s="177"/>
      <c r="F68" s="177"/>
      <c r="G68" s="177"/>
      <c r="H68" s="177"/>
      <c r="I68" s="177"/>
      <c r="J68" s="178">
        <f>J174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158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3" t="str">
        <f>E7</f>
        <v>MŠ Sedmikráska - modernizace a stavební úpravy kuchyně</v>
      </c>
      <c r="F78" s="34"/>
      <c r="G78" s="34"/>
      <c r="H78" s="34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124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D.1.4.4 - ELE - Nizké napětí</v>
      </c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K.Ú. LIBEREC (682039), P.Č. 745</v>
      </c>
      <c r="G82" s="42"/>
      <c r="H82" s="42"/>
      <c r="I82" s="34" t="s">
        <v>23</v>
      </c>
      <c r="J82" s="74" t="str">
        <f>IF(J12="","",J12)</f>
        <v>7. 11. 2025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31</v>
      </c>
      <c r="J84" s="38" t="str">
        <f>E21</f>
        <v>STATUTÁRNÍ MĚSTO LIBEREC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>ISONOE INVEST a.s.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0"/>
      <c r="B87" s="181"/>
      <c r="C87" s="182" t="s">
        <v>159</v>
      </c>
      <c r="D87" s="183" t="s">
        <v>56</v>
      </c>
      <c r="E87" s="183" t="s">
        <v>52</v>
      </c>
      <c r="F87" s="183" t="s">
        <v>53</v>
      </c>
      <c r="G87" s="183" t="s">
        <v>160</v>
      </c>
      <c r="H87" s="183" t="s">
        <v>161</v>
      </c>
      <c r="I87" s="183" t="s">
        <v>162</v>
      </c>
      <c r="J87" s="183" t="s">
        <v>140</v>
      </c>
      <c r="K87" s="184" t="s">
        <v>163</v>
      </c>
      <c r="L87" s="185"/>
      <c r="M87" s="94" t="s">
        <v>19</v>
      </c>
      <c r="N87" s="95" t="s">
        <v>41</v>
      </c>
      <c r="O87" s="95" t="s">
        <v>164</v>
      </c>
      <c r="P87" s="95" t="s">
        <v>165</v>
      </c>
      <c r="Q87" s="95" t="s">
        <v>166</v>
      </c>
      <c r="R87" s="95" t="s">
        <v>167</v>
      </c>
      <c r="S87" s="95" t="s">
        <v>168</v>
      </c>
      <c r="T87" s="96" t="s">
        <v>169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0"/>
      <c r="B88" s="41"/>
      <c r="C88" s="101" t="s">
        <v>170</v>
      </c>
      <c r="D88" s="42"/>
      <c r="E88" s="42"/>
      <c r="F88" s="42"/>
      <c r="G88" s="42"/>
      <c r="H88" s="42"/>
      <c r="I88" s="42"/>
      <c r="J88" s="186">
        <f>BK88</f>
        <v>0</v>
      </c>
      <c r="K88" s="42"/>
      <c r="L88" s="46"/>
      <c r="M88" s="97"/>
      <c r="N88" s="187"/>
      <c r="O88" s="98"/>
      <c r="P88" s="188">
        <f>P89+P156+P162+P173</f>
        <v>0</v>
      </c>
      <c r="Q88" s="98"/>
      <c r="R88" s="188">
        <f>R89+R156+R162+R173</f>
        <v>68.958214999999996</v>
      </c>
      <c r="S88" s="98"/>
      <c r="T88" s="189">
        <f>T89+T156+T162+T173</f>
        <v>0.31086000000000003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141</v>
      </c>
      <c r="BK88" s="190">
        <f>BK89+BK156+BK162+BK173</f>
        <v>0</v>
      </c>
    </row>
    <row r="89" s="12" customFormat="1" ht="25.92" customHeight="1">
      <c r="A89" s="12"/>
      <c r="B89" s="191"/>
      <c r="C89" s="192"/>
      <c r="D89" s="193" t="s">
        <v>70</v>
      </c>
      <c r="E89" s="194" t="s">
        <v>406</v>
      </c>
      <c r="F89" s="194" t="s">
        <v>407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</f>
        <v>0</v>
      </c>
      <c r="Q89" s="199"/>
      <c r="R89" s="200">
        <f>R90</f>
        <v>68.958214999999996</v>
      </c>
      <c r="S89" s="199"/>
      <c r="T89" s="201">
        <f>T90</f>
        <v>0.31086000000000003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81</v>
      </c>
      <c r="AT89" s="203" t="s">
        <v>70</v>
      </c>
      <c r="AU89" s="203" t="s">
        <v>71</v>
      </c>
      <c r="AY89" s="202" t="s">
        <v>173</v>
      </c>
      <c r="BK89" s="204">
        <f>BK90</f>
        <v>0</v>
      </c>
    </row>
    <row r="90" s="12" customFormat="1" ht="22.8" customHeight="1">
      <c r="A90" s="12"/>
      <c r="B90" s="191"/>
      <c r="C90" s="192"/>
      <c r="D90" s="193" t="s">
        <v>70</v>
      </c>
      <c r="E90" s="205" t="s">
        <v>908</v>
      </c>
      <c r="F90" s="205" t="s">
        <v>909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P91+SUM(P92:P129)+P151</f>
        <v>0</v>
      </c>
      <c r="Q90" s="199"/>
      <c r="R90" s="200">
        <f>R91+SUM(R92:R129)+R151</f>
        <v>68.958214999999996</v>
      </c>
      <c r="S90" s="199"/>
      <c r="T90" s="201">
        <f>T91+SUM(T92:T129)+T151</f>
        <v>0.31086000000000003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81</v>
      </c>
      <c r="AT90" s="203" t="s">
        <v>70</v>
      </c>
      <c r="AU90" s="203" t="s">
        <v>79</v>
      </c>
      <c r="AY90" s="202" t="s">
        <v>173</v>
      </c>
      <c r="BK90" s="204">
        <f>BK91+SUM(BK92:BK129)+BK151</f>
        <v>0</v>
      </c>
    </row>
    <row r="91" s="2" customFormat="1" ht="16.5" customHeight="1">
      <c r="A91" s="40"/>
      <c r="B91" s="41"/>
      <c r="C91" s="207" t="s">
        <v>180</v>
      </c>
      <c r="D91" s="207" t="s">
        <v>175</v>
      </c>
      <c r="E91" s="208" t="s">
        <v>910</v>
      </c>
      <c r="F91" s="209" t="s">
        <v>911</v>
      </c>
      <c r="G91" s="210" t="s">
        <v>178</v>
      </c>
      <c r="H91" s="211">
        <v>104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42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280</v>
      </c>
      <c r="AT91" s="218" t="s">
        <v>175</v>
      </c>
      <c r="AU91" s="218" t="s">
        <v>81</v>
      </c>
      <c r="AY91" s="19" t="s">
        <v>173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79</v>
      </c>
      <c r="BK91" s="219">
        <f>ROUND(I91*H91,2)</f>
        <v>0</v>
      </c>
      <c r="BL91" s="19" t="s">
        <v>280</v>
      </c>
      <c r="BM91" s="218" t="s">
        <v>912</v>
      </c>
    </row>
    <row r="92" s="2" customFormat="1" ht="16.5" customHeight="1">
      <c r="A92" s="40"/>
      <c r="B92" s="41"/>
      <c r="C92" s="207" t="s">
        <v>207</v>
      </c>
      <c r="D92" s="207" t="s">
        <v>175</v>
      </c>
      <c r="E92" s="208" t="s">
        <v>913</v>
      </c>
      <c r="F92" s="209" t="s">
        <v>914</v>
      </c>
      <c r="G92" s="210" t="s">
        <v>178</v>
      </c>
      <c r="H92" s="211">
        <v>20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42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280</v>
      </c>
      <c r="AT92" s="218" t="s">
        <v>175</v>
      </c>
      <c r="AU92" s="218" t="s">
        <v>81</v>
      </c>
      <c r="AY92" s="19" t="s">
        <v>173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280</v>
      </c>
      <c r="BM92" s="218" t="s">
        <v>915</v>
      </c>
    </row>
    <row r="93" s="2" customFormat="1" ht="16.5" customHeight="1">
      <c r="A93" s="40"/>
      <c r="B93" s="41"/>
      <c r="C93" s="207" t="s">
        <v>212</v>
      </c>
      <c r="D93" s="207" t="s">
        <v>175</v>
      </c>
      <c r="E93" s="208" t="s">
        <v>916</v>
      </c>
      <c r="F93" s="209" t="s">
        <v>917</v>
      </c>
      <c r="G93" s="210" t="s">
        <v>178</v>
      </c>
      <c r="H93" s="211">
        <v>10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280</v>
      </c>
      <c r="AT93" s="218" t="s">
        <v>175</v>
      </c>
      <c r="AU93" s="218" t="s">
        <v>81</v>
      </c>
      <c r="AY93" s="19" t="s">
        <v>173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280</v>
      </c>
      <c r="BM93" s="218" t="s">
        <v>918</v>
      </c>
    </row>
    <row r="94" s="2" customFormat="1" ht="16.5" customHeight="1">
      <c r="A94" s="40"/>
      <c r="B94" s="41"/>
      <c r="C94" s="207" t="s">
        <v>220</v>
      </c>
      <c r="D94" s="207" t="s">
        <v>175</v>
      </c>
      <c r="E94" s="208" t="s">
        <v>919</v>
      </c>
      <c r="F94" s="209" t="s">
        <v>920</v>
      </c>
      <c r="G94" s="210" t="s">
        <v>178</v>
      </c>
      <c r="H94" s="211">
        <v>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280</v>
      </c>
      <c r="AT94" s="218" t="s">
        <v>175</v>
      </c>
      <c r="AU94" s="218" t="s">
        <v>81</v>
      </c>
      <c r="AY94" s="19" t="s">
        <v>173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280</v>
      </c>
      <c r="BM94" s="218" t="s">
        <v>921</v>
      </c>
    </row>
    <row r="95" s="2" customFormat="1" ht="21.75" customHeight="1">
      <c r="A95" s="40"/>
      <c r="B95" s="41"/>
      <c r="C95" s="247" t="s">
        <v>195</v>
      </c>
      <c r="D95" s="247" t="s">
        <v>192</v>
      </c>
      <c r="E95" s="248" t="s">
        <v>922</v>
      </c>
      <c r="F95" s="249" t="s">
        <v>923</v>
      </c>
      <c r="G95" s="250" t="s">
        <v>19</v>
      </c>
      <c r="H95" s="251">
        <v>1</v>
      </c>
      <c r="I95" s="252"/>
      <c r="J95" s="253">
        <f>ROUND(I95*H95,2)</f>
        <v>0</v>
      </c>
      <c r="K95" s="249" t="s">
        <v>19</v>
      </c>
      <c r="L95" s="254"/>
      <c r="M95" s="255" t="s">
        <v>19</v>
      </c>
      <c r="N95" s="256" t="s">
        <v>42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375</v>
      </c>
      <c r="AT95" s="218" t="s">
        <v>192</v>
      </c>
      <c r="AU95" s="218" t="s">
        <v>81</v>
      </c>
      <c r="AY95" s="19" t="s">
        <v>173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79</v>
      </c>
      <c r="BK95" s="219">
        <f>ROUND(I95*H95,2)</f>
        <v>0</v>
      </c>
      <c r="BL95" s="19" t="s">
        <v>280</v>
      </c>
      <c r="BM95" s="218" t="s">
        <v>924</v>
      </c>
    </row>
    <row r="96" s="2" customFormat="1" ht="16.5" customHeight="1">
      <c r="A96" s="40"/>
      <c r="B96" s="41"/>
      <c r="C96" s="207" t="s">
        <v>235</v>
      </c>
      <c r="D96" s="207" t="s">
        <v>175</v>
      </c>
      <c r="E96" s="208" t="s">
        <v>925</v>
      </c>
      <c r="F96" s="209" t="s">
        <v>926</v>
      </c>
      <c r="G96" s="210" t="s">
        <v>178</v>
      </c>
      <c r="H96" s="211">
        <v>3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42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280</v>
      </c>
      <c r="AT96" s="218" t="s">
        <v>175</v>
      </c>
      <c r="AU96" s="218" t="s">
        <v>81</v>
      </c>
      <c r="AY96" s="19" t="s">
        <v>173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280</v>
      </c>
      <c r="BM96" s="218" t="s">
        <v>927</v>
      </c>
    </row>
    <row r="97" s="2" customFormat="1" ht="16.5" customHeight="1">
      <c r="A97" s="40"/>
      <c r="B97" s="41"/>
      <c r="C97" s="247" t="s">
        <v>245</v>
      </c>
      <c r="D97" s="247" t="s">
        <v>192</v>
      </c>
      <c r="E97" s="248" t="s">
        <v>928</v>
      </c>
      <c r="F97" s="249" t="s">
        <v>929</v>
      </c>
      <c r="G97" s="250" t="s">
        <v>178</v>
      </c>
      <c r="H97" s="251">
        <v>3</v>
      </c>
      <c r="I97" s="252"/>
      <c r="J97" s="253">
        <f>ROUND(I97*H97,2)</f>
        <v>0</v>
      </c>
      <c r="K97" s="249" t="s">
        <v>19</v>
      </c>
      <c r="L97" s="254"/>
      <c r="M97" s="255" t="s">
        <v>19</v>
      </c>
      <c r="N97" s="256" t="s">
        <v>42</v>
      </c>
      <c r="O97" s="86"/>
      <c r="P97" s="216">
        <f>O97*H97</f>
        <v>0</v>
      </c>
      <c r="Q97" s="216">
        <v>4.0000000000000003E-05</v>
      </c>
      <c r="R97" s="216">
        <f>Q97*H97</f>
        <v>0.00012000000000000002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375</v>
      </c>
      <c r="AT97" s="218" t="s">
        <v>192</v>
      </c>
      <c r="AU97" s="218" t="s">
        <v>81</v>
      </c>
      <c r="AY97" s="19" t="s">
        <v>173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280</v>
      </c>
      <c r="BM97" s="218" t="s">
        <v>930</v>
      </c>
    </row>
    <row r="98" s="2" customFormat="1" ht="16.5" customHeight="1">
      <c r="A98" s="40"/>
      <c r="B98" s="41"/>
      <c r="C98" s="207" t="s">
        <v>252</v>
      </c>
      <c r="D98" s="207" t="s">
        <v>175</v>
      </c>
      <c r="E98" s="208" t="s">
        <v>931</v>
      </c>
      <c r="F98" s="209" t="s">
        <v>932</v>
      </c>
      <c r="G98" s="210" t="s">
        <v>178</v>
      </c>
      <c r="H98" s="211">
        <v>4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42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280</v>
      </c>
      <c r="AT98" s="218" t="s">
        <v>175</v>
      </c>
      <c r="AU98" s="218" t="s">
        <v>81</v>
      </c>
      <c r="AY98" s="19" t="s">
        <v>173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280</v>
      </c>
      <c r="BM98" s="218" t="s">
        <v>933</v>
      </c>
    </row>
    <row r="99" s="2" customFormat="1" ht="16.5" customHeight="1">
      <c r="A99" s="40"/>
      <c r="B99" s="41"/>
      <c r="C99" s="247" t="s">
        <v>8</v>
      </c>
      <c r="D99" s="247" t="s">
        <v>192</v>
      </c>
      <c r="E99" s="248" t="s">
        <v>934</v>
      </c>
      <c r="F99" s="249" t="s">
        <v>935</v>
      </c>
      <c r="G99" s="250" t="s">
        <v>178</v>
      </c>
      <c r="H99" s="251">
        <v>4</v>
      </c>
      <c r="I99" s="252"/>
      <c r="J99" s="253">
        <f>ROUND(I99*H99,2)</f>
        <v>0</v>
      </c>
      <c r="K99" s="249" t="s">
        <v>19</v>
      </c>
      <c r="L99" s="254"/>
      <c r="M99" s="255" t="s">
        <v>19</v>
      </c>
      <c r="N99" s="256" t="s">
        <v>42</v>
      </c>
      <c r="O99" s="86"/>
      <c r="P99" s="216">
        <f>O99*H99</f>
        <v>0</v>
      </c>
      <c r="Q99" s="216">
        <v>8.0000000000000007E-05</v>
      </c>
      <c r="R99" s="216">
        <f>Q99*H99</f>
        <v>0.00032000000000000003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375</v>
      </c>
      <c r="AT99" s="218" t="s">
        <v>192</v>
      </c>
      <c r="AU99" s="218" t="s">
        <v>81</v>
      </c>
      <c r="AY99" s="19" t="s">
        <v>173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280</v>
      </c>
      <c r="BM99" s="218" t="s">
        <v>936</v>
      </c>
    </row>
    <row r="100" s="2" customFormat="1" ht="16.5" customHeight="1">
      <c r="A100" s="40"/>
      <c r="B100" s="41"/>
      <c r="C100" s="247" t="s">
        <v>262</v>
      </c>
      <c r="D100" s="247" t="s">
        <v>192</v>
      </c>
      <c r="E100" s="248" t="s">
        <v>937</v>
      </c>
      <c r="F100" s="249" t="s">
        <v>938</v>
      </c>
      <c r="G100" s="250" t="s">
        <v>178</v>
      </c>
      <c r="H100" s="251">
        <v>4</v>
      </c>
      <c r="I100" s="252"/>
      <c r="J100" s="253">
        <f>ROUND(I100*H100,2)</f>
        <v>0</v>
      </c>
      <c r="K100" s="249" t="s">
        <v>19</v>
      </c>
      <c r="L100" s="254"/>
      <c r="M100" s="255" t="s">
        <v>19</v>
      </c>
      <c r="N100" s="256" t="s">
        <v>42</v>
      </c>
      <c r="O100" s="86"/>
      <c r="P100" s="216">
        <f>O100*H100</f>
        <v>0</v>
      </c>
      <c r="Q100" s="216">
        <v>1.0000000000000001E-05</v>
      </c>
      <c r="R100" s="216">
        <f>Q100*H100</f>
        <v>4.0000000000000003E-05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375</v>
      </c>
      <c r="AT100" s="218" t="s">
        <v>192</v>
      </c>
      <c r="AU100" s="218" t="s">
        <v>81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280</v>
      </c>
      <c r="BM100" s="218" t="s">
        <v>939</v>
      </c>
    </row>
    <row r="101" s="2" customFormat="1" ht="16.5" customHeight="1">
      <c r="A101" s="40"/>
      <c r="B101" s="41"/>
      <c r="C101" s="207" t="s">
        <v>380</v>
      </c>
      <c r="D101" s="207" t="s">
        <v>175</v>
      </c>
      <c r="E101" s="208" t="s">
        <v>940</v>
      </c>
      <c r="F101" s="209" t="s">
        <v>941</v>
      </c>
      <c r="G101" s="210" t="s">
        <v>178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42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280</v>
      </c>
      <c r="AT101" s="218" t="s">
        <v>175</v>
      </c>
      <c r="AU101" s="218" t="s">
        <v>81</v>
      </c>
      <c r="AY101" s="19" t="s">
        <v>173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79</v>
      </c>
      <c r="BK101" s="219">
        <f>ROUND(I101*H101,2)</f>
        <v>0</v>
      </c>
      <c r="BL101" s="19" t="s">
        <v>280</v>
      </c>
      <c r="BM101" s="218" t="s">
        <v>942</v>
      </c>
    </row>
    <row r="102" s="2" customFormat="1" ht="21.75" customHeight="1">
      <c r="A102" s="40"/>
      <c r="B102" s="41"/>
      <c r="C102" s="247" t="s">
        <v>384</v>
      </c>
      <c r="D102" s="247" t="s">
        <v>192</v>
      </c>
      <c r="E102" s="248" t="s">
        <v>943</v>
      </c>
      <c r="F102" s="249" t="s">
        <v>944</v>
      </c>
      <c r="G102" s="250" t="s">
        <v>178</v>
      </c>
      <c r="H102" s="251">
        <v>1</v>
      </c>
      <c r="I102" s="252"/>
      <c r="J102" s="253">
        <f>ROUND(I102*H102,2)</f>
        <v>0</v>
      </c>
      <c r="K102" s="249" t="s">
        <v>19</v>
      </c>
      <c r="L102" s="254"/>
      <c r="M102" s="255" t="s">
        <v>19</v>
      </c>
      <c r="N102" s="256" t="s">
        <v>42</v>
      </c>
      <c r="O102" s="86"/>
      <c r="P102" s="216">
        <f>O102*H102</f>
        <v>0</v>
      </c>
      <c r="Q102" s="216">
        <v>0.00038999999999999999</v>
      </c>
      <c r="R102" s="216">
        <f>Q102*H102</f>
        <v>0.00038999999999999999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375</v>
      </c>
      <c r="AT102" s="218" t="s">
        <v>192</v>
      </c>
      <c r="AU102" s="218" t="s">
        <v>81</v>
      </c>
      <c r="AY102" s="19" t="s">
        <v>173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79</v>
      </c>
      <c r="BK102" s="219">
        <f>ROUND(I102*H102,2)</f>
        <v>0</v>
      </c>
      <c r="BL102" s="19" t="s">
        <v>280</v>
      </c>
      <c r="BM102" s="218" t="s">
        <v>945</v>
      </c>
    </row>
    <row r="103" s="2" customFormat="1" ht="16.5" customHeight="1">
      <c r="A103" s="40"/>
      <c r="B103" s="41"/>
      <c r="C103" s="207" t="s">
        <v>389</v>
      </c>
      <c r="D103" s="207" t="s">
        <v>175</v>
      </c>
      <c r="E103" s="208" t="s">
        <v>946</v>
      </c>
      <c r="F103" s="209" t="s">
        <v>947</v>
      </c>
      <c r="G103" s="210" t="s">
        <v>178</v>
      </c>
      <c r="H103" s="211">
        <v>2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42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280</v>
      </c>
      <c r="AT103" s="218" t="s">
        <v>175</v>
      </c>
      <c r="AU103" s="218" t="s">
        <v>81</v>
      </c>
      <c r="AY103" s="19" t="s">
        <v>173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280</v>
      </c>
      <c r="BM103" s="218" t="s">
        <v>948</v>
      </c>
    </row>
    <row r="104" s="2" customFormat="1" ht="21.75" customHeight="1">
      <c r="A104" s="40"/>
      <c r="B104" s="41"/>
      <c r="C104" s="247" t="s">
        <v>395</v>
      </c>
      <c r="D104" s="247" t="s">
        <v>192</v>
      </c>
      <c r="E104" s="248" t="s">
        <v>943</v>
      </c>
      <c r="F104" s="249" t="s">
        <v>944</v>
      </c>
      <c r="G104" s="250" t="s">
        <v>178</v>
      </c>
      <c r="H104" s="251">
        <v>2</v>
      </c>
      <c r="I104" s="252"/>
      <c r="J104" s="253">
        <f>ROUND(I104*H104,2)</f>
        <v>0</v>
      </c>
      <c r="K104" s="249" t="s">
        <v>19</v>
      </c>
      <c r="L104" s="254"/>
      <c r="M104" s="255" t="s">
        <v>19</v>
      </c>
      <c r="N104" s="256" t="s">
        <v>42</v>
      </c>
      <c r="O104" s="86"/>
      <c r="P104" s="216">
        <f>O104*H104</f>
        <v>0</v>
      </c>
      <c r="Q104" s="216">
        <v>0.00038999999999999999</v>
      </c>
      <c r="R104" s="216">
        <f>Q104*H104</f>
        <v>0.00077999999999999999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375</v>
      </c>
      <c r="AT104" s="218" t="s">
        <v>192</v>
      </c>
      <c r="AU104" s="218" t="s">
        <v>81</v>
      </c>
      <c r="AY104" s="19" t="s">
        <v>173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79</v>
      </c>
      <c r="BK104" s="219">
        <f>ROUND(I104*H104,2)</f>
        <v>0</v>
      </c>
      <c r="BL104" s="19" t="s">
        <v>280</v>
      </c>
      <c r="BM104" s="218" t="s">
        <v>949</v>
      </c>
    </row>
    <row r="105" s="2" customFormat="1" ht="21.75" customHeight="1">
      <c r="A105" s="40"/>
      <c r="B105" s="41"/>
      <c r="C105" s="207" t="s">
        <v>268</v>
      </c>
      <c r="D105" s="207" t="s">
        <v>175</v>
      </c>
      <c r="E105" s="208" t="s">
        <v>950</v>
      </c>
      <c r="F105" s="209" t="s">
        <v>951</v>
      </c>
      <c r="G105" s="210" t="s">
        <v>178</v>
      </c>
      <c r="H105" s="211">
        <v>4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42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280</v>
      </c>
      <c r="AT105" s="218" t="s">
        <v>175</v>
      </c>
      <c r="AU105" s="218" t="s">
        <v>81</v>
      </c>
      <c r="AY105" s="19" t="s">
        <v>173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280</v>
      </c>
      <c r="BM105" s="218" t="s">
        <v>952</v>
      </c>
    </row>
    <row r="106" s="2" customFormat="1" ht="16.5" customHeight="1">
      <c r="A106" s="40"/>
      <c r="B106" s="41"/>
      <c r="C106" s="247" t="s">
        <v>274</v>
      </c>
      <c r="D106" s="247" t="s">
        <v>192</v>
      </c>
      <c r="E106" s="248" t="s">
        <v>953</v>
      </c>
      <c r="F106" s="249" t="s">
        <v>954</v>
      </c>
      <c r="G106" s="250" t="s">
        <v>178</v>
      </c>
      <c r="H106" s="251">
        <v>4</v>
      </c>
      <c r="I106" s="252"/>
      <c r="J106" s="253">
        <f>ROUND(I106*H106,2)</f>
        <v>0</v>
      </c>
      <c r="K106" s="249" t="s">
        <v>19</v>
      </c>
      <c r="L106" s="254"/>
      <c r="M106" s="255" t="s">
        <v>19</v>
      </c>
      <c r="N106" s="256" t="s">
        <v>42</v>
      </c>
      <c r="O106" s="86"/>
      <c r="P106" s="216">
        <f>O106*H106</f>
        <v>0</v>
      </c>
      <c r="Q106" s="216">
        <v>6.0000000000000002E-05</v>
      </c>
      <c r="R106" s="216">
        <f>Q106*H106</f>
        <v>0.00024000000000000001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375</v>
      </c>
      <c r="AT106" s="218" t="s">
        <v>192</v>
      </c>
      <c r="AU106" s="218" t="s">
        <v>81</v>
      </c>
      <c r="AY106" s="19" t="s">
        <v>173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280</v>
      </c>
      <c r="BM106" s="218" t="s">
        <v>955</v>
      </c>
    </row>
    <row r="107" s="2" customFormat="1" ht="24.15" customHeight="1">
      <c r="A107" s="40"/>
      <c r="B107" s="41"/>
      <c r="C107" s="207" t="s">
        <v>280</v>
      </c>
      <c r="D107" s="207" t="s">
        <v>175</v>
      </c>
      <c r="E107" s="208" t="s">
        <v>956</v>
      </c>
      <c r="F107" s="209" t="s">
        <v>957</v>
      </c>
      <c r="G107" s="210" t="s">
        <v>178</v>
      </c>
      <c r="H107" s="211">
        <v>8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42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280</v>
      </c>
      <c r="AT107" s="218" t="s">
        <v>175</v>
      </c>
      <c r="AU107" s="218" t="s">
        <v>81</v>
      </c>
      <c r="AY107" s="19" t="s">
        <v>173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79</v>
      </c>
      <c r="BK107" s="219">
        <f>ROUND(I107*H107,2)</f>
        <v>0</v>
      </c>
      <c r="BL107" s="19" t="s">
        <v>280</v>
      </c>
      <c r="BM107" s="218" t="s">
        <v>958</v>
      </c>
    </row>
    <row r="108" s="2" customFormat="1" ht="16.5" customHeight="1">
      <c r="A108" s="40"/>
      <c r="B108" s="41"/>
      <c r="C108" s="247" t="s">
        <v>286</v>
      </c>
      <c r="D108" s="247" t="s">
        <v>192</v>
      </c>
      <c r="E108" s="248" t="s">
        <v>959</v>
      </c>
      <c r="F108" s="249" t="s">
        <v>960</v>
      </c>
      <c r="G108" s="250" t="s">
        <v>178</v>
      </c>
      <c r="H108" s="251">
        <v>8</v>
      </c>
      <c r="I108" s="252"/>
      <c r="J108" s="253">
        <f>ROUND(I108*H108,2)</f>
        <v>0</v>
      </c>
      <c r="K108" s="249" t="s">
        <v>19</v>
      </c>
      <c r="L108" s="254"/>
      <c r="M108" s="255" t="s">
        <v>19</v>
      </c>
      <c r="N108" s="256" t="s">
        <v>42</v>
      </c>
      <c r="O108" s="86"/>
      <c r="P108" s="216">
        <f>O108*H108</f>
        <v>0</v>
      </c>
      <c r="Q108" s="216">
        <v>0.00010000000000000001</v>
      </c>
      <c r="R108" s="216">
        <f>Q108*H108</f>
        <v>0.00080000000000000004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375</v>
      </c>
      <c r="AT108" s="218" t="s">
        <v>192</v>
      </c>
      <c r="AU108" s="218" t="s">
        <v>81</v>
      </c>
      <c r="AY108" s="19" t="s">
        <v>173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79</v>
      </c>
      <c r="BK108" s="219">
        <f>ROUND(I108*H108,2)</f>
        <v>0</v>
      </c>
      <c r="BL108" s="19" t="s">
        <v>280</v>
      </c>
      <c r="BM108" s="218" t="s">
        <v>961</v>
      </c>
    </row>
    <row r="109" s="2" customFormat="1" ht="16.5" customHeight="1">
      <c r="A109" s="40"/>
      <c r="B109" s="41"/>
      <c r="C109" s="207" t="s">
        <v>291</v>
      </c>
      <c r="D109" s="207" t="s">
        <v>175</v>
      </c>
      <c r="E109" s="208" t="s">
        <v>962</v>
      </c>
      <c r="F109" s="209" t="s">
        <v>963</v>
      </c>
      <c r="G109" s="210" t="s">
        <v>178</v>
      </c>
      <c r="H109" s="211">
        <v>11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42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280</v>
      </c>
      <c r="AT109" s="218" t="s">
        <v>175</v>
      </c>
      <c r="AU109" s="218" t="s">
        <v>81</v>
      </c>
      <c r="AY109" s="19" t="s">
        <v>173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79</v>
      </c>
      <c r="BK109" s="219">
        <f>ROUND(I109*H109,2)</f>
        <v>0</v>
      </c>
      <c r="BL109" s="19" t="s">
        <v>280</v>
      </c>
      <c r="BM109" s="218" t="s">
        <v>964</v>
      </c>
    </row>
    <row r="110" s="2" customFormat="1" ht="16.5" customHeight="1">
      <c r="A110" s="40"/>
      <c r="B110" s="41"/>
      <c r="C110" s="247" t="s">
        <v>299</v>
      </c>
      <c r="D110" s="247" t="s">
        <v>192</v>
      </c>
      <c r="E110" s="248" t="s">
        <v>965</v>
      </c>
      <c r="F110" s="249" t="s">
        <v>966</v>
      </c>
      <c r="G110" s="250" t="s">
        <v>178</v>
      </c>
      <c r="H110" s="251">
        <v>11</v>
      </c>
      <c r="I110" s="252"/>
      <c r="J110" s="253">
        <f>ROUND(I110*H110,2)</f>
        <v>0</v>
      </c>
      <c r="K110" s="249" t="s">
        <v>19</v>
      </c>
      <c r="L110" s="254"/>
      <c r="M110" s="255" t="s">
        <v>19</v>
      </c>
      <c r="N110" s="256" t="s">
        <v>42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375</v>
      </c>
      <c r="AT110" s="218" t="s">
        <v>192</v>
      </c>
      <c r="AU110" s="218" t="s">
        <v>81</v>
      </c>
      <c r="AY110" s="19" t="s">
        <v>173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79</v>
      </c>
      <c r="BK110" s="219">
        <f>ROUND(I110*H110,2)</f>
        <v>0</v>
      </c>
      <c r="BL110" s="19" t="s">
        <v>280</v>
      </c>
      <c r="BM110" s="218" t="s">
        <v>967</v>
      </c>
    </row>
    <row r="111" s="2" customFormat="1" ht="16.5" customHeight="1">
      <c r="A111" s="40"/>
      <c r="B111" s="41"/>
      <c r="C111" s="247" t="s">
        <v>401</v>
      </c>
      <c r="D111" s="247" t="s">
        <v>192</v>
      </c>
      <c r="E111" s="248" t="s">
        <v>968</v>
      </c>
      <c r="F111" s="249" t="s">
        <v>969</v>
      </c>
      <c r="G111" s="250" t="s">
        <v>178</v>
      </c>
      <c r="H111" s="251">
        <v>1</v>
      </c>
      <c r="I111" s="252"/>
      <c r="J111" s="253">
        <f>ROUND(I111*H111,2)</f>
        <v>0</v>
      </c>
      <c r="K111" s="249" t="s">
        <v>19</v>
      </c>
      <c r="L111" s="254"/>
      <c r="M111" s="255" t="s">
        <v>19</v>
      </c>
      <c r="N111" s="256" t="s">
        <v>42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375</v>
      </c>
      <c r="AT111" s="218" t="s">
        <v>192</v>
      </c>
      <c r="AU111" s="218" t="s">
        <v>81</v>
      </c>
      <c r="AY111" s="19" t="s">
        <v>173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280</v>
      </c>
      <c r="BM111" s="218" t="s">
        <v>970</v>
      </c>
    </row>
    <row r="112" s="2" customFormat="1" ht="16.5" customHeight="1">
      <c r="A112" s="40"/>
      <c r="B112" s="41"/>
      <c r="C112" s="247" t="s">
        <v>305</v>
      </c>
      <c r="D112" s="247" t="s">
        <v>192</v>
      </c>
      <c r="E112" s="248" t="s">
        <v>971</v>
      </c>
      <c r="F112" s="249" t="s">
        <v>972</v>
      </c>
      <c r="G112" s="250" t="s">
        <v>178</v>
      </c>
      <c r="H112" s="251">
        <v>6</v>
      </c>
      <c r="I112" s="252"/>
      <c r="J112" s="253">
        <f>ROUND(I112*H112,2)</f>
        <v>0</v>
      </c>
      <c r="K112" s="249" t="s">
        <v>19</v>
      </c>
      <c r="L112" s="254"/>
      <c r="M112" s="255" t="s">
        <v>19</v>
      </c>
      <c r="N112" s="256" t="s">
        <v>42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375</v>
      </c>
      <c r="AT112" s="218" t="s">
        <v>192</v>
      </c>
      <c r="AU112" s="218" t="s">
        <v>81</v>
      </c>
      <c r="AY112" s="19" t="s">
        <v>173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79</v>
      </c>
      <c r="BK112" s="219">
        <f>ROUND(I112*H112,2)</f>
        <v>0</v>
      </c>
      <c r="BL112" s="19" t="s">
        <v>280</v>
      </c>
      <c r="BM112" s="218" t="s">
        <v>973</v>
      </c>
    </row>
    <row r="113" s="2" customFormat="1" ht="16.5" customHeight="1">
      <c r="A113" s="40"/>
      <c r="B113" s="41"/>
      <c r="C113" s="207" t="s">
        <v>343</v>
      </c>
      <c r="D113" s="207" t="s">
        <v>175</v>
      </c>
      <c r="E113" s="208" t="s">
        <v>974</v>
      </c>
      <c r="F113" s="209" t="s">
        <v>975</v>
      </c>
      <c r="G113" s="210" t="s">
        <v>178</v>
      </c>
      <c r="H113" s="211">
        <v>1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42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280</v>
      </c>
      <c r="AT113" s="218" t="s">
        <v>175</v>
      </c>
      <c r="AU113" s="218" t="s">
        <v>81</v>
      </c>
      <c r="AY113" s="19" t="s">
        <v>173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79</v>
      </c>
      <c r="BK113" s="219">
        <f>ROUND(I113*H113,2)</f>
        <v>0</v>
      </c>
      <c r="BL113" s="19" t="s">
        <v>280</v>
      </c>
      <c r="BM113" s="218" t="s">
        <v>976</v>
      </c>
    </row>
    <row r="114" s="2" customFormat="1" ht="16.5" customHeight="1">
      <c r="A114" s="40"/>
      <c r="B114" s="41"/>
      <c r="C114" s="247" t="s">
        <v>353</v>
      </c>
      <c r="D114" s="247" t="s">
        <v>192</v>
      </c>
      <c r="E114" s="248" t="s">
        <v>977</v>
      </c>
      <c r="F114" s="249" t="s">
        <v>978</v>
      </c>
      <c r="G114" s="250" t="s">
        <v>178</v>
      </c>
      <c r="H114" s="251">
        <v>1</v>
      </c>
      <c r="I114" s="252"/>
      <c r="J114" s="253">
        <f>ROUND(I114*H114,2)</f>
        <v>0</v>
      </c>
      <c r="K114" s="249" t="s">
        <v>19</v>
      </c>
      <c r="L114" s="254"/>
      <c r="M114" s="255" t="s">
        <v>19</v>
      </c>
      <c r="N114" s="256" t="s">
        <v>42</v>
      </c>
      <c r="O114" s="86"/>
      <c r="P114" s="216">
        <f>O114*H114</f>
        <v>0</v>
      </c>
      <c r="Q114" s="216">
        <v>0.0010499999999999999</v>
      </c>
      <c r="R114" s="216">
        <f>Q114*H114</f>
        <v>0.0010499999999999999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375</v>
      </c>
      <c r="AT114" s="218" t="s">
        <v>192</v>
      </c>
      <c r="AU114" s="218" t="s">
        <v>81</v>
      </c>
      <c r="AY114" s="19" t="s">
        <v>173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79</v>
      </c>
      <c r="BK114" s="219">
        <f>ROUND(I114*H114,2)</f>
        <v>0</v>
      </c>
      <c r="BL114" s="19" t="s">
        <v>280</v>
      </c>
      <c r="BM114" s="218" t="s">
        <v>979</v>
      </c>
    </row>
    <row r="115" s="2" customFormat="1" ht="16.5" customHeight="1">
      <c r="A115" s="40"/>
      <c r="B115" s="41"/>
      <c r="C115" s="207" t="s">
        <v>332</v>
      </c>
      <c r="D115" s="207" t="s">
        <v>175</v>
      </c>
      <c r="E115" s="208" t="s">
        <v>980</v>
      </c>
      <c r="F115" s="209" t="s">
        <v>981</v>
      </c>
      <c r="G115" s="210" t="s">
        <v>178</v>
      </c>
      <c r="H115" s="211">
        <v>2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42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280</v>
      </c>
      <c r="AT115" s="218" t="s">
        <v>175</v>
      </c>
      <c r="AU115" s="218" t="s">
        <v>81</v>
      </c>
      <c r="AY115" s="19" t="s">
        <v>173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79</v>
      </c>
      <c r="BK115" s="219">
        <f>ROUND(I115*H115,2)</f>
        <v>0</v>
      </c>
      <c r="BL115" s="19" t="s">
        <v>280</v>
      </c>
      <c r="BM115" s="218" t="s">
        <v>982</v>
      </c>
    </row>
    <row r="116" s="2" customFormat="1" ht="16.5" customHeight="1">
      <c r="A116" s="40"/>
      <c r="B116" s="41"/>
      <c r="C116" s="247" t="s">
        <v>336</v>
      </c>
      <c r="D116" s="247" t="s">
        <v>192</v>
      </c>
      <c r="E116" s="248" t="s">
        <v>983</v>
      </c>
      <c r="F116" s="249" t="s">
        <v>984</v>
      </c>
      <c r="G116" s="250" t="s">
        <v>178</v>
      </c>
      <c r="H116" s="251">
        <v>2</v>
      </c>
      <c r="I116" s="252"/>
      <c r="J116" s="253">
        <f>ROUND(I116*H116,2)</f>
        <v>0</v>
      </c>
      <c r="K116" s="249" t="s">
        <v>19</v>
      </c>
      <c r="L116" s="254"/>
      <c r="M116" s="255" t="s">
        <v>19</v>
      </c>
      <c r="N116" s="256" t="s">
        <v>42</v>
      </c>
      <c r="O116" s="86"/>
      <c r="P116" s="216">
        <f>O116*H116</f>
        <v>0</v>
      </c>
      <c r="Q116" s="216">
        <v>0.0010499999999999999</v>
      </c>
      <c r="R116" s="216">
        <f>Q116*H116</f>
        <v>0.0020999999999999999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375</v>
      </c>
      <c r="AT116" s="218" t="s">
        <v>192</v>
      </c>
      <c r="AU116" s="218" t="s">
        <v>81</v>
      </c>
      <c r="AY116" s="19" t="s">
        <v>173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79</v>
      </c>
      <c r="BK116" s="219">
        <f>ROUND(I116*H116,2)</f>
        <v>0</v>
      </c>
      <c r="BL116" s="19" t="s">
        <v>280</v>
      </c>
      <c r="BM116" s="218" t="s">
        <v>985</v>
      </c>
    </row>
    <row r="117" s="2" customFormat="1" ht="16.5" customHeight="1">
      <c r="A117" s="40"/>
      <c r="B117" s="41"/>
      <c r="C117" s="207" t="s">
        <v>620</v>
      </c>
      <c r="D117" s="207" t="s">
        <v>175</v>
      </c>
      <c r="E117" s="208" t="s">
        <v>980</v>
      </c>
      <c r="F117" s="209" t="s">
        <v>981</v>
      </c>
      <c r="G117" s="210" t="s">
        <v>178</v>
      </c>
      <c r="H117" s="211">
        <v>1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42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280</v>
      </c>
      <c r="AT117" s="218" t="s">
        <v>175</v>
      </c>
      <c r="AU117" s="218" t="s">
        <v>81</v>
      </c>
      <c r="AY117" s="19" t="s">
        <v>173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79</v>
      </c>
      <c r="BK117" s="219">
        <f>ROUND(I117*H117,2)</f>
        <v>0</v>
      </c>
      <c r="BL117" s="19" t="s">
        <v>280</v>
      </c>
      <c r="BM117" s="218" t="s">
        <v>986</v>
      </c>
    </row>
    <row r="118" s="2" customFormat="1" ht="16.5" customHeight="1">
      <c r="A118" s="40"/>
      <c r="B118" s="41"/>
      <c r="C118" s="247" t="s">
        <v>625</v>
      </c>
      <c r="D118" s="247" t="s">
        <v>192</v>
      </c>
      <c r="E118" s="248" t="s">
        <v>987</v>
      </c>
      <c r="F118" s="249" t="s">
        <v>988</v>
      </c>
      <c r="G118" s="250" t="s">
        <v>178</v>
      </c>
      <c r="H118" s="251">
        <v>1</v>
      </c>
      <c r="I118" s="252"/>
      <c r="J118" s="253">
        <f>ROUND(I118*H118,2)</f>
        <v>0</v>
      </c>
      <c r="K118" s="249" t="s">
        <v>19</v>
      </c>
      <c r="L118" s="254"/>
      <c r="M118" s="255" t="s">
        <v>19</v>
      </c>
      <c r="N118" s="256" t="s">
        <v>42</v>
      </c>
      <c r="O118" s="86"/>
      <c r="P118" s="216">
        <f>O118*H118</f>
        <v>0</v>
      </c>
      <c r="Q118" s="216">
        <v>0.0010499999999999999</v>
      </c>
      <c r="R118" s="216">
        <f>Q118*H118</f>
        <v>0.0010499999999999999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375</v>
      </c>
      <c r="AT118" s="218" t="s">
        <v>192</v>
      </c>
      <c r="AU118" s="218" t="s">
        <v>81</v>
      </c>
      <c r="AY118" s="19" t="s">
        <v>173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79</v>
      </c>
      <c r="BK118" s="219">
        <f>ROUND(I118*H118,2)</f>
        <v>0</v>
      </c>
      <c r="BL118" s="19" t="s">
        <v>280</v>
      </c>
      <c r="BM118" s="218" t="s">
        <v>989</v>
      </c>
    </row>
    <row r="119" s="2" customFormat="1">
      <c r="A119" s="40"/>
      <c r="B119" s="41"/>
      <c r="C119" s="42"/>
      <c r="D119" s="227" t="s">
        <v>709</v>
      </c>
      <c r="E119" s="42"/>
      <c r="F119" s="271" t="s">
        <v>990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709</v>
      </c>
      <c r="AU119" s="19" t="s">
        <v>81</v>
      </c>
    </row>
    <row r="120" s="2" customFormat="1" ht="16.5" customHeight="1">
      <c r="A120" s="40"/>
      <c r="B120" s="41"/>
      <c r="C120" s="207" t="s">
        <v>369</v>
      </c>
      <c r="D120" s="207" t="s">
        <v>175</v>
      </c>
      <c r="E120" s="208" t="s">
        <v>991</v>
      </c>
      <c r="F120" s="209" t="s">
        <v>992</v>
      </c>
      <c r="G120" s="210" t="s">
        <v>178</v>
      </c>
      <c r="H120" s="211">
        <v>1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42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280</v>
      </c>
      <c r="AT120" s="218" t="s">
        <v>175</v>
      </c>
      <c r="AU120" s="218" t="s">
        <v>81</v>
      </c>
      <c r="AY120" s="19" t="s">
        <v>173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79</v>
      </c>
      <c r="BK120" s="219">
        <f>ROUND(I120*H120,2)</f>
        <v>0</v>
      </c>
      <c r="BL120" s="19" t="s">
        <v>280</v>
      </c>
      <c r="BM120" s="218" t="s">
        <v>993</v>
      </c>
    </row>
    <row r="121" s="2" customFormat="1" ht="16.5" customHeight="1">
      <c r="A121" s="40"/>
      <c r="B121" s="41"/>
      <c r="C121" s="247" t="s">
        <v>375</v>
      </c>
      <c r="D121" s="247" t="s">
        <v>192</v>
      </c>
      <c r="E121" s="248" t="s">
        <v>994</v>
      </c>
      <c r="F121" s="249" t="s">
        <v>995</v>
      </c>
      <c r="G121" s="250" t="s">
        <v>178</v>
      </c>
      <c r="H121" s="251">
        <v>1</v>
      </c>
      <c r="I121" s="252"/>
      <c r="J121" s="253">
        <f>ROUND(I121*H121,2)</f>
        <v>0</v>
      </c>
      <c r="K121" s="249" t="s">
        <v>19</v>
      </c>
      <c r="L121" s="254"/>
      <c r="M121" s="255" t="s">
        <v>19</v>
      </c>
      <c r="N121" s="256" t="s">
        <v>42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375</v>
      </c>
      <c r="AT121" s="218" t="s">
        <v>192</v>
      </c>
      <c r="AU121" s="218" t="s">
        <v>81</v>
      </c>
      <c r="AY121" s="19" t="s">
        <v>173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79</v>
      </c>
      <c r="BK121" s="219">
        <f>ROUND(I121*H121,2)</f>
        <v>0</v>
      </c>
      <c r="BL121" s="19" t="s">
        <v>280</v>
      </c>
      <c r="BM121" s="218" t="s">
        <v>996</v>
      </c>
    </row>
    <row r="122" s="2" customFormat="1" ht="16.5" customHeight="1">
      <c r="A122" s="40"/>
      <c r="B122" s="41"/>
      <c r="C122" s="207" t="s">
        <v>358</v>
      </c>
      <c r="D122" s="207" t="s">
        <v>175</v>
      </c>
      <c r="E122" s="208" t="s">
        <v>997</v>
      </c>
      <c r="F122" s="209" t="s">
        <v>998</v>
      </c>
      <c r="G122" s="210" t="s">
        <v>178</v>
      </c>
      <c r="H122" s="211">
        <v>2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42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280</v>
      </c>
      <c r="AT122" s="218" t="s">
        <v>175</v>
      </c>
      <c r="AU122" s="218" t="s">
        <v>81</v>
      </c>
      <c r="AY122" s="19" t="s">
        <v>173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79</v>
      </c>
      <c r="BK122" s="219">
        <f>ROUND(I122*H122,2)</f>
        <v>0</v>
      </c>
      <c r="BL122" s="19" t="s">
        <v>280</v>
      </c>
      <c r="BM122" s="218" t="s">
        <v>999</v>
      </c>
    </row>
    <row r="123" s="2" customFormat="1" ht="16.5" customHeight="1">
      <c r="A123" s="40"/>
      <c r="B123" s="41"/>
      <c r="C123" s="247" t="s">
        <v>364</v>
      </c>
      <c r="D123" s="247" t="s">
        <v>192</v>
      </c>
      <c r="E123" s="248" t="s">
        <v>1000</v>
      </c>
      <c r="F123" s="249" t="s">
        <v>1001</v>
      </c>
      <c r="G123" s="250" t="s">
        <v>178</v>
      </c>
      <c r="H123" s="251">
        <v>2</v>
      </c>
      <c r="I123" s="252"/>
      <c r="J123" s="253">
        <f>ROUND(I123*H123,2)</f>
        <v>0</v>
      </c>
      <c r="K123" s="249" t="s">
        <v>19</v>
      </c>
      <c r="L123" s="254"/>
      <c r="M123" s="255" t="s">
        <v>19</v>
      </c>
      <c r="N123" s="256" t="s">
        <v>42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375</v>
      </c>
      <c r="AT123" s="218" t="s">
        <v>192</v>
      </c>
      <c r="AU123" s="218" t="s">
        <v>81</v>
      </c>
      <c r="AY123" s="19" t="s">
        <v>173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79</v>
      </c>
      <c r="BK123" s="219">
        <f>ROUND(I123*H123,2)</f>
        <v>0</v>
      </c>
      <c r="BL123" s="19" t="s">
        <v>280</v>
      </c>
      <c r="BM123" s="218" t="s">
        <v>1002</v>
      </c>
    </row>
    <row r="124" s="2" customFormat="1" ht="16.5" customHeight="1">
      <c r="A124" s="40"/>
      <c r="B124" s="41"/>
      <c r="C124" s="207" t="s">
        <v>410</v>
      </c>
      <c r="D124" s="207" t="s">
        <v>175</v>
      </c>
      <c r="E124" s="208" t="s">
        <v>1003</v>
      </c>
      <c r="F124" s="209" t="s">
        <v>1004</v>
      </c>
      <c r="G124" s="210" t="s">
        <v>178</v>
      </c>
      <c r="H124" s="211">
        <v>1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42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280</v>
      </c>
      <c r="AT124" s="218" t="s">
        <v>175</v>
      </c>
      <c r="AU124" s="218" t="s">
        <v>81</v>
      </c>
      <c r="AY124" s="19" t="s">
        <v>173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79</v>
      </c>
      <c r="BK124" s="219">
        <f>ROUND(I124*H124,2)</f>
        <v>0</v>
      </c>
      <c r="BL124" s="19" t="s">
        <v>280</v>
      </c>
      <c r="BM124" s="218" t="s">
        <v>1005</v>
      </c>
    </row>
    <row r="125" s="2" customFormat="1" ht="16.5" customHeight="1">
      <c r="A125" s="40"/>
      <c r="B125" s="41"/>
      <c r="C125" s="247" t="s">
        <v>416</v>
      </c>
      <c r="D125" s="247" t="s">
        <v>192</v>
      </c>
      <c r="E125" s="248" t="s">
        <v>1006</v>
      </c>
      <c r="F125" s="249" t="s">
        <v>1007</v>
      </c>
      <c r="G125" s="250" t="s">
        <v>178</v>
      </c>
      <c r="H125" s="251">
        <v>1</v>
      </c>
      <c r="I125" s="252"/>
      <c r="J125" s="253">
        <f>ROUND(I125*H125,2)</f>
        <v>0</v>
      </c>
      <c r="K125" s="249" t="s">
        <v>19</v>
      </c>
      <c r="L125" s="254"/>
      <c r="M125" s="255" t="s">
        <v>19</v>
      </c>
      <c r="N125" s="256" t="s">
        <v>42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375</v>
      </c>
      <c r="AT125" s="218" t="s">
        <v>192</v>
      </c>
      <c r="AU125" s="218" t="s">
        <v>81</v>
      </c>
      <c r="AY125" s="19" t="s">
        <v>173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79</v>
      </c>
      <c r="BK125" s="219">
        <f>ROUND(I125*H125,2)</f>
        <v>0</v>
      </c>
      <c r="BL125" s="19" t="s">
        <v>280</v>
      </c>
      <c r="BM125" s="218" t="s">
        <v>1008</v>
      </c>
    </row>
    <row r="126" s="2" customFormat="1" ht="21.75" customHeight="1">
      <c r="A126" s="40"/>
      <c r="B126" s="41"/>
      <c r="C126" s="207" t="s">
        <v>501</v>
      </c>
      <c r="D126" s="207" t="s">
        <v>175</v>
      </c>
      <c r="E126" s="208" t="s">
        <v>1009</v>
      </c>
      <c r="F126" s="209" t="s">
        <v>1010</v>
      </c>
      <c r="G126" s="210" t="s">
        <v>178</v>
      </c>
      <c r="H126" s="211">
        <v>3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42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280</v>
      </c>
      <c r="AT126" s="218" t="s">
        <v>175</v>
      </c>
      <c r="AU126" s="218" t="s">
        <v>81</v>
      </c>
      <c r="AY126" s="19" t="s">
        <v>173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79</v>
      </c>
      <c r="BK126" s="219">
        <f>ROUND(I126*H126,2)</f>
        <v>0</v>
      </c>
      <c r="BL126" s="19" t="s">
        <v>280</v>
      </c>
      <c r="BM126" s="218" t="s">
        <v>1011</v>
      </c>
    </row>
    <row r="127" s="2" customFormat="1" ht="16.5" customHeight="1">
      <c r="A127" s="40"/>
      <c r="B127" s="41"/>
      <c r="C127" s="247" t="s">
        <v>507</v>
      </c>
      <c r="D127" s="247" t="s">
        <v>192</v>
      </c>
      <c r="E127" s="248" t="s">
        <v>1012</v>
      </c>
      <c r="F127" s="249" t="s">
        <v>1013</v>
      </c>
      <c r="G127" s="250" t="s">
        <v>178</v>
      </c>
      <c r="H127" s="251">
        <v>3</v>
      </c>
      <c r="I127" s="252"/>
      <c r="J127" s="253">
        <f>ROUND(I127*H127,2)</f>
        <v>0</v>
      </c>
      <c r="K127" s="249" t="s">
        <v>19</v>
      </c>
      <c r="L127" s="254"/>
      <c r="M127" s="255" t="s">
        <v>19</v>
      </c>
      <c r="N127" s="256" t="s">
        <v>42</v>
      </c>
      <c r="O127" s="86"/>
      <c r="P127" s="216">
        <f>O127*H127</f>
        <v>0</v>
      </c>
      <c r="Q127" s="216">
        <v>0.0011000000000000001</v>
      </c>
      <c r="R127" s="216">
        <f>Q127*H127</f>
        <v>0.0033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375</v>
      </c>
      <c r="AT127" s="218" t="s">
        <v>192</v>
      </c>
      <c r="AU127" s="218" t="s">
        <v>81</v>
      </c>
      <c r="AY127" s="19" t="s">
        <v>173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79</v>
      </c>
      <c r="BK127" s="219">
        <f>ROUND(I127*H127,2)</f>
        <v>0</v>
      </c>
      <c r="BL127" s="19" t="s">
        <v>280</v>
      </c>
      <c r="BM127" s="218" t="s">
        <v>1014</v>
      </c>
    </row>
    <row r="128" s="2" customFormat="1" ht="16.5" customHeight="1">
      <c r="A128" s="40"/>
      <c r="B128" s="41"/>
      <c r="C128" s="247" t="s">
        <v>511</v>
      </c>
      <c r="D128" s="247" t="s">
        <v>192</v>
      </c>
      <c r="E128" s="248" t="s">
        <v>1015</v>
      </c>
      <c r="F128" s="249" t="s">
        <v>1016</v>
      </c>
      <c r="G128" s="250" t="s">
        <v>178</v>
      </c>
      <c r="H128" s="251">
        <v>11</v>
      </c>
      <c r="I128" s="252"/>
      <c r="J128" s="253">
        <f>ROUND(I128*H128,2)</f>
        <v>0</v>
      </c>
      <c r="K128" s="249" t="s">
        <v>19</v>
      </c>
      <c r="L128" s="254"/>
      <c r="M128" s="255" t="s">
        <v>19</v>
      </c>
      <c r="N128" s="256" t="s">
        <v>42</v>
      </c>
      <c r="O128" s="86"/>
      <c r="P128" s="216">
        <f>O128*H128</f>
        <v>0</v>
      </c>
      <c r="Q128" s="216">
        <v>0.0011000000000000001</v>
      </c>
      <c r="R128" s="216">
        <f>Q128*H128</f>
        <v>0.012100000000000001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375</v>
      </c>
      <c r="AT128" s="218" t="s">
        <v>192</v>
      </c>
      <c r="AU128" s="218" t="s">
        <v>81</v>
      </c>
      <c r="AY128" s="19" t="s">
        <v>173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79</v>
      </c>
      <c r="BK128" s="219">
        <f>ROUND(I128*H128,2)</f>
        <v>0</v>
      </c>
      <c r="BL128" s="19" t="s">
        <v>280</v>
      </c>
      <c r="BM128" s="218" t="s">
        <v>1017</v>
      </c>
    </row>
    <row r="129" s="12" customFormat="1" ht="20.88" customHeight="1">
      <c r="A129" s="12"/>
      <c r="B129" s="191"/>
      <c r="C129" s="192"/>
      <c r="D129" s="193" t="s">
        <v>70</v>
      </c>
      <c r="E129" s="205" t="s">
        <v>1018</v>
      </c>
      <c r="F129" s="205" t="s">
        <v>1019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SUM(P130:P150)</f>
        <v>0</v>
      </c>
      <c r="Q129" s="199"/>
      <c r="R129" s="200">
        <f>SUM(R130:R150)</f>
        <v>68.930705000000003</v>
      </c>
      <c r="S129" s="199"/>
      <c r="T129" s="201">
        <f>SUM(T130:T150)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81</v>
      </c>
      <c r="AT129" s="203" t="s">
        <v>70</v>
      </c>
      <c r="AU129" s="203" t="s">
        <v>81</v>
      </c>
      <c r="AY129" s="202" t="s">
        <v>173</v>
      </c>
      <c r="BK129" s="204">
        <f>SUM(BK130:BK150)</f>
        <v>0</v>
      </c>
    </row>
    <row r="130" s="2" customFormat="1" ht="16.5" customHeight="1">
      <c r="A130" s="40"/>
      <c r="B130" s="41"/>
      <c r="C130" s="207" t="s">
        <v>493</v>
      </c>
      <c r="D130" s="207" t="s">
        <v>175</v>
      </c>
      <c r="E130" s="208" t="s">
        <v>1020</v>
      </c>
      <c r="F130" s="209" t="s">
        <v>1021</v>
      </c>
      <c r="G130" s="210" t="s">
        <v>223</v>
      </c>
      <c r="H130" s="211">
        <v>176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42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280</v>
      </c>
      <c r="AT130" s="218" t="s">
        <v>175</v>
      </c>
      <c r="AU130" s="218" t="s">
        <v>107</v>
      </c>
      <c r="AY130" s="19" t="s">
        <v>173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79</v>
      </c>
      <c r="BK130" s="219">
        <f>ROUND(I130*H130,2)</f>
        <v>0</v>
      </c>
      <c r="BL130" s="19" t="s">
        <v>280</v>
      </c>
      <c r="BM130" s="218" t="s">
        <v>1022</v>
      </c>
    </row>
    <row r="131" s="2" customFormat="1" ht="16.5" customHeight="1">
      <c r="A131" s="40"/>
      <c r="B131" s="41"/>
      <c r="C131" s="247" t="s">
        <v>497</v>
      </c>
      <c r="D131" s="247" t="s">
        <v>192</v>
      </c>
      <c r="E131" s="248" t="s">
        <v>1023</v>
      </c>
      <c r="F131" s="249" t="s">
        <v>1024</v>
      </c>
      <c r="G131" s="250" t="s">
        <v>223</v>
      </c>
      <c r="H131" s="251">
        <v>176</v>
      </c>
      <c r="I131" s="252"/>
      <c r="J131" s="253">
        <f>ROUND(I131*H131,2)</f>
        <v>0</v>
      </c>
      <c r="K131" s="249" t="s">
        <v>19</v>
      </c>
      <c r="L131" s="254"/>
      <c r="M131" s="255" t="s">
        <v>19</v>
      </c>
      <c r="N131" s="256" t="s">
        <v>42</v>
      </c>
      <c r="O131" s="86"/>
      <c r="P131" s="216">
        <f>O131*H131</f>
        <v>0</v>
      </c>
      <c r="Q131" s="216">
        <v>6.9999999999999994E-05</v>
      </c>
      <c r="R131" s="216">
        <f>Q131*H131</f>
        <v>0.012319999999999999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375</v>
      </c>
      <c r="AT131" s="218" t="s">
        <v>192</v>
      </c>
      <c r="AU131" s="218" t="s">
        <v>107</v>
      </c>
      <c r="AY131" s="19" t="s">
        <v>173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79</v>
      </c>
      <c r="BK131" s="219">
        <f>ROUND(I131*H131,2)</f>
        <v>0</v>
      </c>
      <c r="BL131" s="19" t="s">
        <v>280</v>
      </c>
      <c r="BM131" s="218" t="s">
        <v>1025</v>
      </c>
    </row>
    <row r="132" s="2" customFormat="1">
      <c r="A132" s="40"/>
      <c r="B132" s="41"/>
      <c r="C132" s="42"/>
      <c r="D132" s="227" t="s">
        <v>709</v>
      </c>
      <c r="E132" s="42"/>
      <c r="F132" s="271" t="s">
        <v>1026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709</v>
      </c>
      <c r="AU132" s="19" t="s">
        <v>107</v>
      </c>
    </row>
    <row r="133" s="2" customFormat="1" ht="21.75" customHeight="1">
      <c r="A133" s="40"/>
      <c r="B133" s="41"/>
      <c r="C133" s="207" t="s">
        <v>592</v>
      </c>
      <c r="D133" s="207" t="s">
        <v>175</v>
      </c>
      <c r="E133" s="208" t="s">
        <v>1027</v>
      </c>
      <c r="F133" s="209" t="s">
        <v>1028</v>
      </c>
      <c r="G133" s="210" t="s">
        <v>223</v>
      </c>
      <c r="H133" s="211">
        <v>9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42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280</v>
      </c>
      <c r="AT133" s="218" t="s">
        <v>175</v>
      </c>
      <c r="AU133" s="218" t="s">
        <v>107</v>
      </c>
      <c r="AY133" s="19" t="s">
        <v>173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79</v>
      </c>
      <c r="BK133" s="219">
        <f>ROUND(I133*H133,2)</f>
        <v>0</v>
      </c>
      <c r="BL133" s="19" t="s">
        <v>280</v>
      </c>
      <c r="BM133" s="218" t="s">
        <v>1029</v>
      </c>
    </row>
    <row r="134" s="2" customFormat="1" ht="24.15" customHeight="1">
      <c r="A134" s="40"/>
      <c r="B134" s="41"/>
      <c r="C134" s="247" t="s">
        <v>597</v>
      </c>
      <c r="D134" s="247" t="s">
        <v>192</v>
      </c>
      <c r="E134" s="248" t="s">
        <v>1030</v>
      </c>
      <c r="F134" s="249" t="s">
        <v>1031</v>
      </c>
      <c r="G134" s="250" t="s">
        <v>223</v>
      </c>
      <c r="H134" s="251">
        <v>9</v>
      </c>
      <c r="I134" s="252"/>
      <c r="J134" s="253">
        <f>ROUND(I134*H134,2)</f>
        <v>0</v>
      </c>
      <c r="K134" s="249" t="s">
        <v>19</v>
      </c>
      <c r="L134" s="254"/>
      <c r="M134" s="255" t="s">
        <v>19</v>
      </c>
      <c r="N134" s="256" t="s">
        <v>42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375</v>
      </c>
      <c r="AT134" s="218" t="s">
        <v>192</v>
      </c>
      <c r="AU134" s="218" t="s">
        <v>107</v>
      </c>
      <c r="AY134" s="19" t="s">
        <v>173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79</v>
      </c>
      <c r="BK134" s="219">
        <f>ROUND(I134*H134,2)</f>
        <v>0</v>
      </c>
      <c r="BL134" s="19" t="s">
        <v>280</v>
      </c>
      <c r="BM134" s="218" t="s">
        <v>1032</v>
      </c>
    </row>
    <row r="135" s="2" customFormat="1" ht="16.5" customHeight="1">
      <c r="A135" s="40"/>
      <c r="B135" s="41"/>
      <c r="C135" s="207" t="s">
        <v>482</v>
      </c>
      <c r="D135" s="207" t="s">
        <v>175</v>
      </c>
      <c r="E135" s="208" t="s">
        <v>1033</v>
      </c>
      <c r="F135" s="209" t="s">
        <v>1034</v>
      </c>
      <c r="G135" s="210" t="s">
        <v>223</v>
      </c>
      <c r="H135" s="211">
        <v>6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42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280</v>
      </c>
      <c r="AT135" s="218" t="s">
        <v>175</v>
      </c>
      <c r="AU135" s="218" t="s">
        <v>107</v>
      </c>
      <c r="AY135" s="19" t="s">
        <v>173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79</v>
      </c>
      <c r="BK135" s="219">
        <f>ROUND(I135*H135,2)</f>
        <v>0</v>
      </c>
      <c r="BL135" s="19" t="s">
        <v>280</v>
      </c>
      <c r="BM135" s="218" t="s">
        <v>1035</v>
      </c>
    </row>
    <row r="136" s="2" customFormat="1" ht="24.15" customHeight="1">
      <c r="A136" s="40"/>
      <c r="B136" s="41"/>
      <c r="C136" s="247" t="s">
        <v>489</v>
      </c>
      <c r="D136" s="247" t="s">
        <v>192</v>
      </c>
      <c r="E136" s="248" t="s">
        <v>1036</v>
      </c>
      <c r="F136" s="249" t="s">
        <v>1037</v>
      </c>
      <c r="G136" s="250" t="s">
        <v>223</v>
      </c>
      <c r="H136" s="251">
        <v>6.9000000000000004</v>
      </c>
      <c r="I136" s="252"/>
      <c r="J136" s="253">
        <f>ROUND(I136*H136,2)</f>
        <v>0</v>
      </c>
      <c r="K136" s="249" t="s">
        <v>19</v>
      </c>
      <c r="L136" s="254"/>
      <c r="M136" s="255" t="s">
        <v>19</v>
      </c>
      <c r="N136" s="256" t="s">
        <v>42</v>
      </c>
      <c r="O136" s="86"/>
      <c r="P136" s="216">
        <f>O136*H136</f>
        <v>0</v>
      </c>
      <c r="Q136" s="216">
        <v>0.00029999999999999997</v>
      </c>
      <c r="R136" s="216">
        <f>Q136*H136</f>
        <v>0.0020699999999999998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375</v>
      </c>
      <c r="AT136" s="218" t="s">
        <v>192</v>
      </c>
      <c r="AU136" s="218" t="s">
        <v>107</v>
      </c>
      <c r="AY136" s="19" t="s">
        <v>173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79</v>
      </c>
      <c r="BK136" s="219">
        <f>ROUND(I136*H136,2)</f>
        <v>0</v>
      </c>
      <c r="BL136" s="19" t="s">
        <v>280</v>
      </c>
      <c r="BM136" s="218" t="s">
        <v>1038</v>
      </c>
    </row>
    <row r="137" s="14" customFormat="1">
      <c r="A137" s="14"/>
      <c r="B137" s="236"/>
      <c r="C137" s="237"/>
      <c r="D137" s="227" t="s">
        <v>189</v>
      </c>
      <c r="E137" s="238" t="s">
        <v>19</v>
      </c>
      <c r="F137" s="239" t="s">
        <v>1039</v>
      </c>
      <c r="G137" s="237"/>
      <c r="H137" s="240">
        <v>6.9000000000000004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189</v>
      </c>
      <c r="AU137" s="246" t="s">
        <v>107</v>
      </c>
      <c r="AV137" s="14" t="s">
        <v>81</v>
      </c>
      <c r="AW137" s="14" t="s">
        <v>33</v>
      </c>
      <c r="AX137" s="14" t="s">
        <v>79</v>
      </c>
      <c r="AY137" s="246" t="s">
        <v>173</v>
      </c>
    </row>
    <row r="138" s="2" customFormat="1" ht="16.5" customHeight="1">
      <c r="A138" s="40"/>
      <c r="B138" s="41"/>
      <c r="C138" s="207" t="s">
        <v>421</v>
      </c>
      <c r="D138" s="207" t="s">
        <v>175</v>
      </c>
      <c r="E138" s="208" t="s">
        <v>1040</v>
      </c>
      <c r="F138" s="209" t="s">
        <v>1041</v>
      </c>
      <c r="G138" s="210" t="s">
        <v>223</v>
      </c>
      <c r="H138" s="211">
        <v>169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42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280</v>
      </c>
      <c r="AT138" s="218" t="s">
        <v>175</v>
      </c>
      <c r="AU138" s="218" t="s">
        <v>107</v>
      </c>
      <c r="AY138" s="19" t="s">
        <v>173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79</v>
      </c>
      <c r="BK138" s="219">
        <f>ROUND(I138*H138,2)</f>
        <v>0</v>
      </c>
      <c r="BL138" s="19" t="s">
        <v>280</v>
      </c>
      <c r="BM138" s="218" t="s">
        <v>1042</v>
      </c>
    </row>
    <row r="139" s="2" customFormat="1" ht="16.5" customHeight="1">
      <c r="A139" s="40"/>
      <c r="B139" s="41"/>
      <c r="C139" s="247" t="s">
        <v>426</v>
      </c>
      <c r="D139" s="247" t="s">
        <v>192</v>
      </c>
      <c r="E139" s="248" t="s">
        <v>1043</v>
      </c>
      <c r="F139" s="249" t="s">
        <v>1044</v>
      </c>
      <c r="G139" s="250" t="s">
        <v>223</v>
      </c>
      <c r="H139" s="251">
        <v>169</v>
      </c>
      <c r="I139" s="252"/>
      <c r="J139" s="253">
        <f>ROUND(I139*H139,2)</f>
        <v>0</v>
      </c>
      <c r="K139" s="249" t="s">
        <v>19</v>
      </c>
      <c r="L139" s="254"/>
      <c r="M139" s="255" t="s">
        <v>19</v>
      </c>
      <c r="N139" s="256" t="s">
        <v>42</v>
      </c>
      <c r="O139" s="86"/>
      <c r="P139" s="216">
        <f>O139*H139</f>
        <v>0</v>
      </c>
      <c r="Q139" s="216">
        <v>0.12</v>
      </c>
      <c r="R139" s="216">
        <f>Q139*H139</f>
        <v>20.279999999999998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375</v>
      </c>
      <c r="AT139" s="218" t="s">
        <v>192</v>
      </c>
      <c r="AU139" s="218" t="s">
        <v>107</v>
      </c>
      <c r="AY139" s="19" t="s">
        <v>173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79</v>
      </c>
      <c r="BK139" s="219">
        <f>ROUND(I139*H139,2)</f>
        <v>0</v>
      </c>
      <c r="BL139" s="19" t="s">
        <v>280</v>
      </c>
      <c r="BM139" s="218" t="s">
        <v>1045</v>
      </c>
    </row>
    <row r="140" s="2" customFormat="1" ht="21.75" customHeight="1">
      <c r="A140" s="40"/>
      <c r="B140" s="41"/>
      <c r="C140" s="207" t="s">
        <v>431</v>
      </c>
      <c r="D140" s="207" t="s">
        <v>175</v>
      </c>
      <c r="E140" s="208" t="s">
        <v>1046</v>
      </c>
      <c r="F140" s="209" t="s">
        <v>1047</v>
      </c>
      <c r="G140" s="210" t="s">
        <v>223</v>
      </c>
      <c r="H140" s="211">
        <v>156</v>
      </c>
      <c r="I140" s="212"/>
      <c r="J140" s="213">
        <f>ROUND(I140*H140,2)</f>
        <v>0</v>
      </c>
      <c r="K140" s="209" t="s">
        <v>19</v>
      </c>
      <c r="L140" s="46"/>
      <c r="M140" s="214" t="s">
        <v>19</v>
      </c>
      <c r="N140" s="215" t="s">
        <v>42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280</v>
      </c>
      <c r="AT140" s="218" t="s">
        <v>175</v>
      </c>
      <c r="AU140" s="218" t="s">
        <v>107</v>
      </c>
      <c r="AY140" s="19" t="s">
        <v>173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79</v>
      </c>
      <c r="BK140" s="219">
        <f>ROUND(I140*H140,2)</f>
        <v>0</v>
      </c>
      <c r="BL140" s="19" t="s">
        <v>280</v>
      </c>
      <c r="BM140" s="218" t="s">
        <v>1048</v>
      </c>
    </row>
    <row r="141" s="2" customFormat="1" ht="16.5" customHeight="1">
      <c r="A141" s="40"/>
      <c r="B141" s="41"/>
      <c r="C141" s="247" t="s">
        <v>438</v>
      </c>
      <c r="D141" s="247" t="s">
        <v>192</v>
      </c>
      <c r="E141" s="248" t="s">
        <v>1049</v>
      </c>
      <c r="F141" s="249" t="s">
        <v>1050</v>
      </c>
      <c r="G141" s="250" t="s">
        <v>223</v>
      </c>
      <c r="H141" s="251">
        <v>156</v>
      </c>
      <c r="I141" s="252"/>
      <c r="J141" s="253">
        <f>ROUND(I141*H141,2)</f>
        <v>0</v>
      </c>
      <c r="K141" s="249" t="s">
        <v>19</v>
      </c>
      <c r="L141" s="254"/>
      <c r="M141" s="255" t="s">
        <v>19</v>
      </c>
      <c r="N141" s="256" t="s">
        <v>42</v>
      </c>
      <c r="O141" s="86"/>
      <c r="P141" s="216">
        <f>O141*H141</f>
        <v>0</v>
      </c>
      <c r="Q141" s="216">
        <v>0.17000000000000001</v>
      </c>
      <c r="R141" s="216">
        <f>Q141*H141</f>
        <v>26.520000000000003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375</v>
      </c>
      <c r="AT141" s="218" t="s">
        <v>192</v>
      </c>
      <c r="AU141" s="218" t="s">
        <v>107</v>
      </c>
      <c r="AY141" s="19" t="s">
        <v>173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79</v>
      </c>
      <c r="BK141" s="219">
        <f>ROUND(I141*H141,2)</f>
        <v>0</v>
      </c>
      <c r="BL141" s="19" t="s">
        <v>280</v>
      </c>
      <c r="BM141" s="218" t="s">
        <v>1051</v>
      </c>
    </row>
    <row r="142" s="2" customFormat="1" ht="21.75" customHeight="1">
      <c r="A142" s="40"/>
      <c r="B142" s="41"/>
      <c r="C142" s="207" t="s">
        <v>443</v>
      </c>
      <c r="D142" s="207" t="s">
        <v>175</v>
      </c>
      <c r="E142" s="208" t="s">
        <v>1052</v>
      </c>
      <c r="F142" s="209" t="s">
        <v>1053</v>
      </c>
      <c r="G142" s="210" t="s">
        <v>223</v>
      </c>
      <c r="H142" s="211">
        <v>9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42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280</v>
      </c>
      <c r="AT142" s="218" t="s">
        <v>175</v>
      </c>
      <c r="AU142" s="218" t="s">
        <v>107</v>
      </c>
      <c r="AY142" s="19" t="s">
        <v>173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79</v>
      </c>
      <c r="BK142" s="219">
        <f>ROUND(I142*H142,2)</f>
        <v>0</v>
      </c>
      <c r="BL142" s="19" t="s">
        <v>280</v>
      </c>
      <c r="BM142" s="218" t="s">
        <v>1054</v>
      </c>
    </row>
    <row r="143" s="2" customFormat="1" ht="16.5" customHeight="1">
      <c r="A143" s="40"/>
      <c r="B143" s="41"/>
      <c r="C143" s="247" t="s">
        <v>448</v>
      </c>
      <c r="D143" s="247" t="s">
        <v>192</v>
      </c>
      <c r="E143" s="248" t="s">
        <v>1055</v>
      </c>
      <c r="F143" s="249" t="s">
        <v>1056</v>
      </c>
      <c r="G143" s="250" t="s">
        <v>223</v>
      </c>
      <c r="H143" s="251">
        <v>9</v>
      </c>
      <c r="I143" s="252"/>
      <c r="J143" s="253">
        <f>ROUND(I143*H143,2)</f>
        <v>0</v>
      </c>
      <c r="K143" s="249" t="s">
        <v>19</v>
      </c>
      <c r="L143" s="254"/>
      <c r="M143" s="255" t="s">
        <v>19</v>
      </c>
      <c r="N143" s="256" t="s">
        <v>42</v>
      </c>
      <c r="O143" s="86"/>
      <c r="P143" s="216">
        <f>O143*H143</f>
        <v>0</v>
      </c>
      <c r="Q143" s="216">
        <v>0.25</v>
      </c>
      <c r="R143" s="216">
        <f>Q143*H143</f>
        <v>2.25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375</v>
      </c>
      <c r="AT143" s="218" t="s">
        <v>192</v>
      </c>
      <c r="AU143" s="218" t="s">
        <v>107</v>
      </c>
      <c r="AY143" s="19" t="s">
        <v>173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79</v>
      </c>
      <c r="BK143" s="219">
        <f>ROUND(I143*H143,2)</f>
        <v>0</v>
      </c>
      <c r="BL143" s="19" t="s">
        <v>280</v>
      </c>
      <c r="BM143" s="218" t="s">
        <v>1057</v>
      </c>
    </row>
    <row r="144" s="2" customFormat="1" ht="21.75" customHeight="1">
      <c r="A144" s="40"/>
      <c r="B144" s="41"/>
      <c r="C144" s="207" t="s">
        <v>462</v>
      </c>
      <c r="D144" s="207" t="s">
        <v>175</v>
      </c>
      <c r="E144" s="208" t="s">
        <v>1058</v>
      </c>
      <c r="F144" s="209" t="s">
        <v>1059</v>
      </c>
      <c r="G144" s="210" t="s">
        <v>223</v>
      </c>
      <c r="H144" s="211">
        <v>6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42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280</v>
      </c>
      <c r="AT144" s="218" t="s">
        <v>175</v>
      </c>
      <c r="AU144" s="218" t="s">
        <v>107</v>
      </c>
      <c r="AY144" s="19" t="s">
        <v>173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79</v>
      </c>
      <c r="BK144" s="219">
        <f>ROUND(I144*H144,2)</f>
        <v>0</v>
      </c>
      <c r="BL144" s="19" t="s">
        <v>280</v>
      </c>
      <c r="BM144" s="218" t="s">
        <v>1060</v>
      </c>
    </row>
    <row r="145" s="2" customFormat="1" ht="16.5" customHeight="1">
      <c r="A145" s="40"/>
      <c r="B145" s="41"/>
      <c r="C145" s="247" t="s">
        <v>604</v>
      </c>
      <c r="D145" s="247" t="s">
        <v>192</v>
      </c>
      <c r="E145" s="248" t="s">
        <v>1061</v>
      </c>
      <c r="F145" s="249" t="s">
        <v>1062</v>
      </c>
      <c r="G145" s="250" t="s">
        <v>223</v>
      </c>
      <c r="H145" s="251">
        <v>6</v>
      </c>
      <c r="I145" s="252"/>
      <c r="J145" s="253">
        <f>ROUND(I145*H145,2)</f>
        <v>0</v>
      </c>
      <c r="K145" s="249" t="s">
        <v>19</v>
      </c>
      <c r="L145" s="254"/>
      <c r="M145" s="255" t="s">
        <v>19</v>
      </c>
      <c r="N145" s="256" t="s">
        <v>42</v>
      </c>
      <c r="O145" s="86"/>
      <c r="P145" s="216">
        <f>O145*H145</f>
        <v>0</v>
      </c>
      <c r="Q145" s="216">
        <v>0.00052999999999999998</v>
      </c>
      <c r="R145" s="216">
        <f>Q145*H145</f>
        <v>0.0031799999999999997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375</v>
      </c>
      <c r="AT145" s="218" t="s">
        <v>192</v>
      </c>
      <c r="AU145" s="218" t="s">
        <v>107</v>
      </c>
      <c r="AY145" s="19" t="s">
        <v>173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79</v>
      </c>
      <c r="BK145" s="219">
        <f>ROUND(I145*H145,2)</f>
        <v>0</v>
      </c>
      <c r="BL145" s="19" t="s">
        <v>280</v>
      </c>
      <c r="BM145" s="218" t="s">
        <v>1063</v>
      </c>
    </row>
    <row r="146" s="2" customFormat="1" ht="16.5" customHeight="1">
      <c r="A146" s="40"/>
      <c r="B146" s="41"/>
      <c r="C146" s="207" t="s">
        <v>472</v>
      </c>
      <c r="D146" s="207" t="s">
        <v>175</v>
      </c>
      <c r="E146" s="208" t="s">
        <v>1064</v>
      </c>
      <c r="F146" s="209" t="s">
        <v>1065</v>
      </c>
      <c r="G146" s="210" t="s">
        <v>223</v>
      </c>
      <c r="H146" s="211">
        <v>18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42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280</v>
      </c>
      <c r="AT146" s="218" t="s">
        <v>175</v>
      </c>
      <c r="AU146" s="218" t="s">
        <v>107</v>
      </c>
      <c r="AY146" s="19" t="s">
        <v>173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79</v>
      </c>
      <c r="BK146" s="219">
        <f>ROUND(I146*H146,2)</f>
        <v>0</v>
      </c>
      <c r="BL146" s="19" t="s">
        <v>280</v>
      </c>
      <c r="BM146" s="218" t="s">
        <v>1066</v>
      </c>
    </row>
    <row r="147" s="2" customFormat="1" ht="16.5" customHeight="1">
      <c r="A147" s="40"/>
      <c r="B147" s="41"/>
      <c r="C147" s="247" t="s">
        <v>477</v>
      </c>
      <c r="D147" s="247" t="s">
        <v>192</v>
      </c>
      <c r="E147" s="248" t="s">
        <v>1067</v>
      </c>
      <c r="F147" s="249" t="s">
        <v>1068</v>
      </c>
      <c r="G147" s="250" t="s">
        <v>223</v>
      </c>
      <c r="H147" s="251">
        <v>18</v>
      </c>
      <c r="I147" s="252"/>
      <c r="J147" s="253">
        <f>ROUND(I147*H147,2)</f>
        <v>0</v>
      </c>
      <c r="K147" s="249" t="s">
        <v>19</v>
      </c>
      <c r="L147" s="254"/>
      <c r="M147" s="255" t="s">
        <v>19</v>
      </c>
      <c r="N147" s="256" t="s">
        <v>42</v>
      </c>
      <c r="O147" s="86"/>
      <c r="P147" s="216">
        <f>O147*H147</f>
        <v>0</v>
      </c>
      <c r="Q147" s="216">
        <v>1.1000000000000001</v>
      </c>
      <c r="R147" s="216">
        <f>Q147*H147</f>
        <v>19.800000000000001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375</v>
      </c>
      <c r="AT147" s="218" t="s">
        <v>192</v>
      </c>
      <c r="AU147" s="218" t="s">
        <v>107</v>
      </c>
      <c r="AY147" s="19" t="s">
        <v>173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79</v>
      </c>
      <c r="BK147" s="219">
        <f>ROUND(I147*H147,2)</f>
        <v>0</v>
      </c>
      <c r="BL147" s="19" t="s">
        <v>280</v>
      </c>
      <c r="BM147" s="218" t="s">
        <v>1069</v>
      </c>
    </row>
    <row r="148" s="2" customFormat="1" ht="16.5" customHeight="1">
      <c r="A148" s="40"/>
      <c r="B148" s="41"/>
      <c r="C148" s="207" t="s">
        <v>609</v>
      </c>
      <c r="D148" s="207" t="s">
        <v>175</v>
      </c>
      <c r="E148" s="208" t="s">
        <v>1070</v>
      </c>
      <c r="F148" s="209" t="s">
        <v>1071</v>
      </c>
      <c r="G148" s="210" t="s">
        <v>223</v>
      </c>
      <c r="H148" s="211">
        <v>30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42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280</v>
      </c>
      <c r="AT148" s="218" t="s">
        <v>175</v>
      </c>
      <c r="AU148" s="218" t="s">
        <v>107</v>
      </c>
      <c r="AY148" s="19" t="s">
        <v>173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79</v>
      </c>
      <c r="BK148" s="219">
        <f>ROUND(I148*H148,2)</f>
        <v>0</v>
      </c>
      <c r="BL148" s="19" t="s">
        <v>280</v>
      </c>
      <c r="BM148" s="218" t="s">
        <v>1072</v>
      </c>
    </row>
    <row r="149" s="2" customFormat="1" ht="16.5" customHeight="1">
      <c r="A149" s="40"/>
      <c r="B149" s="41"/>
      <c r="C149" s="247" t="s">
        <v>614</v>
      </c>
      <c r="D149" s="247" t="s">
        <v>192</v>
      </c>
      <c r="E149" s="248" t="s">
        <v>1073</v>
      </c>
      <c r="F149" s="249" t="s">
        <v>1074</v>
      </c>
      <c r="G149" s="250" t="s">
        <v>223</v>
      </c>
      <c r="H149" s="251">
        <v>34.5</v>
      </c>
      <c r="I149" s="252"/>
      <c r="J149" s="253">
        <f>ROUND(I149*H149,2)</f>
        <v>0</v>
      </c>
      <c r="K149" s="249" t="s">
        <v>19</v>
      </c>
      <c r="L149" s="254"/>
      <c r="M149" s="255" t="s">
        <v>19</v>
      </c>
      <c r="N149" s="256" t="s">
        <v>42</v>
      </c>
      <c r="O149" s="86"/>
      <c r="P149" s="216">
        <f>O149*H149</f>
        <v>0</v>
      </c>
      <c r="Q149" s="216">
        <v>0.00183</v>
      </c>
      <c r="R149" s="216">
        <f>Q149*H149</f>
        <v>0.063134999999999997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375</v>
      </c>
      <c r="AT149" s="218" t="s">
        <v>192</v>
      </c>
      <c r="AU149" s="218" t="s">
        <v>107</v>
      </c>
      <c r="AY149" s="19" t="s">
        <v>173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79</v>
      </c>
      <c r="BK149" s="219">
        <f>ROUND(I149*H149,2)</f>
        <v>0</v>
      </c>
      <c r="BL149" s="19" t="s">
        <v>280</v>
      </c>
      <c r="BM149" s="218" t="s">
        <v>1075</v>
      </c>
    </row>
    <row r="150" s="14" customFormat="1">
      <c r="A150" s="14"/>
      <c r="B150" s="236"/>
      <c r="C150" s="237"/>
      <c r="D150" s="227" t="s">
        <v>189</v>
      </c>
      <c r="E150" s="238" t="s">
        <v>19</v>
      </c>
      <c r="F150" s="239" t="s">
        <v>1076</v>
      </c>
      <c r="G150" s="237"/>
      <c r="H150" s="240">
        <v>34.5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189</v>
      </c>
      <c r="AU150" s="246" t="s">
        <v>107</v>
      </c>
      <c r="AV150" s="14" t="s">
        <v>81</v>
      </c>
      <c r="AW150" s="14" t="s">
        <v>33</v>
      </c>
      <c r="AX150" s="14" t="s">
        <v>79</v>
      </c>
      <c r="AY150" s="246" t="s">
        <v>173</v>
      </c>
    </row>
    <row r="151" s="12" customFormat="1" ht="20.88" customHeight="1">
      <c r="A151" s="12"/>
      <c r="B151" s="191"/>
      <c r="C151" s="192"/>
      <c r="D151" s="193" t="s">
        <v>70</v>
      </c>
      <c r="E151" s="205" t="s">
        <v>1077</v>
      </c>
      <c r="F151" s="205" t="s">
        <v>1078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SUM(P152:P155)</f>
        <v>0</v>
      </c>
      <c r="Q151" s="199"/>
      <c r="R151" s="200">
        <f>SUM(R152:R155)</f>
        <v>0.0052200000000000007</v>
      </c>
      <c r="S151" s="199"/>
      <c r="T151" s="201">
        <f>SUM(T152:T155)</f>
        <v>0.31086000000000003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81</v>
      </c>
      <c r="AT151" s="203" t="s">
        <v>70</v>
      </c>
      <c r="AU151" s="203" t="s">
        <v>81</v>
      </c>
      <c r="AY151" s="202" t="s">
        <v>173</v>
      </c>
      <c r="BK151" s="204">
        <f>SUM(BK152:BK155)</f>
        <v>0</v>
      </c>
    </row>
    <row r="152" s="2" customFormat="1" ht="16.5" customHeight="1">
      <c r="A152" s="40"/>
      <c r="B152" s="41"/>
      <c r="C152" s="207" t="s">
        <v>630</v>
      </c>
      <c r="D152" s="207" t="s">
        <v>175</v>
      </c>
      <c r="E152" s="208" t="s">
        <v>1079</v>
      </c>
      <c r="F152" s="209" t="s">
        <v>1080</v>
      </c>
      <c r="G152" s="210" t="s">
        <v>178</v>
      </c>
      <c r="H152" s="211">
        <v>51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42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0.00085999999999999998</v>
      </c>
      <c r="T152" s="217">
        <f>S152*H152</f>
        <v>0.043859999999999996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280</v>
      </c>
      <c r="AT152" s="218" t="s">
        <v>175</v>
      </c>
      <c r="AU152" s="218" t="s">
        <v>107</v>
      </c>
      <c r="AY152" s="19" t="s">
        <v>173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79</v>
      </c>
      <c r="BK152" s="219">
        <f>ROUND(I152*H152,2)</f>
        <v>0</v>
      </c>
      <c r="BL152" s="19" t="s">
        <v>280</v>
      </c>
      <c r="BM152" s="218" t="s">
        <v>1081</v>
      </c>
    </row>
    <row r="153" s="2" customFormat="1" ht="16.5" customHeight="1">
      <c r="A153" s="40"/>
      <c r="B153" s="41"/>
      <c r="C153" s="207" t="s">
        <v>635</v>
      </c>
      <c r="D153" s="207" t="s">
        <v>175</v>
      </c>
      <c r="E153" s="208" t="s">
        <v>1082</v>
      </c>
      <c r="F153" s="209" t="s">
        <v>1083</v>
      </c>
      <c r="G153" s="210" t="s">
        <v>223</v>
      </c>
      <c r="H153" s="211">
        <v>89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42</v>
      </c>
      <c r="O153" s="86"/>
      <c r="P153" s="216">
        <f>O153*H153</f>
        <v>0</v>
      </c>
      <c r="Q153" s="216">
        <v>3.0000000000000001E-05</v>
      </c>
      <c r="R153" s="216">
        <f>Q153*H153</f>
        <v>0.0026700000000000001</v>
      </c>
      <c r="S153" s="216">
        <v>0.0030000000000000001</v>
      </c>
      <c r="T153" s="217">
        <f>S153*H153</f>
        <v>0.26700000000000002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280</v>
      </c>
      <c r="AT153" s="218" t="s">
        <v>175</v>
      </c>
      <c r="AU153" s="218" t="s">
        <v>107</v>
      </c>
      <c r="AY153" s="19" t="s">
        <v>173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79</v>
      </c>
      <c r="BK153" s="219">
        <f>ROUND(I153*H153,2)</f>
        <v>0</v>
      </c>
      <c r="BL153" s="19" t="s">
        <v>280</v>
      </c>
      <c r="BM153" s="218" t="s">
        <v>1084</v>
      </c>
    </row>
    <row r="154" s="2" customFormat="1" ht="16.5" customHeight="1">
      <c r="A154" s="40"/>
      <c r="B154" s="41"/>
      <c r="C154" s="207" t="s">
        <v>654</v>
      </c>
      <c r="D154" s="207" t="s">
        <v>175</v>
      </c>
      <c r="E154" s="208" t="s">
        <v>1085</v>
      </c>
      <c r="F154" s="209" t="s">
        <v>1086</v>
      </c>
      <c r="G154" s="210" t="s">
        <v>178</v>
      </c>
      <c r="H154" s="211">
        <v>51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42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280</v>
      </c>
      <c r="AT154" s="218" t="s">
        <v>175</v>
      </c>
      <c r="AU154" s="218" t="s">
        <v>107</v>
      </c>
      <c r="AY154" s="19" t="s">
        <v>173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79</v>
      </c>
      <c r="BK154" s="219">
        <f>ROUND(I154*H154,2)</f>
        <v>0</v>
      </c>
      <c r="BL154" s="19" t="s">
        <v>280</v>
      </c>
      <c r="BM154" s="218" t="s">
        <v>1087</v>
      </c>
    </row>
    <row r="155" s="2" customFormat="1" ht="16.5" customHeight="1">
      <c r="A155" s="40"/>
      <c r="B155" s="41"/>
      <c r="C155" s="247" t="s">
        <v>661</v>
      </c>
      <c r="D155" s="247" t="s">
        <v>192</v>
      </c>
      <c r="E155" s="248" t="s">
        <v>1088</v>
      </c>
      <c r="F155" s="249" t="s">
        <v>1089</v>
      </c>
      <c r="G155" s="250" t="s">
        <v>178</v>
      </c>
      <c r="H155" s="251">
        <v>51</v>
      </c>
      <c r="I155" s="252"/>
      <c r="J155" s="253">
        <f>ROUND(I155*H155,2)</f>
        <v>0</v>
      </c>
      <c r="K155" s="249" t="s">
        <v>19</v>
      </c>
      <c r="L155" s="254"/>
      <c r="M155" s="255" t="s">
        <v>19</v>
      </c>
      <c r="N155" s="256" t="s">
        <v>42</v>
      </c>
      <c r="O155" s="86"/>
      <c r="P155" s="216">
        <f>O155*H155</f>
        <v>0</v>
      </c>
      <c r="Q155" s="216">
        <v>5.0000000000000002E-05</v>
      </c>
      <c r="R155" s="216">
        <f>Q155*H155</f>
        <v>0.0025500000000000002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375</v>
      </c>
      <c r="AT155" s="218" t="s">
        <v>192</v>
      </c>
      <c r="AU155" s="218" t="s">
        <v>107</v>
      </c>
      <c r="AY155" s="19" t="s">
        <v>173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79</v>
      </c>
      <c r="BK155" s="219">
        <f>ROUND(I155*H155,2)</f>
        <v>0</v>
      </c>
      <c r="BL155" s="19" t="s">
        <v>280</v>
      </c>
      <c r="BM155" s="218" t="s">
        <v>1090</v>
      </c>
    </row>
    <row r="156" s="12" customFormat="1" ht="25.92" customHeight="1">
      <c r="A156" s="12"/>
      <c r="B156" s="191"/>
      <c r="C156" s="192"/>
      <c r="D156" s="193" t="s">
        <v>70</v>
      </c>
      <c r="E156" s="194" t="s">
        <v>192</v>
      </c>
      <c r="F156" s="194" t="s">
        <v>1091</v>
      </c>
      <c r="G156" s="192"/>
      <c r="H156" s="192"/>
      <c r="I156" s="195"/>
      <c r="J156" s="196">
        <f>BK156</f>
        <v>0</v>
      </c>
      <c r="K156" s="192"/>
      <c r="L156" s="197"/>
      <c r="M156" s="198"/>
      <c r="N156" s="199"/>
      <c r="O156" s="199"/>
      <c r="P156" s="200">
        <f>P157</f>
        <v>0</v>
      </c>
      <c r="Q156" s="199"/>
      <c r="R156" s="200">
        <f>R157</f>
        <v>0</v>
      </c>
      <c r="S156" s="199"/>
      <c r="T156" s="201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107</v>
      </c>
      <c r="AT156" s="203" t="s">
        <v>70</v>
      </c>
      <c r="AU156" s="203" t="s">
        <v>71</v>
      </c>
      <c r="AY156" s="202" t="s">
        <v>173</v>
      </c>
      <c r="BK156" s="204">
        <f>BK157</f>
        <v>0</v>
      </c>
    </row>
    <row r="157" s="12" customFormat="1" ht="22.8" customHeight="1">
      <c r="A157" s="12"/>
      <c r="B157" s="191"/>
      <c r="C157" s="192"/>
      <c r="D157" s="193" t="s">
        <v>70</v>
      </c>
      <c r="E157" s="205" t="s">
        <v>1092</v>
      </c>
      <c r="F157" s="205" t="s">
        <v>1093</v>
      </c>
      <c r="G157" s="192"/>
      <c r="H157" s="192"/>
      <c r="I157" s="195"/>
      <c r="J157" s="206">
        <f>BK157</f>
        <v>0</v>
      </c>
      <c r="K157" s="192"/>
      <c r="L157" s="197"/>
      <c r="M157" s="198"/>
      <c r="N157" s="199"/>
      <c r="O157" s="199"/>
      <c r="P157" s="200">
        <f>SUM(P158:P161)</f>
        <v>0</v>
      </c>
      <c r="Q157" s="199"/>
      <c r="R157" s="200">
        <f>SUM(R158:R161)</f>
        <v>0</v>
      </c>
      <c r="S157" s="199"/>
      <c r="T157" s="201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2" t="s">
        <v>107</v>
      </c>
      <c r="AT157" s="203" t="s">
        <v>70</v>
      </c>
      <c r="AU157" s="203" t="s">
        <v>79</v>
      </c>
      <c r="AY157" s="202" t="s">
        <v>173</v>
      </c>
      <c r="BK157" s="204">
        <f>SUM(BK158:BK161)</f>
        <v>0</v>
      </c>
    </row>
    <row r="158" s="2" customFormat="1" ht="16.5" customHeight="1">
      <c r="A158" s="40"/>
      <c r="B158" s="41"/>
      <c r="C158" s="207" t="s">
        <v>515</v>
      </c>
      <c r="D158" s="207" t="s">
        <v>175</v>
      </c>
      <c r="E158" s="208" t="s">
        <v>1094</v>
      </c>
      <c r="F158" s="209" t="s">
        <v>1095</v>
      </c>
      <c r="G158" s="210" t="s">
        <v>105</v>
      </c>
      <c r="H158" s="211">
        <v>2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42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549</v>
      </c>
      <c r="AT158" s="218" t="s">
        <v>175</v>
      </c>
      <c r="AU158" s="218" t="s">
        <v>81</v>
      </c>
      <c r="AY158" s="19" t="s">
        <v>173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79</v>
      </c>
      <c r="BK158" s="219">
        <f>ROUND(I158*H158,2)</f>
        <v>0</v>
      </c>
      <c r="BL158" s="19" t="s">
        <v>549</v>
      </c>
      <c r="BM158" s="218" t="s">
        <v>1096</v>
      </c>
    </row>
    <row r="159" s="2" customFormat="1" ht="16.5" customHeight="1">
      <c r="A159" s="40"/>
      <c r="B159" s="41"/>
      <c r="C159" s="207" t="s">
        <v>521</v>
      </c>
      <c r="D159" s="207" t="s">
        <v>175</v>
      </c>
      <c r="E159" s="208" t="s">
        <v>1097</v>
      </c>
      <c r="F159" s="209" t="s">
        <v>1098</v>
      </c>
      <c r="G159" s="210" t="s">
        <v>223</v>
      </c>
      <c r="H159" s="211">
        <v>1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42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549</v>
      </c>
      <c r="AT159" s="218" t="s">
        <v>175</v>
      </c>
      <c r="AU159" s="218" t="s">
        <v>81</v>
      </c>
      <c r="AY159" s="19" t="s">
        <v>173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79</v>
      </c>
      <c r="BK159" s="219">
        <f>ROUND(I159*H159,2)</f>
        <v>0</v>
      </c>
      <c r="BL159" s="19" t="s">
        <v>549</v>
      </c>
      <c r="BM159" s="218" t="s">
        <v>1099</v>
      </c>
    </row>
    <row r="160" s="2" customFormat="1" ht="16.5" customHeight="1">
      <c r="A160" s="40"/>
      <c r="B160" s="41"/>
      <c r="C160" s="207" t="s">
        <v>527</v>
      </c>
      <c r="D160" s="207" t="s">
        <v>175</v>
      </c>
      <c r="E160" s="208" t="s">
        <v>1100</v>
      </c>
      <c r="F160" s="209" t="s">
        <v>1101</v>
      </c>
      <c r="G160" s="210" t="s">
        <v>223</v>
      </c>
      <c r="H160" s="211">
        <v>1</v>
      </c>
      <c r="I160" s="212"/>
      <c r="J160" s="213">
        <f>ROUND(I160*H160,2)</f>
        <v>0</v>
      </c>
      <c r="K160" s="209" t="s">
        <v>19</v>
      </c>
      <c r="L160" s="46"/>
      <c r="M160" s="214" t="s">
        <v>19</v>
      </c>
      <c r="N160" s="215" t="s">
        <v>42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549</v>
      </c>
      <c r="AT160" s="218" t="s">
        <v>175</v>
      </c>
      <c r="AU160" s="218" t="s">
        <v>81</v>
      </c>
      <c r="AY160" s="19" t="s">
        <v>173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79</v>
      </c>
      <c r="BK160" s="219">
        <f>ROUND(I160*H160,2)</f>
        <v>0</v>
      </c>
      <c r="BL160" s="19" t="s">
        <v>549</v>
      </c>
      <c r="BM160" s="218" t="s">
        <v>1102</v>
      </c>
    </row>
    <row r="161" s="2" customFormat="1" ht="16.5" customHeight="1">
      <c r="A161" s="40"/>
      <c r="B161" s="41"/>
      <c r="C161" s="207" t="s">
        <v>533</v>
      </c>
      <c r="D161" s="207" t="s">
        <v>175</v>
      </c>
      <c r="E161" s="208" t="s">
        <v>1103</v>
      </c>
      <c r="F161" s="209" t="s">
        <v>1104</v>
      </c>
      <c r="G161" s="210" t="s">
        <v>105</v>
      </c>
      <c r="H161" s="211">
        <v>2</v>
      </c>
      <c r="I161" s="212"/>
      <c r="J161" s="213">
        <f>ROUND(I161*H161,2)</f>
        <v>0</v>
      </c>
      <c r="K161" s="209" t="s">
        <v>19</v>
      </c>
      <c r="L161" s="46"/>
      <c r="M161" s="214" t="s">
        <v>19</v>
      </c>
      <c r="N161" s="215" t="s">
        <v>42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549</v>
      </c>
      <c r="AT161" s="218" t="s">
        <v>175</v>
      </c>
      <c r="AU161" s="218" t="s">
        <v>81</v>
      </c>
      <c r="AY161" s="19" t="s">
        <v>173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79</v>
      </c>
      <c r="BK161" s="219">
        <f>ROUND(I161*H161,2)</f>
        <v>0</v>
      </c>
      <c r="BL161" s="19" t="s">
        <v>549</v>
      </c>
      <c r="BM161" s="218" t="s">
        <v>1105</v>
      </c>
    </row>
    <row r="162" s="12" customFormat="1" ht="25.92" customHeight="1">
      <c r="A162" s="12"/>
      <c r="B162" s="191"/>
      <c r="C162" s="192"/>
      <c r="D162" s="193" t="s">
        <v>70</v>
      </c>
      <c r="E162" s="194" t="s">
        <v>1106</v>
      </c>
      <c r="F162" s="194" t="s">
        <v>1107</v>
      </c>
      <c r="G162" s="192"/>
      <c r="H162" s="192"/>
      <c r="I162" s="195"/>
      <c r="J162" s="196">
        <f>BK162</f>
        <v>0</v>
      </c>
      <c r="K162" s="192"/>
      <c r="L162" s="197"/>
      <c r="M162" s="198"/>
      <c r="N162" s="199"/>
      <c r="O162" s="199"/>
      <c r="P162" s="200">
        <f>SUM(P163:P172)</f>
        <v>0</v>
      </c>
      <c r="Q162" s="199"/>
      <c r="R162" s="200">
        <f>SUM(R163:R172)</f>
        <v>0</v>
      </c>
      <c r="S162" s="199"/>
      <c r="T162" s="201">
        <f>SUM(T163:T172)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180</v>
      </c>
      <c r="AT162" s="203" t="s">
        <v>70</v>
      </c>
      <c r="AU162" s="203" t="s">
        <v>71</v>
      </c>
      <c r="AY162" s="202" t="s">
        <v>173</v>
      </c>
      <c r="BK162" s="204">
        <f>SUM(BK163:BK172)</f>
        <v>0</v>
      </c>
    </row>
    <row r="163" s="2" customFormat="1" ht="16.5" customHeight="1">
      <c r="A163" s="40"/>
      <c r="B163" s="41"/>
      <c r="C163" s="207" t="s">
        <v>539</v>
      </c>
      <c r="D163" s="207" t="s">
        <v>175</v>
      </c>
      <c r="E163" s="208" t="s">
        <v>887</v>
      </c>
      <c r="F163" s="209" t="s">
        <v>888</v>
      </c>
      <c r="G163" s="210" t="s">
        <v>808</v>
      </c>
      <c r="H163" s="211">
        <v>1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42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889</v>
      </c>
      <c r="AT163" s="218" t="s">
        <v>175</v>
      </c>
      <c r="AU163" s="218" t="s">
        <v>79</v>
      </c>
      <c r="AY163" s="19" t="s">
        <v>173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79</v>
      </c>
      <c r="BK163" s="219">
        <f>ROUND(I163*H163,2)</f>
        <v>0</v>
      </c>
      <c r="BL163" s="19" t="s">
        <v>889</v>
      </c>
      <c r="BM163" s="218" t="s">
        <v>1108</v>
      </c>
    </row>
    <row r="164" s="2" customFormat="1" ht="16.5" customHeight="1">
      <c r="A164" s="40"/>
      <c r="B164" s="41"/>
      <c r="C164" s="207" t="s">
        <v>544</v>
      </c>
      <c r="D164" s="207" t="s">
        <v>175</v>
      </c>
      <c r="E164" s="208" t="s">
        <v>1109</v>
      </c>
      <c r="F164" s="209" t="s">
        <v>1110</v>
      </c>
      <c r="G164" s="210" t="s">
        <v>808</v>
      </c>
      <c r="H164" s="211">
        <v>1</v>
      </c>
      <c r="I164" s="212"/>
      <c r="J164" s="213">
        <f>ROUND(I164*H164,2)</f>
        <v>0</v>
      </c>
      <c r="K164" s="209" t="s">
        <v>19</v>
      </c>
      <c r="L164" s="46"/>
      <c r="M164" s="214" t="s">
        <v>19</v>
      </c>
      <c r="N164" s="215" t="s">
        <v>42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889</v>
      </c>
      <c r="AT164" s="218" t="s">
        <v>175</v>
      </c>
      <c r="AU164" s="218" t="s">
        <v>79</v>
      </c>
      <c r="AY164" s="19" t="s">
        <v>173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79</v>
      </c>
      <c r="BK164" s="219">
        <f>ROUND(I164*H164,2)</f>
        <v>0</v>
      </c>
      <c r="BL164" s="19" t="s">
        <v>889</v>
      </c>
      <c r="BM164" s="218" t="s">
        <v>1111</v>
      </c>
    </row>
    <row r="165" s="2" customFormat="1" ht="16.5" customHeight="1">
      <c r="A165" s="40"/>
      <c r="B165" s="41"/>
      <c r="C165" s="207" t="s">
        <v>549</v>
      </c>
      <c r="D165" s="207" t="s">
        <v>175</v>
      </c>
      <c r="E165" s="208" t="s">
        <v>1112</v>
      </c>
      <c r="F165" s="209" t="s">
        <v>1113</v>
      </c>
      <c r="G165" s="210" t="s">
        <v>808</v>
      </c>
      <c r="H165" s="211">
        <v>1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42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889</v>
      </c>
      <c r="AT165" s="218" t="s">
        <v>175</v>
      </c>
      <c r="AU165" s="218" t="s">
        <v>79</v>
      </c>
      <c r="AY165" s="19" t="s">
        <v>173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79</v>
      </c>
      <c r="BK165" s="219">
        <f>ROUND(I165*H165,2)</f>
        <v>0</v>
      </c>
      <c r="BL165" s="19" t="s">
        <v>889</v>
      </c>
      <c r="BM165" s="218" t="s">
        <v>1114</v>
      </c>
    </row>
    <row r="166" s="2" customFormat="1" ht="16.5" customHeight="1">
      <c r="A166" s="40"/>
      <c r="B166" s="41"/>
      <c r="C166" s="207" t="s">
        <v>554</v>
      </c>
      <c r="D166" s="207" t="s">
        <v>175</v>
      </c>
      <c r="E166" s="208" t="s">
        <v>896</v>
      </c>
      <c r="F166" s="209" t="s">
        <v>1115</v>
      </c>
      <c r="G166" s="210" t="s">
        <v>808</v>
      </c>
      <c r="H166" s="211">
        <v>1</v>
      </c>
      <c r="I166" s="212"/>
      <c r="J166" s="213">
        <f>ROUND(I166*H166,2)</f>
        <v>0</v>
      </c>
      <c r="K166" s="209" t="s">
        <v>19</v>
      </c>
      <c r="L166" s="46"/>
      <c r="M166" s="214" t="s">
        <v>19</v>
      </c>
      <c r="N166" s="215" t="s">
        <v>42</v>
      </c>
      <c r="O166" s="86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889</v>
      </c>
      <c r="AT166" s="218" t="s">
        <v>175</v>
      </c>
      <c r="AU166" s="218" t="s">
        <v>79</v>
      </c>
      <c r="AY166" s="19" t="s">
        <v>173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79</v>
      </c>
      <c r="BK166" s="219">
        <f>ROUND(I166*H166,2)</f>
        <v>0</v>
      </c>
      <c r="BL166" s="19" t="s">
        <v>889</v>
      </c>
      <c r="BM166" s="218" t="s">
        <v>1116</v>
      </c>
    </row>
    <row r="167" s="2" customFormat="1" ht="16.5" customHeight="1">
      <c r="A167" s="40"/>
      <c r="B167" s="41"/>
      <c r="C167" s="207" t="s">
        <v>559</v>
      </c>
      <c r="D167" s="207" t="s">
        <v>175</v>
      </c>
      <c r="E167" s="208" t="s">
        <v>1117</v>
      </c>
      <c r="F167" s="209" t="s">
        <v>1118</v>
      </c>
      <c r="G167" s="210" t="s">
        <v>1119</v>
      </c>
      <c r="H167" s="211">
        <v>20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42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889</v>
      </c>
      <c r="AT167" s="218" t="s">
        <v>175</v>
      </c>
      <c r="AU167" s="218" t="s">
        <v>79</v>
      </c>
      <c r="AY167" s="19" t="s">
        <v>173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79</v>
      </c>
      <c r="BK167" s="219">
        <f>ROUND(I167*H167,2)</f>
        <v>0</v>
      </c>
      <c r="BL167" s="19" t="s">
        <v>889</v>
      </c>
      <c r="BM167" s="218" t="s">
        <v>1120</v>
      </c>
    </row>
    <row r="168" s="2" customFormat="1" ht="24.15" customHeight="1">
      <c r="A168" s="40"/>
      <c r="B168" s="41"/>
      <c r="C168" s="207" t="s">
        <v>564</v>
      </c>
      <c r="D168" s="207" t="s">
        <v>175</v>
      </c>
      <c r="E168" s="208" t="s">
        <v>1121</v>
      </c>
      <c r="F168" s="209" t="s">
        <v>1122</v>
      </c>
      <c r="G168" s="210" t="s">
        <v>1123</v>
      </c>
      <c r="H168" s="211">
        <v>20</v>
      </c>
      <c r="I168" s="212"/>
      <c r="J168" s="213">
        <f>ROUND(I168*H168,2)</f>
        <v>0</v>
      </c>
      <c r="K168" s="209" t="s">
        <v>19</v>
      </c>
      <c r="L168" s="46"/>
      <c r="M168" s="214" t="s">
        <v>19</v>
      </c>
      <c r="N168" s="215" t="s">
        <v>42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889</v>
      </c>
      <c r="AT168" s="218" t="s">
        <v>175</v>
      </c>
      <c r="AU168" s="218" t="s">
        <v>79</v>
      </c>
      <c r="AY168" s="19" t="s">
        <v>173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79</v>
      </c>
      <c r="BK168" s="219">
        <f>ROUND(I168*H168,2)</f>
        <v>0</v>
      </c>
      <c r="BL168" s="19" t="s">
        <v>889</v>
      </c>
      <c r="BM168" s="218" t="s">
        <v>1124</v>
      </c>
    </row>
    <row r="169" s="2" customFormat="1" ht="16.5" customHeight="1">
      <c r="A169" s="40"/>
      <c r="B169" s="41"/>
      <c r="C169" s="207" t="s">
        <v>570</v>
      </c>
      <c r="D169" s="207" t="s">
        <v>175</v>
      </c>
      <c r="E169" s="208" t="s">
        <v>1125</v>
      </c>
      <c r="F169" s="209" t="s">
        <v>1126</v>
      </c>
      <c r="G169" s="210" t="s">
        <v>178</v>
      </c>
      <c r="H169" s="211">
        <v>15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42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889</v>
      </c>
      <c r="AT169" s="218" t="s">
        <v>175</v>
      </c>
      <c r="AU169" s="218" t="s">
        <v>79</v>
      </c>
      <c r="AY169" s="19" t="s">
        <v>173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79</v>
      </c>
      <c r="BK169" s="219">
        <f>ROUND(I169*H169,2)</f>
        <v>0</v>
      </c>
      <c r="BL169" s="19" t="s">
        <v>889</v>
      </c>
      <c r="BM169" s="218" t="s">
        <v>1127</v>
      </c>
    </row>
    <row r="170" s="2" customFormat="1" ht="16.5" customHeight="1">
      <c r="A170" s="40"/>
      <c r="B170" s="41"/>
      <c r="C170" s="207" t="s">
        <v>576</v>
      </c>
      <c r="D170" s="207" t="s">
        <v>175</v>
      </c>
      <c r="E170" s="208" t="s">
        <v>1128</v>
      </c>
      <c r="F170" s="209" t="s">
        <v>1129</v>
      </c>
      <c r="G170" s="210" t="s">
        <v>1130</v>
      </c>
      <c r="H170" s="211">
        <v>80</v>
      </c>
      <c r="I170" s="212"/>
      <c r="J170" s="213">
        <f>ROUND(I170*H170,2)</f>
        <v>0</v>
      </c>
      <c r="K170" s="209" t="s">
        <v>19</v>
      </c>
      <c r="L170" s="46"/>
      <c r="M170" s="214" t="s">
        <v>19</v>
      </c>
      <c r="N170" s="215" t="s">
        <v>42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889</v>
      </c>
      <c r="AT170" s="218" t="s">
        <v>175</v>
      </c>
      <c r="AU170" s="218" t="s">
        <v>79</v>
      </c>
      <c r="AY170" s="19" t="s">
        <v>173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79</v>
      </c>
      <c r="BK170" s="219">
        <f>ROUND(I170*H170,2)</f>
        <v>0</v>
      </c>
      <c r="BL170" s="19" t="s">
        <v>889</v>
      </c>
      <c r="BM170" s="218" t="s">
        <v>1131</v>
      </c>
    </row>
    <row r="171" s="2" customFormat="1">
      <c r="A171" s="40"/>
      <c r="B171" s="41"/>
      <c r="C171" s="42"/>
      <c r="D171" s="227" t="s">
        <v>709</v>
      </c>
      <c r="E171" s="42"/>
      <c r="F171" s="271" t="s">
        <v>1132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709</v>
      </c>
      <c r="AU171" s="19" t="s">
        <v>79</v>
      </c>
    </row>
    <row r="172" s="2" customFormat="1" ht="24.15" customHeight="1">
      <c r="A172" s="40"/>
      <c r="B172" s="41"/>
      <c r="C172" s="247" t="s">
        <v>582</v>
      </c>
      <c r="D172" s="247" t="s">
        <v>192</v>
      </c>
      <c r="E172" s="248" t="s">
        <v>1133</v>
      </c>
      <c r="F172" s="249" t="s">
        <v>1134</v>
      </c>
      <c r="G172" s="250" t="s">
        <v>1135</v>
      </c>
      <c r="H172" s="251">
        <v>1</v>
      </c>
      <c r="I172" s="252"/>
      <c r="J172" s="253">
        <f>ROUND(I172*H172,2)</f>
        <v>0</v>
      </c>
      <c r="K172" s="249" t="s">
        <v>19</v>
      </c>
      <c r="L172" s="254"/>
      <c r="M172" s="255" t="s">
        <v>19</v>
      </c>
      <c r="N172" s="256" t="s">
        <v>42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889</v>
      </c>
      <c r="AT172" s="218" t="s">
        <v>192</v>
      </c>
      <c r="AU172" s="218" t="s">
        <v>79</v>
      </c>
      <c r="AY172" s="19" t="s">
        <v>173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79</v>
      </c>
      <c r="BK172" s="219">
        <f>ROUND(I172*H172,2)</f>
        <v>0</v>
      </c>
      <c r="BL172" s="19" t="s">
        <v>889</v>
      </c>
      <c r="BM172" s="218" t="s">
        <v>1136</v>
      </c>
    </row>
    <row r="173" s="12" customFormat="1" ht="25.92" customHeight="1">
      <c r="A173" s="12"/>
      <c r="B173" s="191"/>
      <c r="C173" s="192"/>
      <c r="D173" s="193" t="s">
        <v>70</v>
      </c>
      <c r="E173" s="194" t="s">
        <v>100</v>
      </c>
      <c r="F173" s="194" t="s">
        <v>101</v>
      </c>
      <c r="G173" s="192"/>
      <c r="H173" s="192"/>
      <c r="I173" s="195"/>
      <c r="J173" s="196">
        <f>BK173</f>
        <v>0</v>
      </c>
      <c r="K173" s="192"/>
      <c r="L173" s="197"/>
      <c r="M173" s="198"/>
      <c r="N173" s="199"/>
      <c r="O173" s="199"/>
      <c r="P173" s="200">
        <f>P174</f>
        <v>0</v>
      </c>
      <c r="Q173" s="199"/>
      <c r="R173" s="200">
        <f>R174</f>
        <v>0</v>
      </c>
      <c r="S173" s="199"/>
      <c r="T173" s="201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207</v>
      </c>
      <c r="AT173" s="203" t="s">
        <v>70</v>
      </c>
      <c r="AU173" s="203" t="s">
        <v>71</v>
      </c>
      <c r="AY173" s="202" t="s">
        <v>173</v>
      </c>
      <c r="BK173" s="204">
        <f>BK174</f>
        <v>0</v>
      </c>
    </row>
    <row r="174" s="12" customFormat="1" ht="22.8" customHeight="1">
      <c r="A174" s="12"/>
      <c r="B174" s="191"/>
      <c r="C174" s="192"/>
      <c r="D174" s="193" t="s">
        <v>70</v>
      </c>
      <c r="E174" s="205" t="s">
        <v>1137</v>
      </c>
      <c r="F174" s="205" t="s">
        <v>1138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SUM(P175:P176)</f>
        <v>0</v>
      </c>
      <c r="Q174" s="199"/>
      <c r="R174" s="200">
        <f>SUM(R175:R176)</f>
        <v>0</v>
      </c>
      <c r="S174" s="199"/>
      <c r="T174" s="201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207</v>
      </c>
      <c r="AT174" s="203" t="s">
        <v>70</v>
      </c>
      <c r="AU174" s="203" t="s">
        <v>79</v>
      </c>
      <c r="AY174" s="202" t="s">
        <v>173</v>
      </c>
      <c r="BK174" s="204">
        <f>SUM(BK175:BK176)</f>
        <v>0</v>
      </c>
    </row>
    <row r="175" s="2" customFormat="1" ht="16.5" customHeight="1">
      <c r="A175" s="40"/>
      <c r="B175" s="41"/>
      <c r="C175" s="207" t="s">
        <v>587</v>
      </c>
      <c r="D175" s="207" t="s">
        <v>175</v>
      </c>
      <c r="E175" s="208" t="s">
        <v>1139</v>
      </c>
      <c r="F175" s="209" t="s">
        <v>1140</v>
      </c>
      <c r="G175" s="210" t="s">
        <v>808</v>
      </c>
      <c r="H175" s="211">
        <v>1</v>
      </c>
      <c r="I175" s="212"/>
      <c r="J175" s="213">
        <f>ROUND(I175*H175,2)</f>
        <v>0</v>
      </c>
      <c r="K175" s="209" t="s">
        <v>19</v>
      </c>
      <c r="L175" s="46"/>
      <c r="M175" s="214" t="s">
        <v>19</v>
      </c>
      <c r="N175" s="215" t="s">
        <v>42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889</v>
      </c>
      <c r="AT175" s="218" t="s">
        <v>175</v>
      </c>
      <c r="AU175" s="218" t="s">
        <v>81</v>
      </c>
      <c r="AY175" s="19" t="s">
        <v>173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79</v>
      </c>
      <c r="BK175" s="219">
        <f>ROUND(I175*H175,2)</f>
        <v>0</v>
      </c>
      <c r="BL175" s="19" t="s">
        <v>889</v>
      </c>
      <c r="BM175" s="218" t="s">
        <v>1141</v>
      </c>
    </row>
    <row r="176" s="2" customFormat="1">
      <c r="A176" s="40"/>
      <c r="B176" s="41"/>
      <c r="C176" s="42"/>
      <c r="D176" s="227" t="s">
        <v>709</v>
      </c>
      <c r="E176" s="42"/>
      <c r="F176" s="271" t="s">
        <v>1142</v>
      </c>
      <c r="G176" s="42"/>
      <c r="H176" s="42"/>
      <c r="I176" s="222"/>
      <c r="J176" s="42"/>
      <c r="K176" s="42"/>
      <c r="L176" s="46"/>
      <c r="M176" s="277"/>
      <c r="N176" s="278"/>
      <c r="O176" s="274"/>
      <c r="P176" s="274"/>
      <c r="Q176" s="274"/>
      <c r="R176" s="274"/>
      <c r="S176" s="274"/>
      <c r="T176" s="279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709</v>
      </c>
      <c r="AU176" s="19" t="s">
        <v>81</v>
      </c>
    </row>
    <row r="177" s="2" customFormat="1" ht="6.96" customHeight="1">
      <c r="A177" s="40"/>
      <c r="B177" s="61"/>
      <c r="C177" s="62"/>
      <c r="D177" s="62"/>
      <c r="E177" s="62"/>
      <c r="F177" s="62"/>
      <c r="G177" s="62"/>
      <c r="H177" s="62"/>
      <c r="I177" s="62"/>
      <c r="J177" s="62"/>
      <c r="K177" s="62"/>
      <c r="L177" s="46"/>
      <c r="M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</row>
  </sheetData>
  <sheetProtection sheet="1" autoFilter="0" formatColumns="0" formatRows="0" objects="1" scenarios="1" spinCount="100000" saltValue="Rz4toS2jLF+phgfw3S+RgxtNJ6pMiUvU4YFTFVCFBVClYz8InFQf2cQ9BvatxehSq3De6gkj/FqbZOKA72c0FA==" hashValue="TxClxC+ihdgzshGVsHm3ZMbbJvDoicfdOXv7r2c9DnFi3u/oa1HAnLF7YHHuCA+cuPechI2GHlC8ighZWH3h+g==" algorithmName="SHA-512" password="CC35"/>
  <autoFilter ref="C87:K176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1143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684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685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686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687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688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ROUND(J82,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ROUND((SUM(BE82:BE120)),  2)</f>
        <v>0</v>
      </c>
      <c r="G33" s="40"/>
      <c r="H33" s="40"/>
      <c r="I33" s="151">
        <v>0.20999999999999999</v>
      </c>
      <c r="J33" s="150">
        <f>ROUND(((SUM(BE82:BE120))*I33),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ROUND((SUM(BF82:BF120)),  2)</f>
        <v>0</v>
      </c>
      <c r="G34" s="40"/>
      <c r="H34" s="40"/>
      <c r="I34" s="151">
        <v>0.12</v>
      </c>
      <c r="J34" s="150">
        <f>ROUND(((SUM(BF82:BF120))*I34),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ROUND((SUM(BG82:BG120)),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ROUND((SUM(BH82:BH120)),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ROUND((SUM(BI82:BI120)),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D.1.4.5 - Chlazení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LIBEREC (682039), P.Č. 745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STATUTÁRNÍ MĚSTO LIBEREC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148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1144</v>
      </c>
      <c r="E61" s="177"/>
      <c r="F61" s="177"/>
      <c r="G61" s="177"/>
      <c r="H61" s="177"/>
      <c r="I61" s="177"/>
      <c r="J61" s="178">
        <f>J84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695</v>
      </c>
      <c r="E62" s="177"/>
      <c r="F62" s="177"/>
      <c r="G62" s="177"/>
      <c r="H62" s="177"/>
      <c r="I62" s="177"/>
      <c r="J62" s="178">
        <f>J88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158</v>
      </c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3" t="str">
        <f>E7</f>
        <v>MŠ Sedmikráska - modernizace a stavební úpravy kuchyně</v>
      </c>
      <c r="F72" s="34"/>
      <c r="G72" s="34"/>
      <c r="H72" s="34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124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D.1.4.5 - Chlazení</v>
      </c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K.Ú. LIBEREC (682039), P.Č. 745</v>
      </c>
      <c r="G76" s="42"/>
      <c r="H76" s="42"/>
      <c r="I76" s="34" t="s">
        <v>23</v>
      </c>
      <c r="J76" s="74" t="str">
        <f>IF(J12="","",J12)</f>
        <v>7. 11. 2025</v>
      </c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31</v>
      </c>
      <c r="J78" s="38" t="str">
        <f>E21</f>
        <v>STATUTÁRNÍ MĚSTO LIBEREC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ISONOE INVEST a.s.</v>
      </c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0"/>
      <c r="B81" s="181"/>
      <c r="C81" s="182" t="s">
        <v>159</v>
      </c>
      <c r="D81" s="183" t="s">
        <v>56</v>
      </c>
      <c r="E81" s="183" t="s">
        <v>52</v>
      </c>
      <c r="F81" s="183" t="s">
        <v>53</v>
      </c>
      <c r="G81" s="183" t="s">
        <v>160</v>
      </c>
      <c r="H81" s="183" t="s">
        <v>161</v>
      </c>
      <c r="I81" s="183" t="s">
        <v>162</v>
      </c>
      <c r="J81" s="183" t="s">
        <v>140</v>
      </c>
      <c r="K81" s="184" t="s">
        <v>163</v>
      </c>
      <c r="L81" s="185"/>
      <c r="M81" s="94" t="s">
        <v>19</v>
      </c>
      <c r="N81" s="95" t="s">
        <v>41</v>
      </c>
      <c r="O81" s="95" t="s">
        <v>164</v>
      </c>
      <c r="P81" s="95" t="s">
        <v>165</v>
      </c>
      <c r="Q81" s="95" t="s">
        <v>166</v>
      </c>
      <c r="R81" s="95" t="s">
        <v>167</v>
      </c>
      <c r="S81" s="95" t="s">
        <v>168</v>
      </c>
      <c r="T81" s="96" t="s">
        <v>169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0"/>
      <c r="B82" s="41"/>
      <c r="C82" s="101" t="s">
        <v>170</v>
      </c>
      <c r="D82" s="42"/>
      <c r="E82" s="42"/>
      <c r="F82" s="42"/>
      <c r="G82" s="42"/>
      <c r="H82" s="42"/>
      <c r="I82" s="42"/>
      <c r="J82" s="186">
        <f>BK82</f>
        <v>0</v>
      </c>
      <c r="K82" s="42"/>
      <c r="L82" s="46"/>
      <c r="M82" s="97"/>
      <c r="N82" s="187"/>
      <c r="O82" s="98"/>
      <c r="P82" s="188">
        <f>P83</f>
        <v>0</v>
      </c>
      <c r="Q82" s="98"/>
      <c r="R82" s="188">
        <f>R83</f>
        <v>0.20256199999999999</v>
      </c>
      <c r="S82" s="98"/>
      <c r="T82" s="189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70</v>
      </c>
      <c r="AU82" s="19" t="s">
        <v>141</v>
      </c>
      <c r="BK82" s="190">
        <f>BK83</f>
        <v>0</v>
      </c>
    </row>
    <row r="83" s="12" customFormat="1" ht="25.92" customHeight="1">
      <c r="A83" s="12"/>
      <c r="B83" s="191"/>
      <c r="C83" s="192"/>
      <c r="D83" s="193" t="s">
        <v>70</v>
      </c>
      <c r="E83" s="194" t="s">
        <v>406</v>
      </c>
      <c r="F83" s="194" t="s">
        <v>407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P84+P88</f>
        <v>0</v>
      </c>
      <c r="Q83" s="199"/>
      <c r="R83" s="200">
        <f>R84+R88</f>
        <v>0.20256199999999999</v>
      </c>
      <c r="S83" s="199"/>
      <c r="T83" s="201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81</v>
      </c>
      <c r="AT83" s="203" t="s">
        <v>70</v>
      </c>
      <c r="AU83" s="203" t="s">
        <v>71</v>
      </c>
      <c r="AY83" s="202" t="s">
        <v>173</v>
      </c>
      <c r="BK83" s="204">
        <f>BK84+BK88</f>
        <v>0</v>
      </c>
    </row>
    <row r="84" s="12" customFormat="1" ht="22.8" customHeight="1">
      <c r="A84" s="12"/>
      <c r="B84" s="191"/>
      <c r="C84" s="192"/>
      <c r="D84" s="193" t="s">
        <v>70</v>
      </c>
      <c r="E84" s="205" t="s">
        <v>1145</v>
      </c>
      <c r="F84" s="205" t="s">
        <v>1146</v>
      </c>
      <c r="G84" s="192"/>
      <c r="H84" s="192"/>
      <c r="I84" s="195"/>
      <c r="J84" s="206">
        <f>BK84</f>
        <v>0</v>
      </c>
      <c r="K84" s="192"/>
      <c r="L84" s="197"/>
      <c r="M84" s="198"/>
      <c r="N84" s="199"/>
      <c r="O84" s="199"/>
      <c r="P84" s="200">
        <f>SUM(P85:P87)</f>
        <v>0</v>
      </c>
      <c r="Q84" s="199"/>
      <c r="R84" s="200">
        <f>SUM(R85:R87)</f>
        <v>0.023070000000000004</v>
      </c>
      <c r="S84" s="199"/>
      <c r="T84" s="201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81</v>
      </c>
      <c r="AT84" s="203" t="s">
        <v>70</v>
      </c>
      <c r="AU84" s="203" t="s">
        <v>79</v>
      </c>
      <c r="AY84" s="202" t="s">
        <v>173</v>
      </c>
      <c r="BK84" s="204">
        <f>SUM(BK85:BK87)</f>
        <v>0</v>
      </c>
    </row>
    <row r="85" s="2" customFormat="1" ht="16.5" customHeight="1">
      <c r="A85" s="40"/>
      <c r="B85" s="41"/>
      <c r="C85" s="207" t="s">
        <v>79</v>
      </c>
      <c r="D85" s="207" t="s">
        <v>175</v>
      </c>
      <c r="E85" s="208" t="s">
        <v>1147</v>
      </c>
      <c r="F85" s="209" t="s">
        <v>1148</v>
      </c>
      <c r="G85" s="210" t="s">
        <v>105</v>
      </c>
      <c r="H85" s="211">
        <v>1</v>
      </c>
      <c r="I85" s="212"/>
      <c r="J85" s="213">
        <f>ROUND(I85*H85,2)</f>
        <v>0</v>
      </c>
      <c r="K85" s="209" t="s">
        <v>19</v>
      </c>
      <c r="L85" s="46"/>
      <c r="M85" s="214" t="s">
        <v>19</v>
      </c>
      <c r="N85" s="215" t="s">
        <v>42</v>
      </c>
      <c r="O85" s="86"/>
      <c r="P85" s="216">
        <f>O85*H85</f>
        <v>0</v>
      </c>
      <c r="Q85" s="216">
        <v>0.0010200000000000001</v>
      </c>
      <c r="R85" s="216">
        <f>Q85*H85</f>
        <v>0.0010200000000000001</v>
      </c>
      <c r="S85" s="216">
        <v>0</v>
      </c>
      <c r="T85" s="217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8" t="s">
        <v>280</v>
      </c>
      <c r="AT85" s="218" t="s">
        <v>175</v>
      </c>
      <c r="AU85" s="218" t="s">
        <v>81</v>
      </c>
      <c r="AY85" s="19" t="s">
        <v>173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19" t="s">
        <v>79</v>
      </c>
      <c r="BK85" s="219">
        <f>ROUND(I85*H85,2)</f>
        <v>0</v>
      </c>
      <c r="BL85" s="19" t="s">
        <v>280</v>
      </c>
      <c r="BM85" s="218" t="s">
        <v>1149</v>
      </c>
    </row>
    <row r="86" s="2" customFormat="1" ht="16.5" customHeight="1">
      <c r="A86" s="40"/>
      <c r="B86" s="41"/>
      <c r="C86" s="247" t="s">
        <v>81</v>
      </c>
      <c r="D86" s="247" t="s">
        <v>192</v>
      </c>
      <c r="E86" s="248" t="s">
        <v>1150</v>
      </c>
      <c r="F86" s="249" t="s">
        <v>1151</v>
      </c>
      <c r="G86" s="250" t="s">
        <v>105</v>
      </c>
      <c r="H86" s="251">
        <v>1.05</v>
      </c>
      <c r="I86" s="252"/>
      <c r="J86" s="253">
        <f>ROUND(I86*H86,2)</f>
        <v>0</v>
      </c>
      <c r="K86" s="249" t="s">
        <v>19</v>
      </c>
      <c r="L86" s="254"/>
      <c r="M86" s="255" t="s">
        <v>19</v>
      </c>
      <c r="N86" s="256" t="s">
        <v>42</v>
      </c>
      <c r="O86" s="86"/>
      <c r="P86" s="216">
        <f>O86*H86</f>
        <v>0</v>
      </c>
      <c r="Q86" s="216">
        <v>0.021000000000000001</v>
      </c>
      <c r="R86" s="216">
        <f>Q86*H86</f>
        <v>0.022050000000000004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375</v>
      </c>
      <c r="AT86" s="218" t="s">
        <v>192</v>
      </c>
      <c r="AU86" s="218" t="s">
        <v>81</v>
      </c>
      <c r="AY86" s="19" t="s">
        <v>173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79</v>
      </c>
      <c r="BK86" s="219">
        <f>ROUND(I86*H86,2)</f>
        <v>0</v>
      </c>
      <c r="BL86" s="19" t="s">
        <v>280</v>
      </c>
      <c r="BM86" s="218" t="s">
        <v>1152</v>
      </c>
    </row>
    <row r="87" s="14" customFormat="1">
      <c r="A87" s="14"/>
      <c r="B87" s="236"/>
      <c r="C87" s="237"/>
      <c r="D87" s="227" t="s">
        <v>189</v>
      </c>
      <c r="E87" s="238" t="s">
        <v>19</v>
      </c>
      <c r="F87" s="239" t="s">
        <v>1153</v>
      </c>
      <c r="G87" s="237"/>
      <c r="H87" s="240">
        <v>1.05</v>
      </c>
      <c r="I87" s="241"/>
      <c r="J87" s="237"/>
      <c r="K87" s="237"/>
      <c r="L87" s="242"/>
      <c r="M87" s="243"/>
      <c r="N87" s="244"/>
      <c r="O87" s="244"/>
      <c r="P87" s="244"/>
      <c r="Q87" s="244"/>
      <c r="R87" s="244"/>
      <c r="S87" s="244"/>
      <c r="T87" s="245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6" t="s">
        <v>189</v>
      </c>
      <c r="AU87" s="246" t="s">
        <v>81</v>
      </c>
      <c r="AV87" s="14" t="s">
        <v>81</v>
      </c>
      <c r="AW87" s="14" t="s">
        <v>33</v>
      </c>
      <c r="AX87" s="14" t="s">
        <v>79</v>
      </c>
      <c r="AY87" s="246" t="s">
        <v>173</v>
      </c>
    </row>
    <row r="88" s="12" customFormat="1" ht="22.8" customHeight="1">
      <c r="A88" s="12"/>
      <c r="B88" s="191"/>
      <c r="C88" s="192"/>
      <c r="D88" s="193" t="s">
        <v>70</v>
      </c>
      <c r="E88" s="205" t="s">
        <v>825</v>
      </c>
      <c r="F88" s="205" t="s">
        <v>86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SUM(P89:P120)</f>
        <v>0</v>
      </c>
      <c r="Q88" s="199"/>
      <c r="R88" s="200">
        <f>SUM(R89:R120)</f>
        <v>0.17949199999999999</v>
      </c>
      <c r="S88" s="199"/>
      <c r="T88" s="201">
        <f>SUM(T89:T120)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81</v>
      </c>
      <c r="AT88" s="203" t="s">
        <v>70</v>
      </c>
      <c r="AU88" s="203" t="s">
        <v>79</v>
      </c>
      <c r="AY88" s="202" t="s">
        <v>173</v>
      </c>
      <c r="BK88" s="204">
        <f>SUM(BK89:BK120)</f>
        <v>0</v>
      </c>
    </row>
    <row r="89" s="2" customFormat="1" ht="16.5" customHeight="1">
      <c r="A89" s="40"/>
      <c r="B89" s="41"/>
      <c r="C89" s="207" t="s">
        <v>207</v>
      </c>
      <c r="D89" s="207" t="s">
        <v>175</v>
      </c>
      <c r="E89" s="208" t="s">
        <v>1154</v>
      </c>
      <c r="F89" s="209" t="s">
        <v>1155</v>
      </c>
      <c r="G89" s="210" t="s">
        <v>178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42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280</v>
      </c>
      <c r="AT89" s="218" t="s">
        <v>175</v>
      </c>
      <c r="AU89" s="218" t="s">
        <v>81</v>
      </c>
      <c r="AY89" s="19" t="s">
        <v>173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79</v>
      </c>
      <c r="BK89" s="219">
        <f>ROUND(I89*H89,2)</f>
        <v>0</v>
      </c>
      <c r="BL89" s="19" t="s">
        <v>280</v>
      </c>
      <c r="BM89" s="218" t="s">
        <v>1156</v>
      </c>
    </row>
    <row r="90" s="2" customFormat="1" ht="16.5" customHeight="1">
      <c r="A90" s="40"/>
      <c r="B90" s="41"/>
      <c r="C90" s="247" t="s">
        <v>212</v>
      </c>
      <c r="D90" s="247" t="s">
        <v>192</v>
      </c>
      <c r="E90" s="248" t="s">
        <v>1157</v>
      </c>
      <c r="F90" s="249" t="s">
        <v>1158</v>
      </c>
      <c r="G90" s="250" t="s">
        <v>178</v>
      </c>
      <c r="H90" s="251">
        <v>1</v>
      </c>
      <c r="I90" s="252"/>
      <c r="J90" s="253">
        <f>ROUND(I90*H90,2)</f>
        <v>0</v>
      </c>
      <c r="K90" s="249" t="s">
        <v>19</v>
      </c>
      <c r="L90" s="254"/>
      <c r="M90" s="255" t="s">
        <v>19</v>
      </c>
      <c r="N90" s="256" t="s">
        <v>42</v>
      </c>
      <c r="O90" s="86"/>
      <c r="P90" s="216">
        <f>O90*H90</f>
        <v>0</v>
      </c>
      <c r="Q90" s="216">
        <v>0.045999999999999999</v>
      </c>
      <c r="R90" s="216">
        <f>Q90*H90</f>
        <v>0.045999999999999999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375</v>
      </c>
      <c r="AT90" s="218" t="s">
        <v>192</v>
      </c>
      <c r="AU90" s="218" t="s">
        <v>81</v>
      </c>
      <c r="AY90" s="19" t="s">
        <v>173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79</v>
      </c>
      <c r="BK90" s="219">
        <f>ROUND(I90*H90,2)</f>
        <v>0</v>
      </c>
      <c r="BL90" s="19" t="s">
        <v>280</v>
      </c>
      <c r="BM90" s="218" t="s">
        <v>1159</v>
      </c>
    </row>
    <row r="91" s="2" customFormat="1" ht="16.5" customHeight="1">
      <c r="A91" s="40"/>
      <c r="B91" s="41"/>
      <c r="C91" s="207" t="s">
        <v>107</v>
      </c>
      <c r="D91" s="207" t="s">
        <v>175</v>
      </c>
      <c r="E91" s="208" t="s">
        <v>1160</v>
      </c>
      <c r="F91" s="209" t="s">
        <v>1161</v>
      </c>
      <c r="G91" s="210" t="s">
        <v>178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42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280</v>
      </c>
      <c r="AT91" s="218" t="s">
        <v>175</v>
      </c>
      <c r="AU91" s="218" t="s">
        <v>81</v>
      </c>
      <c r="AY91" s="19" t="s">
        <v>173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79</v>
      </c>
      <c r="BK91" s="219">
        <f>ROUND(I91*H91,2)</f>
        <v>0</v>
      </c>
      <c r="BL91" s="19" t="s">
        <v>280</v>
      </c>
      <c r="BM91" s="218" t="s">
        <v>1162</v>
      </c>
    </row>
    <row r="92" s="2" customFormat="1" ht="16.5" customHeight="1">
      <c r="A92" s="40"/>
      <c r="B92" s="41"/>
      <c r="C92" s="247" t="s">
        <v>180</v>
      </c>
      <c r="D92" s="247" t="s">
        <v>192</v>
      </c>
      <c r="E92" s="248" t="s">
        <v>1163</v>
      </c>
      <c r="F92" s="249" t="s">
        <v>1164</v>
      </c>
      <c r="G92" s="250" t="s">
        <v>178</v>
      </c>
      <c r="H92" s="251">
        <v>1</v>
      </c>
      <c r="I92" s="252"/>
      <c r="J92" s="253">
        <f>ROUND(I92*H92,2)</f>
        <v>0</v>
      </c>
      <c r="K92" s="249" t="s">
        <v>19</v>
      </c>
      <c r="L92" s="254"/>
      <c r="M92" s="255" t="s">
        <v>19</v>
      </c>
      <c r="N92" s="256" t="s">
        <v>42</v>
      </c>
      <c r="O92" s="86"/>
      <c r="P92" s="216">
        <f>O92*H92</f>
        <v>0</v>
      </c>
      <c r="Q92" s="216">
        <v>0.050000000000000003</v>
      </c>
      <c r="R92" s="216">
        <f>Q92*H92</f>
        <v>0.050000000000000003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375</v>
      </c>
      <c r="AT92" s="218" t="s">
        <v>192</v>
      </c>
      <c r="AU92" s="218" t="s">
        <v>81</v>
      </c>
      <c r="AY92" s="19" t="s">
        <v>173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280</v>
      </c>
      <c r="BM92" s="218" t="s">
        <v>1165</v>
      </c>
    </row>
    <row r="93" s="2" customFormat="1" ht="16.5" customHeight="1">
      <c r="A93" s="40"/>
      <c r="B93" s="41"/>
      <c r="C93" s="207" t="s">
        <v>235</v>
      </c>
      <c r="D93" s="207" t="s">
        <v>175</v>
      </c>
      <c r="E93" s="208" t="s">
        <v>1166</v>
      </c>
      <c r="F93" s="209" t="s">
        <v>1167</v>
      </c>
      <c r="G93" s="210" t="s">
        <v>178</v>
      </c>
      <c r="H93" s="211">
        <v>5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280</v>
      </c>
      <c r="AT93" s="218" t="s">
        <v>175</v>
      </c>
      <c r="AU93" s="218" t="s">
        <v>81</v>
      </c>
      <c r="AY93" s="19" t="s">
        <v>173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280</v>
      </c>
      <c r="BM93" s="218" t="s">
        <v>1168</v>
      </c>
    </row>
    <row r="94" s="2" customFormat="1" ht="16.5" customHeight="1">
      <c r="A94" s="40"/>
      <c r="B94" s="41"/>
      <c r="C94" s="207" t="s">
        <v>245</v>
      </c>
      <c r="D94" s="207" t="s">
        <v>175</v>
      </c>
      <c r="E94" s="208" t="s">
        <v>1169</v>
      </c>
      <c r="F94" s="209" t="s">
        <v>1170</v>
      </c>
      <c r="G94" s="210" t="s">
        <v>178</v>
      </c>
      <c r="H94" s="211">
        <v>5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280</v>
      </c>
      <c r="AT94" s="218" t="s">
        <v>175</v>
      </c>
      <c r="AU94" s="218" t="s">
        <v>81</v>
      </c>
      <c r="AY94" s="19" t="s">
        <v>173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280</v>
      </c>
      <c r="BM94" s="218" t="s">
        <v>1171</v>
      </c>
    </row>
    <row r="95" s="2" customFormat="1" ht="16.5" customHeight="1">
      <c r="A95" s="40"/>
      <c r="B95" s="41"/>
      <c r="C95" s="207" t="s">
        <v>220</v>
      </c>
      <c r="D95" s="207" t="s">
        <v>175</v>
      </c>
      <c r="E95" s="208" t="s">
        <v>1172</v>
      </c>
      <c r="F95" s="209" t="s">
        <v>1173</v>
      </c>
      <c r="G95" s="210" t="s">
        <v>223</v>
      </c>
      <c r="H95" s="211">
        <v>9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42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280</v>
      </c>
      <c r="AT95" s="218" t="s">
        <v>175</v>
      </c>
      <c r="AU95" s="218" t="s">
        <v>81</v>
      </c>
      <c r="AY95" s="19" t="s">
        <v>173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79</v>
      </c>
      <c r="BK95" s="219">
        <f>ROUND(I95*H95,2)</f>
        <v>0</v>
      </c>
      <c r="BL95" s="19" t="s">
        <v>280</v>
      </c>
      <c r="BM95" s="218" t="s">
        <v>1174</v>
      </c>
    </row>
    <row r="96" s="2" customFormat="1" ht="16.5" customHeight="1">
      <c r="A96" s="40"/>
      <c r="B96" s="41"/>
      <c r="C96" s="247" t="s">
        <v>195</v>
      </c>
      <c r="D96" s="247" t="s">
        <v>192</v>
      </c>
      <c r="E96" s="248" t="s">
        <v>1175</v>
      </c>
      <c r="F96" s="249" t="s">
        <v>1176</v>
      </c>
      <c r="G96" s="250" t="s">
        <v>223</v>
      </c>
      <c r="H96" s="251">
        <v>9.2699999999999996</v>
      </c>
      <c r="I96" s="252"/>
      <c r="J96" s="253">
        <f>ROUND(I96*H96,2)</f>
        <v>0</v>
      </c>
      <c r="K96" s="249" t="s">
        <v>19</v>
      </c>
      <c r="L96" s="254"/>
      <c r="M96" s="255" t="s">
        <v>19</v>
      </c>
      <c r="N96" s="256" t="s">
        <v>42</v>
      </c>
      <c r="O96" s="86"/>
      <c r="P96" s="216">
        <f>O96*H96</f>
        <v>0</v>
      </c>
      <c r="Q96" s="216">
        <v>0.0016000000000000001</v>
      </c>
      <c r="R96" s="216">
        <f>Q96*H96</f>
        <v>0.014832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375</v>
      </c>
      <c r="AT96" s="218" t="s">
        <v>192</v>
      </c>
      <c r="AU96" s="218" t="s">
        <v>81</v>
      </c>
      <c r="AY96" s="19" t="s">
        <v>173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280</v>
      </c>
      <c r="BM96" s="218" t="s">
        <v>1177</v>
      </c>
    </row>
    <row r="97" s="14" customFormat="1">
      <c r="A97" s="14"/>
      <c r="B97" s="236"/>
      <c r="C97" s="237"/>
      <c r="D97" s="227" t="s">
        <v>189</v>
      </c>
      <c r="E97" s="238" t="s">
        <v>19</v>
      </c>
      <c r="F97" s="239" t="s">
        <v>1178</v>
      </c>
      <c r="G97" s="237"/>
      <c r="H97" s="240">
        <v>9.2699999999999996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189</v>
      </c>
      <c r="AU97" s="246" t="s">
        <v>81</v>
      </c>
      <c r="AV97" s="14" t="s">
        <v>81</v>
      </c>
      <c r="AW97" s="14" t="s">
        <v>33</v>
      </c>
      <c r="AX97" s="14" t="s">
        <v>79</v>
      </c>
      <c r="AY97" s="246" t="s">
        <v>173</v>
      </c>
    </row>
    <row r="98" s="2" customFormat="1" ht="16.5" customHeight="1">
      <c r="A98" s="40"/>
      <c r="B98" s="41"/>
      <c r="C98" s="207" t="s">
        <v>252</v>
      </c>
      <c r="D98" s="207" t="s">
        <v>175</v>
      </c>
      <c r="E98" s="208" t="s">
        <v>1179</v>
      </c>
      <c r="F98" s="209" t="s">
        <v>1180</v>
      </c>
      <c r="G98" s="210" t="s">
        <v>178</v>
      </c>
      <c r="H98" s="211">
        <v>10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42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280</v>
      </c>
      <c r="AT98" s="218" t="s">
        <v>175</v>
      </c>
      <c r="AU98" s="218" t="s">
        <v>81</v>
      </c>
      <c r="AY98" s="19" t="s">
        <v>173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280</v>
      </c>
      <c r="BM98" s="218" t="s">
        <v>1181</v>
      </c>
    </row>
    <row r="99" s="2" customFormat="1" ht="16.5" customHeight="1">
      <c r="A99" s="40"/>
      <c r="B99" s="41"/>
      <c r="C99" s="247" t="s">
        <v>8</v>
      </c>
      <c r="D99" s="247" t="s">
        <v>192</v>
      </c>
      <c r="E99" s="248" t="s">
        <v>1182</v>
      </c>
      <c r="F99" s="249" t="s">
        <v>1183</v>
      </c>
      <c r="G99" s="250" t="s">
        <v>178</v>
      </c>
      <c r="H99" s="251">
        <v>10</v>
      </c>
      <c r="I99" s="252"/>
      <c r="J99" s="253">
        <f>ROUND(I99*H99,2)</f>
        <v>0</v>
      </c>
      <c r="K99" s="249" t="s">
        <v>19</v>
      </c>
      <c r="L99" s="254"/>
      <c r="M99" s="255" t="s">
        <v>19</v>
      </c>
      <c r="N99" s="256" t="s">
        <v>42</v>
      </c>
      <c r="O99" s="86"/>
      <c r="P99" s="216">
        <f>O99*H99</f>
        <v>0</v>
      </c>
      <c r="Q99" s="216">
        <v>5.0000000000000002E-05</v>
      </c>
      <c r="R99" s="216">
        <f>Q99*H99</f>
        <v>0.00050000000000000001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375</v>
      </c>
      <c r="AT99" s="218" t="s">
        <v>192</v>
      </c>
      <c r="AU99" s="218" t="s">
        <v>81</v>
      </c>
      <c r="AY99" s="19" t="s">
        <v>173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280</v>
      </c>
      <c r="BM99" s="218" t="s">
        <v>1184</v>
      </c>
    </row>
    <row r="100" s="2" customFormat="1" ht="16.5" customHeight="1">
      <c r="A100" s="40"/>
      <c r="B100" s="41"/>
      <c r="C100" s="207" t="s">
        <v>262</v>
      </c>
      <c r="D100" s="207" t="s">
        <v>175</v>
      </c>
      <c r="E100" s="208" t="s">
        <v>1185</v>
      </c>
      <c r="F100" s="209" t="s">
        <v>1186</v>
      </c>
      <c r="G100" s="210" t="s">
        <v>178</v>
      </c>
      <c r="H100" s="211">
        <v>10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280</v>
      </c>
      <c r="AT100" s="218" t="s">
        <v>175</v>
      </c>
      <c r="AU100" s="218" t="s">
        <v>81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280</v>
      </c>
      <c r="BM100" s="218" t="s">
        <v>1187</v>
      </c>
    </row>
    <row r="101" s="2" customFormat="1" ht="16.5" customHeight="1">
      <c r="A101" s="40"/>
      <c r="B101" s="41"/>
      <c r="C101" s="247" t="s">
        <v>268</v>
      </c>
      <c r="D101" s="247" t="s">
        <v>192</v>
      </c>
      <c r="E101" s="248" t="s">
        <v>1188</v>
      </c>
      <c r="F101" s="249" t="s">
        <v>1189</v>
      </c>
      <c r="G101" s="250" t="s">
        <v>178</v>
      </c>
      <c r="H101" s="251">
        <v>10</v>
      </c>
      <c r="I101" s="252"/>
      <c r="J101" s="253">
        <f>ROUND(I101*H101,2)</f>
        <v>0</v>
      </c>
      <c r="K101" s="249" t="s">
        <v>19</v>
      </c>
      <c r="L101" s="254"/>
      <c r="M101" s="255" t="s">
        <v>19</v>
      </c>
      <c r="N101" s="256" t="s">
        <v>42</v>
      </c>
      <c r="O101" s="86"/>
      <c r="P101" s="216">
        <f>O101*H101</f>
        <v>0</v>
      </c>
      <c r="Q101" s="216">
        <v>6.0000000000000002E-05</v>
      </c>
      <c r="R101" s="216">
        <f>Q101*H101</f>
        <v>0.00060000000000000006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375</v>
      </c>
      <c r="AT101" s="218" t="s">
        <v>192</v>
      </c>
      <c r="AU101" s="218" t="s">
        <v>81</v>
      </c>
      <c r="AY101" s="19" t="s">
        <v>173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79</v>
      </c>
      <c r="BK101" s="219">
        <f>ROUND(I101*H101,2)</f>
        <v>0</v>
      </c>
      <c r="BL101" s="19" t="s">
        <v>280</v>
      </c>
      <c r="BM101" s="218" t="s">
        <v>1190</v>
      </c>
    </row>
    <row r="102" s="2" customFormat="1" ht="16.5" customHeight="1">
      <c r="A102" s="40"/>
      <c r="B102" s="41"/>
      <c r="C102" s="207" t="s">
        <v>274</v>
      </c>
      <c r="D102" s="207" t="s">
        <v>175</v>
      </c>
      <c r="E102" s="208" t="s">
        <v>1191</v>
      </c>
      <c r="F102" s="209" t="s">
        <v>1192</v>
      </c>
      <c r="G102" s="210" t="s">
        <v>178</v>
      </c>
      <c r="H102" s="211">
        <v>2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42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280</v>
      </c>
      <c r="AT102" s="218" t="s">
        <v>175</v>
      </c>
      <c r="AU102" s="218" t="s">
        <v>81</v>
      </c>
      <c r="AY102" s="19" t="s">
        <v>173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79</v>
      </c>
      <c r="BK102" s="219">
        <f>ROUND(I102*H102,2)</f>
        <v>0</v>
      </c>
      <c r="BL102" s="19" t="s">
        <v>280</v>
      </c>
      <c r="BM102" s="218" t="s">
        <v>1193</v>
      </c>
    </row>
    <row r="103" s="2" customFormat="1" ht="16.5" customHeight="1">
      <c r="A103" s="40"/>
      <c r="B103" s="41"/>
      <c r="C103" s="247" t="s">
        <v>280</v>
      </c>
      <c r="D103" s="247" t="s">
        <v>192</v>
      </c>
      <c r="E103" s="248" t="s">
        <v>1194</v>
      </c>
      <c r="F103" s="249" t="s">
        <v>1195</v>
      </c>
      <c r="G103" s="250" t="s">
        <v>178</v>
      </c>
      <c r="H103" s="251">
        <v>2</v>
      </c>
      <c r="I103" s="252"/>
      <c r="J103" s="253">
        <f>ROUND(I103*H103,2)</f>
        <v>0</v>
      </c>
      <c r="K103" s="249" t="s">
        <v>19</v>
      </c>
      <c r="L103" s="254"/>
      <c r="M103" s="255" t="s">
        <v>19</v>
      </c>
      <c r="N103" s="256" t="s">
        <v>42</v>
      </c>
      <c r="O103" s="86"/>
      <c r="P103" s="216">
        <f>O103*H103</f>
        <v>0</v>
      </c>
      <c r="Q103" s="216">
        <v>3.0000000000000001E-05</v>
      </c>
      <c r="R103" s="216">
        <f>Q103*H103</f>
        <v>6.0000000000000002E-05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375</v>
      </c>
      <c r="AT103" s="218" t="s">
        <v>192</v>
      </c>
      <c r="AU103" s="218" t="s">
        <v>81</v>
      </c>
      <c r="AY103" s="19" t="s">
        <v>173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280</v>
      </c>
      <c r="BM103" s="218" t="s">
        <v>1196</v>
      </c>
    </row>
    <row r="104" s="2" customFormat="1" ht="16.5" customHeight="1">
      <c r="A104" s="40"/>
      <c r="B104" s="41"/>
      <c r="C104" s="207" t="s">
        <v>286</v>
      </c>
      <c r="D104" s="207" t="s">
        <v>175</v>
      </c>
      <c r="E104" s="208" t="s">
        <v>1197</v>
      </c>
      <c r="F104" s="209" t="s">
        <v>1198</v>
      </c>
      <c r="G104" s="210" t="s">
        <v>178</v>
      </c>
      <c r="H104" s="211">
        <v>2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42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280</v>
      </c>
      <c r="AT104" s="218" t="s">
        <v>175</v>
      </c>
      <c r="AU104" s="218" t="s">
        <v>81</v>
      </c>
      <c r="AY104" s="19" t="s">
        <v>173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79</v>
      </c>
      <c r="BK104" s="219">
        <f>ROUND(I104*H104,2)</f>
        <v>0</v>
      </c>
      <c r="BL104" s="19" t="s">
        <v>280</v>
      </c>
      <c r="BM104" s="218" t="s">
        <v>1199</v>
      </c>
    </row>
    <row r="105" s="2" customFormat="1" ht="16.5" customHeight="1">
      <c r="A105" s="40"/>
      <c r="B105" s="41"/>
      <c r="C105" s="247" t="s">
        <v>291</v>
      </c>
      <c r="D105" s="247" t="s">
        <v>192</v>
      </c>
      <c r="E105" s="248" t="s">
        <v>1200</v>
      </c>
      <c r="F105" s="249" t="s">
        <v>1201</v>
      </c>
      <c r="G105" s="250" t="s">
        <v>178</v>
      </c>
      <c r="H105" s="251">
        <v>2</v>
      </c>
      <c r="I105" s="252"/>
      <c r="J105" s="253">
        <f>ROUND(I105*H105,2)</f>
        <v>0</v>
      </c>
      <c r="K105" s="249" t="s">
        <v>19</v>
      </c>
      <c r="L105" s="254"/>
      <c r="M105" s="255" t="s">
        <v>19</v>
      </c>
      <c r="N105" s="256" t="s">
        <v>42</v>
      </c>
      <c r="O105" s="86"/>
      <c r="P105" s="216">
        <f>O105*H105</f>
        <v>0</v>
      </c>
      <c r="Q105" s="216">
        <v>4.0000000000000003E-05</v>
      </c>
      <c r="R105" s="216">
        <f>Q105*H105</f>
        <v>8.0000000000000007E-05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375</v>
      </c>
      <c r="AT105" s="218" t="s">
        <v>192</v>
      </c>
      <c r="AU105" s="218" t="s">
        <v>81</v>
      </c>
      <c r="AY105" s="19" t="s">
        <v>173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280</v>
      </c>
      <c r="BM105" s="218" t="s">
        <v>1202</v>
      </c>
    </row>
    <row r="106" s="2" customFormat="1" ht="16.5" customHeight="1">
      <c r="A106" s="40"/>
      <c r="B106" s="41"/>
      <c r="C106" s="207" t="s">
        <v>299</v>
      </c>
      <c r="D106" s="207" t="s">
        <v>175</v>
      </c>
      <c r="E106" s="208" t="s">
        <v>1203</v>
      </c>
      <c r="F106" s="209" t="s">
        <v>1204</v>
      </c>
      <c r="G106" s="210" t="s">
        <v>223</v>
      </c>
      <c r="H106" s="211">
        <v>9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42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280</v>
      </c>
      <c r="AT106" s="218" t="s">
        <v>175</v>
      </c>
      <c r="AU106" s="218" t="s">
        <v>81</v>
      </c>
      <c r="AY106" s="19" t="s">
        <v>173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280</v>
      </c>
      <c r="BM106" s="218" t="s">
        <v>1205</v>
      </c>
    </row>
    <row r="107" s="2" customFormat="1" ht="16.5" customHeight="1">
      <c r="A107" s="40"/>
      <c r="B107" s="41"/>
      <c r="C107" s="247" t="s">
        <v>305</v>
      </c>
      <c r="D107" s="247" t="s">
        <v>192</v>
      </c>
      <c r="E107" s="248" t="s">
        <v>1206</v>
      </c>
      <c r="F107" s="249" t="s">
        <v>1207</v>
      </c>
      <c r="G107" s="250" t="s">
        <v>223</v>
      </c>
      <c r="H107" s="251">
        <v>9</v>
      </c>
      <c r="I107" s="252"/>
      <c r="J107" s="253">
        <f>ROUND(I107*H107,2)</f>
        <v>0</v>
      </c>
      <c r="K107" s="249" t="s">
        <v>19</v>
      </c>
      <c r="L107" s="254"/>
      <c r="M107" s="255" t="s">
        <v>19</v>
      </c>
      <c r="N107" s="256" t="s">
        <v>42</v>
      </c>
      <c r="O107" s="86"/>
      <c r="P107" s="216">
        <f>O107*H107</f>
        <v>0</v>
      </c>
      <c r="Q107" s="216">
        <v>0.00010000000000000001</v>
      </c>
      <c r="R107" s="216">
        <f>Q107*H107</f>
        <v>0.00090000000000000008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375</v>
      </c>
      <c r="AT107" s="218" t="s">
        <v>192</v>
      </c>
      <c r="AU107" s="218" t="s">
        <v>81</v>
      </c>
      <c r="AY107" s="19" t="s">
        <v>173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79</v>
      </c>
      <c r="BK107" s="219">
        <f>ROUND(I107*H107,2)</f>
        <v>0</v>
      </c>
      <c r="BL107" s="19" t="s">
        <v>280</v>
      </c>
      <c r="BM107" s="218" t="s">
        <v>1208</v>
      </c>
    </row>
    <row r="108" s="2" customFormat="1" ht="16.5" customHeight="1">
      <c r="A108" s="40"/>
      <c r="B108" s="41"/>
      <c r="C108" s="207" t="s">
        <v>318</v>
      </c>
      <c r="D108" s="207" t="s">
        <v>175</v>
      </c>
      <c r="E108" s="208" t="s">
        <v>1209</v>
      </c>
      <c r="F108" s="209" t="s">
        <v>1210</v>
      </c>
      <c r="G108" s="210" t="s">
        <v>178</v>
      </c>
      <c r="H108" s="211">
        <v>2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42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280</v>
      </c>
      <c r="AT108" s="218" t="s">
        <v>175</v>
      </c>
      <c r="AU108" s="218" t="s">
        <v>81</v>
      </c>
      <c r="AY108" s="19" t="s">
        <v>173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79</v>
      </c>
      <c r="BK108" s="219">
        <f>ROUND(I108*H108,2)</f>
        <v>0</v>
      </c>
      <c r="BL108" s="19" t="s">
        <v>280</v>
      </c>
      <c r="BM108" s="218" t="s">
        <v>1211</v>
      </c>
    </row>
    <row r="109" s="2" customFormat="1" ht="24.15" customHeight="1">
      <c r="A109" s="40"/>
      <c r="B109" s="41"/>
      <c r="C109" s="247" t="s">
        <v>323</v>
      </c>
      <c r="D109" s="247" t="s">
        <v>192</v>
      </c>
      <c r="E109" s="248" t="s">
        <v>1212</v>
      </c>
      <c r="F109" s="249" t="s">
        <v>1213</v>
      </c>
      <c r="G109" s="250" t="s">
        <v>178</v>
      </c>
      <c r="H109" s="251">
        <v>2</v>
      </c>
      <c r="I109" s="252"/>
      <c r="J109" s="253">
        <f>ROUND(I109*H109,2)</f>
        <v>0</v>
      </c>
      <c r="K109" s="249" t="s">
        <v>19</v>
      </c>
      <c r="L109" s="254"/>
      <c r="M109" s="255" t="s">
        <v>19</v>
      </c>
      <c r="N109" s="256" t="s">
        <v>42</v>
      </c>
      <c r="O109" s="86"/>
      <c r="P109" s="216">
        <f>O109*H109</f>
        <v>0</v>
      </c>
      <c r="Q109" s="216">
        <v>0.032000000000000001</v>
      </c>
      <c r="R109" s="216">
        <f>Q109*H109</f>
        <v>0.064000000000000001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375</v>
      </c>
      <c r="AT109" s="218" t="s">
        <v>192</v>
      </c>
      <c r="AU109" s="218" t="s">
        <v>81</v>
      </c>
      <c r="AY109" s="19" t="s">
        <v>173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79</v>
      </c>
      <c r="BK109" s="219">
        <f>ROUND(I109*H109,2)</f>
        <v>0</v>
      </c>
      <c r="BL109" s="19" t="s">
        <v>280</v>
      </c>
      <c r="BM109" s="218" t="s">
        <v>1214</v>
      </c>
    </row>
    <row r="110" s="2" customFormat="1" ht="16.5" customHeight="1">
      <c r="A110" s="40"/>
      <c r="B110" s="41"/>
      <c r="C110" s="207" t="s">
        <v>364</v>
      </c>
      <c r="D110" s="207" t="s">
        <v>175</v>
      </c>
      <c r="E110" s="208" t="s">
        <v>1215</v>
      </c>
      <c r="F110" s="209" t="s">
        <v>1216</v>
      </c>
      <c r="G110" s="210" t="s">
        <v>178</v>
      </c>
      <c r="H110" s="211">
        <v>1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42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280</v>
      </c>
      <c r="AT110" s="218" t="s">
        <v>175</v>
      </c>
      <c r="AU110" s="218" t="s">
        <v>81</v>
      </c>
      <c r="AY110" s="19" t="s">
        <v>173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79</v>
      </c>
      <c r="BK110" s="219">
        <f>ROUND(I110*H110,2)</f>
        <v>0</v>
      </c>
      <c r="BL110" s="19" t="s">
        <v>280</v>
      </c>
      <c r="BM110" s="218" t="s">
        <v>1217</v>
      </c>
    </row>
    <row r="111" s="2" customFormat="1" ht="16.5" customHeight="1">
      <c r="A111" s="40"/>
      <c r="B111" s="41"/>
      <c r="C111" s="247" t="s">
        <v>369</v>
      </c>
      <c r="D111" s="247" t="s">
        <v>192</v>
      </c>
      <c r="E111" s="248" t="s">
        <v>1218</v>
      </c>
      <c r="F111" s="249" t="s">
        <v>1219</v>
      </c>
      <c r="G111" s="250" t="s">
        <v>178</v>
      </c>
      <c r="H111" s="251">
        <v>2</v>
      </c>
      <c r="I111" s="252"/>
      <c r="J111" s="253">
        <f>ROUND(I111*H111,2)</f>
        <v>0</v>
      </c>
      <c r="K111" s="249" t="s">
        <v>19</v>
      </c>
      <c r="L111" s="254"/>
      <c r="M111" s="255" t="s">
        <v>19</v>
      </c>
      <c r="N111" s="256" t="s">
        <v>42</v>
      </c>
      <c r="O111" s="86"/>
      <c r="P111" s="216">
        <f>O111*H111</f>
        <v>0</v>
      </c>
      <c r="Q111" s="216">
        <v>0.00020000000000000001</v>
      </c>
      <c r="R111" s="216">
        <f>Q111*H111</f>
        <v>0.00040000000000000002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375</v>
      </c>
      <c r="AT111" s="218" t="s">
        <v>192</v>
      </c>
      <c r="AU111" s="218" t="s">
        <v>81</v>
      </c>
      <c r="AY111" s="19" t="s">
        <v>173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280</v>
      </c>
      <c r="BM111" s="218" t="s">
        <v>1220</v>
      </c>
    </row>
    <row r="112" s="14" customFormat="1">
      <c r="A112" s="14"/>
      <c r="B112" s="236"/>
      <c r="C112" s="237"/>
      <c r="D112" s="227" t="s">
        <v>189</v>
      </c>
      <c r="E112" s="238" t="s">
        <v>19</v>
      </c>
      <c r="F112" s="239" t="s">
        <v>1221</v>
      </c>
      <c r="G112" s="237"/>
      <c r="H112" s="240">
        <v>2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189</v>
      </c>
      <c r="AU112" s="246" t="s">
        <v>81</v>
      </c>
      <c r="AV112" s="14" t="s">
        <v>81</v>
      </c>
      <c r="AW112" s="14" t="s">
        <v>33</v>
      </c>
      <c r="AX112" s="14" t="s">
        <v>79</v>
      </c>
      <c r="AY112" s="246" t="s">
        <v>173</v>
      </c>
    </row>
    <row r="113" s="2" customFormat="1" ht="16.5" customHeight="1">
      <c r="A113" s="40"/>
      <c r="B113" s="41"/>
      <c r="C113" s="247" t="s">
        <v>375</v>
      </c>
      <c r="D113" s="247" t="s">
        <v>192</v>
      </c>
      <c r="E113" s="248" t="s">
        <v>1222</v>
      </c>
      <c r="F113" s="249" t="s">
        <v>1223</v>
      </c>
      <c r="G113" s="250" t="s">
        <v>1224</v>
      </c>
      <c r="H113" s="251">
        <v>1</v>
      </c>
      <c r="I113" s="252"/>
      <c r="J113" s="253">
        <f>ROUND(I113*H113,2)</f>
        <v>0</v>
      </c>
      <c r="K113" s="249" t="s">
        <v>19</v>
      </c>
      <c r="L113" s="254"/>
      <c r="M113" s="255" t="s">
        <v>19</v>
      </c>
      <c r="N113" s="256" t="s">
        <v>42</v>
      </c>
      <c r="O113" s="86"/>
      <c r="P113" s="216">
        <f>O113*H113</f>
        <v>0</v>
      </c>
      <c r="Q113" s="216">
        <v>5.0000000000000002E-05</v>
      </c>
      <c r="R113" s="216">
        <f>Q113*H113</f>
        <v>5.0000000000000002E-05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375</v>
      </c>
      <c r="AT113" s="218" t="s">
        <v>192</v>
      </c>
      <c r="AU113" s="218" t="s">
        <v>81</v>
      </c>
      <c r="AY113" s="19" t="s">
        <v>173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79</v>
      </c>
      <c r="BK113" s="219">
        <f>ROUND(I113*H113,2)</f>
        <v>0</v>
      </c>
      <c r="BL113" s="19" t="s">
        <v>280</v>
      </c>
      <c r="BM113" s="218" t="s">
        <v>1225</v>
      </c>
    </row>
    <row r="114" s="2" customFormat="1" ht="16.5" customHeight="1">
      <c r="A114" s="40"/>
      <c r="B114" s="41"/>
      <c r="C114" s="207" t="s">
        <v>328</v>
      </c>
      <c r="D114" s="207" t="s">
        <v>175</v>
      </c>
      <c r="E114" s="208" t="s">
        <v>1226</v>
      </c>
      <c r="F114" s="209" t="s">
        <v>1227</v>
      </c>
      <c r="G114" s="210" t="s">
        <v>178</v>
      </c>
      <c r="H114" s="211">
        <v>1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42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280</v>
      </c>
      <c r="AT114" s="218" t="s">
        <v>175</v>
      </c>
      <c r="AU114" s="218" t="s">
        <v>81</v>
      </c>
      <c r="AY114" s="19" t="s">
        <v>173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79</v>
      </c>
      <c r="BK114" s="219">
        <f>ROUND(I114*H114,2)</f>
        <v>0</v>
      </c>
      <c r="BL114" s="19" t="s">
        <v>280</v>
      </c>
      <c r="BM114" s="218" t="s">
        <v>1228</v>
      </c>
    </row>
    <row r="115" s="2" customFormat="1" ht="16.5" customHeight="1">
      <c r="A115" s="40"/>
      <c r="B115" s="41"/>
      <c r="C115" s="247" t="s">
        <v>332</v>
      </c>
      <c r="D115" s="247" t="s">
        <v>192</v>
      </c>
      <c r="E115" s="248" t="s">
        <v>1229</v>
      </c>
      <c r="F115" s="249" t="s">
        <v>1230</v>
      </c>
      <c r="G115" s="250" t="s">
        <v>178</v>
      </c>
      <c r="H115" s="251">
        <v>1</v>
      </c>
      <c r="I115" s="252"/>
      <c r="J115" s="253">
        <f>ROUND(I115*H115,2)</f>
        <v>0</v>
      </c>
      <c r="K115" s="249" t="s">
        <v>19</v>
      </c>
      <c r="L115" s="254"/>
      <c r="M115" s="255" t="s">
        <v>19</v>
      </c>
      <c r="N115" s="256" t="s">
        <v>42</v>
      </c>
      <c r="O115" s="86"/>
      <c r="P115" s="216">
        <f>O115*H115</f>
        <v>0</v>
      </c>
      <c r="Q115" s="216">
        <v>0.00012</v>
      </c>
      <c r="R115" s="216">
        <f>Q115*H115</f>
        <v>0.00012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375</v>
      </c>
      <c r="AT115" s="218" t="s">
        <v>192</v>
      </c>
      <c r="AU115" s="218" t="s">
        <v>81</v>
      </c>
      <c r="AY115" s="19" t="s">
        <v>173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79</v>
      </c>
      <c r="BK115" s="219">
        <f>ROUND(I115*H115,2)</f>
        <v>0</v>
      </c>
      <c r="BL115" s="19" t="s">
        <v>280</v>
      </c>
      <c r="BM115" s="218" t="s">
        <v>1231</v>
      </c>
    </row>
    <row r="116" s="2" customFormat="1" ht="16.5" customHeight="1">
      <c r="A116" s="40"/>
      <c r="B116" s="41"/>
      <c r="C116" s="207" t="s">
        <v>336</v>
      </c>
      <c r="D116" s="207" t="s">
        <v>175</v>
      </c>
      <c r="E116" s="208" t="s">
        <v>1232</v>
      </c>
      <c r="F116" s="209" t="s">
        <v>1233</v>
      </c>
      <c r="G116" s="210" t="s">
        <v>223</v>
      </c>
      <c r="H116" s="211">
        <v>1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42</v>
      </c>
      <c r="O116" s="86"/>
      <c r="P116" s="216">
        <f>O116*H116</f>
        <v>0</v>
      </c>
      <c r="Q116" s="216">
        <v>4.0000000000000003E-05</v>
      </c>
      <c r="R116" s="216">
        <f>Q116*H116</f>
        <v>4.0000000000000003E-05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280</v>
      </c>
      <c r="AT116" s="218" t="s">
        <v>175</v>
      </c>
      <c r="AU116" s="218" t="s">
        <v>81</v>
      </c>
      <c r="AY116" s="19" t="s">
        <v>173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79</v>
      </c>
      <c r="BK116" s="219">
        <f>ROUND(I116*H116,2)</f>
        <v>0</v>
      </c>
      <c r="BL116" s="19" t="s">
        <v>280</v>
      </c>
      <c r="BM116" s="218" t="s">
        <v>1234</v>
      </c>
    </row>
    <row r="117" s="2" customFormat="1" ht="16.5" customHeight="1">
      <c r="A117" s="40"/>
      <c r="B117" s="41"/>
      <c r="C117" s="247" t="s">
        <v>343</v>
      </c>
      <c r="D117" s="247" t="s">
        <v>192</v>
      </c>
      <c r="E117" s="248" t="s">
        <v>1235</v>
      </c>
      <c r="F117" s="249" t="s">
        <v>1236</v>
      </c>
      <c r="G117" s="250" t="s">
        <v>223</v>
      </c>
      <c r="H117" s="251">
        <v>1</v>
      </c>
      <c r="I117" s="252"/>
      <c r="J117" s="253">
        <f>ROUND(I117*H117,2)</f>
        <v>0</v>
      </c>
      <c r="K117" s="249" t="s">
        <v>19</v>
      </c>
      <c r="L117" s="254"/>
      <c r="M117" s="255" t="s">
        <v>19</v>
      </c>
      <c r="N117" s="256" t="s">
        <v>42</v>
      </c>
      <c r="O117" s="86"/>
      <c r="P117" s="216">
        <f>O117*H117</f>
        <v>0</v>
      </c>
      <c r="Q117" s="216">
        <v>0.00040999999999999999</v>
      </c>
      <c r="R117" s="216">
        <f>Q117*H117</f>
        <v>0.00040999999999999999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375</v>
      </c>
      <c r="AT117" s="218" t="s">
        <v>192</v>
      </c>
      <c r="AU117" s="218" t="s">
        <v>81</v>
      </c>
      <c r="AY117" s="19" t="s">
        <v>173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79</v>
      </c>
      <c r="BK117" s="219">
        <f>ROUND(I117*H117,2)</f>
        <v>0</v>
      </c>
      <c r="BL117" s="19" t="s">
        <v>280</v>
      </c>
      <c r="BM117" s="218" t="s">
        <v>1237</v>
      </c>
    </row>
    <row r="118" s="2" customFormat="1" ht="16.5" customHeight="1">
      <c r="A118" s="40"/>
      <c r="B118" s="41"/>
      <c r="C118" s="207" t="s">
        <v>353</v>
      </c>
      <c r="D118" s="207" t="s">
        <v>175</v>
      </c>
      <c r="E118" s="208" t="s">
        <v>1238</v>
      </c>
      <c r="F118" s="209" t="s">
        <v>1239</v>
      </c>
      <c r="G118" s="210" t="s">
        <v>1240</v>
      </c>
      <c r="H118" s="211">
        <v>1.5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42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280</v>
      </c>
      <c r="AT118" s="218" t="s">
        <v>175</v>
      </c>
      <c r="AU118" s="218" t="s">
        <v>81</v>
      </c>
      <c r="AY118" s="19" t="s">
        <v>173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79</v>
      </c>
      <c r="BK118" s="219">
        <f>ROUND(I118*H118,2)</f>
        <v>0</v>
      </c>
      <c r="BL118" s="19" t="s">
        <v>280</v>
      </c>
      <c r="BM118" s="218" t="s">
        <v>1241</v>
      </c>
    </row>
    <row r="119" s="2" customFormat="1" ht="16.5" customHeight="1">
      <c r="A119" s="40"/>
      <c r="B119" s="41"/>
      <c r="C119" s="247" t="s">
        <v>358</v>
      </c>
      <c r="D119" s="247" t="s">
        <v>192</v>
      </c>
      <c r="E119" s="248" t="s">
        <v>1242</v>
      </c>
      <c r="F119" s="249" t="s">
        <v>1243</v>
      </c>
      <c r="G119" s="250" t="s">
        <v>1240</v>
      </c>
      <c r="H119" s="251">
        <v>1.5</v>
      </c>
      <c r="I119" s="252"/>
      <c r="J119" s="253">
        <f>ROUND(I119*H119,2)</f>
        <v>0</v>
      </c>
      <c r="K119" s="249" t="s">
        <v>19</v>
      </c>
      <c r="L119" s="254"/>
      <c r="M119" s="255" t="s">
        <v>19</v>
      </c>
      <c r="N119" s="256" t="s">
        <v>42</v>
      </c>
      <c r="O119" s="86"/>
      <c r="P119" s="216">
        <f>O119*H119</f>
        <v>0</v>
      </c>
      <c r="Q119" s="216">
        <v>0.001</v>
      </c>
      <c r="R119" s="216">
        <f>Q119*H119</f>
        <v>0.0015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375</v>
      </c>
      <c r="AT119" s="218" t="s">
        <v>192</v>
      </c>
      <c r="AU119" s="218" t="s">
        <v>81</v>
      </c>
      <c r="AY119" s="19" t="s">
        <v>173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79</v>
      </c>
      <c r="BK119" s="219">
        <f>ROUND(I119*H119,2)</f>
        <v>0</v>
      </c>
      <c r="BL119" s="19" t="s">
        <v>280</v>
      </c>
      <c r="BM119" s="218" t="s">
        <v>1244</v>
      </c>
    </row>
    <row r="120" s="2" customFormat="1" ht="16.5" customHeight="1">
      <c r="A120" s="40"/>
      <c r="B120" s="41"/>
      <c r="C120" s="207" t="s">
        <v>7</v>
      </c>
      <c r="D120" s="207" t="s">
        <v>175</v>
      </c>
      <c r="E120" s="208" t="s">
        <v>1245</v>
      </c>
      <c r="F120" s="209" t="s">
        <v>1246</v>
      </c>
      <c r="G120" s="210" t="s">
        <v>1130</v>
      </c>
      <c r="H120" s="211">
        <v>3</v>
      </c>
      <c r="I120" s="212"/>
      <c r="J120" s="213">
        <f>ROUND(I120*H120,2)</f>
        <v>0</v>
      </c>
      <c r="K120" s="209" t="s">
        <v>19</v>
      </c>
      <c r="L120" s="46"/>
      <c r="M120" s="272" t="s">
        <v>19</v>
      </c>
      <c r="N120" s="273" t="s">
        <v>42</v>
      </c>
      <c r="O120" s="274"/>
      <c r="P120" s="275">
        <f>O120*H120</f>
        <v>0</v>
      </c>
      <c r="Q120" s="275">
        <v>0</v>
      </c>
      <c r="R120" s="275">
        <f>Q120*H120</f>
        <v>0</v>
      </c>
      <c r="S120" s="275">
        <v>0</v>
      </c>
      <c r="T120" s="27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280</v>
      </c>
      <c r="AT120" s="218" t="s">
        <v>175</v>
      </c>
      <c r="AU120" s="218" t="s">
        <v>81</v>
      </c>
      <c r="AY120" s="19" t="s">
        <v>173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79</v>
      </c>
      <c r="BK120" s="219">
        <f>ROUND(I120*H120,2)</f>
        <v>0</v>
      </c>
      <c r="BL120" s="19" t="s">
        <v>280</v>
      </c>
      <c r="BM120" s="218" t="s">
        <v>1247</v>
      </c>
    </row>
    <row r="121" s="2" customFormat="1" ht="6.96" customHeight="1">
      <c r="A121" s="40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46"/>
      <c r="M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</sheetData>
  <sheetProtection sheet="1" autoFilter="0" formatColumns="0" formatRows="0" objects="1" scenarios="1" spinCount="100000" saltValue="4XainbvdSrd2HaB7tmwQ2lEpnddV++GR1SLpZ6Nz/WBjqiBWQttBxDk7/+0UD8D0BtRU/aM4dheUISZDqFh01w==" hashValue="vmdr+73HkG1rOy0YFelYOV9HWYxp9s6FquN39j06OzebhVHtHt5w1yDIofbKNfs9lMy/I6R1JzHOX5n+e8+IAA==" algorithmName="SHA-512" password="CC35"/>
  <autoFilter ref="C81:K12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1248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684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685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686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687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688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ROUND((SUM(BE81:BE86)),  2)</f>
        <v>0</v>
      </c>
      <c r="G33" s="40"/>
      <c r="H33" s="40"/>
      <c r="I33" s="151">
        <v>0.20999999999999999</v>
      </c>
      <c r="J33" s="150">
        <f>ROUND(((SUM(BE81:BE86))*I33),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ROUND((SUM(BF81:BF86)),  2)</f>
        <v>0</v>
      </c>
      <c r="G34" s="40"/>
      <c r="H34" s="40"/>
      <c r="I34" s="151">
        <v>0.12</v>
      </c>
      <c r="J34" s="150">
        <f>ROUND(((SUM(BF81:BF86))*I34),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ROUND((SUM(BG81:BG86)),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ROUND((SUM(BH81:BH86)),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ROUND((SUM(BI81:BI86)),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D.1.4.6 - Plynová odběrná zařízení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LIBEREC (682039), P.Č. 745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STATUTÁRNÍ MĚSTO LIBEREC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148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1249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158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3" t="str">
        <f>E7</f>
        <v>MŠ Sedmikráska - modernizace a stavební úpravy kuchyně</v>
      </c>
      <c r="F71" s="34"/>
      <c r="G71" s="34"/>
      <c r="H71" s="34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124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D.1.4.6 - Plynová odběrná zařízení</v>
      </c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K.Ú. LIBEREC (682039), P.Č. 745</v>
      </c>
      <c r="G75" s="42"/>
      <c r="H75" s="42"/>
      <c r="I75" s="34" t="s">
        <v>23</v>
      </c>
      <c r="J75" s="74" t="str">
        <f>IF(J12="","",J12)</f>
        <v>7. 11. 2025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5.65" customHeight="1">
      <c r="A77" s="40"/>
      <c r="B77" s="41"/>
      <c r="C77" s="34" t="s">
        <v>25</v>
      </c>
      <c r="D77" s="42"/>
      <c r="E77" s="42"/>
      <c r="F77" s="29" t="str">
        <f>E15</f>
        <v xml:space="preserve"> </v>
      </c>
      <c r="G77" s="42"/>
      <c r="H77" s="42"/>
      <c r="I77" s="34" t="s">
        <v>31</v>
      </c>
      <c r="J77" s="38" t="str">
        <f>E21</f>
        <v>STATUTÁRNÍ MĚSTO LIBEREC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>ISONOE INVEST a.s.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80"/>
      <c r="B80" s="181"/>
      <c r="C80" s="182" t="s">
        <v>159</v>
      </c>
      <c r="D80" s="183" t="s">
        <v>56</v>
      </c>
      <c r="E80" s="183" t="s">
        <v>52</v>
      </c>
      <c r="F80" s="183" t="s">
        <v>53</v>
      </c>
      <c r="G80" s="183" t="s">
        <v>160</v>
      </c>
      <c r="H80" s="183" t="s">
        <v>161</v>
      </c>
      <c r="I80" s="183" t="s">
        <v>162</v>
      </c>
      <c r="J80" s="183" t="s">
        <v>140</v>
      </c>
      <c r="K80" s="184" t="s">
        <v>163</v>
      </c>
      <c r="L80" s="185"/>
      <c r="M80" s="94" t="s">
        <v>19</v>
      </c>
      <c r="N80" s="95" t="s">
        <v>41</v>
      </c>
      <c r="O80" s="95" t="s">
        <v>164</v>
      </c>
      <c r="P80" s="95" t="s">
        <v>165</v>
      </c>
      <c r="Q80" s="95" t="s">
        <v>166</v>
      </c>
      <c r="R80" s="95" t="s">
        <v>167</v>
      </c>
      <c r="S80" s="95" t="s">
        <v>168</v>
      </c>
      <c r="T80" s="96" t="s">
        <v>169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0"/>
      <c r="B81" s="41"/>
      <c r="C81" s="101" t="s">
        <v>170</v>
      </c>
      <c r="D81" s="42"/>
      <c r="E81" s="42"/>
      <c r="F81" s="42"/>
      <c r="G81" s="42"/>
      <c r="H81" s="42"/>
      <c r="I81" s="42"/>
      <c r="J81" s="186">
        <f>BK81</f>
        <v>0</v>
      </c>
      <c r="K81" s="42"/>
      <c r="L81" s="46"/>
      <c r="M81" s="97"/>
      <c r="N81" s="187"/>
      <c r="O81" s="98"/>
      <c r="P81" s="188">
        <f>P82</f>
        <v>0</v>
      </c>
      <c r="Q81" s="98"/>
      <c r="R81" s="188">
        <f>R82</f>
        <v>0.0028700000000000002</v>
      </c>
      <c r="S81" s="98"/>
      <c r="T81" s="189">
        <f>T82</f>
        <v>0.00645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70</v>
      </c>
      <c r="AU81" s="19" t="s">
        <v>141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70</v>
      </c>
      <c r="E82" s="194" t="s">
        <v>406</v>
      </c>
      <c r="F82" s="194" t="s">
        <v>407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0.0028700000000000002</v>
      </c>
      <c r="S82" s="199"/>
      <c r="T82" s="201">
        <f>T83</f>
        <v>0.00645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81</v>
      </c>
      <c r="AT82" s="203" t="s">
        <v>70</v>
      </c>
      <c r="AU82" s="203" t="s">
        <v>71</v>
      </c>
      <c r="AY82" s="202" t="s">
        <v>173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70</v>
      </c>
      <c r="E83" s="205" t="s">
        <v>1250</v>
      </c>
      <c r="F83" s="205" t="s">
        <v>1251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SUM(P84:P86)</f>
        <v>0</v>
      </c>
      <c r="Q83" s="199"/>
      <c r="R83" s="200">
        <f>SUM(R84:R86)</f>
        <v>0.0028700000000000002</v>
      </c>
      <c r="S83" s="199"/>
      <c r="T83" s="201">
        <f>SUM(T84:T86)</f>
        <v>0.00645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81</v>
      </c>
      <c r="AT83" s="203" t="s">
        <v>70</v>
      </c>
      <c r="AU83" s="203" t="s">
        <v>79</v>
      </c>
      <c r="AY83" s="202" t="s">
        <v>173</v>
      </c>
      <c r="BK83" s="204">
        <f>SUM(BK84:BK86)</f>
        <v>0</v>
      </c>
    </row>
    <row r="84" s="2" customFormat="1" ht="16.5" customHeight="1">
      <c r="A84" s="40"/>
      <c r="B84" s="41"/>
      <c r="C84" s="207" t="s">
        <v>79</v>
      </c>
      <c r="D84" s="207" t="s">
        <v>175</v>
      </c>
      <c r="E84" s="208" t="s">
        <v>1252</v>
      </c>
      <c r="F84" s="209" t="s">
        <v>1253</v>
      </c>
      <c r="G84" s="210" t="s">
        <v>223</v>
      </c>
      <c r="H84" s="211">
        <v>3</v>
      </c>
      <c r="I84" s="212"/>
      <c r="J84" s="213">
        <f>ROUND(I84*H84,2)</f>
        <v>0</v>
      </c>
      <c r="K84" s="209" t="s">
        <v>19</v>
      </c>
      <c r="L84" s="46"/>
      <c r="M84" s="214" t="s">
        <v>19</v>
      </c>
      <c r="N84" s="215" t="s">
        <v>42</v>
      </c>
      <c r="O84" s="86"/>
      <c r="P84" s="216">
        <f>O84*H84</f>
        <v>0</v>
      </c>
      <c r="Q84" s="216">
        <v>0.00011</v>
      </c>
      <c r="R84" s="216">
        <f>Q84*H84</f>
        <v>0.00033</v>
      </c>
      <c r="S84" s="216">
        <v>0.00215</v>
      </c>
      <c r="T84" s="217">
        <f>S84*H84</f>
        <v>0.00645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8" t="s">
        <v>280</v>
      </c>
      <c r="AT84" s="218" t="s">
        <v>175</v>
      </c>
      <c r="AU84" s="218" t="s">
        <v>81</v>
      </c>
      <c r="AY84" s="19" t="s">
        <v>173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79</v>
      </c>
      <c r="BK84" s="219">
        <f>ROUND(I84*H84,2)</f>
        <v>0</v>
      </c>
      <c r="BL84" s="19" t="s">
        <v>280</v>
      </c>
      <c r="BM84" s="218" t="s">
        <v>1254</v>
      </c>
    </row>
    <row r="85" s="2" customFormat="1" ht="16.5" customHeight="1">
      <c r="A85" s="40"/>
      <c r="B85" s="41"/>
      <c r="C85" s="207" t="s">
        <v>245</v>
      </c>
      <c r="D85" s="207" t="s">
        <v>175</v>
      </c>
      <c r="E85" s="208" t="s">
        <v>1255</v>
      </c>
      <c r="F85" s="209" t="s">
        <v>1256</v>
      </c>
      <c r="G85" s="210" t="s">
        <v>223</v>
      </c>
      <c r="H85" s="211">
        <v>3</v>
      </c>
      <c r="I85" s="212"/>
      <c r="J85" s="213">
        <f>ROUND(I85*H85,2)</f>
        <v>0</v>
      </c>
      <c r="K85" s="209" t="s">
        <v>19</v>
      </c>
      <c r="L85" s="46"/>
      <c r="M85" s="214" t="s">
        <v>19</v>
      </c>
      <c r="N85" s="215" t="s">
        <v>42</v>
      </c>
      <c r="O85" s="86"/>
      <c r="P85" s="216">
        <f>O85*H85</f>
        <v>0</v>
      </c>
      <c r="Q85" s="216">
        <v>0.00064999999999999997</v>
      </c>
      <c r="R85" s="216">
        <f>Q85*H85</f>
        <v>0.0019499999999999999</v>
      </c>
      <c r="S85" s="216">
        <v>0</v>
      </c>
      <c r="T85" s="217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8" t="s">
        <v>280</v>
      </c>
      <c r="AT85" s="218" t="s">
        <v>175</v>
      </c>
      <c r="AU85" s="218" t="s">
        <v>81</v>
      </c>
      <c r="AY85" s="19" t="s">
        <v>173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19" t="s">
        <v>79</v>
      </c>
      <c r="BK85" s="219">
        <f>ROUND(I85*H85,2)</f>
        <v>0</v>
      </c>
      <c r="BL85" s="19" t="s">
        <v>280</v>
      </c>
      <c r="BM85" s="218" t="s">
        <v>1257</v>
      </c>
    </row>
    <row r="86" s="2" customFormat="1" ht="16.5" customHeight="1">
      <c r="A86" s="40"/>
      <c r="B86" s="41"/>
      <c r="C86" s="207" t="s">
        <v>252</v>
      </c>
      <c r="D86" s="207" t="s">
        <v>175</v>
      </c>
      <c r="E86" s="208" t="s">
        <v>1258</v>
      </c>
      <c r="F86" s="209" t="s">
        <v>1259</v>
      </c>
      <c r="G86" s="210" t="s">
        <v>178</v>
      </c>
      <c r="H86" s="211">
        <v>1</v>
      </c>
      <c r="I86" s="212"/>
      <c r="J86" s="213">
        <f>ROUND(I86*H86,2)</f>
        <v>0</v>
      </c>
      <c r="K86" s="209" t="s">
        <v>19</v>
      </c>
      <c r="L86" s="46"/>
      <c r="M86" s="272" t="s">
        <v>19</v>
      </c>
      <c r="N86" s="273" t="s">
        <v>42</v>
      </c>
      <c r="O86" s="274"/>
      <c r="P86" s="275">
        <f>O86*H86</f>
        <v>0</v>
      </c>
      <c r="Q86" s="275">
        <v>0.00059000000000000003</v>
      </c>
      <c r="R86" s="275">
        <f>Q86*H86</f>
        <v>0.00059000000000000003</v>
      </c>
      <c r="S86" s="275">
        <v>0</v>
      </c>
      <c r="T86" s="27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280</v>
      </c>
      <c r="AT86" s="218" t="s">
        <v>175</v>
      </c>
      <c r="AU86" s="218" t="s">
        <v>81</v>
      </c>
      <c r="AY86" s="19" t="s">
        <v>173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79</v>
      </c>
      <c r="BK86" s="219">
        <f>ROUND(I86*H86,2)</f>
        <v>0</v>
      </c>
      <c r="BL86" s="19" t="s">
        <v>280</v>
      </c>
      <c r="BM86" s="218" t="s">
        <v>1260</v>
      </c>
    </row>
    <row r="87" s="2" customFormat="1" ht="6.96" customHeight="1">
      <c r="A87" s="40"/>
      <c r="B87" s="61"/>
      <c r="C87" s="62"/>
      <c r="D87" s="62"/>
      <c r="E87" s="62"/>
      <c r="F87" s="62"/>
      <c r="G87" s="62"/>
      <c r="H87" s="62"/>
      <c r="I87" s="62"/>
      <c r="J87" s="62"/>
      <c r="K87" s="62"/>
      <c r="L87" s="46"/>
      <c r="M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</sheetData>
  <sheetProtection sheet="1" autoFilter="0" formatColumns="0" formatRows="0" objects="1" scenarios="1" spinCount="100000" saltValue="uxyL8t6oKBslSsEe9M3yx7rr4WMlV3lJGb5lrLEdKiA7avJXTg/9X1xgHvJ1m4HurU1zvlcojSpdO5H8iMlYsQ==" hashValue="asmk90c3AO3IUWP+JOO+NIDZebgkIb5eXTHPOlM5BVCYCKNRSX64vbtrn/gsbPXLg6/wYMACw4fnjv7JkRzmdg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1261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685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>Statutární město Liberec</v>
      </c>
      <c r="F15" s="40"/>
      <c r="G15" s="40"/>
      <c r="H15" s="40"/>
      <c r="I15" s="135" t="s">
        <v>28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>ISONOE INVEST a.s.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>ISONOE INVEST a.s.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19.25" customHeight="1">
      <c r="A27" s="141"/>
      <c r="B27" s="142"/>
      <c r="C27" s="141"/>
      <c r="D27" s="141"/>
      <c r="E27" s="143" t="s">
        <v>1262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ROUND(J79,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ROUND((SUM(BE79:BE108)),  2)</f>
        <v>0</v>
      </c>
      <c r="G33" s="40"/>
      <c r="H33" s="40"/>
      <c r="I33" s="151">
        <v>0.20999999999999999</v>
      </c>
      <c r="J33" s="150">
        <f>ROUND(((SUM(BE79:BE108))*I33),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ROUND((SUM(BF79:BF108)),  2)</f>
        <v>0</v>
      </c>
      <c r="G34" s="40"/>
      <c r="H34" s="40"/>
      <c r="I34" s="151">
        <v>0.12</v>
      </c>
      <c r="J34" s="150">
        <f>ROUND(((SUM(BF79:BF108))*I34),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ROUND((SUM(BG79:BG108)),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ROUND((SUM(BH79:BH108)),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ROUND((SUM(BI79:BI108)),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D.1.4.7 - GASTRO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31</v>
      </c>
      <c r="J54" s="38" t="str">
        <f>E21</f>
        <v>ISONOE INVEST a.s.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158</v>
      </c>
      <c r="D66" s="42"/>
      <c r="E66" s="42"/>
      <c r="F66" s="42"/>
      <c r="G66" s="42"/>
      <c r="H66" s="42"/>
      <c r="I66" s="42"/>
      <c r="J66" s="42"/>
      <c r="K66" s="4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6.5" customHeight="1">
      <c r="A69" s="40"/>
      <c r="B69" s="41"/>
      <c r="C69" s="42"/>
      <c r="D69" s="42"/>
      <c r="E69" s="163" t="str">
        <f>E7</f>
        <v>MŠ Sedmikráska - modernizace a stavební úpravy kuchyně</v>
      </c>
      <c r="F69" s="34"/>
      <c r="G69" s="34"/>
      <c r="H69" s="34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124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D.1.4.7 - GASTRO</v>
      </c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 xml:space="preserve"> </v>
      </c>
      <c r="G73" s="42"/>
      <c r="H73" s="42"/>
      <c r="I73" s="34" t="s">
        <v>23</v>
      </c>
      <c r="J73" s="74" t="str">
        <f>IF(J12="","",J12)</f>
        <v>7. 11. 2025</v>
      </c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>Statutární město Liberec</v>
      </c>
      <c r="G75" s="42"/>
      <c r="H75" s="42"/>
      <c r="I75" s="34" t="s">
        <v>31</v>
      </c>
      <c r="J75" s="38" t="str">
        <f>E21</f>
        <v>ISONOE INVEST a.s.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29</v>
      </c>
      <c r="D76" s="42"/>
      <c r="E76" s="42"/>
      <c r="F76" s="29" t="str">
        <f>IF(E18="","",E18)</f>
        <v>Vyplň údaj</v>
      </c>
      <c r="G76" s="42"/>
      <c r="H76" s="42"/>
      <c r="I76" s="34" t="s">
        <v>34</v>
      </c>
      <c r="J76" s="38" t="str">
        <f>E24</f>
        <v>ISONOE INVEST a.s.</v>
      </c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1" customFormat="1" ht="29.28" customHeight="1">
      <c r="A78" s="180"/>
      <c r="B78" s="181"/>
      <c r="C78" s="182" t="s">
        <v>159</v>
      </c>
      <c r="D78" s="183" t="s">
        <v>56</v>
      </c>
      <c r="E78" s="183" t="s">
        <v>52</v>
      </c>
      <c r="F78" s="183" t="s">
        <v>53</v>
      </c>
      <c r="G78" s="183" t="s">
        <v>160</v>
      </c>
      <c r="H78" s="183" t="s">
        <v>161</v>
      </c>
      <c r="I78" s="183" t="s">
        <v>162</v>
      </c>
      <c r="J78" s="183" t="s">
        <v>140</v>
      </c>
      <c r="K78" s="184" t="s">
        <v>163</v>
      </c>
      <c r="L78" s="185"/>
      <c r="M78" s="94" t="s">
        <v>19</v>
      </c>
      <c r="N78" s="95" t="s">
        <v>41</v>
      </c>
      <c r="O78" s="95" t="s">
        <v>164</v>
      </c>
      <c r="P78" s="95" t="s">
        <v>165</v>
      </c>
      <c r="Q78" s="95" t="s">
        <v>166</v>
      </c>
      <c r="R78" s="95" t="s">
        <v>167</v>
      </c>
      <c r="S78" s="95" t="s">
        <v>168</v>
      </c>
      <c r="T78" s="96" t="s">
        <v>169</v>
      </c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</row>
    <row r="79" s="2" customFormat="1" ht="22.8" customHeight="1">
      <c r="A79" s="40"/>
      <c r="B79" s="41"/>
      <c r="C79" s="101" t="s">
        <v>170</v>
      </c>
      <c r="D79" s="42"/>
      <c r="E79" s="42"/>
      <c r="F79" s="42"/>
      <c r="G79" s="42"/>
      <c r="H79" s="42"/>
      <c r="I79" s="42"/>
      <c r="J79" s="186">
        <f>BK79</f>
        <v>0</v>
      </c>
      <c r="K79" s="42"/>
      <c r="L79" s="46"/>
      <c r="M79" s="97"/>
      <c r="N79" s="187"/>
      <c r="O79" s="98"/>
      <c r="P79" s="188">
        <f>SUM(P80:P108)</f>
        <v>0</v>
      </c>
      <c r="Q79" s="98"/>
      <c r="R79" s="188">
        <f>SUM(R80:R108)</f>
        <v>0</v>
      </c>
      <c r="S79" s="98"/>
      <c r="T79" s="189">
        <f>SUM(T80:T108)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70</v>
      </c>
      <c r="AU79" s="19" t="s">
        <v>141</v>
      </c>
      <c r="BK79" s="190">
        <f>SUM(BK80:BK108)</f>
        <v>0</v>
      </c>
    </row>
    <row r="80" s="2" customFormat="1" ht="37.8" customHeight="1">
      <c r="A80" s="40"/>
      <c r="B80" s="41"/>
      <c r="C80" s="207" t="s">
        <v>79</v>
      </c>
      <c r="D80" s="207" t="s">
        <v>175</v>
      </c>
      <c r="E80" s="208" t="s">
        <v>1263</v>
      </c>
      <c r="F80" s="209" t="s">
        <v>1264</v>
      </c>
      <c r="G80" s="210" t="s">
        <v>178</v>
      </c>
      <c r="H80" s="211">
        <v>1</v>
      </c>
      <c r="I80" s="212"/>
      <c r="J80" s="213">
        <f>ROUND(I80*H80,2)</f>
        <v>0</v>
      </c>
      <c r="K80" s="209" t="s">
        <v>19</v>
      </c>
      <c r="L80" s="46"/>
      <c r="M80" s="214" t="s">
        <v>19</v>
      </c>
      <c r="N80" s="215" t="s">
        <v>42</v>
      </c>
      <c r="O80" s="86"/>
      <c r="P80" s="216">
        <f>O80*H80</f>
        <v>0</v>
      </c>
      <c r="Q80" s="216">
        <v>0</v>
      </c>
      <c r="R80" s="216">
        <f>Q80*H80</f>
        <v>0</v>
      </c>
      <c r="S80" s="216">
        <v>0</v>
      </c>
      <c r="T80" s="217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18" t="s">
        <v>180</v>
      </c>
      <c r="AT80" s="218" t="s">
        <v>175</v>
      </c>
      <c r="AU80" s="218" t="s">
        <v>71</v>
      </c>
      <c r="AY80" s="19" t="s">
        <v>173</v>
      </c>
      <c r="BE80" s="219">
        <f>IF(N80="základní",J80,0)</f>
        <v>0</v>
      </c>
      <c r="BF80" s="219">
        <f>IF(N80="snížená",J80,0)</f>
        <v>0</v>
      </c>
      <c r="BG80" s="219">
        <f>IF(N80="zákl. přenesená",J80,0)</f>
        <v>0</v>
      </c>
      <c r="BH80" s="219">
        <f>IF(N80="sníž. přenesená",J80,0)</f>
        <v>0</v>
      </c>
      <c r="BI80" s="219">
        <f>IF(N80="nulová",J80,0)</f>
        <v>0</v>
      </c>
      <c r="BJ80" s="19" t="s">
        <v>79</v>
      </c>
      <c r="BK80" s="219">
        <f>ROUND(I80*H80,2)</f>
        <v>0</v>
      </c>
      <c r="BL80" s="19" t="s">
        <v>180</v>
      </c>
      <c r="BM80" s="218" t="s">
        <v>81</v>
      </c>
    </row>
    <row r="81" s="2" customFormat="1" ht="123" customHeight="1">
      <c r="A81" s="40"/>
      <c r="B81" s="41"/>
      <c r="C81" s="207" t="s">
        <v>81</v>
      </c>
      <c r="D81" s="207" t="s">
        <v>175</v>
      </c>
      <c r="E81" s="208" t="s">
        <v>1265</v>
      </c>
      <c r="F81" s="209" t="s">
        <v>1266</v>
      </c>
      <c r="G81" s="210" t="s">
        <v>178</v>
      </c>
      <c r="H81" s="211">
        <v>1</v>
      </c>
      <c r="I81" s="212"/>
      <c r="J81" s="213">
        <f>ROUND(I81*H81,2)</f>
        <v>0</v>
      </c>
      <c r="K81" s="209" t="s">
        <v>19</v>
      </c>
      <c r="L81" s="46"/>
      <c r="M81" s="214" t="s">
        <v>19</v>
      </c>
      <c r="N81" s="215" t="s">
        <v>42</v>
      </c>
      <c r="O81" s="86"/>
      <c r="P81" s="216">
        <f>O81*H81</f>
        <v>0</v>
      </c>
      <c r="Q81" s="216">
        <v>0</v>
      </c>
      <c r="R81" s="216">
        <f>Q81*H81</f>
        <v>0</v>
      </c>
      <c r="S81" s="216">
        <v>0</v>
      </c>
      <c r="T81" s="217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18" t="s">
        <v>180</v>
      </c>
      <c r="AT81" s="218" t="s">
        <v>175</v>
      </c>
      <c r="AU81" s="218" t="s">
        <v>71</v>
      </c>
      <c r="AY81" s="19" t="s">
        <v>173</v>
      </c>
      <c r="BE81" s="219">
        <f>IF(N81="základní",J81,0)</f>
        <v>0</v>
      </c>
      <c r="BF81" s="219">
        <f>IF(N81="snížená",J81,0)</f>
        <v>0</v>
      </c>
      <c r="BG81" s="219">
        <f>IF(N81="zákl. přenesená",J81,0)</f>
        <v>0</v>
      </c>
      <c r="BH81" s="219">
        <f>IF(N81="sníž. přenesená",J81,0)</f>
        <v>0</v>
      </c>
      <c r="BI81" s="219">
        <f>IF(N81="nulová",J81,0)</f>
        <v>0</v>
      </c>
      <c r="BJ81" s="19" t="s">
        <v>79</v>
      </c>
      <c r="BK81" s="219">
        <f>ROUND(I81*H81,2)</f>
        <v>0</v>
      </c>
      <c r="BL81" s="19" t="s">
        <v>180</v>
      </c>
      <c r="BM81" s="218" t="s">
        <v>180</v>
      </c>
    </row>
    <row r="82" s="2" customFormat="1" ht="66.75" customHeight="1">
      <c r="A82" s="40"/>
      <c r="B82" s="41"/>
      <c r="C82" s="207" t="s">
        <v>107</v>
      </c>
      <c r="D82" s="207" t="s">
        <v>175</v>
      </c>
      <c r="E82" s="208" t="s">
        <v>1267</v>
      </c>
      <c r="F82" s="209" t="s">
        <v>1268</v>
      </c>
      <c r="G82" s="210" t="s">
        <v>178</v>
      </c>
      <c r="H82" s="211">
        <v>1</v>
      </c>
      <c r="I82" s="212"/>
      <c r="J82" s="213">
        <f>ROUND(I82*H82,2)</f>
        <v>0</v>
      </c>
      <c r="K82" s="209" t="s">
        <v>19</v>
      </c>
      <c r="L82" s="46"/>
      <c r="M82" s="214" t="s">
        <v>19</v>
      </c>
      <c r="N82" s="215" t="s">
        <v>42</v>
      </c>
      <c r="O82" s="86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8" t="s">
        <v>180</v>
      </c>
      <c r="AT82" s="218" t="s">
        <v>175</v>
      </c>
      <c r="AU82" s="218" t="s">
        <v>71</v>
      </c>
      <c r="AY82" s="19" t="s">
        <v>173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19" t="s">
        <v>79</v>
      </c>
      <c r="BK82" s="219">
        <f>ROUND(I82*H82,2)</f>
        <v>0</v>
      </c>
      <c r="BL82" s="19" t="s">
        <v>180</v>
      </c>
      <c r="BM82" s="218" t="s">
        <v>212</v>
      </c>
    </row>
    <row r="83" s="2" customFormat="1" ht="37.8" customHeight="1">
      <c r="A83" s="40"/>
      <c r="B83" s="41"/>
      <c r="C83" s="207" t="s">
        <v>180</v>
      </c>
      <c r="D83" s="207" t="s">
        <v>175</v>
      </c>
      <c r="E83" s="208" t="s">
        <v>1269</v>
      </c>
      <c r="F83" s="209" t="s">
        <v>1270</v>
      </c>
      <c r="G83" s="210" t="s">
        <v>178</v>
      </c>
      <c r="H83" s="211">
        <v>1</v>
      </c>
      <c r="I83" s="212"/>
      <c r="J83" s="213">
        <f>ROUND(I83*H83,2)</f>
        <v>0</v>
      </c>
      <c r="K83" s="209" t="s">
        <v>19</v>
      </c>
      <c r="L83" s="46"/>
      <c r="M83" s="214" t="s">
        <v>19</v>
      </c>
      <c r="N83" s="215" t="s">
        <v>42</v>
      </c>
      <c r="O83" s="86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8" t="s">
        <v>180</v>
      </c>
      <c r="AT83" s="218" t="s">
        <v>175</v>
      </c>
      <c r="AU83" s="218" t="s">
        <v>71</v>
      </c>
      <c r="AY83" s="19" t="s">
        <v>173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19" t="s">
        <v>79</v>
      </c>
      <c r="BK83" s="219">
        <f>ROUND(I83*H83,2)</f>
        <v>0</v>
      </c>
      <c r="BL83" s="19" t="s">
        <v>180</v>
      </c>
      <c r="BM83" s="218" t="s">
        <v>195</v>
      </c>
    </row>
    <row r="84" s="2" customFormat="1" ht="16.5" customHeight="1">
      <c r="A84" s="40"/>
      <c r="B84" s="41"/>
      <c r="C84" s="207" t="s">
        <v>207</v>
      </c>
      <c r="D84" s="207" t="s">
        <v>175</v>
      </c>
      <c r="E84" s="208" t="s">
        <v>1271</v>
      </c>
      <c r="F84" s="209" t="s">
        <v>1272</v>
      </c>
      <c r="G84" s="210" t="s">
        <v>178</v>
      </c>
      <c r="H84" s="211">
        <v>1</v>
      </c>
      <c r="I84" s="212"/>
      <c r="J84" s="213">
        <f>ROUND(I84*H84,2)</f>
        <v>0</v>
      </c>
      <c r="K84" s="209" t="s">
        <v>19</v>
      </c>
      <c r="L84" s="46"/>
      <c r="M84" s="214" t="s">
        <v>19</v>
      </c>
      <c r="N84" s="215" t="s">
        <v>42</v>
      </c>
      <c r="O84" s="86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8" t="s">
        <v>180</v>
      </c>
      <c r="AT84" s="218" t="s">
        <v>175</v>
      </c>
      <c r="AU84" s="218" t="s">
        <v>71</v>
      </c>
      <c r="AY84" s="19" t="s">
        <v>173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79</v>
      </c>
      <c r="BK84" s="219">
        <f>ROUND(I84*H84,2)</f>
        <v>0</v>
      </c>
      <c r="BL84" s="19" t="s">
        <v>180</v>
      </c>
      <c r="BM84" s="218" t="s">
        <v>245</v>
      </c>
    </row>
    <row r="85" s="2" customFormat="1" ht="37.8" customHeight="1">
      <c r="A85" s="40"/>
      <c r="B85" s="41"/>
      <c r="C85" s="207" t="s">
        <v>212</v>
      </c>
      <c r="D85" s="207" t="s">
        <v>175</v>
      </c>
      <c r="E85" s="208" t="s">
        <v>1273</v>
      </c>
      <c r="F85" s="209" t="s">
        <v>1274</v>
      </c>
      <c r="G85" s="210" t="s">
        <v>178</v>
      </c>
      <c r="H85" s="211">
        <v>1</v>
      </c>
      <c r="I85" s="212"/>
      <c r="J85" s="213">
        <f>ROUND(I85*H85,2)</f>
        <v>0</v>
      </c>
      <c r="K85" s="209" t="s">
        <v>19</v>
      </c>
      <c r="L85" s="46"/>
      <c r="M85" s="214" t="s">
        <v>19</v>
      </c>
      <c r="N85" s="215" t="s">
        <v>42</v>
      </c>
      <c r="O85" s="86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8" t="s">
        <v>180</v>
      </c>
      <c r="AT85" s="218" t="s">
        <v>175</v>
      </c>
      <c r="AU85" s="218" t="s">
        <v>71</v>
      </c>
      <c r="AY85" s="19" t="s">
        <v>173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19" t="s">
        <v>79</v>
      </c>
      <c r="BK85" s="219">
        <f>ROUND(I85*H85,2)</f>
        <v>0</v>
      </c>
      <c r="BL85" s="19" t="s">
        <v>180</v>
      </c>
      <c r="BM85" s="218" t="s">
        <v>8</v>
      </c>
    </row>
    <row r="86" s="2" customFormat="1" ht="16.5" customHeight="1">
      <c r="A86" s="40"/>
      <c r="B86" s="41"/>
      <c r="C86" s="207" t="s">
        <v>220</v>
      </c>
      <c r="D86" s="207" t="s">
        <v>175</v>
      </c>
      <c r="E86" s="208" t="s">
        <v>1275</v>
      </c>
      <c r="F86" s="209" t="s">
        <v>1276</v>
      </c>
      <c r="G86" s="210" t="s">
        <v>178</v>
      </c>
      <c r="H86" s="211">
        <v>1</v>
      </c>
      <c r="I86" s="212"/>
      <c r="J86" s="213">
        <f>ROUND(I86*H86,2)</f>
        <v>0</v>
      </c>
      <c r="K86" s="209" t="s">
        <v>19</v>
      </c>
      <c r="L86" s="46"/>
      <c r="M86" s="214" t="s">
        <v>19</v>
      </c>
      <c r="N86" s="215" t="s">
        <v>42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180</v>
      </c>
      <c r="AT86" s="218" t="s">
        <v>175</v>
      </c>
      <c r="AU86" s="218" t="s">
        <v>71</v>
      </c>
      <c r="AY86" s="19" t="s">
        <v>173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79</v>
      </c>
      <c r="BK86" s="219">
        <f>ROUND(I86*H86,2)</f>
        <v>0</v>
      </c>
      <c r="BL86" s="19" t="s">
        <v>180</v>
      </c>
      <c r="BM86" s="218" t="s">
        <v>268</v>
      </c>
    </row>
    <row r="87" s="2" customFormat="1" ht="37.8" customHeight="1">
      <c r="A87" s="40"/>
      <c r="B87" s="41"/>
      <c r="C87" s="207" t="s">
        <v>195</v>
      </c>
      <c r="D87" s="207" t="s">
        <v>175</v>
      </c>
      <c r="E87" s="208" t="s">
        <v>1277</v>
      </c>
      <c r="F87" s="209" t="s">
        <v>1278</v>
      </c>
      <c r="G87" s="210" t="s">
        <v>178</v>
      </c>
      <c r="H87" s="211">
        <v>1</v>
      </c>
      <c r="I87" s="212"/>
      <c r="J87" s="213">
        <f>ROUND(I87*H87,2)</f>
        <v>0</v>
      </c>
      <c r="K87" s="209" t="s">
        <v>19</v>
      </c>
      <c r="L87" s="46"/>
      <c r="M87" s="214" t="s">
        <v>19</v>
      </c>
      <c r="N87" s="215" t="s">
        <v>42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180</v>
      </c>
      <c r="AT87" s="218" t="s">
        <v>175</v>
      </c>
      <c r="AU87" s="218" t="s">
        <v>71</v>
      </c>
      <c r="AY87" s="19" t="s">
        <v>173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79</v>
      </c>
      <c r="BK87" s="219">
        <f>ROUND(I87*H87,2)</f>
        <v>0</v>
      </c>
      <c r="BL87" s="19" t="s">
        <v>180</v>
      </c>
      <c r="BM87" s="218" t="s">
        <v>280</v>
      </c>
    </row>
    <row r="88" s="2" customFormat="1" ht="37.8" customHeight="1">
      <c r="A88" s="40"/>
      <c r="B88" s="41"/>
      <c r="C88" s="207" t="s">
        <v>235</v>
      </c>
      <c r="D88" s="207" t="s">
        <v>175</v>
      </c>
      <c r="E88" s="208" t="s">
        <v>1279</v>
      </c>
      <c r="F88" s="209" t="s">
        <v>1280</v>
      </c>
      <c r="G88" s="210" t="s">
        <v>178</v>
      </c>
      <c r="H88" s="211">
        <v>2</v>
      </c>
      <c r="I88" s="212"/>
      <c r="J88" s="213">
        <f>ROUND(I88*H88,2)</f>
        <v>0</v>
      </c>
      <c r="K88" s="209" t="s">
        <v>19</v>
      </c>
      <c r="L88" s="46"/>
      <c r="M88" s="214" t="s">
        <v>19</v>
      </c>
      <c r="N88" s="215" t="s">
        <v>42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180</v>
      </c>
      <c r="AT88" s="218" t="s">
        <v>175</v>
      </c>
      <c r="AU88" s="218" t="s">
        <v>71</v>
      </c>
      <c r="AY88" s="19" t="s">
        <v>173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79</v>
      </c>
      <c r="BK88" s="219">
        <f>ROUND(I88*H88,2)</f>
        <v>0</v>
      </c>
      <c r="BL88" s="19" t="s">
        <v>180</v>
      </c>
      <c r="BM88" s="218" t="s">
        <v>291</v>
      </c>
    </row>
    <row r="89" s="2" customFormat="1" ht="37.8" customHeight="1">
      <c r="A89" s="40"/>
      <c r="B89" s="41"/>
      <c r="C89" s="207" t="s">
        <v>245</v>
      </c>
      <c r="D89" s="207" t="s">
        <v>175</v>
      </c>
      <c r="E89" s="208" t="s">
        <v>1281</v>
      </c>
      <c r="F89" s="209" t="s">
        <v>1282</v>
      </c>
      <c r="G89" s="210" t="s">
        <v>178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42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180</v>
      </c>
      <c r="AT89" s="218" t="s">
        <v>175</v>
      </c>
      <c r="AU89" s="218" t="s">
        <v>71</v>
      </c>
      <c r="AY89" s="19" t="s">
        <v>173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79</v>
      </c>
      <c r="BK89" s="219">
        <f>ROUND(I89*H89,2)</f>
        <v>0</v>
      </c>
      <c r="BL89" s="19" t="s">
        <v>180</v>
      </c>
      <c r="BM89" s="218" t="s">
        <v>305</v>
      </c>
    </row>
    <row r="90" s="2" customFormat="1" ht="33" customHeight="1">
      <c r="A90" s="40"/>
      <c r="B90" s="41"/>
      <c r="C90" s="207" t="s">
        <v>252</v>
      </c>
      <c r="D90" s="207" t="s">
        <v>175</v>
      </c>
      <c r="E90" s="208" t="s">
        <v>1283</v>
      </c>
      <c r="F90" s="209" t="s">
        <v>1284</v>
      </c>
      <c r="G90" s="210" t="s">
        <v>178</v>
      </c>
      <c r="H90" s="211">
        <v>1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42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180</v>
      </c>
      <c r="AT90" s="218" t="s">
        <v>175</v>
      </c>
      <c r="AU90" s="218" t="s">
        <v>71</v>
      </c>
      <c r="AY90" s="19" t="s">
        <v>173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79</v>
      </c>
      <c r="BK90" s="219">
        <f>ROUND(I90*H90,2)</f>
        <v>0</v>
      </c>
      <c r="BL90" s="19" t="s">
        <v>180</v>
      </c>
      <c r="BM90" s="218" t="s">
        <v>318</v>
      </c>
    </row>
    <row r="91" s="2" customFormat="1" ht="44.25" customHeight="1">
      <c r="A91" s="40"/>
      <c r="B91" s="41"/>
      <c r="C91" s="207" t="s">
        <v>8</v>
      </c>
      <c r="D91" s="207" t="s">
        <v>175</v>
      </c>
      <c r="E91" s="208" t="s">
        <v>1285</v>
      </c>
      <c r="F91" s="209" t="s">
        <v>1286</v>
      </c>
      <c r="G91" s="210" t="s">
        <v>178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42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180</v>
      </c>
      <c r="AT91" s="218" t="s">
        <v>175</v>
      </c>
      <c r="AU91" s="218" t="s">
        <v>71</v>
      </c>
      <c r="AY91" s="19" t="s">
        <v>173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79</v>
      </c>
      <c r="BK91" s="219">
        <f>ROUND(I91*H91,2)</f>
        <v>0</v>
      </c>
      <c r="BL91" s="19" t="s">
        <v>180</v>
      </c>
      <c r="BM91" s="218" t="s">
        <v>328</v>
      </c>
    </row>
    <row r="92" s="2" customFormat="1" ht="37.8" customHeight="1">
      <c r="A92" s="40"/>
      <c r="B92" s="41"/>
      <c r="C92" s="207" t="s">
        <v>262</v>
      </c>
      <c r="D92" s="207" t="s">
        <v>175</v>
      </c>
      <c r="E92" s="208" t="s">
        <v>1287</v>
      </c>
      <c r="F92" s="209" t="s">
        <v>1288</v>
      </c>
      <c r="G92" s="210" t="s">
        <v>178</v>
      </c>
      <c r="H92" s="211">
        <v>1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42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180</v>
      </c>
      <c r="AT92" s="218" t="s">
        <v>175</v>
      </c>
      <c r="AU92" s="218" t="s">
        <v>71</v>
      </c>
      <c r="AY92" s="19" t="s">
        <v>173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79</v>
      </c>
      <c r="BK92" s="219">
        <f>ROUND(I92*H92,2)</f>
        <v>0</v>
      </c>
      <c r="BL92" s="19" t="s">
        <v>180</v>
      </c>
      <c r="BM92" s="218" t="s">
        <v>336</v>
      </c>
    </row>
    <row r="93" s="2" customFormat="1" ht="134.25" customHeight="1">
      <c r="A93" s="40"/>
      <c r="B93" s="41"/>
      <c r="C93" s="207" t="s">
        <v>268</v>
      </c>
      <c r="D93" s="207" t="s">
        <v>175</v>
      </c>
      <c r="E93" s="208" t="s">
        <v>1289</v>
      </c>
      <c r="F93" s="209" t="s">
        <v>1290</v>
      </c>
      <c r="G93" s="210" t="s">
        <v>178</v>
      </c>
      <c r="H93" s="211">
        <v>1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180</v>
      </c>
      <c r="AT93" s="218" t="s">
        <v>175</v>
      </c>
      <c r="AU93" s="218" t="s">
        <v>71</v>
      </c>
      <c r="AY93" s="19" t="s">
        <v>173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180</v>
      </c>
      <c r="BM93" s="218" t="s">
        <v>353</v>
      </c>
    </row>
    <row r="94" s="2" customFormat="1" ht="37.8" customHeight="1">
      <c r="A94" s="40"/>
      <c r="B94" s="41"/>
      <c r="C94" s="207" t="s">
        <v>274</v>
      </c>
      <c r="D94" s="207" t="s">
        <v>175</v>
      </c>
      <c r="E94" s="208" t="s">
        <v>1291</v>
      </c>
      <c r="F94" s="209" t="s">
        <v>1292</v>
      </c>
      <c r="G94" s="210" t="s">
        <v>178</v>
      </c>
      <c r="H94" s="211">
        <v>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180</v>
      </c>
      <c r="AT94" s="218" t="s">
        <v>175</v>
      </c>
      <c r="AU94" s="218" t="s">
        <v>71</v>
      </c>
      <c r="AY94" s="19" t="s">
        <v>173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180</v>
      </c>
      <c r="BM94" s="218" t="s">
        <v>364</v>
      </c>
    </row>
    <row r="95" s="2" customFormat="1" ht="37.8" customHeight="1">
      <c r="A95" s="40"/>
      <c r="B95" s="41"/>
      <c r="C95" s="207" t="s">
        <v>280</v>
      </c>
      <c r="D95" s="207" t="s">
        <v>175</v>
      </c>
      <c r="E95" s="208" t="s">
        <v>1287</v>
      </c>
      <c r="F95" s="209" t="s">
        <v>1288</v>
      </c>
      <c r="G95" s="210" t="s">
        <v>178</v>
      </c>
      <c r="H95" s="211">
        <v>1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42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180</v>
      </c>
      <c r="AT95" s="218" t="s">
        <v>175</v>
      </c>
      <c r="AU95" s="218" t="s">
        <v>71</v>
      </c>
      <c r="AY95" s="19" t="s">
        <v>173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79</v>
      </c>
      <c r="BK95" s="219">
        <f>ROUND(I95*H95,2)</f>
        <v>0</v>
      </c>
      <c r="BL95" s="19" t="s">
        <v>180</v>
      </c>
      <c r="BM95" s="218" t="s">
        <v>375</v>
      </c>
    </row>
    <row r="96" s="2" customFormat="1" ht="114.9" customHeight="1">
      <c r="A96" s="40"/>
      <c r="B96" s="41"/>
      <c r="C96" s="207" t="s">
        <v>286</v>
      </c>
      <c r="D96" s="207" t="s">
        <v>175</v>
      </c>
      <c r="E96" s="208" t="s">
        <v>1293</v>
      </c>
      <c r="F96" s="209" t="s">
        <v>1294</v>
      </c>
      <c r="G96" s="210" t="s">
        <v>178</v>
      </c>
      <c r="H96" s="211">
        <v>1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42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180</v>
      </c>
      <c r="AT96" s="218" t="s">
        <v>175</v>
      </c>
      <c r="AU96" s="218" t="s">
        <v>71</v>
      </c>
      <c r="AY96" s="19" t="s">
        <v>173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180</v>
      </c>
      <c r="BM96" s="218" t="s">
        <v>384</v>
      </c>
    </row>
    <row r="97" s="2" customFormat="1" ht="33" customHeight="1">
      <c r="A97" s="40"/>
      <c r="B97" s="41"/>
      <c r="C97" s="207" t="s">
        <v>291</v>
      </c>
      <c r="D97" s="207" t="s">
        <v>175</v>
      </c>
      <c r="E97" s="208" t="s">
        <v>1295</v>
      </c>
      <c r="F97" s="209" t="s">
        <v>1284</v>
      </c>
      <c r="G97" s="210" t="s">
        <v>178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180</v>
      </c>
      <c r="AT97" s="218" t="s">
        <v>175</v>
      </c>
      <c r="AU97" s="218" t="s">
        <v>71</v>
      </c>
      <c r="AY97" s="19" t="s">
        <v>173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180</v>
      </c>
      <c r="BM97" s="218" t="s">
        <v>395</v>
      </c>
    </row>
    <row r="98" s="2" customFormat="1" ht="33" customHeight="1">
      <c r="A98" s="40"/>
      <c r="B98" s="41"/>
      <c r="C98" s="207" t="s">
        <v>299</v>
      </c>
      <c r="D98" s="207" t="s">
        <v>175</v>
      </c>
      <c r="E98" s="208" t="s">
        <v>1296</v>
      </c>
      <c r="F98" s="209" t="s">
        <v>1297</v>
      </c>
      <c r="G98" s="210" t="s">
        <v>178</v>
      </c>
      <c r="H98" s="211">
        <v>1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42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180</v>
      </c>
      <c r="AT98" s="218" t="s">
        <v>175</v>
      </c>
      <c r="AU98" s="218" t="s">
        <v>71</v>
      </c>
      <c r="AY98" s="19" t="s">
        <v>173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180</v>
      </c>
      <c r="BM98" s="218" t="s">
        <v>410</v>
      </c>
    </row>
    <row r="99" s="2" customFormat="1" ht="37.8" customHeight="1">
      <c r="A99" s="40"/>
      <c r="B99" s="41"/>
      <c r="C99" s="207" t="s">
        <v>305</v>
      </c>
      <c r="D99" s="207" t="s">
        <v>175</v>
      </c>
      <c r="E99" s="208" t="s">
        <v>1298</v>
      </c>
      <c r="F99" s="209" t="s">
        <v>1299</v>
      </c>
      <c r="G99" s="210" t="s">
        <v>178</v>
      </c>
      <c r="H99" s="211">
        <v>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180</v>
      </c>
      <c r="AT99" s="218" t="s">
        <v>175</v>
      </c>
      <c r="AU99" s="218" t="s">
        <v>71</v>
      </c>
      <c r="AY99" s="19" t="s">
        <v>173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180</v>
      </c>
      <c r="BM99" s="218" t="s">
        <v>421</v>
      </c>
    </row>
    <row r="100" s="2" customFormat="1" ht="123" customHeight="1">
      <c r="A100" s="40"/>
      <c r="B100" s="41"/>
      <c r="C100" s="207" t="s">
        <v>7</v>
      </c>
      <c r="D100" s="207" t="s">
        <v>175</v>
      </c>
      <c r="E100" s="208" t="s">
        <v>1300</v>
      </c>
      <c r="F100" s="209" t="s">
        <v>1301</v>
      </c>
      <c r="G100" s="210" t="s">
        <v>178</v>
      </c>
      <c r="H100" s="211">
        <v>1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180</v>
      </c>
      <c r="AT100" s="218" t="s">
        <v>175</v>
      </c>
      <c r="AU100" s="218" t="s">
        <v>71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180</v>
      </c>
      <c r="BM100" s="218" t="s">
        <v>431</v>
      </c>
    </row>
    <row r="101" s="2" customFormat="1" ht="62.7" customHeight="1">
      <c r="A101" s="40"/>
      <c r="B101" s="41"/>
      <c r="C101" s="207" t="s">
        <v>318</v>
      </c>
      <c r="D101" s="207" t="s">
        <v>175</v>
      </c>
      <c r="E101" s="208" t="s">
        <v>1302</v>
      </c>
      <c r="F101" s="209" t="s">
        <v>1303</v>
      </c>
      <c r="G101" s="210" t="s">
        <v>178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42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180</v>
      </c>
      <c r="AT101" s="218" t="s">
        <v>175</v>
      </c>
      <c r="AU101" s="218" t="s">
        <v>71</v>
      </c>
      <c r="AY101" s="19" t="s">
        <v>173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79</v>
      </c>
      <c r="BK101" s="219">
        <f>ROUND(I101*H101,2)</f>
        <v>0</v>
      </c>
      <c r="BL101" s="19" t="s">
        <v>180</v>
      </c>
      <c r="BM101" s="218" t="s">
        <v>443</v>
      </c>
    </row>
    <row r="102" s="2" customFormat="1" ht="156.75" customHeight="1">
      <c r="A102" s="40"/>
      <c r="B102" s="41"/>
      <c r="C102" s="207" t="s">
        <v>323</v>
      </c>
      <c r="D102" s="207" t="s">
        <v>175</v>
      </c>
      <c r="E102" s="208" t="s">
        <v>1304</v>
      </c>
      <c r="F102" s="209" t="s">
        <v>1305</v>
      </c>
      <c r="G102" s="210" t="s">
        <v>178</v>
      </c>
      <c r="H102" s="211">
        <v>1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42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180</v>
      </c>
      <c r="AT102" s="218" t="s">
        <v>175</v>
      </c>
      <c r="AU102" s="218" t="s">
        <v>71</v>
      </c>
      <c r="AY102" s="19" t="s">
        <v>173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79</v>
      </c>
      <c r="BK102" s="219">
        <f>ROUND(I102*H102,2)</f>
        <v>0</v>
      </c>
      <c r="BL102" s="19" t="s">
        <v>180</v>
      </c>
      <c r="BM102" s="218" t="s">
        <v>455</v>
      </c>
    </row>
    <row r="103" s="2" customFormat="1" ht="33" customHeight="1">
      <c r="A103" s="40"/>
      <c r="B103" s="41"/>
      <c r="C103" s="207" t="s">
        <v>328</v>
      </c>
      <c r="D103" s="207" t="s">
        <v>175</v>
      </c>
      <c r="E103" s="208" t="s">
        <v>1306</v>
      </c>
      <c r="F103" s="209" t="s">
        <v>1307</v>
      </c>
      <c r="G103" s="210" t="s">
        <v>178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42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180</v>
      </c>
      <c r="AT103" s="218" t="s">
        <v>175</v>
      </c>
      <c r="AU103" s="218" t="s">
        <v>71</v>
      </c>
      <c r="AY103" s="19" t="s">
        <v>173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180</v>
      </c>
      <c r="BM103" s="218" t="s">
        <v>467</v>
      </c>
    </row>
    <row r="104" s="2" customFormat="1" ht="33" customHeight="1">
      <c r="A104" s="40"/>
      <c r="B104" s="41"/>
      <c r="C104" s="207" t="s">
        <v>332</v>
      </c>
      <c r="D104" s="207" t="s">
        <v>175</v>
      </c>
      <c r="E104" s="208" t="s">
        <v>1308</v>
      </c>
      <c r="F104" s="209" t="s">
        <v>1309</v>
      </c>
      <c r="G104" s="210" t="s">
        <v>178</v>
      </c>
      <c r="H104" s="211">
        <v>1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42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180</v>
      </c>
      <c r="AT104" s="218" t="s">
        <v>175</v>
      </c>
      <c r="AU104" s="218" t="s">
        <v>71</v>
      </c>
      <c r="AY104" s="19" t="s">
        <v>173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79</v>
      </c>
      <c r="BK104" s="219">
        <f>ROUND(I104*H104,2)</f>
        <v>0</v>
      </c>
      <c r="BL104" s="19" t="s">
        <v>180</v>
      </c>
      <c r="BM104" s="218" t="s">
        <v>477</v>
      </c>
    </row>
    <row r="105" s="2" customFormat="1" ht="33" customHeight="1">
      <c r="A105" s="40"/>
      <c r="B105" s="41"/>
      <c r="C105" s="207" t="s">
        <v>336</v>
      </c>
      <c r="D105" s="207" t="s">
        <v>175</v>
      </c>
      <c r="E105" s="208" t="s">
        <v>1310</v>
      </c>
      <c r="F105" s="209" t="s">
        <v>1311</v>
      </c>
      <c r="G105" s="210" t="s">
        <v>178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42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180</v>
      </c>
      <c r="AT105" s="218" t="s">
        <v>175</v>
      </c>
      <c r="AU105" s="218" t="s">
        <v>71</v>
      </c>
      <c r="AY105" s="19" t="s">
        <v>173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180</v>
      </c>
      <c r="BM105" s="218" t="s">
        <v>489</v>
      </c>
    </row>
    <row r="106" s="2" customFormat="1" ht="33" customHeight="1">
      <c r="A106" s="40"/>
      <c r="B106" s="41"/>
      <c r="C106" s="207" t="s">
        <v>343</v>
      </c>
      <c r="D106" s="207" t="s">
        <v>175</v>
      </c>
      <c r="E106" s="208" t="s">
        <v>1312</v>
      </c>
      <c r="F106" s="209" t="s">
        <v>1313</v>
      </c>
      <c r="G106" s="210" t="s">
        <v>178</v>
      </c>
      <c r="H106" s="211">
        <v>1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42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180</v>
      </c>
      <c r="AT106" s="218" t="s">
        <v>175</v>
      </c>
      <c r="AU106" s="218" t="s">
        <v>71</v>
      </c>
      <c r="AY106" s="19" t="s">
        <v>173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79</v>
      </c>
      <c r="BK106" s="219">
        <f>ROUND(I106*H106,2)</f>
        <v>0</v>
      </c>
      <c r="BL106" s="19" t="s">
        <v>180</v>
      </c>
      <c r="BM106" s="218" t="s">
        <v>497</v>
      </c>
    </row>
    <row r="107" s="2" customFormat="1" ht="37.8" customHeight="1">
      <c r="A107" s="40"/>
      <c r="B107" s="41"/>
      <c r="C107" s="207" t="s">
        <v>353</v>
      </c>
      <c r="D107" s="207" t="s">
        <v>175</v>
      </c>
      <c r="E107" s="208" t="s">
        <v>1314</v>
      </c>
      <c r="F107" s="209" t="s">
        <v>1315</v>
      </c>
      <c r="G107" s="210" t="s">
        <v>178</v>
      </c>
      <c r="H107" s="211">
        <v>1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42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180</v>
      </c>
      <c r="AT107" s="218" t="s">
        <v>175</v>
      </c>
      <c r="AU107" s="218" t="s">
        <v>71</v>
      </c>
      <c r="AY107" s="19" t="s">
        <v>173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79</v>
      </c>
      <c r="BK107" s="219">
        <f>ROUND(I107*H107,2)</f>
        <v>0</v>
      </c>
      <c r="BL107" s="19" t="s">
        <v>180</v>
      </c>
      <c r="BM107" s="218" t="s">
        <v>507</v>
      </c>
    </row>
    <row r="108" s="2" customFormat="1" ht="16.5" customHeight="1">
      <c r="A108" s="40"/>
      <c r="B108" s="41"/>
      <c r="C108" s="207" t="s">
        <v>358</v>
      </c>
      <c r="D108" s="207" t="s">
        <v>175</v>
      </c>
      <c r="E108" s="208" t="s">
        <v>1316</v>
      </c>
      <c r="F108" s="209" t="s">
        <v>1317</v>
      </c>
      <c r="G108" s="210" t="s">
        <v>898</v>
      </c>
      <c r="H108" s="211">
        <v>1</v>
      </c>
      <c r="I108" s="212"/>
      <c r="J108" s="213">
        <f>ROUND(I108*H108,2)</f>
        <v>0</v>
      </c>
      <c r="K108" s="209" t="s">
        <v>19</v>
      </c>
      <c r="L108" s="46"/>
      <c r="M108" s="272" t="s">
        <v>19</v>
      </c>
      <c r="N108" s="273" t="s">
        <v>42</v>
      </c>
      <c r="O108" s="274"/>
      <c r="P108" s="275">
        <f>O108*H108</f>
        <v>0</v>
      </c>
      <c r="Q108" s="275">
        <v>0</v>
      </c>
      <c r="R108" s="275">
        <f>Q108*H108</f>
        <v>0</v>
      </c>
      <c r="S108" s="275">
        <v>0</v>
      </c>
      <c r="T108" s="27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180</v>
      </c>
      <c r="AT108" s="218" t="s">
        <v>175</v>
      </c>
      <c r="AU108" s="218" t="s">
        <v>71</v>
      </c>
      <c r="AY108" s="19" t="s">
        <v>173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79</v>
      </c>
      <c r="BK108" s="219">
        <f>ROUND(I108*H108,2)</f>
        <v>0</v>
      </c>
      <c r="BL108" s="19" t="s">
        <v>180</v>
      </c>
      <c r="BM108" s="218" t="s">
        <v>515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0thzBWXXJhTkzeARH+Y2G8ZEshZjCKkuU3XPpoKjkS8O8Lc/UwJyec+L4HpMstOLJtOuxSfPxe3VAdTM/4hrZA==" hashValue="98PMUT4cz+OFX9k7rwkaas5W62mr215m7/qSgElTttmogPqNz2dBmr5S0a01ZP5R9tESctW34nP3HzCFnSVsRg==" algorithmName="SHA-512" password="CC35"/>
  <autoFilter ref="C78:K108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</row>
    <row r="4" s="1" customFormat="1" ht="24.96" customHeight="1">
      <c r="B4" s="22"/>
      <c r="D4" s="133" t="s">
        <v>111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MŠ Sedmikráska - modernizace a stavební úpravy kuchyně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124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840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7. 11. 2025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19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32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32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ROUND((SUM(BE86:BE112)),  2)</f>
        <v>0</v>
      </c>
      <c r="G33" s="40"/>
      <c r="H33" s="40"/>
      <c r="I33" s="151">
        <v>0.20999999999999999</v>
      </c>
      <c r="J33" s="150">
        <f>ROUND(((SUM(BE86:BE112))*I33),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ROUND((SUM(BF86:BF112)),  2)</f>
        <v>0</v>
      </c>
      <c r="G34" s="40"/>
      <c r="H34" s="40"/>
      <c r="I34" s="151">
        <v>0.12</v>
      </c>
      <c r="J34" s="150">
        <f>ROUND(((SUM(BF86:BF112))*I34),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ROUND((SUM(BG86:BG112)),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ROUND((SUM(BH86:BH112)),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ROUND((SUM(BI86:BI112)),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138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MŠ Sedmikráska - modernizace a stavební úpravy kuchyně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7. 11. 2025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31</v>
      </c>
      <c r="J54" s="38" t="str">
        <f>E21</f>
        <v>ISONOE INVEST a.s.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ISONOE INVEST a.s.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139</v>
      </c>
      <c r="D57" s="165"/>
      <c r="E57" s="165"/>
      <c r="F57" s="165"/>
      <c r="G57" s="165"/>
      <c r="H57" s="165"/>
      <c r="I57" s="165"/>
      <c r="J57" s="166" t="s">
        <v>140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141</v>
      </c>
    </row>
    <row r="60" s="9" customFormat="1" ht="24.96" customHeight="1">
      <c r="A60" s="9"/>
      <c r="B60" s="168"/>
      <c r="C60" s="169"/>
      <c r="D60" s="170" t="s">
        <v>840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1318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1319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907</v>
      </c>
      <c r="E63" s="177"/>
      <c r="F63" s="177"/>
      <c r="G63" s="177"/>
      <c r="H63" s="177"/>
      <c r="I63" s="177"/>
      <c r="J63" s="178">
        <f>J95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1320</v>
      </c>
      <c r="E64" s="177"/>
      <c r="F64" s="177"/>
      <c r="G64" s="177"/>
      <c r="H64" s="177"/>
      <c r="I64" s="177"/>
      <c r="J64" s="178">
        <f>J104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1321</v>
      </c>
      <c r="E65" s="177"/>
      <c r="F65" s="177"/>
      <c r="G65" s="177"/>
      <c r="H65" s="177"/>
      <c r="I65" s="177"/>
      <c r="J65" s="178">
        <f>J106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842</v>
      </c>
      <c r="E66" s="177"/>
      <c r="F66" s="177"/>
      <c r="G66" s="177"/>
      <c r="H66" s="177"/>
      <c r="I66" s="177"/>
      <c r="J66" s="178">
        <f>J110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158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3" t="str">
        <f>E7</f>
        <v>MŠ Sedmikráska - modernizace a stavební úpravy kuchyně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124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VRN - Vedlejší rozpočtové náklady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Liberec</v>
      </c>
      <c r="G80" s="42"/>
      <c r="H80" s="42"/>
      <c r="I80" s="34" t="s">
        <v>23</v>
      </c>
      <c r="J80" s="74" t="str">
        <f>IF(J12="","",J12)</f>
        <v>7. 11. 2025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Statutární město Liberec</v>
      </c>
      <c r="G82" s="42"/>
      <c r="H82" s="42"/>
      <c r="I82" s="34" t="s">
        <v>31</v>
      </c>
      <c r="J82" s="38" t="str">
        <f>E21</f>
        <v>ISONOE INVEST a.s.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ISONOE INVEST a.s.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0"/>
      <c r="B85" s="181"/>
      <c r="C85" s="182" t="s">
        <v>159</v>
      </c>
      <c r="D85" s="183" t="s">
        <v>56</v>
      </c>
      <c r="E85" s="183" t="s">
        <v>52</v>
      </c>
      <c r="F85" s="183" t="s">
        <v>53</v>
      </c>
      <c r="G85" s="183" t="s">
        <v>160</v>
      </c>
      <c r="H85" s="183" t="s">
        <v>161</v>
      </c>
      <c r="I85" s="183" t="s">
        <v>162</v>
      </c>
      <c r="J85" s="183" t="s">
        <v>140</v>
      </c>
      <c r="K85" s="184" t="s">
        <v>163</v>
      </c>
      <c r="L85" s="185"/>
      <c r="M85" s="94" t="s">
        <v>19</v>
      </c>
      <c r="N85" s="95" t="s">
        <v>41</v>
      </c>
      <c r="O85" s="95" t="s">
        <v>164</v>
      </c>
      <c r="P85" s="95" t="s">
        <v>165</v>
      </c>
      <c r="Q85" s="95" t="s">
        <v>166</v>
      </c>
      <c r="R85" s="95" t="s">
        <v>167</v>
      </c>
      <c r="S85" s="95" t="s">
        <v>168</v>
      </c>
      <c r="T85" s="96" t="s">
        <v>169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0"/>
      <c r="B86" s="41"/>
      <c r="C86" s="101" t="s">
        <v>170</v>
      </c>
      <c r="D86" s="42"/>
      <c r="E86" s="42"/>
      <c r="F86" s="42"/>
      <c r="G86" s="42"/>
      <c r="H86" s="42"/>
      <c r="I86" s="42"/>
      <c r="J86" s="186">
        <f>BK86</f>
        <v>0</v>
      </c>
      <c r="K86" s="42"/>
      <c r="L86" s="46"/>
      <c r="M86" s="97"/>
      <c r="N86" s="187"/>
      <c r="O86" s="98"/>
      <c r="P86" s="188">
        <f>P87</f>
        <v>0</v>
      </c>
      <c r="Q86" s="98"/>
      <c r="R86" s="188">
        <f>R87</f>
        <v>0</v>
      </c>
      <c r="S86" s="98"/>
      <c r="T86" s="189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141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70</v>
      </c>
      <c r="E87" s="194" t="s">
        <v>100</v>
      </c>
      <c r="F87" s="194" t="s">
        <v>101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P88+P92+P95+P104+P106+P110</f>
        <v>0</v>
      </c>
      <c r="Q87" s="199"/>
      <c r="R87" s="200">
        <f>R88+R92+R95+R104+R106+R110</f>
        <v>0</v>
      </c>
      <c r="S87" s="199"/>
      <c r="T87" s="201">
        <f>T88+T92+T95+T104+T106+T110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207</v>
      </c>
      <c r="AT87" s="203" t="s">
        <v>70</v>
      </c>
      <c r="AU87" s="203" t="s">
        <v>71</v>
      </c>
      <c r="AY87" s="202" t="s">
        <v>173</v>
      </c>
      <c r="BK87" s="204">
        <f>BK88+BK92+BK95+BK104+BK106+BK110</f>
        <v>0</v>
      </c>
    </row>
    <row r="88" s="12" customFormat="1" ht="22.8" customHeight="1">
      <c r="A88" s="12"/>
      <c r="B88" s="191"/>
      <c r="C88" s="192"/>
      <c r="D88" s="193" t="s">
        <v>70</v>
      </c>
      <c r="E88" s="205" t="s">
        <v>885</v>
      </c>
      <c r="F88" s="205" t="s">
        <v>1322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SUM(P89:P91)</f>
        <v>0</v>
      </c>
      <c r="Q88" s="199"/>
      <c r="R88" s="200">
        <f>SUM(R89:R91)</f>
        <v>0</v>
      </c>
      <c r="S88" s="199"/>
      <c r="T88" s="201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207</v>
      </c>
      <c r="AT88" s="203" t="s">
        <v>70</v>
      </c>
      <c r="AU88" s="203" t="s">
        <v>79</v>
      </c>
      <c r="AY88" s="202" t="s">
        <v>173</v>
      </c>
      <c r="BK88" s="204">
        <f>SUM(BK89:BK91)</f>
        <v>0</v>
      </c>
    </row>
    <row r="89" s="2" customFormat="1" ht="16.5" customHeight="1">
      <c r="A89" s="40"/>
      <c r="B89" s="41"/>
      <c r="C89" s="207" t="s">
        <v>79</v>
      </c>
      <c r="D89" s="207" t="s">
        <v>175</v>
      </c>
      <c r="E89" s="208" t="s">
        <v>1323</v>
      </c>
      <c r="F89" s="209" t="s">
        <v>1324</v>
      </c>
      <c r="G89" s="210" t="s">
        <v>808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42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889</v>
      </c>
      <c r="AT89" s="218" t="s">
        <v>175</v>
      </c>
      <c r="AU89" s="218" t="s">
        <v>81</v>
      </c>
      <c r="AY89" s="19" t="s">
        <v>173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79</v>
      </c>
      <c r="BK89" s="219">
        <f>ROUND(I89*H89,2)</f>
        <v>0</v>
      </c>
      <c r="BL89" s="19" t="s">
        <v>889</v>
      </c>
      <c r="BM89" s="218" t="s">
        <v>1325</v>
      </c>
    </row>
    <row r="90" s="2" customFormat="1" ht="24.15" customHeight="1">
      <c r="A90" s="40"/>
      <c r="B90" s="41"/>
      <c r="C90" s="207" t="s">
        <v>81</v>
      </c>
      <c r="D90" s="207" t="s">
        <v>175</v>
      </c>
      <c r="E90" s="208" t="s">
        <v>887</v>
      </c>
      <c r="F90" s="209" t="s">
        <v>888</v>
      </c>
      <c r="G90" s="210" t="s">
        <v>1326</v>
      </c>
      <c r="H90" s="211">
        <v>1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42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180</v>
      </c>
      <c r="AT90" s="218" t="s">
        <v>175</v>
      </c>
      <c r="AU90" s="218" t="s">
        <v>81</v>
      </c>
      <c r="AY90" s="19" t="s">
        <v>173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79</v>
      </c>
      <c r="BK90" s="219">
        <f>ROUND(I90*H90,2)</f>
        <v>0</v>
      </c>
      <c r="BL90" s="19" t="s">
        <v>180</v>
      </c>
      <c r="BM90" s="218" t="s">
        <v>1327</v>
      </c>
    </row>
    <row r="91" s="2" customFormat="1" ht="24.15" customHeight="1">
      <c r="A91" s="40"/>
      <c r="B91" s="41"/>
      <c r="C91" s="207" t="s">
        <v>107</v>
      </c>
      <c r="D91" s="207" t="s">
        <v>175</v>
      </c>
      <c r="E91" s="208" t="s">
        <v>1328</v>
      </c>
      <c r="F91" s="209" t="s">
        <v>1329</v>
      </c>
      <c r="G91" s="210" t="s">
        <v>1326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42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180</v>
      </c>
      <c r="AT91" s="218" t="s">
        <v>175</v>
      </c>
      <c r="AU91" s="218" t="s">
        <v>81</v>
      </c>
      <c r="AY91" s="19" t="s">
        <v>173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79</v>
      </c>
      <c r="BK91" s="219">
        <f>ROUND(I91*H91,2)</f>
        <v>0</v>
      </c>
      <c r="BL91" s="19" t="s">
        <v>180</v>
      </c>
      <c r="BM91" s="218" t="s">
        <v>1330</v>
      </c>
    </row>
    <row r="92" s="12" customFormat="1" ht="22.8" customHeight="1">
      <c r="A92" s="12"/>
      <c r="B92" s="191"/>
      <c r="C92" s="192"/>
      <c r="D92" s="193" t="s">
        <v>70</v>
      </c>
      <c r="E92" s="205" t="s">
        <v>1331</v>
      </c>
      <c r="F92" s="205" t="s">
        <v>1332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SUM(P93:P94)</f>
        <v>0</v>
      </c>
      <c r="Q92" s="199"/>
      <c r="R92" s="200">
        <f>SUM(R93:R94)</f>
        <v>0</v>
      </c>
      <c r="S92" s="199"/>
      <c r="T92" s="201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207</v>
      </c>
      <c r="AT92" s="203" t="s">
        <v>70</v>
      </c>
      <c r="AU92" s="203" t="s">
        <v>79</v>
      </c>
      <c r="AY92" s="202" t="s">
        <v>173</v>
      </c>
      <c r="BK92" s="204">
        <f>SUM(BK93:BK94)</f>
        <v>0</v>
      </c>
    </row>
    <row r="93" s="2" customFormat="1" ht="24.15" customHeight="1">
      <c r="A93" s="40"/>
      <c r="B93" s="41"/>
      <c r="C93" s="207" t="s">
        <v>180</v>
      </c>
      <c r="D93" s="207" t="s">
        <v>175</v>
      </c>
      <c r="E93" s="208" t="s">
        <v>1333</v>
      </c>
      <c r="F93" s="209" t="s">
        <v>1334</v>
      </c>
      <c r="G93" s="210" t="s">
        <v>1326</v>
      </c>
      <c r="H93" s="211">
        <v>1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42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180</v>
      </c>
      <c r="AT93" s="218" t="s">
        <v>175</v>
      </c>
      <c r="AU93" s="218" t="s">
        <v>81</v>
      </c>
      <c r="AY93" s="19" t="s">
        <v>173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79</v>
      </c>
      <c r="BK93" s="219">
        <f>ROUND(I93*H93,2)</f>
        <v>0</v>
      </c>
      <c r="BL93" s="19" t="s">
        <v>180</v>
      </c>
      <c r="BM93" s="218" t="s">
        <v>1335</v>
      </c>
    </row>
    <row r="94" s="2" customFormat="1" ht="37.8" customHeight="1">
      <c r="A94" s="40"/>
      <c r="B94" s="41"/>
      <c r="C94" s="207" t="s">
        <v>207</v>
      </c>
      <c r="D94" s="207" t="s">
        <v>175</v>
      </c>
      <c r="E94" s="208" t="s">
        <v>1336</v>
      </c>
      <c r="F94" s="209" t="s">
        <v>1337</v>
      </c>
      <c r="G94" s="210" t="s">
        <v>898</v>
      </c>
      <c r="H94" s="211">
        <v>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180</v>
      </c>
      <c r="AT94" s="218" t="s">
        <v>175</v>
      </c>
      <c r="AU94" s="218" t="s">
        <v>81</v>
      </c>
      <c r="AY94" s="19" t="s">
        <v>173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180</v>
      </c>
      <c r="BM94" s="218" t="s">
        <v>1338</v>
      </c>
    </row>
    <row r="95" s="12" customFormat="1" ht="22.8" customHeight="1">
      <c r="A95" s="12"/>
      <c r="B95" s="191"/>
      <c r="C95" s="192"/>
      <c r="D95" s="193" t="s">
        <v>70</v>
      </c>
      <c r="E95" s="205" t="s">
        <v>1137</v>
      </c>
      <c r="F95" s="205" t="s">
        <v>1138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SUM(P96:P103)</f>
        <v>0</v>
      </c>
      <c r="Q95" s="199"/>
      <c r="R95" s="200">
        <f>SUM(R96:R103)</f>
        <v>0</v>
      </c>
      <c r="S95" s="199"/>
      <c r="T95" s="201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207</v>
      </c>
      <c r="AT95" s="203" t="s">
        <v>70</v>
      </c>
      <c r="AU95" s="203" t="s">
        <v>79</v>
      </c>
      <c r="AY95" s="202" t="s">
        <v>173</v>
      </c>
      <c r="BK95" s="204">
        <f>SUM(BK96:BK103)</f>
        <v>0</v>
      </c>
    </row>
    <row r="96" s="2" customFormat="1" ht="16.5" customHeight="1">
      <c r="A96" s="40"/>
      <c r="B96" s="41"/>
      <c r="C96" s="207" t="s">
        <v>212</v>
      </c>
      <c r="D96" s="207" t="s">
        <v>175</v>
      </c>
      <c r="E96" s="208" t="s">
        <v>1339</v>
      </c>
      <c r="F96" s="209" t="s">
        <v>1138</v>
      </c>
      <c r="G96" s="210" t="s">
        <v>898</v>
      </c>
      <c r="H96" s="211">
        <v>1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42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889</v>
      </c>
      <c r="AT96" s="218" t="s">
        <v>175</v>
      </c>
      <c r="AU96" s="218" t="s">
        <v>81</v>
      </c>
      <c r="AY96" s="19" t="s">
        <v>173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79</v>
      </c>
      <c r="BK96" s="219">
        <f>ROUND(I96*H96,2)</f>
        <v>0</v>
      </c>
      <c r="BL96" s="19" t="s">
        <v>889</v>
      </c>
      <c r="BM96" s="218" t="s">
        <v>1340</v>
      </c>
    </row>
    <row r="97" s="2" customFormat="1" ht="16.5" customHeight="1">
      <c r="A97" s="40"/>
      <c r="B97" s="41"/>
      <c r="C97" s="207" t="s">
        <v>220</v>
      </c>
      <c r="D97" s="207" t="s">
        <v>175</v>
      </c>
      <c r="E97" s="208" t="s">
        <v>1341</v>
      </c>
      <c r="F97" s="209" t="s">
        <v>1342</v>
      </c>
      <c r="G97" s="210" t="s">
        <v>898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180</v>
      </c>
      <c r="AT97" s="218" t="s">
        <v>175</v>
      </c>
      <c r="AU97" s="218" t="s">
        <v>81</v>
      </c>
      <c r="AY97" s="19" t="s">
        <v>173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180</v>
      </c>
      <c r="BM97" s="218" t="s">
        <v>1343</v>
      </c>
    </row>
    <row r="98" s="2" customFormat="1" ht="24.15" customHeight="1">
      <c r="A98" s="40"/>
      <c r="B98" s="41"/>
      <c r="C98" s="207" t="s">
        <v>195</v>
      </c>
      <c r="D98" s="207" t="s">
        <v>175</v>
      </c>
      <c r="E98" s="208" t="s">
        <v>1344</v>
      </c>
      <c r="F98" s="209" t="s">
        <v>1345</v>
      </c>
      <c r="G98" s="210" t="s">
        <v>1326</v>
      </c>
      <c r="H98" s="211">
        <v>1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42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180</v>
      </c>
      <c r="AT98" s="218" t="s">
        <v>175</v>
      </c>
      <c r="AU98" s="218" t="s">
        <v>81</v>
      </c>
      <c r="AY98" s="19" t="s">
        <v>173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180</v>
      </c>
      <c r="BM98" s="218" t="s">
        <v>1346</v>
      </c>
    </row>
    <row r="99" s="2" customFormat="1" ht="24.15" customHeight="1">
      <c r="A99" s="40"/>
      <c r="B99" s="41"/>
      <c r="C99" s="207" t="s">
        <v>235</v>
      </c>
      <c r="D99" s="207" t="s">
        <v>175</v>
      </c>
      <c r="E99" s="208" t="s">
        <v>1347</v>
      </c>
      <c r="F99" s="209" t="s">
        <v>1348</v>
      </c>
      <c r="G99" s="210" t="s">
        <v>1326</v>
      </c>
      <c r="H99" s="211">
        <v>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42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180</v>
      </c>
      <c r="AT99" s="218" t="s">
        <v>175</v>
      </c>
      <c r="AU99" s="218" t="s">
        <v>81</v>
      </c>
      <c r="AY99" s="19" t="s">
        <v>173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79</v>
      </c>
      <c r="BK99" s="219">
        <f>ROUND(I99*H99,2)</f>
        <v>0</v>
      </c>
      <c r="BL99" s="19" t="s">
        <v>180</v>
      </c>
      <c r="BM99" s="218" t="s">
        <v>1349</v>
      </c>
    </row>
    <row r="100" s="2" customFormat="1" ht="24.15" customHeight="1">
      <c r="A100" s="40"/>
      <c r="B100" s="41"/>
      <c r="C100" s="207" t="s">
        <v>245</v>
      </c>
      <c r="D100" s="207" t="s">
        <v>175</v>
      </c>
      <c r="E100" s="208" t="s">
        <v>1350</v>
      </c>
      <c r="F100" s="209" t="s">
        <v>1351</v>
      </c>
      <c r="G100" s="210" t="s">
        <v>1326</v>
      </c>
      <c r="H100" s="211">
        <v>1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180</v>
      </c>
      <c r="AT100" s="218" t="s">
        <v>175</v>
      </c>
      <c r="AU100" s="218" t="s">
        <v>81</v>
      </c>
      <c r="AY100" s="19" t="s">
        <v>173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180</v>
      </c>
      <c r="BM100" s="218" t="s">
        <v>1352</v>
      </c>
    </row>
    <row r="101" s="2" customFormat="1" ht="24.15" customHeight="1">
      <c r="A101" s="40"/>
      <c r="B101" s="41"/>
      <c r="C101" s="207" t="s">
        <v>252</v>
      </c>
      <c r="D101" s="207" t="s">
        <v>175</v>
      </c>
      <c r="E101" s="208" t="s">
        <v>1353</v>
      </c>
      <c r="F101" s="209" t="s">
        <v>1354</v>
      </c>
      <c r="G101" s="210" t="s">
        <v>1326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42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180</v>
      </c>
      <c r="AT101" s="218" t="s">
        <v>175</v>
      </c>
      <c r="AU101" s="218" t="s">
        <v>81</v>
      </c>
      <c r="AY101" s="19" t="s">
        <v>173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79</v>
      </c>
      <c r="BK101" s="219">
        <f>ROUND(I101*H101,2)</f>
        <v>0</v>
      </c>
      <c r="BL101" s="19" t="s">
        <v>180</v>
      </c>
      <c r="BM101" s="218" t="s">
        <v>1355</v>
      </c>
    </row>
    <row r="102" s="2" customFormat="1" ht="24.15" customHeight="1">
      <c r="A102" s="40"/>
      <c r="B102" s="41"/>
      <c r="C102" s="207" t="s">
        <v>8</v>
      </c>
      <c r="D102" s="207" t="s">
        <v>175</v>
      </c>
      <c r="E102" s="208" t="s">
        <v>1356</v>
      </c>
      <c r="F102" s="209" t="s">
        <v>1357</v>
      </c>
      <c r="G102" s="210" t="s">
        <v>1326</v>
      </c>
      <c r="H102" s="211">
        <v>1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42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180</v>
      </c>
      <c r="AT102" s="218" t="s">
        <v>175</v>
      </c>
      <c r="AU102" s="218" t="s">
        <v>81</v>
      </c>
      <c r="AY102" s="19" t="s">
        <v>173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79</v>
      </c>
      <c r="BK102" s="219">
        <f>ROUND(I102*H102,2)</f>
        <v>0</v>
      </c>
      <c r="BL102" s="19" t="s">
        <v>180</v>
      </c>
      <c r="BM102" s="218" t="s">
        <v>1358</v>
      </c>
    </row>
    <row r="103" s="2" customFormat="1" ht="24.15" customHeight="1">
      <c r="A103" s="40"/>
      <c r="B103" s="41"/>
      <c r="C103" s="207" t="s">
        <v>262</v>
      </c>
      <c r="D103" s="207" t="s">
        <v>175</v>
      </c>
      <c r="E103" s="208" t="s">
        <v>1359</v>
      </c>
      <c r="F103" s="209" t="s">
        <v>1360</v>
      </c>
      <c r="G103" s="210" t="s">
        <v>1326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42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180</v>
      </c>
      <c r="AT103" s="218" t="s">
        <v>175</v>
      </c>
      <c r="AU103" s="218" t="s">
        <v>81</v>
      </c>
      <c r="AY103" s="19" t="s">
        <v>173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79</v>
      </c>
      <c r="BK103" s="219">
        <f>ROUND(I103*H103,2)</f>
        <v>0</v>
      </c>
      <c r="BL103" s="19" t="s">
        <v>180</v>
      </c>
      <c r="BM103" s="218" t="s">
        <v>1361</v>
      </c>
    </row>
    <row r="104" s="12" customFormat="1" ht="22.8" customHeight="1">
      <c r="A104" s="12"/>
      <c r="B104" s="191"/>
      <c r="C104" s="192"/>
      <c r="D104" s="193" t="s">
        <v>70</v>
      </c>
      <c r="E104" s="205" t="s">
        <v>1362</v>
      </c>
      <c r="F104" s="205" t="s">
        <v>1363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P105</f>
        <v>0</v>
      </c>
      <c r="Q104" s="199"/>
      <c r="R104" s="200">
        <f>R105</f>
        <v>0</v>
      </c>
      <c r="S104" s="199"/>
      <c r="T104" s="201">
        <f>T105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207</v>
      </c>
      <c r="AT104" s="203" t="s">
        <v>70</v>
      </c>
      <c r="AU104" s="203" t="s">
        <v>79</v>
      </c>
      <c r="AY104" s="202" t="s">
        <v>173</v>
      </c>
      <c r="BK104" s="204">
        <f>BK105</f>
        <v>0</v>
      </c>
    </row>
    <row r="105" s="2" customFormat="1" ht="16.5" customHeight="1">
      <c r="A105" s="40"/>
      <c r="B105" s="41"/>
      <c r="C105" s="207" t="s">
        <v>268</v>
      </c>
      <c r="D105" s="207" t="s">
        <v>175</v>
      </c>
      <c r="E105" s="208" t="s">
        <v>1364</v>
      </c>
      <c r="F105" s="209" t="s">
        <v>1365</v>
      </c>
      <c r="G105" s="210" t="s">
        <v>898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42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180</v>
      </c>
      <c r="AT105" s="218" t="s">
        <v>175</v>
      </c>
      <c r="AU105" s="218" t="s">
        <v>81</v>
      </c>
      <c r="AY105" s="19" t="s">
        <v>173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79</v>
      </c>
      <c r="BK105" s="219">
        <f>ROUND(I105*H105,2)</f>
        <v>0</v>
      </c>
      <c r="BL105" s="19" t="s">
        <v>180</v>
      </c>
      <c r="BM105" s="218" t="s">
        <v>1366</v>
      </c>
    </row>
    <row r="106" s="12" customFormat="1" ht="22.8" customHeight="1">
      <c r="A106" s="12"/>
      <c r="B106" s="191"/>
      <c r="C106" s="192"/>
      <c r="D106" s="193" t="s">
        <v>70</v>
      </c>
      <c r="E106" s="205" t="s">
        <v>1367</v>
      </c>
      <c r="F106" s="205" t="s">
        <v>1368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SUM(P107:P109)</f>
        <v>0</v>
      </c>
      <c r="Q106" s="199"/>
      <c r="R106" s="200">
        <f>SUM(R107:R109)</f>
        <v>0</v>
      </c>
      <c r="S106" s="199"/>
      <c r="T106" s="201">
        <f>SUM(T107:T109)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207</v>
      </c>
      <c r="AT106" s="203" t="s">
        <v>70</v>
      </c>
      <c r="AU106" s="203" t="s">
        <v>79</v>
      </c>
      <c r="AY106" s="202" t="s">
        <v>173</v>
      </c>
      <c r="BK106" s="204">
        <f>SUM(BK107:BK109)</f>
        <v>0</v>
      </c>
    </row>
    <row r="107" s="2" customFormat="1" ht="24.15" customHeight="1">
      <c r="A107" s="40"/>
      <c r="B107" s="41"/>
      <c r="C107" s="207" t="s">
        <v>274</v>
      </c>
      <c r="D107" s="207" t="s">
        <v>175</v>
      </c>
      <c r="E107" s="208" t="s">
        <v>1369</v>
      </c>
      <c r="F107" s="209" t="s">
        <v>1363</v>
      </c>
      <c r="G107" s="210" t="s">
        <v>1326</v>
      </c>
      <c r="H107" s="211">
        <v>1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42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180</v>
      </c>
      <c r="AT107" s="218" t="s">
        <v>175</v>
      </c>
      <c r="AU107" s="218" t="s">
        <v>81</v>
      </c>
      <c r="AY107" s="19" t="s">
        <v>173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79</v>
      </c>
      <c r="BK107" s="219">
        <f>ROUND(I107*H107,2)</f>
        <v>0</v>
      </c>
      <c r="BL107" s="19" t="s">
        <v>180</v>
      </c>
      <c r="BM107" s="218" t="s">
        <v>1370</v>
      </c>
    </row>
    <row r="108" s="2" customFormat="1" ht="16.5" customHeight="1">
      <c r="A108" s="40"/>
      <c r="B108" s="41"/>
      <c r="C108" s="207" t="s">
        <v>280</v>
      </c>
      <c r="D108" s="207" t="s">
        <v>175</v>
      </c>
      <c r="E108" s="208" t="s">
        <v>1371</v>
      </c>
      <c r="F108" s="209" t="s">
        <v>1372</v>
      </c>
      <c r="G108" s="210" t="s">
        <v>898</v>
      </c>
      <c r="H108" s="211">
        <v>1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42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180</v>
      </c>
      <c r="AT108" s="218" t="s">
        <v>175</v>
      </c>
      <c r="AU108" s="218" t="s">
        <v>81</v>
      </c>
      <c r="AY108" s="19" t="s">
        <v>173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79</v>
      </c>
      <c r="BK108" s="219">
        <f>ROUND(I108*H108,2)</f>
        <v>0</v>
      </c>
      <c r="BL108" s="19" t="s">
        <v>180</v>
      </c>
      <c r="BM108" s="218" t="s">
        <v>1373</v>
      </c>
    </row>
    <row r="109" s="2" customFormat="1" ht="16.5" customHeight="1">
      <c r="A109" s="40"/>
      <c r="B109" s="41"/>
      <c r="C109" s="207" t="s">
        <v>286</v>
      </c>
      <c r="D109" s="207" t="s">
        <v>175</v>
      </c>
      <c r="E109" s="208" t="s">
        <v>1374</v>
      </c>
      <c r="F109" s="209" t="s">
        <v>1375</v>
      </c>
      <c r="G109" s="210" t="s">
        <v>898</v>
      </c>
      <c r="H109" s="211">
        <v>1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42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180</v>
      </c>
      <c r="AT109" s="218" t="s">
        <v>175</v>
      </c>
      <c r="AU109" s="218" t="s">
        <v>81</v>
      </c>
      <c r="AY109" s="19" t="s">
        <v>173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79</v>
      </c>
      <c r="BK109" s="219">
        <f>ROUND(I109*H109,2)</f>
        <v>0</v>
      </c>
      <c r="BL109" s="19" t="s">
        <v>180</v>
      </c>
      <c r="BM109" s="218" t="s">
        <v>1376</v>
      </c>
    </row>
    <row r="110" s="12" customFormat="1" ht="22.8" customHeight="1">
      <c r="A110" s="12"/>
      <c r="B110" s="191"/>
      <c r="C110" s="192"/>
      <c r="D110" s="193" t="s">
        <v>70</v>
      </c>
      <c r="E110" s="205" t="s">
        <v>891</v>
      </c>
      <c r="F110" s="205" t="s">
        <v>892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SUM(P111:P112)</f>
        <v>0</v>
      </c>
      <c r="Q110" s="199"/>
      <c r="R110" s="200">
        <f>SUM(R111:R112)</f>
        <v>0</v>
      </c>
      <c r="S110" s="199"/>
      <c r="T110" s="201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207</v>
      </c>
      <c r="AT110" s="203" t="s">
        <v>70</v>
      </c>
      <c r="AU110" s="203" t="s">
        <v>79</v>
      </c>
      <c r="AY110" s="202" t="s">
        <v>173</v>
      </c>
      <c r="BK110" s="204">
        <f>SUM(BK111:BK112)</f>
        <v>0</v>
      </c>
    </row>
    <row r="111" s="2" customFormat="1" ht="16.5" customHeight="1">
      <c r="A111" s="40"/>
      <c r="B111" s="41"/>
      <c r="C111" s="207" t="s">
        <v>291</v>
      </c>
      <c r="D111" s="207" t="s">
        <v>175</v>
      </c>
      <c r="E111" s="208" t="s">
        <v>1377</v>
      </c>
      <c r="F111" s="209" t="s">
        <v>1378</v>
      </c>
      <c r="G111" s="210" t="s">
        <v>898</v>
      </c>
      <c r="H111" s="211">
        <v>1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42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180</v>
      </c>
      <c r="AT111" s="218" t="s">
        <v>175</v>
      </c>
      <c r="AU111" s="218" t="s">
        <v>81</v>
      </c>
      <c r="AY111" s="19" t="s">
        <v>173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180</v>
      </c>
      <c r="BM111" s="218" t="s">
        <v>1379</v>
      </c>
    </row>
    <row r="112" s="2" customFormat="1" ht="24.15" customHeight="1">
      <c r="A112" s="40"/>
      <c r="B112" s="41"/>
      <c r="C112" s="207" t="s">
        <v>299</v>
      </c>
      <c r="D112" s="207" t="s">
        <v>175</v>
      </c>
      <c r="E112" s="208" t="s">
        <v>1380</v>
      </c>
      <c r="F112" s="209" t="s">
        <v>1113</v>
      </c>
      <c r="G112" s="210" t="s">
        <v>1326</v>
      </c>
      <c r="H112" s="211">
        <v>1</v>
      </c>
      <c r="I112" s="212"/>
      <c r="J112" s="213">
        <f>ROUND(I112*H112,2)</f>
        <v>0</v>
      </c>
      <c r="K112" s="209" t="s">
        <v>19</v>
      </c>
      <c r="L112" s="46"/>
      <c r="M112" s="272" t="s">
        <v>19</v>
      </c>
      <c r="N112" s="273" t="s">
        <v>42</v>
      </c>
      <c r="O112" s="274"/>
      <c r="P112" s="275">
        <f>O112*H112</f>
        <v>0</v>
      </c>
      <c r="Q112" s="275">
        <v>0</v>
      </c>
      <c r="R112" s="275">
        <f>Q112*H112</f>
        <v>0</v>
      </c>
      <c r="S112" s="275">
        <v>0</v>
      </c>
      <c r="T112" s="27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180</v>
      </c>
      <c r="AT112" s="218" t="s">
        <v>175</v>
      </c>
      <c r="AU112" s="218" t="s">
        <v>81</v>
      </c>
      <c r="AY112" s="19" t="s">
        <v>173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79</v>
      </c>
      <c r="BK112" s="219">
        <f>ROUND(I112*H112,2)</f>
        <v>0</v>
      </c>
      <c r="BL112" s="19" t="s">
        <v>180</v>
      </c>
      <c r="BM112" s="218" t="s">
        <v>1381</v>
      </c>
    </row>
    <row r="113" s="2" customFormat="1" ht="6.96" customHeight="1">
      <c r="A113" s="40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46"/>
      <c r="M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</sheetData>
  <sheetProtection sheet="1" autoFilter="0" formatColumns="0" formatRows="0" objects="1" scenarios="1" spinCount="100000" saltValue="L+9VpZhlNFvIP2M8m4AY9831KDvvn+detJwjeTomJuGuZ4U+WtfAMJ+XrgjiEwmAmF08gzg1cwrLnxNDrEUp8w==" hashValue="lpgGcuzn3a4qMy+c6bhwE3df4exwLBfK/8s3ylerH3EEMYe+g34p+Ope1Qx84UUa1UguIUYsKv5dQEF6OYXBww==" algorithmName="SHA-512" password="CC35"/>
  <autoFilter ref="C85:K11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Kudláček</dc:creator>
  <cp:lastModifiedBy>Jaroslav Kudláček</cp:lastModifiedBy>
  <dcterms:created xsi:type="dcterms:W3CDTF">2025-11-07T20:05:11Z</dcterms:created>
  <dcterms:modified xsi:type="dcterms:W3CDTF">2025-11-07T20:05:26Z</dcterms:modified>
</cp:coreProperties>
</file>