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4895" windowHeight="897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'Položky'!$A$1:$G$17</definedName>
    <definedName name="_xlnm.Print_Area" localSheetId="1">'Rekapitulace'!$A$1:$I$23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<sst xmlns="http://schemas.openxmlformats.org/spreadsheetml/2006/main" count="141" uniqueCount="111">
  <si>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</si>
  <si>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</si>
  <si>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</si>
  <si>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</si>
  <si>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</si>
  <si>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</si>
  <si>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</si>
  <si>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</si>
  <si>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</si>
  <si>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</si>
  <si>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</si>
  <si>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</si>
  <si>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</si>
  <si>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</si>
  <si>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</si>
  <si>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</si>
  <si>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</si>
  <si>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</si>
  <si>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</si>
  <si>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</si>
  <si>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</si>
  <si>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</si>
  <si>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</si>
  <si>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</si>
  <si>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</si>
  <si>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</si>
  <si>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</si>
  <si>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</si>
  <si>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</si>
  <si>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</si>
  <si>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</si>
  <si>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</si>
  <si>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</si>
  <si>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</si>
  <si>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</si>
  <si>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</si>
  <si>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</si>
  <si>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</si>
  <si>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</si>
  <si>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</si>
  <si>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</si>
  <si>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</si>
  <si>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</si>
  <si>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</si>
  <si>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</si>
  <si>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</si>
  <si>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</si>
  <si>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</si>
  <si>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</si>
  <si>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</si>
  <si>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</si>
  <si>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</si>
  <si>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</si>
  <si>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</si>
  <si>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</si>
  <si>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</si>
  <si>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</si>
  <si>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</si>
  <si>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</si>
  <si>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</si>
  <si>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</si>
  <si>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</si>
  <si>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</si>
  <si>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</si>
  <si>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</si>
  <si>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</si>
  <si>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</si>
  <si>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</si>
  <si>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</si>
  <si>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</si>
  <si>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</si>
  <si>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</si>
  <si>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</si>
  <si>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</si>
  <si>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</si>
  <si>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</si>
  <si>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IČ2013/012</t>
  </si>
  <si>
    <t>MŠ Beruška, Na Pískovně 761/3, Liberec 14</t>
  </si>
  <si>
    <t>SO1</t>
  </si>
  <si>
    <t>Oprava střešního pláště</t>
  </si>
  <si>
    <t>Var 1 - oprava asfaltovým pásem</t>
  </si>
  <si>
    <t>712</t>
  </si>
  <si>
    <t>Živičné nebo fóliové  krytiny</t>
  </si>
  <si>
    <t>71230084X</t>
  </si>
  <si>
    <t>Příprava plochy střech plochých do 10° prořez boulí, příprava podkladu</t>
  </si>
  <si>
    <t>m2</t>
  </si>
  <si>
    <t>712311101RZ1</t>
  </si>
  <si>
    <t>Povlaková krytina střech do 10°, za studena ALP 1 x nátěr - včetně dodávky ALP</t>
  </si>
  <si>
    <t>712341559R00</t>
  </si>
  <si>
    <t xml:space="preserve">Povlaková krytina střech do 10°, NAIP přitavením </t>
  </si>
  <si>
    <t>712741559R00</t>
  </si>
  <si>
    <t>Zesílení povlak.krytiny pásy přítav. NAIP š.330 mm provedení detailů</t>
  </si>
  <si>
    <t>m</t>
  </si>
  <si>
    <t>DEK1010151100</t>
  </si>
  <si>
    <t>998712201R00</t>
  </si>
  <si>
    <t xml:space="preserve">Přesun hmot pro povlakové krytiny, výšky do 6 m </t>
  </si>
  <si>
    <t>M211</t>
  </si>
  <si>
    <t>Hromosvod</t>
  </si>
  <si>
    <t>211909001</t>
  </si>
  <si>
    <t>Manipulace s hromosvodem dmtž, zpětná mtž, nadzvedávání, revize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</si>
  <si>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</si>
  <si>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</si>
  <si>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</si>
  <si>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</si>
  <si>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</si>
  <si>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</si>
  <si>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</si>
  <si>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</si>
  <si>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- možno ocenit  materiály jiných výrobců, ale se srovnatelnými parametry.</t>
  </si>
  <si>
    <t>Statutární město Liberec</t>
  </si>
  <si>
    <t>ELASTEK 40 SPECIAL DEKOR  tl.4mm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</si>
</sst>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167" fontId="25" fillId="18" borderId="62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0" fontId="26" fillId="0" borderId="0" xfId="0" applyFont="1" applyAlignment="1">
      <alignment horizontal="left" vertical="top" wrapText="1"/>
    </xf>
    <xf numFmtId="0" fontId="23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3" xfId="47" applyFont="1" applyBorder="1" applyAlignment="1">
      <alignment horizontal="center"/>
      <protection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8" xfId="47" applyFont="1" applyBorder="1" applyAlignment="1">
      <alignment horizontal="left"/>
      <protection/>
    </xf>
    <xf numFmtId="0" fontId="27" fillId="0" borderId="0" xfId="47" applyFont="1" applyAlignment="1">
      <alignment horizontal="center"/>
      <protection/>
    </xf>
    <xf numFmtId="49" fontId="0" fillId="0" borderId="65" xfId="47" applyNumberFormat="1" applyFont="1" applyBorder="1" applyAlignment="1">
      <alignment horizontal="center"/>
      <protection/>
    </xf>
    <xf numFmtId="0" fontId="0" fillId="0" borderId="67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8" xfId="47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Var 1 - oprava asfaltovým pásem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199"/>
      <c r="D8" s="199"/>
      <c r="E8" s="200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199">
        <f>Projektant</f>
        <v>0</v>
      </c>
      <c r="D9" s="199"/>
      <c r="E9" s="200"/>
      <c r="F9" s="11"/>
      <c r="G9" s="33"/>
      <c r="H9" s="34"/>
    </row>
    <row r="10" spans="1:8" ht="12.75">
      <c r="A10" s="28" t="s">
        <v>14</v>
      </c>
      <c r="B10" s="11"/>
      <c r="C10" s="199" t="s">
        <v>109</v>
      </c>
      <c r="D10" s="199"/>
      <c r="E10" s="199"/>
      <c r="F10" s="35"/>
      <c r="G10" s="36"/>
      <c r="H10" s="37"/>
    </row>
    <row r="11" spans="1:57" ht="13.5" customHeight="1">
      <c r="A11" s="28" t="s">
        <v>15</v>
      </c>
      <c r="B11" s="11"/>
      <c r="C11" s="199"/>
      <c r="D11" s="199"/>
      <c r="E11" s="199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4"/>
      <c r="D12" s="204"/>
      <c r="E12" s="204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Rekapitulace!A14</f>
        <v>Ztížené výrobní podmínky</v>
      </c>
      <c r="E15" s="57"/>
      <c r="F15" s="58"/>
      <c r="G15" s="55">
        <f>Rekapitulace!I14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59" t="str">
        <f>Rekapitulace!A15</f>
        <v>Oborová přirážka</v>
      </c>
      <c r="E16" s="60"/>
      <c r="F16" s="61"/>
      <c r="G16" s="55">
        <f>Rekapitulace!I15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59" t="str">
        <f>Rekapitulace!A16</f>
        <v>Přesun stavebních kapacit</v>
      </c>
      <c r="E17" s="60"/>
      <c r="F17" s="61"/>
      <c r="G17" s="55">
        <f>Rekapitulace!I16</f>
        <v>0</v>
      </c>
    </row>
    <row r="18" spans="1:7" ht="15.75" customHeight="1">
      <c r="A18" s="62" t="s">
        <v>27</v>
      </c>
      <c r="B18" s="63" t="s">
        <v>28</v>
      </c>
      <c r="C18" s="55">
        <f>Dodavka</f>
        <v>0</v>
      </c>
      <c r="D18" s="59" t="str">
        <f>Rekapitulace!A17</f>
        <v>Mimostaveništní doprava</v>
      </c>
      <c r="E18" s="60"/>
      <c r="F18" s="61"/>
      <c r="G18" s="55">
        <f>Rekapitulace!I17</f>
        <v>0</v>
      </c>
    </row>
    <row r="19" spans="1:7" ht="15.75" customHeight="1">
      <c r="A19" s="64" t="s">
        <v>29</v>
      </c>
      <c r="B19" s="54"/>
      <c r="C19" s="55">
        <f>SUM(C15:C18)</f>
        <v>0</v>
      </c>
      <c r="D19" s="65" t="str">
        <f>Rekapitulace!A18</f>
        <v>Zařízení staveniště</v>
      </c>
      <c r="E19" s="60"/>
      <c r="F19" s="61"/>
      <c r="G19" s="55">
        <f>Rekapitulace!I18</f>
        <v>0</v>
      </c>
    </row>
    <row r="20" spans="1:7" ht="15.75" customHeight="1">
      <c r="A20" s="64"/>
      <c r="B20" s="54"/>
      <c r="C20" s="55"/>
      <c r="D20" s="59" t="str">
        <f>Rekapitulace!A19</f>
        <v>Provoz investora</v>
      </c>
      <c r="E20" s="60"/>
      <c r="F20" s="61"/>
      <c r="G20" s="55">
        <f>Rekapitulace!I19</f>
        <v>0</v>
      </c>
    </row>
    <row r="21" spans="1:7" ht="15.75" customHeight="1">
      <c r="A21" s="64" t="s">
        <v>30</v>
      </c>
      <c r="B21" s="54"/>
      <c r="C21" s="55">
        <f>HZS</f>
        <v>0</v>
      </c>
      <c r="D21" s="59" t="str">
        <f>Rekapitulace!A20</f>
        <v>Kompletační činnost (IČD)</v>
      </c>
      <c r="E21" s="60"/>
      <c r="F21" s="61"/>
      <c r="G21" s="55">
        <f>Rekapitulace!I20</f>
        <v>0</v>
      </c>
    </row>
    <row r="22" spans="1:7" ht="15.7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75" customHeight="1" thickBot="1">
      <c r="A23" s="205" t="s">
        <v>33</v>
      </c>
      <c r="B23" s="206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197">
        <f>ROUND(C23-F32,0)</f>
        <v>0</v>
      </c>
      <c r="G30" s="198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197">
        <f>ROUND(PRODUCT(F30,C31/100),1)</f>
        <v>0</v>
      </c>
      <c r="G31" s="198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197">
        <v>0</v>
      </c>
      <c r="G32" s="198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197">
        <f>ROUND(PRODUCT(F32,C33/100),1)</f>
        <v>0</v>
      </c>
      <c r="G33" s="198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1">
        <f>CEILING(SUM(F30:F33),IF(SUM(F30:F33)&gt;=0,1,-1))</f>
        <v>0</v>
      </c>
      <c r="G34" s="202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3" t="s">
        <v>108</v>
      </c>
      <c r="C37" s="203"/>
      <c r="D37" s="203"/>
      <c r="E37" s="203"/>
      <c r="F37" s="203"/>
      <c r="G37" s="203"/>
      <c r="H37" t="s">
        <v>5</v>
      </c>
    </row>
    <row r="38" spans="1:8" ht="12.75" customHeight="1">
      <c r="A38" s="95"/>
      <c r="B38" s="203"/>
      <c r="C38" s="203"/>
      <c r="D38" s="203"/>
      <c r="E38" s="203"/>
      <c r="F38" s="203"/>
      <c r="G38" s="203"/>
      <c r="H38" t="s">
        <v>5</v>
      </c>
    </row>
    <row r="39" spans="1:8" ht="12.75">
      <c r="A39" s="95"/>
      <c r="B39" s="203"/>
      <c r="C39" s="203"/>
      <c r="D39" s="203"/>
      <c r="E39" s="203"/>
      <c r="F39" s="203"/>
      <c r="G39" s="203"/>
      <c r="H39" t="s">
        <v>5</v>
      </c>
    </row>
    <row r="40" spans="1:8" ht="12.75">
      <c r="A40" s="95"/>
      <c r="B40" s="203"/>
      <c r="C40" s="203"/>
      <c r="D40" s="203"/>
      <c r="E40" s="203"/>
      <c r="F40" s="203"/>
      <c r="G40" s="203"/>
      <c r="H40" t="s">
        <v>5</v>
      </c>
    </row>
    <row r="41" spans="1:8" ht="12.75">
      <c r="A41" s="95"/>
      <c r="B41" s="203"/>
      <c r="C41" s="203"/>
      <c r="D41" s="203"/>
      <c r="E41" s="203"/>
      <c r="F41" s="203"/>
      <c r="G41" s="203"/>
      <c r="H41" t="s">
        <v>5</v>
      </c>
    </row>
    <row r="42" spans="1:8" ht="12.75">
      <c r="A42" s="95"/>
      <c r="B42" s="203"/>
      <c r="C42" s="203"/>
      <c r="D42" s="203"/>
      <c r="E42" s="203"/>
      <c r="F42" s="203"/>
      <c r="G42" s="203"/>
      <c r="H42" t="s">
        <v>5</v>
      </c>
    </row>
    <row r="43" spans="1:8" ht="12.75">
      <c r="A43" s="95"/>
      <c r="B43" s="203"/>
      <c r="C43" s="203"/>
      <c r="D43" s="203"/>
      <c r="E43" s="203"/>
      <c r="F43" s="203"/>
      <c r="G43" s="203"/>
      <c r="H43" t="s">
        <v>5</v>
      </c>
    </row>
    <row r="44" spans="1:8" ht="12.75">
      <c r="A44" s="95"/>
      <c r="B44" s="203"/>
      <c r="C44" s="203"/>
      <c r="D44" s="203"/>
      <c r="E44" s="203"/>
      <c r="F44" s="203"/>
      <c r="G44" s="203"/>
      <c r="H44" t="s">
        <v>5</v>
      </c>
    </row>
    <row r="45" spans="1:8" ht="0.75" customHeight="1">
      <c r="A45" s="95"/>
      <c r="B45" s="203"/>
      <c r="C45" s="203"/>
      <c r="D45" s="203"/>
      <c r="E45" s="203"/>
      <c r="F45" s="203"/>
      <c r="G45" s="203"/>
      <c r="H45" t="s">
        <v>5</v>
      </c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B54:G54"/>
    <mergeCell ref="B55:G55"/>
    <mergeCell ref="B49:G49"/>
    <mergeCell ref="B50:G50"/>
    <mergeCell ref="B51:G51"/>
    <mergeCell ref="B52:G52"/>
    <mergeCell ref="B53:G53"/>
    <mergeCell ref="B47:G47"/>
    <mergeCell ref="B48:G48"/>
    <mergeCell ref="F31:G31"/>
    <mergeCell ref="F32:G32"/>
    <mergeCell ref="C9:E9"/>
    <mergeCell ref="C11:E11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1">
      <selection activeCell="H22" sqref="H22:I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48</v>
      </c>
      <c r="B1" s="210"/>
      <c r="C1" s="96" t="str">
        <f>CONCATENATE(cislostavby," ",nazevstavby)</f>
        <v>IČ2013/012 MŠ Beruška, Na Pískovně 761/3, Liberec 14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1" t="s">
        <v>50</v>
      </c>
      <c r="B2" s="212"/>
      <c r="C2" s="102" t="str">
        <f>CONCATENATE(cisloobjektu," ",nazevobjektu)</f>
        <v>SO1 Oprava střešního pláště</v>
      </c>
      <c r="D2" s="103"/>
      <c r="E2" s="104"/>
      <c r="F2" s="103"/>
      <c r="G2" s="213" t="s">
        <v>80</v>
      </c>
      <c r="H2" s="214"/>
      <c r="I2" s="215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2" t="str">
        <f>Položky!B7</f>
        <v>712</v>
      </c>
      <c r="B7" s="114" t="str">
        <f>Položky!C7</f>
        <v>Živičné nebo fóliové  krytiny</v>
      </c>
      <c r="D7" s="115"/>
      <c r="E7" s="193">
        <f>Položky!BA14</f>
        <v>0</v>
      </c>
      <c r="F7" s="194">
        <f>Položky!BB14</f>
        <v>0</v>
      </c>
      <c r="G7" s="194">
        <f>Položky!BC14</f>
        <v>0</v>
      </c>
      <c r="H7" s="194">
        <f>Položky!BD14</f>
        <v>0</v>
      </c>
      <c r="I7" s="195">
        <f>Položky!BE14</f>
        <v>0</v>
      </c>
    </row>
    <row r="8" spans="1:9" s="34" customFormat="1" ht="13.5" thickBot="1">
      <c r="A8" s="192" t="str">
        <f>Položky!B15</f>
        <v>M211</v>
      </c>
      <c r="B8" s="114" t="str">
        <f>Položky!C15</f>
        <v>Hromosvod</v>
      </c>
      <c r="D8" s="115"/>
      <c r="E8" s="193">
        <f>Položky!BA17</f>
        <v>0</v>
      </c>
      <c r="F8" s="194">
        <f>Položky!BB17</f>
        <v>0</v>
      </c>
      <c r="G8" s="194">
        <f>Položky!BC17</f>
        <v>0</v>
      </c>
      <c r="H8" s="194">
        <f>Položky!BD17</f>
        <v>0</v>
      </c>
      <c r="I8" s="195">
        <f>Položky!BE17</f>
        <v>0</v>
      </c>
    </row>
    <row r="9" spans="1:9" s="122" customFormat="1" ht="13.5" thickBot="1">
      <c r="A9" s="116"/>
      <c r="B9" s="117" t="s">
        <v>57</v>
      </c>
      <c r="C9" s="117"/>
      <c r="D9" s="118"/>
      <c r="E9" s="119">
        <f>SUM(E7:E8)</f>
        <v>0</v>
      </c>
      <c r="F9" s="120">
        <f>SUM(F7:F8)</f>
        <v>0</v>
      </c>
      <c r="G9" s="120">
        <f>SUM(G7:G8)</f>
        <v>0</v>
      </c>
      <c r="H9" s="120">
        <f>SUM(H7:H8)</f>
        <v>0</v>
      </c>
      <c r="I9" s="121">
        <f>SUM(I7:I8)</f>
        <v>0</v>
      </c>
    </row>
    <row r="10" spans="1:9" ht="12.75">
      <c r="A10" s="34"/>
      <c r="B10" s="34"/>
      <c r="C10" s="34"/>
      <c r="D10" s="34"/>
      <c r="E10" s="34"/>
      <c r="F10" s="34"/>
      <c r="G10" s="34"/>
      <c r="H10" s="34"/>
      <c r="I10" s="34"/>
    </row>
    <row r="11" spans="1:57" ht="19.5" customHeight="1">
      <c r="A11" s="106" t="s">
        <v>58</v>
      </c>
      <c r="B11" s="106"/>
      <c r="C11" s="106"/>
      <c r="D11" s="106"/>
      <c r="E11" s="106"/>
      <c r="F11" s="106"/>
      <c r="G11" s="123"/>
      <c r="H11" s="106"/>
      <c r="I11" s="106"/>
      <c r="BA11" s="40"/>
      <c r="BB11" s="40"/>
      <c r="BC11" s="40"/>
      <c r="BD11" s="40"/>
      <c r="BE11" s="40"/>
    </row>
    <row r="12" ht="13.5" thickBot="1"/>
    <row r="13" spans="1:9" ht="12.75">
      <c r="A13" s="71" t="s">
        <v>59</v>
      </c>
      <c r="B13" s="72"/>
      <c r="C13" s="72"/>
      <c r="D13" s="124"/>
      <c r="E13" s="125" t="s">
        <v>60</v>
      </c>
      <c r="F13" s="126" t="s">
        <v>61</v>
      </c>
      <c r="G13" s="127" t="s">
        <v>62</v>
      </c>
      <c r="H13" s="128"/>
      <c r="I13" s="129" t="s">
        <v>60</v>
      </c>
    </row>
    <row r="14" spans="1:53" ht="12.75">
      <c r="A14" s="130" t="s">
        <v>100</v>
      </c>
      <c r="B14" s="131"/>
      <c r="C14" s="131"/>
      <c r="D14" s="132"/>
      <c r="E14" s="133"/>
      <c r="F14" s="134"/>
      <c r="G14" s="135">
        <f aca="true" t="shared" si="0" ref="G14:G21">CHOOSE(BA14+1,HSV+PSV,HSV+PSV+Mont,HSV+PSV+Dodavka+Mont,HSV,PSV,Mont,Dodavka,Mont+Dodavka,0)</f>
        <v>0</v>
      </c>
      <c r="H14" s="136"/>
      <c r="I14" s="137">
        <f aca="true" t="shared" si="1" ref="I14:I21">E14+F14*G14/100</f>
        <v>0</v>
      </c>
      <c r="BA14">
        <v>0</v>
      </c>
    </row>
    <row r="15" spans="1:53" ht="12.75">
      <c r="A15" s="130" t="s">
        <v>101</v>
      </c>
      <c r="B15" s="131"/>
      <c r="C15" s="131"/>
      <c r="D15" s="132"/>
      <c r="E15" s="133"/>
      <c r="F15" s="134"/>
      <c r="G15" s="135">
        <f t="shared" si="0"/>
        <v>0</v>
      </c>
      <c r="H15" s="136"/>
      <c r="I15" s="137">
        <f t="shared" si="1"/>
        <v>0</v>
      </c>
      <c r="BA15">
        <v>0</v>
      </c>
    </row>
    <row r="16" spans="1:53" ht="12.75">
      <c r="A16" s="130" t="s">
        <v>102</v>
      </c>
      <c r="B16" s="131"/>
      <c r="C16" s="131"/>
      <c r="D16" s="132"/>
      <c r="E16" s="133"/>
      <c r="F16" s="134"/>
      <c r="G16" s="135">
        <f t="shared" si="0"/>
        <v>0</v>
      </c>
      <c r="H16" s="136"/>
      <c r="I16" s="137">
        <f t="shared" si="1"/>
        <v>0</v>
      </c>
      <c r="BA16">
        <v>0</v>
      </c>
    </row>
    <row r="17" spans="1:53" ht="12.75">
      <c r="A17" s="130" t="s">
        <v>103</v>
      </c>
      <c r="B17" s="131"/>
      <c r="C17" s="131"/>
      <c r="D17" s="132"/>
      <c r="E17" s="133"/>
      <c r="F17" s="134"/>
      <c r="G17" s="135">
        <f t="shared" si="0"/>
        <v>0</v>
      </c>
      <c r="H17" s="136"/>
      <c r="I17" s="137">
        <f t="shared" si="1"/>
        <v>0</v>
      </c>
      <c r="BA17">
        <v>0</v>
      </c>
    </row>
    <row r="18" spans="1:53" ht="12.75">
      <c r="A18" s="130" t="s">
        <v>104</v>
      </c>
      <c r="B18" s="131"/>
      <c r="C18" s="131"/>
      <c r="D18" s="132"/>
      <c r="E18" s="133"/>
      <c r="F18" s="134"/>
      <c r="G18" s="135">
        <f t="shared" si="0"/>
        <v>0</v>
      </c>
      <c r="H18" s="136"/>
      <c r="I18" s="137">
        <f t="shared" si="1"/>
        <v>0</v>
      </c>
      <c r="BA18">
        <v>1</v>
      </c>
    </row>
    <row r="19" spans="1:53" ht="12.75">
      <c r="A19" s="130" t="s">
        <v>105</v>
      </c>
      <c r="B19" s="131"/>
      <c r="C19" s="131"/>
      <c r="D19" s="132"/>
      <c r="E19" s="133"/>
      <c r="F19" s="134"/>
      <c r="G19" s="135">
        <f t="shared" si="0"/>
        <v>0</v>
      </c>
      <c r="H19" s="136"/>
      <c r="I19" s="137">
        <f t="shared" si="1"/>
        <v>0</v>
      </c>
      <c r="BA19">
        <v>1</v>
      </c>
    </row>
    <row r="20" spans="1:53" ht="12.75">
      <c r="A20" s="130" t="s">
        <v>106</v>
      </c>
      <c r="B20" s="131"/>
      <c r="C20" s="131"/>
      <c r="D20" s="132"/>
      <c r="E20" s="133"/>
      <c r="F20" s="134"/>
      <c r="G20" s="135">
        <f t="shared" si="0"/>
        <v>0</v>
      </c>
      <c r="H20" s="136"/>
      <c r="I20" s="137">
        <f t="shared" si="1"/>
        <v>0</v>
      </c>
      <c r="BA20">
        <v>2</v>
      </c>
    </row>
    <row r="21" spans="1:53" ht="12.75">
      <c r="A21" s="130" t="s">
        <v>107</v>
      </c>
      <c r="B21" s="131"/>
      <c r="C21" s="131"/>
      <c r="D21" s="132"/>
      <c r="E21" s="133"/>
      <c r="F21" s="134"/>
      <c r="G21" s="135">
        <f t="shared" si="0"/>
        <v>0</v>
      </c>
      <c r="H21" s="136"/>
      <c r="I21" s="137">
        <f t="shared" si="1"/>
        <v>0</v>
      </c>
      <c r="BA21">
        <v>2</v>
      </c>
    </row>
    <row r="22" spans="1:9" ht="13.5" thickBot="1">
      <c r="A22" s="138"/>
      <c r="B22" s="139" t="s">
        <v>63</v>
      </c>
      <c r="C22" s="140"/>
      <c r="D22" s="141"/>
      <c r="E22" s="142"/>
      <c r="F22" s="143"/>
      <c r="G22" s="143"/>
      <c r="H22" s="207">
        <f>SUM(I14:I21)</f>
        <v>0</v>
      </c>
      <c r="I22" s="208"/>
    </row>
    <row r="24" spans="2:9" ht="12.75">
      <c r="B24" s="122"/>
      <c r="F24" s="144"/>
      <c r="G24" s="145"/>
      <c r="H24" s="145"/>
      <c r="I24" s="146"/>
    </row>
    <row r="25" spans="6:9" ht="12.75">
      <c r="F25" s="144"/>
      <c r="G25" s="145"/>
      <c r="H25" s="145"/>
      <c r="I25" s="146"/>
    </row>
    <row r="26" spans="6:9" ht="12.75">
      <c r="F26" s="144"/>
      <c r="G26" s="145"/>
      <c r="H26" s="145"/>
      <c r="I26" s="146"/>
    </row>
    <row r="27" spans="6:9" ht="12.75">
      <c r="F27" s="144"/>
      <c r="G27" s="145"/>
      <c r="H27" s="145"/>
      <c r="I27" s="146"/>
    </row>
    <row r="28" spans="6:9" ht="12.75">
      <c r="F28" s="144"/>
      <c r="G28" s="145"/>
      <c r="H28" s="145"/>
      <c r="I28" s="146"/>
    </row>
    <row r="29" spans="6:9" ht="12.75">
      <c r="F29" s="144"/>
      <c r="G29" s="145"/>
      <c r="H29" s="145"/>
      <c r="I29" s="146"/>
    </row>
    <row r="30" spans="6:9" ht="12.75"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</sheetData>
  <sheetProtection/>
  <mergeCells count="4">
    <mergeCell ref="H22:I22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90"/>
  <sheetViews>
    <sheetView showGridLines="0" showZeros="0" tabSelected="1" zoomScalePageLayoutView="0" workbookViewId="0" topLeftCell="A1">
      <selection activeCell="C12" sqref="C12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25390625" style="147" customWidth="1"/>
    <col min="13" max="13" width="45.25390625" style="147" customWidth="1"/>
    <col min="14" max="16384" width="9.125" style="147" customWidth="1"/>
  </cols>
  <sheetData>
    <row r="1" spans="1:7" ht="15.75">
      <c r="A1" s="216" t="s">
        <v>75</v>
      </c>
      <c r="B1" s="216"/>
      <c r="C1" s="216"/>
      <c r="D1" s="216"/>
      <c r="E1" s="216"/>
      <c r="F1" s="216"/>
      <c r="G1" s="216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9" t="s">
        <v>48</v>
      </c>
      <c r="B3" s="210"/>
      <c r="C3" s="96" t="str">
        <f>CONCATENATE(cislostavby," ",nazevstavby)</f>
        <v>IČ2013/012 MŠ Beruška, Na Pískovně 761/3, Liberec 14</v>
      </c>
      <c r="D3" s="97"/>
      <c r="E3" s="151" t="s">
        <v>64</v>
      </c>
      <c r="F3" s="152">
        <f>Rekapitulace!H1</f>
        <v>1</v>
      </c>
      <c r="G3" s="153"/>
    </row>
    <row r="4" spans="1:7" ht="13.5" thickBot="1">
      <c r="A4" s="217" t="s">
        <v>50</v>
      </c>
      <c r="B4" s="212"/>
      <c r="C4" s="102" t="str">
        <f>CONCATENATE(cisloobjektu," ",nazevobjektu)</f>
        <v>SO1 Oprava střešního pláště</v>
      </c>
      <c r="D4" s="103"/>
      <c r="E4" s="218" t="str">
        <f>Rekapitulace!G2</f>
        <v>Var 1 - oprava asfaltovým pásem</v>
      </c>
      <c r="F4" s="219"/>
      <c r="G4" s="220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81</v>
      </c>
      <c r="C7" s="164" t="s">
        <v>82</v>
      </c>
      <c r="D7" s="165"/>
      <c r="E7" s="166"/>
      <c r="F7" s="166"/>
      <c r="G7" s="167"/>
      <c r="H7" s="168"/>
      <c r="I7" s="168"/>
      <c r="O7" s="169">
        <v>1</v>
      </c>
    </row>
    <row r="8" spans="1:104" ht="22.5">
      <c r="A8" s="170">
        <v>1</v>
      </c>
      <c r="B8" s="171" t="s">
        <v>83</v>
      </c>
      <c r="C8" s="172" t="s">
        <v>84</v>
      </c>
      <c r="D8" s="173" t="s">
        <v>85</v>
      </c>
      <c r="E8" s="174">
        <v>1243.44</v>
      </c>
      <c r="F8" s="174">
        <v>0</v>
      </c>
      <c r="G8" s="175">
        <f aca="true" t="shared" si="0" ref="G8:G13">E8*F8</f>
        <v>0</v>
      </c>
      <c r="O8" s="169">
        <v>2</v>
      </c>
      <c r="AA8" s="147">
        <v>1</v>
      </c>
      <c r="AB8" s="147">
        <v>7</v>
      </c>
      <c r="AC8" s="147">
        <v>7</v>
      </c>
      <c r="AZ8" s="147">
        <v>2</v>
      </c>
      <c r="BA8" s="147">
        <f aca="true" t="shared" si="1" ref="BA8:BA13">IF(AZ8=1,G8,0)</f>
        <v>0</v>
      </c>
      <c r="BB8" s="147">
        <f aca="true" t="shared" si="2" ref="BB8:BB13">IF(AZ8=2,G8,0)</f>
        <v>0</v>
      </c>
      <c r="BC8" s="147">
        <f aca="true" t="shared" si="3" ref="BC8:BC13">IF(AZ8=3,G8,0)</f>
        <v>0</v>
      </c>
      <c r="BD8" s="147">
        <f aca="true" t="shared" si="4" ref="BD8:BD13">IF(AZ8=4,G8,0)</f>
        <v>0</v>
      </c>
      <c r="BE8" s="147">
        <f aca="true" t="shared" si="5" ref="BE8:BE13">IF(AZ8=5,G8,0)</f>
        <v>0</v>
      </c>
      <c r="CA8" s="176">
        <v>1</v>
      </c>
      <c r="CB8" s="176">
        <v>7</v>
      </c>
      <c r="CZ8" s="147">
        <v>0</v>
      </c>
    </row>
    <row r="9" spans="1:104" ht="22.5">
      <c r="A9" s="170">
        <v>2</v>
      </c>
      <c r="B9" s="171" t="s">
        <v>86</v>
      </c>
      <c r="C9" s="172" t="s">
        <v>87</v>
      </c>
      <c r="D9" s="173" t="s">
        <v>85</v>
      </c>
      <c r="E9" s="174">
        <v>1243.44</v>
      </c>
      <c r="F9" s="174">
        <v>0</v>
      </c>
      <c r="G9" s="175">
        <f t="shared" si="0"/>
        <v>0</v>
      </c>
      <c r="O9" s="169">
        <v>2</v>
      </c>
      <c r="AA9" s="147">
        <v>1</v>
      </c>
      <c r="AB9" s="147">
        <v>7</v>
      </c>
      <c r="AC9" s="147">
        <v>7</v>
      </c>
      <c r="AZ9" s="147">
        <v>2</v>
      </c>
      <c r="BA9" s="147">
        <f t="shared" si="1"/>
        <v>0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A9" s="176">
        <v>1</v>
      </c>
      <c r="CB9" s="176">
        <v>7</v>
      </c>
      <c r="CZ9" s="147">
        <v>0.000199999999999978</v>
      </c>
    </row>
    <row r="10" spans="1:104" ht="12.75">
      <c r="A10" s="170">
        <v>3</v>
      </c>
      <c r="B10" s="171" t="s">
        <v>88</v>
      </c>
      <c r="C10" s="172" t="s">
        <v>89</v>
      </c>
      <c r="D10" s="173" t="s">
        <v>85</v>
      </c>
      <c r="E10" s="174">
        <v>1243.44</v>
      </c>
      <c r="F10" s="174">
        <v>0</v>
      </c>
      <c r="G10" s="175">
        <f t="shared" si="0"/>
        <v>0</v>
      </c>
      <c r="O10" s="169">
        <v>2</v>
      </c>
      <c r="AA10" s="147">
        <v>1</v>
      </c>
      <c r="AB10" s="147">
        <v>7</v>
      </c>
      <c r="AC10" s="147">
        <v>7</v>
      </c>
      <c r="AZ10" s="147">
        <v>2</v>
      </c>
      <c r="BA10" s="147">
        <f t="shared" si="1"/>
        <v>0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A10" s="176">
        <v>1</v>
      </c>
      <c r="CB10" s="176">
        <v>7</v>
      </c>
      <c r="CZ10" s="147">
        <v>0.000350000000000072</v>
      </c>
    </row>
    <row r="11" spans="1:104" ht="22.5">
      <c r="A11" s="170">
        <v>4</v>
      </c>
      <c r="B11" s="171" t="s">
        <v>90</v>
      </c>
      <c r="C11" s="172" t="s">
        <v>91</v>
      </c>
      <c r="D11" s="173" t="s">
        <v>92</v>
      </c>
      <c r="E11" s="174">
        <v>33.8</v>
      </c>
      <c r="F11" s="174">
        <v>0</v>
      </c>
      <c r="G11" s="175">
        <f t="shared" si="0"/>
        <v>0</v>
      </c>
      <c r="O11" s="169">
        <v>2</v>
      </c>
      <c r="AA11" s="147">
        <v>1</v>
      </c>
      <c r="AB11" s="147">
        <v>7</v>
      </c>
      <c r="AC11" s="147">
        <v>7</v>
      </c>
      <c r="AZ11" s="147">
        <v>2</v>
      </c>
      <c r="BA11" s="147">
        <f t="shared" si="1"/>
        <v>0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A11" s="176">
        <v>1</v>
      </c>
      <c r="CB11" s="176">
        <v>7</v>
      </c>
      <c r="CZ11" s="147">
        <v>0.000140000000000029</v>
      </c>
    </row>
    <row r="12" spans="1:104" ht="12.75">
      <c r="A12" s="170">
        <v>5</v>
      </c>
      <c r="B12" s="171" t="s">
        <v>93</v>
      </c>
      <c r="C12" s="172" t="s">
        <v>110</v>
      </c>
      <c r="D12" s="173" t="s">
        <v>85</v>
      </c>
      <c r="E12" s="174">
        <v>1429.956</v>
      </c>
      <c r="F12" s="174">
        <v>0</v>
      </c>
      <c r="G12" s="175">
        <f t="shared" si="0"/>
        <v>0</v>
      </c>
      <c r="O12" s="169">
        <v>2</v>
      </c>
      <c r="AA12" s="147">
        <v>3</v>
      </c>
      <c r="AB12" s="147">
        <v>7</v>
      </c>
      <c r="AC12" s="147" t="s">
        <v>93</v>
      </c>
      <c r="AZ12" s="147">
        <v>2</v>
      </c>
      <c r="BA12" s="147">
        <f t="shared" si="1"/>
        <v>0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A12" s="176">
        <v>3</v>
      </c>
      <c r="CB12" s="176">
        <v>7</v>
      </c>
      <c r="CZ12" s="147">
        <v>0.00169999999999959</v>
      </c>
    </row>
    <row r="13" spans="1:104" ht="12.75">
      <c r="A13" s="170">
        <v>6</v>
      </c>
      <c r="B13" s="171" t="s">
        <v>94</v>
      </c>
      <c r="C13" s="172" t="s">
        <v>95</v>
      </c>
      <c r="D13" s="173" t="s">
        <v>61</v>
      </c>
      <c r="E13" s="174"/>
      <c r="F13" s="174">
        <v>0</v>
      </c>
      <c r="G13" s="175">
        <f t="shared" si="0"/>
        <v>0</v>
      </c>
      <c r="O13" s="169">
        <v>2</v>
      </c>
      <c r="AA13" s="147">
        <v>7</v>
      </c>
      <c r="AB13" s="147">
        <v>1002</v>
      </c>
      <c r="AC13" s="147">
        <v>5</v>
      </c>
      <c r="AZ13" s="147">
        <v>2</v>
      </c>
      <c r="BA13" s="147">
        <f t="shared" si="1"/>
        <v>0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A13" s="176">
        <v>7</v>
      </c>
      <c r="CB13" s="176">
        <v>1002</v>
      </c>
      <c r="CZ13" s="147">
        <v>0</v>
      </c>
    </row>
    <row r="14" spans="1:57" ht="12.75">
      <c r="A14" s="177"/>
      <c r="B14" s="178" t="s">
        <v>73</v>
      </c>
      <c r="C14" s="179" t="str">
        <f>CONCATENATE(B7," ",C7)</f>
        <v>712 Živičné nebo fóliové  krytiny</v>
      </c>
      <c r="D14" s="180"/>
      <c r="E14" s="181"/>
      <c r="F14" s="182"/>
      <c r="G14" s="183">
        <f>SUM(G7:G13)</f>
        <v>0</v>
      </c>
      <c r="O14" s="169">
        <v>4</v>
      </c>
      <c r="BA14" s="184">
        <f>SUM(BA7:BA13)</f>
        <v>0</v>
      </c>
      <c r="BB14" s="184">
        <f>SUM(BB7:BB13)</f>
        <v>0</v>
      </c>
      <c r="BC14" s="184">
        <f>SUM(BC7:BC13)</f>
        <v>0</v>
      </c>
      <c r="BD14" s="184">
        <f>SUM(BD7:BD13)</f>
        <v>0</v>
      </c>
      <c r="BE14" s="184">
        <f>SUM(BE7:BE13)</f>
        <v>0</v>
      </c>
    </row>
    <row r="15" spans="1:15" ht="12.75">
      <c r="A15" s="162" t="s">
        <v>72</v>
      </c>
      <c r="B15" s="163" t="s">
        <v>96</v>
      </c>
      <c r="C15" s="164" t="s">
        <v>97</v>
      </c>
      <c r="D15" s="165"/>
      <c r="E15" s="166"/>
      <c r="F15" s="166"/>
      <c r="G15" s="167"/>
      <c r="H15" s="168"/>
      <c r="I15" s="168"/>
      <c r="O15" s="169">
        <v>1</v>
      </c>
    </row>
    <row r="16" spans="1:104" ht="22.5">
      <c r="A16" s="170">
        <v>7</v>
      </c>
      <c r="B16" s="171" t="s">
        <v>98</v>
      </c>
      <c r="C16" s="172" t="s">
        <v>99</v>
      </c>
      <c r="D16" s="173" t="s">
        <v>92</v>
      </c>
      <c r="E16" s="174">
        <v>282.6</v>
      </c>
      <c r="F16" s="174">
        <v>0</v>
      </c>
      <c r="G16" s="175">
        <f>E16*F16</f>
        <v>0</v>
      </c>
      <c r="O16" s="169">
        <v>2</v>
      </c>
      <c r="AA16" s="147">
        <v>1</v>
      </c>
      <c r="AB16" s="147">
        <v>0</v>
      </c>
      <c r="AC16" s="147">
        <v>0</v>
      </c>
      <c r="AZ16" s="147">
        <v>4</v>
      </c>
      <c r="BA16" s="147">
        <f>IF(AZ16=1,G16,0)</f>
        <v>0</v>
      </c>
      <c r="BB16" s="147">
        <f>IF(AZ16=2,G16,0)</f>
        <v>0</v>
      </c>
      <c r="BC16" s="147">
        <f>IF(AZ16=3,G16,0)</f>
        <v>0</v>
      </c>
      <c r="BD16" s="147">
        <f>IF(AZ16=4,G16,0)</f>
        <v>0</v>
      </c>
      <c r="BE16" s="147">
        <f>IF(AZ16=5,G16,0)</f>
        <v>0</v>
      </c>
      <c r="CA16" s="176">
        <v>1</v>
      </c>
      <c r="CB16" s="176">
        <v>0</v>
      </c>
      <c r="CZ16" s="147">
        <v>0</v>
      </c>
    </row>
    <row r="17" spans="1:57" ht="12.75">
      <c r="A17" s="177"/>
      <c r="B17" s="178" t="s">
        <v>73</v>
      </c>
      <c r="C17" s="179" t="str">
        <f>CONCATENATE(B15," ",C15)</f>
        <v>M211 Hromosvod</v>
      </c>
      <c r="D17" s="180"/>
      <c r="E17" s="181"/>
      <c r="F17" s="182"/>
      <c r="G17" s="183">
        <f>SUM(G15:G16)</f>
        <v>0</v>
      </c>
      <c r="O17" s="169">
        <v>4</v>
      </c>
      <c r="BA17" s="184">
        <f>SUM(BA15:BA16)</f>
        <v>0</v>
      </c>
      <c r="BB17" s="184">
        <f>SUM(BB15:BB16)</f>
        <v>0</v>
      </c>
      <c r="BC17" s="184">
        <f>SUM(BC15:BC16)</f>
        <v>0</v>
      </c>
      <c r="BD17" s="184">
        <f>SUM(BD15:BD16)</f>
        <v>0</v>
      </c>
      <c r="BE17" s="184">
        <f>SUM(BE15:BE16)</f>
        <v>0</v>
      </c>
    </row>
    <row r="18" ht="12.75">
      <c r="E18" s="147"/>
    </row>
    <row r="19" ht="12.75">
      <c r="E19" s="147"/>
    </row>
    <row r="20" ht="12.75">
      <c r="E20" s="147"/>
    </row>
    <row r="21" ht="12.75">
      <c r="E21" s="147"/>
    </row>
    <row r="22" ht="12.75">
      <c r="E22" s="147"/>
    </row>
    <row r="23" ht="12.75">
      <c r="E23" s="147"/>
    </row>
    <row r="24" ht="12.75">
      <c r="E24" s="147"/>
    </row>
    <row r="25" ht="12.75">
      <c r="E25" s="147"/>
    </row>
    <row r="26" ht="12.75">
      <c r="E26" s="147"/>
    </row>
    <row r="27" ht="12.75">
      <c r="E27" s="147"/>
    </row>
    <row r="28" ht="12.75">
      <c r="E28" s="147"/>
    </row>
    <row r="29" ht="12.75">
      <c r="E29" s="147"/>
    </row>
    <row r="30" ht="12.75">
      <c r="E30" s="147"/>
    </row>
    <row r="31" ht="12.75">
      <c r="E31" s="147"/>
    </row>
    <row r="32" ht="12.75">
      <c r="E32" s="147"/>
    </row>
    <row r="33" ht="12.75">
      <c r="E33" s="147"/>
    </row>
    <row r="34" ht="12.75">
      <c r="E34" s="147"/>
    </row>
    <row r="35" ht="12.75">
      <c r="E35" s="147"/>
    </row>
    <row r="36" ht="12.75">
      <c r="E36" s="147"/>
    </row>
    <row r="37" ht="12.75">
      <c r="E37" s="147"/>
    </row>
    <row r="38" ht="12.75">
      <c r="E38" s="147"/>
    </row>
    <row r="39" ht="12.75">
      <c r="E39" s="147"/>
    </row>
    <row r="40" ht="12.75">
      <c r="E40" s="147"/>
    </row>
    <row r="41" spans="1:7" ht="12.75">
      <c r="A41" s="185"/>
      <c r="B41" s="185"/>
      <c r="C41" s="185"/>
      <c r="D41" s="185"/>
      <c r="E41" s="185"/>
      <c r="F41" s="185"/>
      <c r="G41" s="185"/>
    </row>
    <row r="42" spans="1:7" ht="12.75">
      <c r="A42" s="185"/>
      <c r="B42" s="185"/>
      <c r="C42" s="185"/>
      <c r="D42" s="185"/>
      <c r="E42" s="185"/>
      <c r="F42" s="185"/>
      <c r="G42" s="185"/>
    </row>
    <row r="43" spans="1:7" ht="12.75">
      <c r="A43" s="185"/>
      <c r="B43" s="185"/>
      <c r="C43" s="185"/>
      <c r="D43" s="185"/>
      <c r="E43" s="185"/>
      <c r="F43" s="185"/>
      <c r="G43" s="185"/>
    </row>
    <row r="44" spans="1:7" ht="12.75">
      <c r="A44" s="185"/>
      <c r="B44" s="185"/>
      <c r="C44" s="185"/>
      <c r="D44" s="185"/>
      <c r="E44" s="185"/>
      <c r="F44" s="185"/>
      <c r="G44" s="185"/>
    </row>
    <row r="45" ht="12.75">
      <c r="E45" s="147"/>
    </row>
    <row r="46" ht="12.75">
      <c r="E46" s="147"/>
    </row>
    <row r="47" ht="12.75">
      <c r="E47" s="147"/>
    </row>
    <row r="48" ht="12.75">
      <c r="E48" s="147"/>
    </row>
    <row r="49" ht="12.75">
      <c r="E49" s="147"/>
    </row>
    <row r="50" ht="12.75">
      <c r="E50" s="147"/>
    </row>
    <row r="51" ht="12.75">
      <c r="E51" s="147"/>
    </row>
    <row r="52" ht="12.75">
      <c r="E52" s="147"/>
    </row>
    <row r="53" ht="12.75">
      <c r="E53" s="147"/>
    </row>
    <row r="54" ht="12.75">
      <c r="E54" s="147"/>
    </row>
    <row r="55" ht="12.75">
      <c r="E55" s="147"/>
    </row>
    <row r="56" ht="12.75">
      <c r="E56" s="147"/>
    </row>
    <row r="57" ht="12.75">
      <c r="E57" s="147"/>
    </row>
    <row r="58" ht="12.75">
      <c r="E58" s="147"/>
    </row>
    <row r="59" ht="12.75">
      <c r="E59" s="147"/>
    </row>
    <row r="60" ht="12.75">
      <c r="E60" s="147"/>
    </row>
    <row r="61" ht="12.75">
      <c r="E61" s="147"/>
    </row>
    <row r="62" ht="12.75">
      <c r="E62" s="147"/>
    </row>
    <row r="63" ht="12.75">
      <c r="E63" s="147"/>
    </row>
    <row r="64" ht="12.75">
      <c r="E64" s="147"/>
    </row>
    <row r="65" ht="12.75">
      <c r="E65" s="147"/>
    </row>
    <row r="66" ht="12.75">
      <c r="E66" s="147"/>
    </row>
    <row r="67" ht="12.75">
      <c r="E67" s="147"/>
    </row>
    <row r="68" ht="12.75">
      <c r="E68" s="147"/>
    </row>
    <row r="69" ht="12.75">
      <c r="E69" s="147"/>
    </row>
    <row r="70" ht="12.75">
      <c r="E70" s="147"/>
    </row>
    <row r="71" ht="12.75">
      <c r="E71" s="147"/>
    </row>
    <row r="72" ht="12.75">
      <c r="E72" s="147"/>
    </row>
    <row r="73" ht="12.75">
      <c r="E73" s="147"/>
    </row>
    <row r="74" ht="12.75">
      <c r="E74" s="147"/>
    </row>
    <row r="75" ht="12.75">
      <c r="E75" s="147"/>
    </row>
    <row r="76" spans="1:2" ht="12.75">
      <c r="A76" s="186"/>
      <c r="B76" s="186"/>
    </row>
    <row r="77" spans="1:7" ht="12.75">
      <c r="A77" s="185"/>
      <c r="B77" s="185"/>
      <c r="C77" s="187"/>
      <c r="D77" s="187"/>
      <c r="E77" s="188"/>
      <c r="F77" s="187"/>
      <c r="G77" s="189"/>
    </row>
    <row r="78" spans="1:7" ht="12.75">
      <c r="A78" s="190"/>
      <c r="B78" s="190"/>
      <c r="C78" s="185"/>
      <c r="D78" s="185"/>
      <c r="E78" s="191"/>
      <c r="F78" s="185"/>
      <c r="G78" s="185"/>
    </row>
    <row r="79" spans="1:7" ht="12.75">
      <c r="A79" s="185"/>
      <c r="B79" s="185"/>
      <c r="C79" s="185"/>
      <c r="D79" s="185"/>
      <c r="E79" s="191"/>
      <c r="F79" s="185"/>
      <c r="G79" s="185"/>
    </row>
    <row r="80" spans="1:7" ht="12.75">
      <c r="A80" s="185"/>
      <c r="B80" s="185"/>
      <c r="C80" s="185"/>
      <c r="D80" s="185"/>
      <c r="E80" s="191"/>
      <c r="F80" s="185"/>
      <c r="G80" s="185"/>
    </row>
    <row r="81" spans="1:7" ht="12.75">
      <c r="A81" s="185"/>
      <c r="B81" s="185"/>
      <c r="C81" s="185"/>
      <c r="D81" s="185"/>
      <c r="E81" s="191"/>
      <c r="F81" s="185"/>
      <c r="G81" s="185"/>
    </row>
    <row r="82" spans="1:7" ht="12.75">
      <c r="A82" s="185"/>
      <c r="B82" s="185"/>
      <c r="C82" s="185"/>
      <c r="D82" s="185"/>
      <c r="E82" s="191"/>
      <c r="F82" s="185"/>
      <c r="G82" s="185"/>
    </row>
    <row r="83" spans="1:7" ht="12.75">
      <c r="A83" s="185"/>
      <c r="B83" s="185"/>
      <c r="C83" s="185"/>
      <c r="D83" s="185"/>
      <c r="E83" s="191"/>
      <c r="F83" s="185"/>
      <c r="G83" s="185"/>
    </row>
    <row r="84" spans="1:7" ht="12.75">
      <c r="A84" s="185"/>
      <c r="B84" s="185"/>
      <c r="C84" s="185"/>
      <c r="D84" s="185"/>
      <c r="E84" s="191"/>
      <c r="F84" s="185"/>
      <c r="G84" s="185"/>
    </row>
    <row r="85" spans="1:7" ht="12.75">
      <c r="A85" s="185"/>
      <c r="B85" s="185"/>
      <c r="C85" s="185"/>
      <c r="D85" s="185"/>
      <c r="E85" s="191"/>
      <c r="F85" s="185"/>
      <c r="G85" s="185"/>
    </row>
    <row r="86" spans="1:7" ht="12.75">
      <c r="A86" s="185"/>
      <c r="B86" s="185"/>
      <c r="C86" s="185"/>
      <c r="D86" s="185"/>
      <c r="E86" s="191"/>
      <c r="F86" s="185"/>
      <c r="G86" s="185"/>
    </row>
    <row r="87" spans="1:7" ht="12.75">
      <c r="A87" s="185"/>
      <c r="B87" s="185"/>
      <c r="C87" s="185"/>
      <c r="D87" s="185"/>
      <c r="E87" s="191"/>
      <c r="F87" s="185"/>
      <c r="G87" s="185"/>
    </row>
    <row r="88" spans="1:7" ht="12.75">
      <c r="A88" s="185"/>
      <c r="B88" s="185"/>
      <c r="C88" s="185"/>
      <c r="D88" s="185"/>
      <c r="E88" s="191"/>
      <c r="F88" s="185"/>
      <c r="G88" s="185"/>
    </row>
    <row r="89" spans="1:7" ht="12.75">
      <c r="A89" s="185"/>
      <c r="B89" s="185"/>
      <c r="C89" s="185"/>
      <c r="D89" s="185"/>
      <c r="E89" s="191"/>
      <c r="F89" s="185"/>
      <c r="G89" s="185"/>
    </row>
    <row r="90" spans="1:7" ht="12.75">
      <c r="A90" s="185"/>
      <c r="B90" s="185"/>
      <c r="C90" s="185"/>
      <c r="D90" s="185"/>
      <c r="E90" s="191"/>
      <c r="F90" s="185"/>
      <c r="G90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</dc:creator>
  <cp:keywords/>
  <dc:description/>
  <cp:lastModifiedBy>Tomínová Petra</cp:lastModifiedBy>
  <dcterms:created xsi:type="dcterms:W3CDTF">2013-07-12T13:09:01Z</dcterms:created>
  <dcterms:modified xsi:type="dcterms:W3CDTF">2013-09-13T10:24:45Z</dcterms:modified>
  <cp:category/>
  <cp:version/>
  <cp:contentType/>
  <cp:contentStatus/>
</cp:coreProperties>
</file>