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116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'Položky'!$A$1:$K$54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<sst xmlns="http://schemas.openxmlformats.org/spreadsheetml/2006/main" count="245" uniqueCount="184">
  <si>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</si>
  <si>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</si>
  <si>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</si>
  <si>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</si>
  <si>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</si>
  <si>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</si>
  <si>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</si>
  <si>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</si>
  <si>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</si>
  <si>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</si>
  <si>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</si>
  <si>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</si>
  <si>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</si>
  <si>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</si>
  <si>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</si>
  <si>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</si>
  <si>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</si>
  <si>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</si>
  <si>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</si>
  <si>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</si>
  <si>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</si>
  <si>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</si>
  <si>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</si>
  <si>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</si>
  <si>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</si>
  <si>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</si>
  <si>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</si>
  <si>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</si>
  <si>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</si>
  <si>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</si>
  <si>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</si>
  <si>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</si>
  <si>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</si>
  <si>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</si>
  <si>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</si>
  <si>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</si>
  <si>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</si>
  <si>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</si>
  <si>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</si>
  <si>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</si>
  <si>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</si>
  <si>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</si>
  <si>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</si>
  <si>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</si>
  <si>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</si>
  <si>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</si>
  <si>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</si>
  <si>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</si>
  <si>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</si>
  <si>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</si>
  <si>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</si>
  <si>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</si>
  <si>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</si>
  <si>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</si>
  <si>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</si>
  <si>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</si>
  <si>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</si>
  <si>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</si>
  <si>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</si>
  <si>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</si>
  <si>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</si>
  <si>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</si>
  <si>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</si>
  <si>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</si>
  <si>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</si>
  <si>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</si>
  <si>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</si>
  <si>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</si>
  <si>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</si>
  <si>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</si>
  <si>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</si>
  <si>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</si>
  <si>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</si>
  <si>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</si>
  <si>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</si>
  <si>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</si>
  <si>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</si>
  <si>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ks</t>
  </si>
  <si>
    <t>Celkem za</t>
  </si>
  <si>
    <t>SLEPÝ ROZPOČET</t>
  </si>
  <si>
    <t>Slepý rozpočet</t>
  </si>
  <si>
    <t>15N14</t>
  </si>
  <si>
    <t>01</t>
  </si>
  <si>
    <t>9</t>
  </si>
  <si>
    <t>Ostatní konstrukce a práce</t>
  </si>
  <si>
    <t>942941021R00</t>
  </si>
  <si>
    <t>Montáž,dem.,nájem lešení těž.,řad.s pod.š.2,5, H10 m,300 kg</t>
  </si>
  <si>
    <t>m2</t>
  </si>
  <si>
    <t>622472113RA0</t>
  </si>
  <si>
    <t>Omítka stěn vnější  strukturální, slož. 2 - komíny</t>
  </si>
  <si>
    <t>783950030RAA</t>
  </si>
  <si>
    <t>9-00R1</t>
  </si>
  <si>
    <t>Průběžné zabezpečování proti zatečení</t>
  </si>
  <si>
    <t>soub</t>
  </si>
  <si>
    <t>9-00R2</t>
  </si>
  <si>
    <t>Hromosvody-demomtáž+zpětná montáž vč.revize</t>
  </si>
  <si>
    <t>900      RT3</t>
  </si>
  <si>
    <t>HZS - čistění a vyspravení komínových těles Práce v tarifní třídě 6</t>
  </si>
  <si>
    <t>h</t>
  </si>
  <si>
    <t>99</t>
  </si>
  <si>
    <t>Staveništní přesun hmot</t>
  </si>
  <si>
    <t>999281108R00</t>
  </si>
  <si>
    <t xml:space="preserve">Přesun hmot pro opravy a údržbu do výšky 12 m </t>
  </si>
  <si>
    <t>t</t>
  </si>
  <si>
    <t>712</t>
  </si>
  <si>
    <t>Povlakové krytiny</t>
  </si>
  <si>
    <t>712211111R00</t>
  </si>
  <si>
    <t>Podkladní asfaltový izolační pás montáž přibitím</t>
  </si>
  <si>
    <t>712221111R00</t>
  </si>
  <si>
    <t>Montáž živičného šindele střech jednoduch. do 45° vč.spoj.materiálu</t>
  </si>
  <si>
    <t>712231111R00</t>
  </si>
  <si>
    <t>Krytina živičný šindel - montáž  aeratoru</t>
  </si>
  <si>
    <t>kus</t>
  </si>
  <si>
    <t>712231114R00</t>
  </si>
  <si>
    <t>Krytina živičný šindel - montáž sněhového lapače</t>
  </si>
  <si>
    <t>m</t>
  </si>
  <si>
    <t>712600831R00</t>
  </si>
  <si>
    <t>Odstranění živič.krytiny střech nad 30° 1vrstvé</t>
  </si>
  <si>
    <t>764362921R00</t>
  </si>
  <si>
    <t>Poklop střešní z Al plechu, rozměrů do 60 x 60 cm D+M</t>
  </si>
  <si>
    <t>628-600R1</t>
  </si>
  <si>
    <t>628-600R2</t>
  </si>
  <si>
    <t>Dodávka sněhového zachytávače - lopatkový</t>
  </si>
  <si>
    <t>62822020</t>
  </si>
  <si>
    <t>Pás podkladní - dodávka</t>
  </si>
  <si>
    <t>62866292</t>
  </si>
  <si>
    <t>Šindel střešní SBS, TPP apd.</t>
  </si>
  <si>
    <t>998712202R00</t>
  </si>
  <si>
    <t xml:space="preserve">Přesun hmot pro povlakové krytiny, výšky do 12 m </t>
  </si>
  <si>
    <t>762</t>
  </si>
  <si>
    <t>Konstrukce tesařské</t>
  </si>
  <si>
    <t>762341210RT2</t>
  </si>
  <si>
    <t>Montáž bednění střech rovných, prkna hrubá na sraz včetně dodávky řeziva - cca 10% plochy</t>
  </si>
  <si>
    <t>952902501U00</t>
  </si>
  <si>
    <t>Čistění plochá střecha - čistění bednění</t>
  </si>
  <si>
    <t>998762202R00</t>
  </si>
  <si>
    <t xml:space="preserve">Přesun hmot pro tesařské konstrukce, výšky do 12 m </t>
  </si>
  <si>
    <t>764</t>
  </si>
  <si>
    <t>Konstrukce klempířské</t>
  </si>
  <si>
    <t>764221420R00</t>
  </si>
  <si>
    <t>764233450R00</t>
  </si>
  <si>
    <t>764255401R00</t>
  </si>
  <si>
    <t>764255492R00</t>
  </si>
  <si>
    <t>764291430R00</t>
  </si>
  <si>
    <t>764312832R00</t>
  </si>
  <si>
    <t>Demont. krytiny, tab.2 x 0,67 m, nad 25 m2, do 45° vč.hřebene a výlezu, plech.šablona</t>
  </si>
  <si>
    <t>764352811R00</t>
  </si>
  <si>
    <t>Demontáž žlabů půlkruh. rovných, rš 330 mm, do 45°</t>
  </si>
  <si>
    <t>764391821R00</t>
  </si>
  <si>
    <t>764-00R1</t>
  </si>
  <si>
    <t>Oplechování komín.hlavy - nerez plech 650x650</t>
  </si>
  <si>
    <t>5535304160</t>
  </si>
  <si>
    <t>998764202R00</t>
  </si>
  <si>
    <t xml:space="preserve">Přesun hmot pro klempířské konstr., výšky do 12 m </t>
  </si>
  <si>
    <t>180456000900</t>
  </si>
  <si>
    <t>Montážní plošina na autopod. (demont.a mont.</t>
  </si>
  <si>
    <t>Sh</t>
  </si>
  <si>
    <t>D96</t>
  </si>
  <si>
    <t>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</si>
  <si>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</si>
  <si>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</si>
  <si>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</si>
  <si>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</si>
  <si>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979981101R00</t>
  </si>
  <si>
    <t xml:space="preserve">Vybourané hmoty, suť- odvoz a likvidace,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</si>
  <si>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</si>
  <si>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</si>
  <si>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</si>
  <si>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</si>
  <si>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</si>
  <si>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</si>
  <si>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</si>
  <si>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</si>
  <si>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Montáž háků z Fe Zn nástřešních oblých</t>
  </si>
  <si>
    <t>Hák žlabový pro nadstřešní žlab - dodávka</t>
  </si>
  <si>
    <t>Oprava nátěrů syntet. lakem (mansarda) oškrábání, 1x krycí + 1x základ + 1x tmelení</t>
  </si>
  <si>
    <t xml:space="preserve">Dodávka aerátoru </t>
  </si>
  <si>
    <t>Okapnice Fe Znlak říms pod nadříms.. žlabem, D+M</t>
  </si>
  <si>
    <t>Lemování z Fe Znlak. Zdi komínů,  rš 200 mm D+M</t>
  </si>
  <si>
    <t>Žlaby z Fe Znlak. plechu, nádokapní oblé- 330mm D+M včetně napojení na stávající svody /4x/</t>
  </si>
  <si>
    <t>Závětrná lišta a hřeben z Fe Znlak.plechu,rš 400mm D+M</t>
  </si>
  <si>
    <t xml:space="preserve">Demontáž závětrné lišty, rš 250 a 330 mm, do 45° </t>
  </si>
  <si>
    <t>Oprava střechy</t>
  </si>
  <si>
    <t>Oprava střechy-MŠ Rosnička,Liberec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</si>
</sst>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21" fillId="0" borderId="10" xfId="0" applyFont="1" applyBorder="1" applyAlignment="1">
      <alignment horizontal="centerContinuous"/>
    </xf>
    <xf numFmtId="0" fontId="21" fillId="0" borderId="0" xfId="0" applyFont="1" applyAlignment="1">
      <alignment/>
    </xf>
    <xf numFmtId="0" fontId="22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2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22" fillId="18" borderId="16" xfId="0" applyNumberFormat="1" applyFont="1" applyFill="1" applyBorder="1" applyAlignment="1">
      <alignment/>
    </xf>
    <xf numFmtId="49" fontId="21" fillId="18" borderId="17" xfId="0" applyNumberFormat="1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21" fillId="0" borderId="0" xfId="0" applyFont="1" applyFill="1" applyAlignment="1">
      <alignment/>
    </xf>
    <xf numFmtId="49" fontId="22" fillId="18" borderId="21" xfId="0" applyNumberFormat="1" applyFont="1" applyFill="1" applyBorder="1" applyAlignment="1">
      <alignment/>
    </xf>
    <xf numFmtId="49" fontId="21" fillId="18" borderId="22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3" fillId="0" borderId="24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21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28" xfId="0" applyFont="1" applyBorder="1" applyAlignment="1">
      <alignment horizontal="centerContinuous" vertical="center"/>
    </xf>
    <xf numFmtId="0" fontId="22" fillId="18" borderId="29" xfId="0" applyFont="1" applyFill="1" applyBorder="1" applyAlignment="1">
      <alignment horizontal="left"/>
    </xf>
    <xf numFmtId="0" fontId="21" fillId="18" borderId="30" xfId="0" applyFont="1" applyFill="1" applyBorder="1" applyAlignment="1">
      <alignment horizontal="left"/>
    </xf>
    <xf numFmtId="0" fontId="21" fillId="18" borderId="31" xfId="0" applyFont="1" applyFill="1" applyBorder="1" applyAlignment="1">
      <alignment horizontal="centerContinuous"/>
    </xf>
    <xf numFmtId="0" fontId="22" fillId="18" borderId="30" xfId="0" applyFont="1" applyFill="1" applyBorder="1" applyAlignment="1">
      <alignment horizontal="centerContinuous"/>
    </xf>
    <xf numFmtId="0" fontId="21" fillId="18" borderId="30" xfId="0" applyFont="1" applyFill="1" applyBorder="1" applyAlignment="1">
      <alignment horizontal="centerContinuous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3" xfId="0" applyFont="1" applyBorder="1" applyAlignment="1">
      <alignment shrinkToFit="1"/>
    </xf>
    <xf numFmtId="0" fontId="21" fillId="0" borderId="35" xfId="0" applyFont="1" applyBorder="1" applyAlignment="1">
      <alignment/>
    </xf>
    <xf numFmtId="0" fontId="21" fillId="0" borderId="21" xfId="0" applyFont="1" applyBorder="1" applyAlignment="1">
      <alignment/>
    </xf>
    <xf numFmtId="3" fontId="21" fillId="0" borderId="36" xfId="0" applyNumberFormat="1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38" xfId="0" applyNumberFormat="1" applyFont="1" applyBorder="1" applyAlignment="1">
      <alignment/>
    </xf>
    <xf numFmtId="0" fontId="21" fillId="0" borderId="39" xfId="0" applyFont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40" xfId="0" applyFont="1" applyFill="1" applyBorder="1" applyAlignment="1">
      <alignment/>
    </xf>
    <xf numFmtId="0" fontId="22" fillId="18" borderId="41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166" fontId="21" fillId="0" borderId="48" xfId="0" applyNumberFormat="1" applyFont="1" applyBorder="1" applyAlignment="1">
      <alignment horizontal="right"/>
    </xf>
    <xf numFmtId="0" fontId="21" fillId="0" borderId="48" xfId="0" applyFont="1" applyBorder="1" applyAlignment="1">
      <alignment/>
    </xf>
    <xf numFmtId="0" fontId="21" fillId="0" borderId="18" xfId="0" applyFont="1" applyBorder="1" applyAlignment="1">
      <alignment/>
    </xf>
    <xf numFmtId="166" fontId="21" fillId="0" borderId="17" xfId="0" applyNumberFormat="1" applyFon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justify"/>
    </xf>
    <xf numFmtId="0" fontId="22" fillId="0" borderId="49" xfId="46" applyFont="1" applyBorder="1">
      <alignment/>
      <protection/>
    </xf>
    <xf numFmtId="0" fontId="21" fillId="0" borderId="49" xfId="46" applyFont="1" applyBorder="1">
      <alignment/>
      <protection/>
    </xf>
    <xf numFmtId="0" fontId="21" fillId="0" borderId="49" xfId="46" applyFont="1" applyBorder="1" applyAlignment="1">
      <alignment horizontal="right"/>
      <protection/>
    </xf>
    <xf numFmtId="0" fontId="21" fillId="0" borderId="50" xfId="46" applyFont="1" applyBorder="1">
      <alignment/>
      <protection/>
    </xf>
    <xf numFmtId="0" fontId="21" fillId="0" borderId="49" xfId="0" applyNumberFormat="1" applyFont="1" applyBorder="1" applyAlignment="1">
      <alignment horizontal="left"/>
    </xf>
    <xf numFmtId="0" fontId="21" fillId="0" borderId="51" xfId="0" applyNumberFormat="1" applyFont="1" applyBorder="1" applyAlignment="1">
      <alignment/>
    </xf>
    <xf numFmtId="0" fontId="22" fillId="0" borderId="52" xfId="46" applyFont="1" applyBorder="1">
      <alignment/>
      <protection/>
    </xf>
    <xf numFmtId="0" fontId="21" fillId="0" borderId="52" xfId="46" applyFont="1" applyBorder="1">
      <alignment/>
      <protection/>
    </xf>
    <xf numFmtId="0" fontId="21" fillId="0" borderId="52" xfId="46" applyFont="1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22" fillId="18" borderId="29" xfId="0" applyNumberFormat="1" applyFont="1" applyFill="1" applyBorder="1" applyAlignment="1">
      <alignment horizontal="center"/>
    </xf>
    <xf numFmtId="0" fontId="22" fillId="18" borderId="30" xfId="0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53" xfId="0" applyFont="1" applyFill="1" applyBorder="1" applyAlignment="1">
      <alignment horizontal="center"/>
    </xf>
    <xf numFmtId="0" fontId="22" fillId="18" borderId="54" xfId="0" applyFont="1" applyFill="1" applyBorder="1" applyAlignment="1">
      <alignment horizontal="center"/>
    </xf>
    <xf numFmtId="0" fontId="22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21" fillId="0" borderId="43" xfId="0" applyNumberFormat="1" applyFont="1" applyBorder="1" applyAlignment="1">
      <alignment/>
    </xf>
    <xf numFmtId="0" fontId="22" fillId="18" borderId="29" xfId="0" applyFont="1" applyFill="1" applyBorder="1" applyAlignment="1">
      <alignment/>
    </xf>
    <xf numFmtId="0" fontId="22" fillId="18" borderId="30" xfId="0" applyFont="1" applyFill="1" applyBorder="1" applyAlignment="1">
      <alignment/>
    </xf>
    <xf numFmtId="3" fontId="22" fillId="18" borderId="31" xfId="0" applyNumberFormat="1" applyFont="1" applyFill="1" applyBorder="1" applyAlignment="1">
      <alignment/>
    </xf>
    <xf numFmtId="3" fontId="22" fillId="18" borderId="53" xfId="0" applyNumberFormat="1" applyFont="1" applyFill="1" applyBorder="1" applyAlignment="1">
      <alignment/>
    </xf>
    <xf numFmtId="3" fontId="22" fillId="18" borderId="54" xfId="0" applyNumberFormat="1" applyFont="1" applyFill="1" applyBorder="1" applyAlignment="1">
      <alignment/>
    </xf>
    <xf numFmtId="3" fontId="22" fillId="18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21" fillId="18" borderId="41" xfId="0" applyFont="1" applyFill="1" applyBorder="1" applyAlignment="1">
      <alignment/>
    </xf>
    <xf numFmtId="0" fontId="22" fillId="18" borderId="56" xfId="0" applyFont="1" applyFill="1" applyBorder="1" applyAlignment="1">
      <alignment horizontal="right"/>
    </xf>
    <xf numFmtId="0" fontId="22" fillId="18" borderId="13" xfId="0" applyFont="1" applyFill="1" applyBorder="1" applyAlignment="1">
      <alignment horizontal="right"/>
    </xf>
    <xf numFmtId="0" fontId="22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21" fillId="0" borderId="25" xfId="0" applyFont="1" applyBorder="1" applyAlignment="1">
      <alignment/>
    </xf>
    <xf numFmtId="3" fontId="21" fillId="0" borderId="34" xfId="0" applyNumberFormat="1" applyFont="1" applyBorder="1" applyAlignment="1">
      <alignment horizontal="right"/>
    </xf>
    <xf numFmtId="166" fontId="21" fillId="0" borderId="19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0" fontId="21" fillId="18" borderId="37" xfId="0" applyFont="1" applyFill="1" applyBorder="1" applyAlignment="1">
      <alignment/>
    </xf>
    <xf numFmtId="0" fontId="22" fillId="18" borderId="38" xfId="0" applyFont="1" applyFill="1" applyBorder="1" applyAlignment="1">
      <alignment/>
    </xf>
    <xf numFmtId="0" fontId="21" fillId="18" borderId="38" xfId="0" applyFont="1" applyFill="1" applyBorder="1" applyAlignment="1">
      <alignment/>
    </xf>
    <xf numFmtId="4" fontId="21" fillId="18" borderId="57" xfId="0" applyNumberFormat="1" applyFont="1" applyFill="1" applyBorder="1" applyAlignment="1">
      <alignment/>
    </xf>
    <xf numFmtId="4" fontId="21" fillId="18" borderId="37" xfId="0" applyNumberFormat="1" applyFont="1" applyFill="1" applyBorder="1" applyAlignment="1">
      <alignment/>
    </xf>
    <xf numFmtId="4" fontId="21" fillId="18" borderId="38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3" fillId="0" borderId="50" xfId="46" applyFont="1" applyBorder="1" applyAlignment="1">
      <alignment horizontal="right"/>
      <protection/>
    </xf>
    <xf numFmtId="0" fontId="21" fillId="0" borderId="49" xfId="46" applyFont="1" applyBorder="1" applyAlignment="1">
      <alignment horizontal="left"/>
      <protection/>
    </xf>
    <xf numFmtId="0" fontId="21" fillId="0" borderId="51" xfId="46" applyFont="1" applyBorder="1">
      <alignment/>
      <protection/>
    </xf>
    <xf numFmtId="0" fontId="23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21" fillId="0" borderId="0" xfId="46" applyFont="1" applyAlignment="1">
      <alignment/>
      <protection/>
    </xf>
    <xf numFmtId="49" fontId="23" fillId="18" borderId="19" xfId="46" applyNumberFormat="1" applyFont="1" applyFill="1" applyBorder="1">
      <alignment/>
      <protection/>
    </xf>
    <xf numFmtId="0" fontId="23" fillId="18" borderId="17" xfId="46" applyFont="1" applyFill="1" applyBorder="1" applyAlignment="1">
      <alignment horizontal="center"/>
      <protection/>
    </xf>
    <xf numFmtId="0" fontId="23" fillId="18" borderId="17" xfId="46" applyNumberFormat="1" applyFont="1" applyFill="1" applyBorder="1" applyAlignment="1">
      <alignment horizontal="center"/>
      <protection/>
    </xf>
    <xf numFmtId="0" fontId="23" fillId="18" borderId="19" xfId="46" applyFont="1" applyFill="1" applyBorder="1" applyAlignment="1">
      <alignment horizontal="center"/>
      <protection/>
    </xf>
    <xf numFmtId="0" fontId="26" fillId="18" borderId="19" xfId="46" applyFont="1" applyFill="1" applyBorder="1" applyAlignment="1">
      <alignment horizontal="center" wrapText="1"/>
      <protection/>
    </xf>
    <xf numFmtId="0" fontId="22" fillId="0" borderId="58" xfId="46" applyFont="1" applyBorder="1" applyAlignment="1">
      <alignment horizontal="center"/>
      <protection/>
    </xf>
    <xf numFmtId="49" fontId="22" fillId="0" borderId="58" xfId="46" applyNumberFormat="1" applyFont="1" applyBorder="1" applyAlignment="1">
      <alignment horizontal="left"/>
      <protection/>
    </xf>
    <xf numFmtId="0" fontId="22" fillId="0" borderId="59" xfId="46" applyFont="1" applyBorder="1">
      <alignment/>
      <protection/>
    </xf>
    <xf numFmtId="0" fontId="21" fillId="0" borderId="18" xfId="46" applyFont="1" applyBorder="1" applyAlignment="1">
      <alignment horizontal="center"/>
      <protection/>
    </xf>
    <xf numFmtId="0" fontId="21" fillId="0" borderId="18" xfId="46" applyNumberFormat="1" applyFont="1" applyBorder="1" applyAlignment="1">
      <alignment horizontal="right"/>
      <protection/>
    </xf>
    <xf numFmtId="0" fontId="21" fillId="0" borderId="18" xfId="46" applyNumberFormat="1" applyFont="1" applyBorder="1">
      <alignment/>
      <protection/>
    </xf>
    <xf numFmtId="0" fontId="26" fillId="0" borderId="18" xfId="46" applyNumberFormat="1" applyFont="1" applyBorder="1">
      <alignment/>
      <protection/>
    </xf>
    <xf numFmtId="0" fontId="26" fillId="0" borderId="17" xfId="46" applyNumberFormat="1" applyFont="1" applyBorder="1">
      <alignment/>
      <protection/>
    </xf>
    <xf numFmtId="0" fontId="30" fillId="0" borderId="0" xfId="46" applyFont="1">
      <alignment/>
      <protection/>
    </xf>
    <xf numFmtId="0" fontId="26" fillId="0" borderId="60" xfId="46" applyFont="1" applyBorder="1" applyAlignment="1">
      <alignment horizontal="center" vertical="top"/>
      <protection/>
    </xf>
    <xf numFmtId="49" fontId="26" fillId="0" borderId="60" xfId="46" applyNumberFormat="1" applyFont="1" applyBorder="1" applyAlignment="1">
      <alignment horizontal="left" vertical="top"/>
      <protection/>
    </xf>
    <xf numFmtId="0" fontId="26" fillId="0" borderId="60" xfId="46" applyFont="1" applyBorder="1" applyAlignment="1">
      <alignment vertical="top" wrapText="1"/>
      <protection/>
    </xf>
    <xf numFmtId="49" fontId="26" fillId="0" borderId="60" xfId="46" applyNumberFormat="1" applyFont="1" applyBorder="1" applyAlignment="1">
      <alignment horizontal="center" shrinkToFit="1"/>
      <protection/>
    </xf>
    <xf numFmtId="4" fontId="26" fillId="0" borderId="60" xfId="46" applyNumberFormat="1" applyFont="1" applyBorder="1" applyAlignment="1">
      <alignment horizontal="right"/>
      <protection/>
    </xf>
    <xf numFmtId="4" fontId="26" fillId="0" borderId="60" xfId="46" applyNumberFormat="1" applyFont="1" applyBorder="1">
      <alignment/>
      <protection/>
    </xf>
    <xf numFmtId="170" fontId="26" fillId="0" borderId="60" xfId="46" applyNumberFormat="1" applyFont="1" applyBorder="1">
      <alignment/>
      <protection/>
    </xf>
    <xf numFmtId="0" fontId="21" fillId="0" borderId="0" xfId="46" applyFont="1" applyBorder="1">
      <alignment/>
      <protection/>
    </xf>
    <xf numFmtId="0" fontId="21" fillId="18" borderId="19" xfId="46" applyFont="1" applyFill="1" applyBorder="1" applyAlignment="1">
      <alignment horizontal="center"/>
      <protection/>
    </xf>
    <xf numFmtId="49" fontId="31" fillId="18" borderId="19" xfId="46" applyNumberFormat="1" applyFont="1" applyFill="1" applyBorder="1" applyAlignment="1">
      <alignment horizontal="left"/>
      <protection/>
    </xf>
    <xf numFmtId="0" fontId="31" fillId="18" borderId="59" xfId="46" applyFont="1" applyFill="1" applyBorder="1">
      <alignment/>
      <protection/>
    </xf>
    <xf numFmtId="0" fontId="21" fillId="18" borderId="18" xfId="46" applyFont="1" applyFill="1" applyBorder="1" applyAlignment="1">
      <alignment horizontal="center"/>
      <protection/>
    </xf>
    <xf numFmtId="4" fontId="21" fillId="18" borderId="18" xfId="46" applyNumberFormat="1" applyFont="1" applyFill="1" applyBorder="1" applyAlignment="1">
      <alignment horizontal="right"/>
      <protection/>
    </xf>
    <xf numFmtId="4" fontId="21" fillId="18" borderId="17" xfId="46" applyNumberFormat="1" applyFont="1" applyFill="1" applyBorder="1" applyAlignment="1">
      <alignment horizontal="right"/>
      <protection/>
    </xf>
    <xf numFmtId="4" fontId="22" fillId="18" borderId="19" xfId="46" applyNumberFormat="1" applyFont="1" applyFill="1" applyBorder="1">
      <alignment/>
      <protection/>
    </xf>
    <xf numFmtId="0" fontId="32" fillId="18" borderId="19" xfId="46" applyFont="1" applyFill="1" applyBorder="1">
      <alignment/>
      <protection/>
    </xf>
    <xf numFmtId="170" fontId="32" fillId="18" borderId="19" xfId="46" applyNumberFormat="1" applyFont="1" applyFill="1" applyBorder="1">
      <alignment/>
      <protection/>
    </xf>
    <xf numFmtId="3" fontId="21" fillId="0" borderId="0" xfId="46" applyNumberFormat="1" applyFont="1">
      <alignment/>
      <protection/>
    </xf>
    <xf numFmtId="0" fontId="33" fillId="0" borderId="0" xfId="46" applyFont="1" applyAlignment="1">
      <alignment/>
      <protection/>
    </xf>
    <xf numFmtId="0" fontId="34" fillId="0" borderId="0" xfId="46" applyFont="1" applyBorder="1">
      <alignment/>
      <protection/>
    </xf>
    <xf numFmtId="3" fontId="34" fillId="0" borderId="0" xfId="46" applyNumberFormat="1" applyFont="1" applyBorder="1" applyAlignment="1">
      <alignment horizontal="right"/>
      <protection/>
    </xf>
    <xf numFmtId="4" fontId="34" fillId="0" borderId="0" xfId="46" applyNumberFormat="1" applyFont="1" applyBorder="1">
      <alignment/>
      <protection/>
    </xf>
    <xf numFmtId="0" fontId="33" fillId="0" borderId="0" xfId="46" applyFont="1" applyBorder="1" applyAlignment="1">
      <alignment/>
      <protection/>
    </xf>
    <xf numFmtId="0" fontId="21" fillId="0" borderId="0" xfId="46" applyFont="1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1" fillId="0" borderId="37" xfId="0" applyFont="1" applyBorder="1" applyAlignment="1">
      <alignment horizontal="center" shrinkToFit="1"/>
    </xf>
    <xf numFmtId="0" fontId="21" fillId="0" borderId="39" xfId="0" applyFont="1" applyBorder="1" applyAlignment="1">
      <alignment horizontal="center" shrinkToFit="1"/>
    </xf>
    <xf numFmtId="167" fontId="21" fillId="0" borderId="59" xfId="0" applyNumberFormat="1" applyFont="1" applyBorder="1" applyAlignment="1">
      <alignment horizontal="right" indent="2"/>
    </xf>
    <xf numFmtId="167" fontId="21" fillId="0" borderId="24" xfId="0" applyNumberFormat="1" applyFon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3" fontId="22" fillId="18" borderId="38" xfId="0" applyNumberFormat="1" applyFont="1" applyFill="1" applyBorder="1" applyAlignment="1">
      <alignment horizontal="right"/>
    </xf>
    <xf numFmtId="3" fontId="22" fillId="18" borderId="57" xfId="0" applyNumberFormat="1" applyFont="1" applyFill="1" applyBorder="1" applyAlignment="1">
      <alignment horizontal="right"/>
    </xf>
    <xf numFmtId="0" fontId="21" fillId="0" borderId="63" xfId="46" applyFont="1" applyBorder="1" applyAlignment="1">
      <alignment horizontal="center"/>
      <protection/>
    </xf>
    <xf numFmtId="0" fontId="21" fillId="0" borderId="64" xfId="46" applyFont="1" applyBorder="1" applyAlignment="1">
      <alignment horizontal="center"/>
      <protection/>
    </xf>
    <xf numFmtId="0" fontId="21" fillId="0" borderId="65" xfId="46" applyFont="1" applyBorder="1" applyAlignment="1">
      <alignment horizontal="center"/>
      <protection/>
    </xf>
    <xf numFmtId="0" fontId="21" fillId="0" borderId="66" xfId="46" applyFont="1" applyBorder="1" applyAlignment="1">
      <alignment horizontal="center"/>
      <protection/>
    </xf>
    <xf numFmtId="0" fontId="21" fillId="0" borderId="67" xfId="46" applyFont="1" applyBorder="1" applyAlignment="1">
      <alignment horizontal="left"/>
      <protection/>
    </xf>
    <xf numFmtId="0" fontId="21" fillId="0" borderId="52" xfId="46" applyFont="1" applyBorder="1" applyAlignment="1">
      <alignment horizontal="left"/>
      <protection/>
    </xf>
    <xf numFmtId="0" fontId="21" fillId="0" borderId="68" xfId="46" applyFont="1" applyBorder="1" applyAlignment="1">
      <alignment horizontal="left"/>
      <protection/>
    </xf>
    <xf numFmtId="0" fontId="27" fillId="0" borderId="0" xfId="46" applyFont="1" applyAlignment="1">
      <alignment horizontal="center"/>
      <protection/>
    </xf>
    <xf numFmtId="49" fontId="21" fillId="0" borderId="65" xfId="46" applyNumberFormat="1" applyFont="1" applyBorder="1" applyAlignment="1">
      <alignment horizontal="center"/>
      <protection/>
    </xf>
    <xf numFmtId="0" fontId="21" fillId="0" borderId="67" xfId="46" applyFont="1" applyBorder="1" applyAlignment="1">
      <alignment horizontal="center" shrinkToFit="1"/>
      <protection/>
    </xf>
    <xf numFmtId="0" fontId="21" fillId="0" borderId="52" xfId="46" applyFont="1" applyBorder="1" applyAlignment="1">
      <alignment horizontal="center" shrinkToFit="1"/>
      <protection/>
    </xf>
    <xf numFmtId="0" fontId="21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79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0</v>
      </c>
      <c r="D2" s="6">
        <f>Rekapitulace!G2</f>
        <v>0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82</v>
      </c>
      <c r="B5" s="17"/>
      <c r="C5" s="18" t="s">
        <v>182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81</v>
      </c>
      <c r="B7" s="25"/>
      <c r="C7" s="26" t="s">
        <v>183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197"/>
      <c r="D8" s="197"/>
      <c r="E8" s="198"/>
      <c r="F8" s="30" t="s">
        <v>12</v>
      </c>
      <c r="G8" s="31"/>
      <c r="H8" s="32"/>
      <c r="I8" s="33"/>
    </row>
    <row r="9" spans="1:8" ht="12.75">
      <c r="A9" s="29" t="s">
        <v>13</v>
      </c>
      <c r="B9" s="12"/>
      <c r="C9" s="197">
        <f>Projektant</f>
        <v>0</v>
      </c>
      <c r="D9" s="197"/>
      <c r="E9" s="198"/>
      <c r="F9" s="12"/>
      <c r="G9" s="34"/>
      <c r="H9" s="35"/>
    </row>
    <row r="10" spans="1:8" ht="12.75">
      <c r="A10" s="29" t="s">
        <v>14</v>
      </c>
      <c r="B10" s="12"/>
      <c r="C10" s="197"/>
      <c r="D10" s="197"/>
      <c r="E10" s="197"/>
      <c r="F10" s="36"/>
      <c r="G10" s="37"/>
      <c r="H10" s="38"/>
    </row>
    <row r="11" spans="1:57" ht="13.5" customHeight="1">
      <c r="A11" s="29" t="s">
        <v>15</v>
      </c>
      <c r="B11" s="12"/>
      <c r="C11" s="197"/>
      <c r="D11" s="197"/>
      <c r="E11" s="197"/>
      <c r="F11" s="39" t="s">
        <v>16</v>
      </c>
      <c r="G11" s="40" t="s">
        <v>81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199"/>
      <c r="D12" s="199"/>
      <c r="E12" s="19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35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0" t="s">
        <v>33</v>
      </c>
      <c r="B23" s="201"/>
      <c r="C23" s="66">
        <f>C22+G23</f>
        <v>0</v>
      </c>
      <c r="D23" s="67" t="s">
        <v>34</v>
      </c>
      <c r="E23" s="68"/>
      <c r="F23" s="69"/>
      <c r="G23" s="56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5" t="s">
        <v>38</v>
      </c>
      <c r="B25" s="35"/>
      <c r="C25" s="75"/>
      <c r="D25" s="35" t="s">
        <v>38</v>
      </c>
      <c r="F25" s="76" t="s">
        <v>38</v>
      </c>
      <c r="G25" s="77"/>
    </row>
    <row r="26" spans="1:7" ht="37.5" customHeight="1">
      <c r="A26" s="65" t="s">
        <v>39</v>
      </c>
      <c r="B26" s="78"/>
      <c r="C26" s="75"/>
      <c r="D26" s="35" t="s">
        <v>39</v>
      </c>
      <c r="F26" s="76" t="s">
        <v>39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40</v>
      </c>
      <c r="B28" s="35"/>
      <c r="C28" s="75"/>
      <c r="D28" s="76" t="s">
        <v>41</v>
      </c>
      <c r="E28" s="75"/>
      <c r="F28" s="80" t="s">
        <v>41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42</v>
      </c>
      <c r="B30" s="84"/>
      <c r="C30" s="85">
        <v>21</v>
      </c>
      <c r="D30" s="84" t="s">
        <v>43</v>
      </c>
      <c r="E30" s="86"/>
      <c r="F30" s="202">
        <f>C23-F32</f>
        <v>0</v>
      </c>
      <c r="G30" s="203"/>
    </row>
    <row r="31" spans="1:7" ht="12.75">
      <c r="A31" s="83" t="s">
        <v>44</v>
      </c>
      <c r="B31" s="84"/>
      <c r="C31" s="85">
        <f>SazbaDPH1</f>
        <v>21</v>
      </c>
      <c r="D31" s="84" t="s">
        <v>45</v>
      </c>
      <c r="E31" s="86"/>
      <c r="F31" s="202">
        <f>ROUND(PRODUCT(F30,C31/100),0)</f>
        <v>0</v>
      </c>
      <c r="G31" s="203"/>
    </row>
    <row r="32" spans="1:7" ht="12.75">
      <c r="A32" s="83" t="s">
        <v>42</v>
      </c>
      <c r="B32" s="84"/>
      <c r="C32" s="85">
        <v>0</v>
      </c>
      <c r="D32" s="84" t="s">
        <v>45</v>
      </c>
      <c r="E32" s="86"/>
      <c r="F32" s="202">
        <v>0</v>
      </c>
      <c r="G32" s="203"/>
    </row>
    <row r="33" spans="1:7" ht="12.75">
      <c r="A33" s="83" t="s">
        <v>44</v>
      </c>
      <c r="B33" s="87"/>
      <c r="C33" s="88">
        <f>SazbaDPH2</f>
        <v>0</v>
      </c>
      <c r="D33" s="84" t="s">
        <v>45</v>
      </c>
      <c r="E33" s="61"/>
      <c r="F33" s="202">
        <f>ROUND(PRODUCT(F32,C33/100),0)</f>
        <v>0</v>
      </c>
      <c r="G33" s="203"/>
    </row>
    <row r="34" spans="1:7" s="92" customFormat="1" ht="19.5" customHeight="1" thickBot="1">
      <c r="A34" s="89" t="s">
        <v>46</v>
      </c>
      <c r="B34" s="90"/>
      <c r="C34" s="90"/>
      <c r="D34" s="90"/>
      <c r="E34" s="91"/>
      <c r="F34" s="204">
        <f>ROUND(SUM(F30:F33),0)</f>
        <v>0</v>
      </c>
      <c r="G34" s="205"/>
    </row>
    <row r="36" spans="1:8" ht="12.75">
      <c r="A36" s="93" t="s">
        <v>47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6"/>
      <c r="C37" s="206"/>
      <c r="D37" s="206"/>
      <c r="E37" s="206"/>
      <c r="F37" s="206"/>
      <c r="G37" s="206"/>
      <c r="H37" s="3" t="s">
        <v>5</v>
      </c>
    </row>
    <row r="38" spans="1:8" ht="12.75" customHeight="1">
      <c r="A38" s="94"/>
      <c r="B38" s="206"/>
      <c r="C38" s="206"/>
      <c r="D38" s="206"/>
      <c r="E38" s="206"/>
      <c r="F38" s="206"/>
      <c r="G38" s="206"/>
      <c r="H38" s="3" t="s">
        <v>5</v>
      </c>
    </row>
    <row r="39" spans="1:8" ht="12.75">
      <c r="A39" s="94"/>
      <c r="B39" s="206"/>
      <c r="C39" s="206"/>
      <c r="D39" s="206"/>
      <c r="E39" s="206"/>
      <c r="F39" s="206"/>
      <c r="G39" s="206"/>
      <c r="H39" s="3" t="s">
        <v>5</v>
      </c>
    </row>
    <row r="40" spans="1:8" ht="12.75">
      <c r="A40" s="94"/>
      <c r="B40" s="206"/>
      <c r="C40" s="206"/>
      <c r="D40" s="206"/>
      <c r="E40" s="206"/>
      <c r="F40" s="206"/>
      <c r="G40" s="206"/>
      <c r="H40" s="3" t="s">
        <v>5</v>
      </c>
    </row>
    <row r="41" spans="1:8" ht="12.75">
      <c r="A41" s="94"/>
      <c r="B41" s="206"/>
      <c r="C41" s="206"/>
      <c r="D41" s="206"/>
      <c r="E41" s="206"/>
      <c r="F41" s="206"/>
      <c r="G41" s="206"/>
      <c r="H41" s="3" t="s">
        <v>5</v>
      </c>
    </row>
    <row r="42" spans="1:8" ht="12.75">
      <c r="A42" s="94"/>
      <c r="B42" s="206"/>
      <c r="C42" s="206"/>
      <c r="D42" s="206"/>
      <c r="E42" s="206"/>
      <c r="F42" s="206"/>
      <c r="G42" s="206"/>
      <c r="H42" s="3" t="s">
        <v>5</v>
      </c>
    </row>
    <row r="43" spans="1:8" ht="12.75">
      <c r="A43" s="94"/>
      <c r="B43" s="206"/>
      <c r="C43" s="206"/>
      <c r="D43" s="206"/>
      <c r="E43" s="206"/>
      <c r="F43" s="206"/>
      <c r="G43" s="206"/>
      <c r="H43" s="3" t="s">
        <v>5</v>
      </c>
    </row>
    <row r="44" spans="1:8" ht="12.75">
      <c r="A44" s="94"/>
      <c r="B44" s="206"/>
      <c r="C44" s="206"/>
      <c r="D44" s="206"/>
      <c r="E44" s="206"/>
      <c r="F44" s="206"/>
      <c r="G44" s="206"/>
      <c r="H44" s="3" t="s">
        <v>5</v>
      </c>
    </row>
    <row r="45" spans="1:8" ht="0.75" customHeight="1">
      <c r="A45" s="94"/>
      <c r="B45" s="206"/>
      <c r="C45" s="206"/>
      <c r="D45" s="206"/>
      <c r="E45" s="206"/>
      <c r="F45" s="206"/>
      <c r="G45" s="206"/>
      <c r="H45" s="3" t="s">
        <v>5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F33:G33"/>
    <mergeCell ref="F34:G34"/>
    <mergeCell ref="B37:G45"/>
    <mergeCell ref="B53:G53"/>
    <mergeCell ref="B47:G47"/>
    <mergeCell ref="B48:G48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09" t="s">
        <v>48</v>
      </c>
      <c r="B1" s="210"/>
      <c r="C1" s="95" t="str">
        <f>CONCATENATE(cislostavby," ",nazevstavby)</f>
        <v>15N14 Oprava střechy-MŠ Rosnička,Liberec</v>
      </c>
      <c r="D1" s="96"/>
      <c r="E1" s="97"/>
      <c r="F1" s="96"/>
      <c r="G1" s="98" t="s">
        <v>49</v>
      </c>
      <c r="H1" s="99"/>
      <c r="I1" s="100"/>
    </row>
    <row r="2" spans="1:9" ht="13.5" thickBot="1">
      <c r="A2" s="211" t="s">
        <v>50</v>
      </c>
      <c r="B2" s="212"/>
      <c r="C2" s="101" t="str">
        <f>CONCATENATE(cisloobjektu," ",nazevobjektu)</f>
        <v>01 Oprava střechy</v>
      </c>
      <c r="D2" s="102"/>
      <c r="E2" s="103"/>
      <c r="F2" s="102"/>
      <c r="G2" s="213"/>
      <c r="H2" s="214"/>
      <c r="I2" s="215"/>
    </row>
    <row r="3" ht="13.5" thickTop="1">
      <c r="F3" s="35"/>
    </row>
    <row r="4" spans="1:9" ht="19.5" customHeight="1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9" s="35" customFormat="1" ht="12.75">
      <c r="A7" s="192" t="str">
        <f>Položky!B7</f>
        <v>9</v>
      </c>
      <c r="B7" s="113" t="str">
        <f>Položky!C7</f>
        <v>Ostatní konstrukce a práce</v>
      </c>
      <c r="D7" s="114"/>
      <c r="E7" s="193">
        <f>Položky!BC14</f>
        <v>0</v>
      </c>
      <c r="F7" s="194">
        <f>Položky!BD14</f>
        <v>0</v>
      </c>
      <c r="G7" s="194">
        <f>Položky!BE14</f>
        <v>0</v>
      </c>
      <c r="H7" s="194">
        <f>Položky!BF14</f>
        <v>0</v>
      </c>
      <c r="I7" s="195">
        <f>Položky!BG14</f>
        <v>0</v>
      </c>
    </row>
    <row r="8" spans="1:9" s="35" customFormat="1" ht="12.75">
      <c r="A8" s="192" t="str">
        <f>Položky!B15</f>
        <v>99</v>
      </c>
      <c r="B8" s="113" t="str">
        <f>Položky!C15</f>
        <v>Staveništní přesun hmot</v>
      </c>
      <c r="D8" s="114"/>
      <c r="E8" s="193">
        <f>Položky!BC17</f>
        <v>0</v>
      </c>
      <c r="F8" s="194">
        <f>Položky!BD17</f>
        <v>0</v>
      </c>
      <c r="G8" s="194">
        <f>Položky!BE17</f>
        <v>0</v>
      </c>
      <c r="H8" s="194">
        <f>Položky!BF17</f>
        <v>0</v>
      </c>
      <c r="I8" s="195">
        <f>Položky!BG17</f>
        <v>0</v>
      </c>
    </row>
    <row r="9" spans="1:9" s="35" customFormat="1" ht="12.75">
      <c r="A9" s="192" t="str">
        <f>Položky!B18</f>
        <v>712</v>
      </c>
      <c r="B9" s="113" t="str">
        <f>Položky!C18</f>
        <v>Povlakové krytiny</v>
      </c>
      <c r="D9" s="114"/>
      <c r="E9" s="193">
        <f>Položky!BC30</f>
        <v>0</v>
      </c>
      <c r="F9" s="194">
        <f>Položky!BD30</f>
        <v>0</v>
      </c>
      <c r="G9" s="194">
        <f>Položky!BE30</f>
        <v>0</v>
      </c>
      <c r="H9" s="194">
        <f>Položky!BF30</f>
        <v>0</v>
      </c>
      <c r="I9" s="195">
        <f>Položky!BG30</f>
        <v>0</v>
      </c>
    </row>
    <row r="10" spans="1:9" s="35" customFormat="1" ht="12.75">
      <c r="A10" s="192" t="str">
        <f>Položky!B31</f>
        <v>762</v>
      </c>
      <c r="B10" s="113" t="str">
        <f>Položky!C31</f>
        <v>Konstrukce tesařské</v>
      </c>
      <c r="D10" s="114"/>
      <c r="E10" s="193">
        <f>Položky!BC35</f>
        <v>0</v>
      </c>
      <c r="F10" s="194">
        <f>Položky!BD35</f>
        <v>0</v>
      </c>
      <c r="G10" s="194">
        <f>Položky!BE35</f>
        <v>0</v>
      </c>
      <c r="H10" s="194">
        <f>Položky!BF35</f>
        <v>0</v>
      </c>
      <c r="I10" s="195">
        <f>Položky!BG35</f>
        <v>0</v>
      </c>
    </row>
    <row r="11" spans="1:9" s="35" customFormat="1" ht="12.75">
      <c r="A11" s="192" t="str">
        <f>Položky!B36</f>
        <v>764</v>
      </c>
      <c r="B11" s="113" t="str">
        <f>Položky!C36</f>
        <v>Konstrukce klempířské</v>
      </c>
      <c r="D11" s="114"/>
      <c r="E11" s="193">
        <f>Položky!BC49</f>
        <v>0</v>
      </c>
      <c r="F11" s="194">
        <f>Položky!BD49</f>
        <v>0</v>
      </c>
      <c r="G11" s="194">
        <f>Položky!BE49</f>
        <v>0</v>
      </c>
      <c r="H11" s="194">
        <f>Položky!BF49</f>
        <v>0</v>
      </c>
      <c r="I11" s="195">
        <f>Položky!BG49</f>
        <v>0</v>
      </c>
    </row>
    <row r="12" spans="1:9" s="35" customFormat="1" ht="13.5" thickBot="1">
      <c r="A12" s="192" t="str">
        <f>Položky!B50</f>
        <v>D96</v>
      </c>
      <c r="B12" s="113" t="str">
        <f>Položky!C50</f>
        <v>Přesuny suti a vybouraných hmot</v>
      </c>
      <c r="D12" s="114"/>
      <c r="E12" s="193">
        <f>Položky!BC54</f>
        <v>0</v>
      </c>
      <c r="F12" s="194">
        <f>Položky!BD54</f>
        <v>0</v>
      </c>
      <c r="G12" s="194">
        <f>Položky!BE54</f>
        <v>0</v>
      </c>
      <c r="H12" s="194">
        <f>Položky!BF54</f>
        <v>0</v>
      </c>
      <c r="I12" s="195">
        <f>Položky!BG54</f>
        <v>0</v>
      </c>
    </row>
    <row r="13" spans="1:9" s="121" customFormat="1" ht="13.5" thickBot="1">
      <c r="A13" s="115"/>
      <c r="B13" s="116" t="s">
        <v>57</v>
      </c>
      <c r="C13" s="116"/>
      <c r="D13" s="117"/>
      <c r="E13" s="118">
        <f>SUM(E7:E12)</f>
        <v>0</v>
      </c>
      <c r="F13" s="119">
        <f>SUM(F7:F12)</f>
        <v>0</v>
      </c>
      <c r="G13" s="119">
        <f>SUM(G7:G12)</f>
        <v>0</v>
      </c>
      <c r="H13" s="119">
        <f>SUM(H7:H12)</f>
        <v>0</v>
      </c>
      <c r="I13" s="120">
        <f>SUM(I7:I12)</f>
        <v>0</v>
      </c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57" ht="19.5" customHeight="1">
      <c r="A15" s="105" t="s">
        <v>58</v>
      </c>
      <c r="B15" s="105"/>
      <c r="C15" s="105"/>
      <c r="D15" s="105"/>
      <c r="E15" s="105"/>
      <c r="F15" s="105"/>
      <c r="G15" s="122"/>
      <c r="H15" s="105"/>
      <c r="I15" s="105"/>
      <c r="BA15" s="41"/>
      <c r="BB15" s="41"/>
      <c r="BC15" s="41"/>
      <c r="BD15" s="41"/>
      <c r="BE15" s="41"/>
    </row>
    <row r="16" ht="13.5" thickBot="1"/>
    <row r="17" spans="1:9" ht="12.75">
      <c r="A17" s="70" t="s">
        <v>59</v>
      </c>
      <c r="B17" s="71"/>
      <c r="C17" s="71"/>
      <c r="D17" s="123"/>
      <c r="E17" s="124" t="s">
        <v>60</v>
      </c>
      <c r="F17" s="125" t="s">
        <v>61</v>
      </c>
      <c r="G17" s="126" t="s">
        <v>62</v>
      </c>
      <c r="H17" s="127"/>
      <c r="I17" s="128" t="s">
        <v>60</v>
      </c>
    </row>
    <row r="18" spans="1:53" ht="12.75">
      <c r="A18" s="64" t="s">
        <v>165</v>
      </c>
      <c r="B18" s="55"/>
      <c r="C18" s="55"/>
      <c r="D18" s="129"/>
      <c r="E18" s="130"/>
      <c r="F18" s="131"/>
      <c r="G18" s="132">
        <f aca="true" t="shared" si="0" ref="G18:G25">CHOOSE(BA18+1,HSV+PSV,HSV+PSV+Mont,HSV+PSV+Dodavka+Mont,HSV,PSV,Mont,Dodavka,Mont+Dodavka,0)</f>
        <v>0</v>
      </c>
      <c r="H18" s="133"/>
      <c r="I18" s="134">
        <f aca="true" t="shared" si="1" ref="I18:I25">E18+F18*G18/100</f>
        <v>0</v>
      </c>
      <c r="BA18" s="3">
        <v>0</v>
      </c>
    </row>
    <row r="19" spans="1:53" ht="12.75">
      <c r="A19" s="64" t="s">
        <v>166</v>
      </c>
      <c r="B19" s="55"/>
      <c r="C19" s="55"/>
      <c r="D19" s="129"/>
      <c r="E19" s="130"/>
      <c r="F19" s="131"/>
      <c r="G19" s="132">
        <f t="shared" si="0"/>
        <v>0</v>
      </c>
      <c r="H19" s="133"/>
      <c r="I19" s="134">
        <f t="shared" si="1"/>
        <v>0</v>
      </c>
      <c r="BA19" s="3">
        <v>0</v>
      </c>
    </row>
    <row r="20" spans="1:53" ht="12.75">
      <c r="A20" s="64" t="s">
        <v>167</v>
      </c>
      <c r="B20" s="55"/>
      <c r="C20" s="55"/>
      <c r="D20" s="129"/>
      <c r="E20" s="130"/>
      <c r="F20" s="131"/>
      <c r="G20" s="132">
        <f t="shared" si="0"/>
        <v>0</v>
      </c>
      <c r="H20" s="133"/>
      <c r="I20" s="134">
        <f t="shared" si="1"/>
        <v>0</v>
      </c>
      <c r="BA20" s="3">
        <v>0</v>
      </c>
    </row>
    <row r="21" spans="1:53" ht="12.75">
      <c r="A21" s="64" t="s">
        <v>168</v>
      </c>
      <c r="B21" s="55"/>
      <c r="C21" s="55"/>
      <c r="D21" s="129"/>
      <c r="E21" s="130"/>
      <c r="F21" s="131"/>
      <c r="G21" s="132">
        <f t="shared" si="0"/>
        <v>0</v>
      </c>
      <c r="H21" s="133"/>
      <c r="I21" s="134">
        <f t="shared" si="1"/>
        <v>0</v>
      </c>
      <c r="BA21" s="3">
        <v>0</v>
      </c>
    </row>
    <row r="22" spans="1:53" ht="12.75">
      <c r="A22" s="64" t="s">
        <v>169</v>
      </c>
      <c r="B22" s="55"/>
      <c r="C22" s="55"/>
      <c r="D22" s="129"/>
      <c r="E22" s="130"/>
      <c r="F22" s="131"/>
      <c r="G22" s="132">
        <f t="shared" si="0"/>
        <v>0</v>
      </c>
      <c r="H22" s="133"/>
      <c r="I22" s="134">
        <f t="shared" si="1"/>
        <v>0</v>
      </c>
      <c r="BA22" s="3">
        <v>1</v>
      </c>
    </row>
    <row r="23" spans="1:53" ht="12.75">
      <c r="A23" s="64" t="s">
        <v>170</v>
      </c>
      <c r="B23" s="55"/>
      <c r="C23" s="55"/>
      <c r="D23" s="129"/>
      <c r="E23" s="130"/>
      <c r="F23" s="131"/>
      <c r="G23" s="132">
        <f t="shared" si="0"/>
        <v>0</v>
      </c>
      <c r="H23" s="133"/>
      <c r="I23" s="134">
        <f t="shared" si="1"/>
        <v>0</v>
      </c>
      <c r="BA23" s="3">
        <v>1</v>
      </c>
    </row>
    <row r="24" spans="1:53" ht="12.75">
      <c r="A24" s="64" t="s">
        <v>171</v>
      </c>
      <c r="B24" s="55"/>
      <c r="C24" s="55"/>
      <c r="D24" s="129"/>
      <c r="E24" s="130"/>
      <c r="F24" s="131"/>
      <c r="G24" s="132">
        <f t="shared" si="0"/>
        <v>0</v>
      </c>
      <c r="H24" s="133"/>
      <c r="I24" s="134">
        <f t="shared" si="1"/>
        <v>0</v>
      </c>
      <c r="BA24" s="3">
        <v>2</v>
      </c>
    </row>
    <row r="25" spans="1:53" ht="12.75">
      <c r="A25" s="64" t="s">
        <v>172</v>
      </c>
      <c r="B25" s="55"/>
      <c r="C25" s="55"/>
      <c r="D25" s="129"/>
      <c r="E25" s="130"/>
      <c r="F25" s="131"/>
      <c r="G25" s="132">
        <f t="shared" si="0"/>
        <v>0</v>
      </c>
      <c r="H25" s="133"/>
      <c r="I25" s="134">
        <f t="shared" si="1"/>
        <v>0</v>
      </c>
      <c r="BA25" s="3">
        <v>2</v>
      </c>
    </row>
    <row r="26" spans="1:9" ht="13.5" thickBot="1">
      <c r="A26" s="135"/>
      <c r="B26" s="136" t="s">
        <v>63</v>
      </c>
      <c r="C26" s="137"/>
      <c r="D26" s="138"/>
      <c r="E26" s="139"/>
      <c r="F26" s="140"/>
      <c r="G26" s="140"/>
      <c r="H26" s="207">
        <f>SUM(I18:I25)</f>
        <v>0</v>
      </c>
      <c r="I26" s="208"/>
    </row>
    <row r="28" spans="2:9" ht="12.75">
      <c r="B28" s="121"/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127"/>
  <sheetViews>
    <sheetView showGridLines="0" showZeros="0" zoomScalePageLayoutView="0" workbookViewId="0" topLeftCell="A1">
      <selection activeCell="C3" sqref="C3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11" width="11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216" t="s">
        <v>80</v>
      </c>
      <c r="B1" s="216"/>
      <c r="C1" s="216"/>
      <c r="D1" s="216"/>
      <c r="E1" s="216"/>
      <c r="F1" s="216"/>
      <c r="G1" s="216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209" t="s">
        <v>48</v>
      </c>
      <c r="B3" s="210"/>
      <c r="C3" s="95" t="str">
        <f>CONCATENATE(cislostavby," ",nazevstavby)</f>
        <v>15N14 Oprava střechy-MŠ Rosnička,Liberec</v>
      </c>
      <c r="D3" s="96"/>
      <c r="E3" s="148" t="s">
        <v>64</v>
      </c>
      <c r="F3" s="149">
        <f>Rekapitulace!H1</f>
        <v>0</v>
      </c>
      <c r="G3" s="150"/>
    </row>
    <row r="4" spans="1:7" ht="13.5" thickBot="1">
      <c r="A4" s="217" t="s">
        <v>50</v>
      </c>
      <c r="B4" s="212"/>
      <c r="C4" s="101" t="str">
        <f>CONCATENATE(cisloobjektu," ",nazevobjektu)</f>
        <v>01 Oprava střechy</v>
      </c>
      <c r="D4" s="102"/>
      <c r="E4" s="218">
        <f>Rekapitulace!G2</f>
        <v>0</v>
      </c>
      <c r="F4" s="219"/>
      <c r="G4" s="220"/>
    </row>
    <row r="5" spans="1:7" ht="13.5" thickTop="1">
      <c r="A5" s="151"/>
      <c r="G5" s="153"/>
    </row>
    <row r="6" spans="1:11" ht="22.5">
      <c r="A6" s="154" t="s">
        <v>65</v>
      </c>
      <c r="B6" s="155" t="s">
        <v>66</v>
      </c>
      <c r="C6" s="155" t="s">
        <v>67</v>
      </c>
      <c r="D6" s="155" t="s">
        <v>68</v>
      </c>
      <c r="E6" s="156" t="s">
        <v>69</v>
      </c>
      <c r="F6" s="155" t="s">
        <v>70</v>
      </c>
      <c r="G6" s="157" t="s">
        <v>71</v>
      </c>
      <c r="H6" s="158" t="s">
        <v>72</v>
      </c>
      <c r="I6" s="158" t="s">
        <v>73</v>
      </c>
      <c r="J6" s="158" t="s">
        <v>74</v>
      </c>
      <c r="K6" s="158" t="s">
        <v>75</v>
      </c>
    </row>
    <row r="7" spans="1:17" ht="12.75">
      <c r="A7" s="159" t="s">
        <v>76</v>
      </c>
      <c r="B7" s="160" t="s">
        <v>83</v>
      </c>
      <c r="C7" s="161" t="s">
        <v>84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 ht="22.5">
      <c r="A8" s="168">
        <v>1</v>
      </c>
      <c r="B8" s="169" t="s">
        <v>85</v>
      </c>
      <c r="C8" s="170" t="s">
        <v>86</v>
      </c>
      <c r="D8" s="171" t="s">
        <v>87</v>
      </c>
      <c r="E8" s="172">
        <v>35</v>
      </c>
      <c r="F8" s="172">
        <v>0</v>
      </c>
      <c r="G8" s="173">
        <f aca="true" t="shared" si="0" ref="G8:G13">E8*F8</f>
        <v>0</v>
      </c>
      <c r="H8" s="174">
        <v>0.0331</v>
      </c>
      <c r="I8" s="174">
        <f aca="true" t="shared" si="1" ref="I8:I13">E8*H8</f>
        <v>1.1584999999999999</v>
      </c>
      <c r="J8" s="174">
        <v>0</v>
      </c>
      <c r="K8" s="174">
        <f aca="true" t="shared" si="2" ref="K8:K13"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 aca="true" t="shared" si="3" ref="BC8:BC13">IF(BB8=1,G8,0)</f>
        <v>0</v>
      </c>
      <c r="BD8" s="144">
        <f aca="true" t="shared" si="4" ref="BD8:BD13">IF(BB8=2,G8,0)</f>
        <v>0</v>
      </c>
      <c r="BE8" s="144">
        <f aca="true" t="shared" si="5" ref="BE8:BE13">IF(BB8=3,G8,0)</f>
        <v>0</v>
      </c>
      <c r="BF8" s="144">
        <f aca="true" t="shared" si="6" ref="BF8:BF13">IF(BB8=4,G8,0)</f>
        <v>0</v>
      </c>
      <c r="BG8" s="144">
        <f aca="true" t="shared" si="7" ref="BG8:BG13">IF(BB8=5,G8,0)</f>
        <v>0</v>
      </c>
      <c r="CA8" s="144">
        <v>1</v>
      </c>
      <c r="CB8" s="144">
        <v>1</v>
      </c>
      <c r="CC8" s="167"/>
      <c r="CD8" s="167"/>
    </row>
    <row r="9" spans="1:82" ht="12.75">
      <c r="A9" s="168">
        <v>2</v>
      </c>
      <c r="B9" s="169" t="s">
        <v>88</v>
      </c>
      <c r="C9" s="170" t="s">
        <v>89</v>
      </c>
      <c r="D9" s="171" t="s">
        <v>87</v>
      </c>
      <c r="E9" s="172">
        <v>5</v>
      </c>
      <c r="F9" s="172">
        <v>0</v>
      </c>
      <c r="G9" s="173">
        <f t="shared" si="0"/>
        <v>0</v>
      </c>
      <c r="H9" s="174">
        <v>0.03317</v>
      </c>
      <c r="I9" s="174">
        <f t="shared" si="1"/>
        <v>0.16585</v>
      </c>
      <c r="J9" s="174">
        <v>0</v>
      </c>
      <c r="K9" s="174">
        <f t="shared" si="2"/>
        <v>0</v>
      </c>
      <c r="Q9" s="167">
        <v>2</v>
      </c>
      <c r="AA9" s="144">
        <v>2</v>
      </c>
      <c r="AB9" s="144">
        <v>1</v>
      </c>
      <c r="AC9" s="144">
        <v>1</v>
      </c>
      <c r="BB9" s="144">
        <v>1</v>
      </c>
      <c r="BC9" s="144">
        <f t="shared" si="3"/>
        <v>0</v>
      </c>
      <c r="BD9" s="144">
        <f t="shared" si="4"/>
        <v>0</v>
      </c>
      <c r="BE9" s="144">
        <f t="shared" si="5"/>
        <v>0</v>
      </c>
      <c r="BF9" s="144">
        <f t="shared" si="6"/>
        <v>0</v>
      </c>
      <c r="BG9" s="144">
        <f t="shared" si="7"/>
        <v>0</v>
      </c>
      <c r="CA9" s="144">
        <v>2</v>
      </c>
      <c r="CB9" s="144">
        <v>1</v>
      </c>
      <c r="CC9" s="167"/>
      <c r="CD9" s="167"/>
    </row>
    <row r="10" spans="1:82" ht="22.5">
      <c r="A10" s="168">
        <v>3</v>
      </c>
      <c r="B10" s="169" t="s">
        <v>90</v>
      </c>
      <c r="C10" s="170" t="s">
        <v>175</v>
      </c>
      <c r="D10" s="171" t="s">
        <v>87</v>
      </c>
      <c r="E10" s="172">
        <v>13</v>
      </c>
      <c r="F10" s="172">
        <v>0</v>
      </c>
      <c r="G10" s="173">
        <f t="shared" si="0"/>
        <v>0</v>
      </c>
      <c r="H10" s="174">
        <v>0.00038</v>
      </c>
      <c r="I10" s="174">
        <f t="shared" si="1"/>
        <v>0.00494</v>
      </c>
      <c r="J10" s="174">
        <v>0</v>
      </c>
      <c r="K10" s="174">
        <f t="shared" si="2"/>
        <v>0</v>
      </c>
      <c r="Q10" s="167">
        <v>2</v>
      </c>
      <c r="AA10" s="144">
        <v>2</v>
      </c>
      <c r="AB10" s="144">
        <v>7</v>
      </c>
      <c r="AC10" s="144">
        <v>7</v>
      </c>
      <c r="BB10" s="144">
        <v>1</v>
      </c>
      <c r="BC10" s="144">
        <f t="shared" si="3"/>
        <v>0</v>
      </c>
      <c r="BD10" s="144">
        <f t="shared" si="4"/>
        <v>0</v>
      </c>
      <c r="BE10" s="144">
        <f t="shared" si="5"/>
        <v>0</v>
      </c>
      <c r="BF10" s="144">
        <f t="shared" si="6"/>
        <v>0</v>
      </c>
      <c r="BG10" s="144">
        <f t="shared" si="7"/>
        <v>0</v>
      </c>
      <c r="CA10" s="144">
        <v>2</v>
      </c>
      <c r="CB10" s="144">
        <v>7</v>
      </c>
      <c r="CC10" s="167"/>
      <c r="CD10" s="167"/>
    </row>
    <row r="11" spans="1:82" ht="12.75">
      <c r="A11" s="168">
        <v>4</v>
      </c>
      <c r="B11" s="169" t="s">
        <v>91</v>
      </c>
      <c r="C11" s="170" t="s">
        <v>92</v>
      </c>
      <c r="D11" s="171" t="s">
        <v>93</v>
      </c>
      <c r="E11" s="172">
        <v>1</v>
      </c>
      <c r="F11" s="172">
        <v>0</v>
      </c>
      <c r="G11" s="173">
        <f t="shared" si="0"/>
        <v>0</v>
      </c>
      <c r="H11" s="174">
        <v>0</v>
      </c>
      <c r="I11" s="174">
        <f t="shared" si="1"/>
        <v>0</v>
      </c>
      <c r="J11" s="174">
        <v>0</v>
      </c>
      <c r="K11" s="174">
        <f t="shared" si="2"/>
        <v>0</v>
      </c>
      <c r="Q11" s="167">
        <v>2</v>
      </c>
      <c r="AA11" s="144">
        <v>12</v>
      </c>
      <c r="AB11" s="144">
        <v>0</v>
      </c>
      <c r="AC11" s="144">
        <v>37</v>
      </c>
      <c r="BB11" s="144">
        <v>1</v>
      </c>
      <c r="BC11" s="144">
        <f t="shared" si="3"/>
        <v>0</v>
      </c>
      <c r="BD11" s="144">
        <f t="shared" si="4"/>
        <v>0</v>
      </c>
      <c r="BE11" s="144">
        <f t="shared" si="5"/>
        <v>0</v>
      </c>
      <c r="BF11" s="144">
        <f t="shared" si="6"/>
        <v>0</v>
      </c>
      <c r="BG11" s="144">
        <f t="shared" si="7"/>
        <v>0</v>
      </c>
      <c r="CA11" s="144">
        <v>12</v>
      </c>
      <c r="CB11" s="144">
        <v>0</v>
      </c>
      <c r="CC11" s="167"/>
      <c r="CD11" s="167"/>
    </row>
    <row r="12" spans="1:82" ht="12.75">
      <c r="A12" s="168">
        <v>5</v>
      </c>
      <c r="B12" s="169" t="s">
        <v>94</v>
      </c>
      <c r="C12" s="170" t="s">
        <v>95</v>
      </c>
      <c r="D12" s="171" t="s">
        <v>93</v>
      </c>
      <c r="E12" s="172">
        <v>1</v>
      </c>
      <c r="F12" s="172">
        <v>0</v>
      </c>
      <c r="G12" s="173">
        <f t="shared" si="0"/>
        <v>0</v>
      </c>
      <c r="H12" s="174">
        <v>0</v>
      </c>
      <c r="I12" s="174">
        <f t="shared" si="1"/>
        <v>0</v>
      </c>
      <c r="J12" s="174">
        <v>0</v>
      </c>
      <c r="K12" s="174">
        <f t="shared" si="2"/>
        <v>0</v>
      </c>
      <c r="Q12" s="167">
        <v>2</v>
      </c>
      <c r="AA12" s="144">
        <v>12</v>
      </c>
      <c r="AB12" s="144">
        <v>0</v>
      </c>
      <c r="AC12" s="144">
        <v>40</v>
      </c>
      <c r="BB12" s="144">
        <v>1</v>
      </c>
      <c r="BC12" s="144">
        <f t="shared" si="3"/>
        <v>0</v>
      </c>
      <c r="BD12" s="144">
        <f t="shared" si="4"/>
        <v>0</v>
      </c>
      <c r="BE12" s="144">
        <f t="shared" si="5"/>
        <v>0</v>
      </c>
      <c r="BF12" s="144">
        <f t="shared" si="6"/>
        <v>0</v>
      </c>
      <c r="BG12" s="144">
        <f t="shared" si="7"/>
        <v>0</v>
      </c>
      <c r="CA12" s="144">
        <v>12</v>
      </c>
      <c r="CB12" s="144">
        <v>0</v>
      </c>
      <c r="CC12" s="167"/>
      <c r="CD12" s="167"/>
    </row>
    <row r="13" spans="1:82" ht="22.5">
      <c r="A13" s="168">
        <v>6</v>
      </c>
      <c r="B13" s="169" t="s">
        <v>96</v>
      </c>
      <c r="C13" s="170" t="s">
        <v>97</v>
      </c>
      <c r="D13" s="171" t="s">
        <v>98</v>
      </c>
      <c r="E13" s="172">
        <v>4</v>
      </c>
      <c r="F13" s="172">
        <v>0</v>
      </c>
      <c r="G13" s="173">
        <f t="shared" si="0"/>
        <v>0</v>
      </c>
      <c r="H13" s="174">
        <v>0</v>
      </c>
      <c r="I13" s="174">
        <f t="shared" si="1"/>
        <v>0</v>
      </c>
      <c r="J13" s="174">
        <v>0</v>
      </c>
      <c r="K13" s="174">
        <f t="shared" si="2"/>
        <v>0</v>
      </c>
      <c r="Q13" s="167">
        <v>2</v>
      </c>
      <c r="AA13" s="144">
        <v>10</v>
      </c>
      <c r="AB13" s="144">
        <v>0</v>
      </c>
      <c r="AC13" s="144">
        <v>8</v>
      </c>
      <c r="BB13" s="144">
        <v>5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BF13" s="144">
        <f t="shared" si="6"/>
        <v>0</v>
      </c>
      <c r="BG13" s="144">
        <f t="shared" si="7"/>
        <v>0</v>
      </c>
      <c r="CA13" s="144">
        <v>10</v>
      </c>
      <c r="CB13" s="144">
        <v>0</v>
      </c>
      <c r="CC13" s="167"/>
      <c r="CD13" s="167"/>
    </row>
    <row r="14" spans="1:59" ht="12.75">
      <c r="A14" s="176"/>
      <c r="B14" s="177" t="s">
        <v>78</v>
      </c>
      <c r="C14" s="178" t="str">
        <f>CONCATENATE(B7," ",C7)</f>
        <v>9 Ostatní konstrukce a práce</v>
      </c>
      <c r="D14" s="179"/>
      <c r="E14" s="180"/>
      <c r="F14" s="181"/>
      <c r="G14" s="182">
        <f>SUM(G7:G13)</f>
        <v>0</v>
      </c>
      <c r="H14" s="183"/>
      <c r="I14" s="184">
        <f>SUM(I7:I13)</f>
        <v>1.3292899999999999</v>
      </c>
      <c r="J14" s="183"/>
      <c r="K14" s="184">
        <f>SUM(K7:K13)</f>
        <v>0</v>
      </c>
      <c r="Q14" s="167">
        <v>4</v>
      </c>
      <c r="BC14" s="185">
        <f>SUM(BC7:BC13)</f>
        <v>0</v>
      </c>
      <c r="BD14" s="185">
        <f>SUM(BD7:BD13)</f>
        <v>0</v>
      </c>
      <c r="BE14" s="185">
        <f>SUM(BE7:BE13)</f>
        <v>0</v>
      </c>
      <c r="BF14" s="185">
        <f>SUM(BF7:BF13)</f>
        <v>0</v>
      </c>
      <c r="BG14" s="185">
        <f>SUM(BG7:BG13)</f>
        <v>0</v>
      </c>
    </row>
    <row r="15" spans="1:17" ht="12.75">
      <c r="A15" s="159" t="s">
        <v>76</v>
      </c>
      <c r="B15" s="160" t="s">
        <v>99</v>
      </c>
      <c r="C15" s="161" t="s">
        <v>100</v>
      </c>
      <c r="D15" s="162"/>
      <c r="E15" s="163"/>
      <c r="F15" s="163"/>
      <c r="G15" s="164"/>
      <c r="H15" s="165"/>
      <c r="I15" s="166"/>
      <c r="J15" s="165"/>
      <c r="K15" s="166"/>
      <c r="Q15" s="167">
        <v>1</v>
      </c>
    </row>
    <row r="16" spans="1:82" ht="12.75">
      <c r="A16" s="168">
        <v>7</v>
      </c>
      <c r="B16" s="169" t="s">
        <v>101</v>
      </c>
      <c r="C16" s="170" t="s">
        <v>102</v>
      </c>
      <c r="D16" s="171" t="s">
        <v>103</v>
      </c>
      <c r="E16" s="172">
        <v>1.1585</v>
      </c>
      <c r="F16" s="172">
        <v>0</v>
      </c>
      <c r="G16" s="173">
        <f>E16*F16</f>
        <v>0</v>
      </c>
      <c r="H16" s="174">
        <v>0</v>
      </c>
      <c r="I16" s="174">
        <f>E16*H16</f>
        <v>0</v>
      </c>
      <c r="J16" s="174">
        <v>0</v>
      </c>
      <c r="K16" s="174">
        <f>E16*J16</f>
        <v>0</v>
      </c>
      <c r="Q16" s="167">
        <v>2</v>
      </c>
      <c r="AA16" s="144">
        <v>7</v>
      </c>
      <c r="AB16" s="144">
        <v>1</v>
      </c>
      <c r="AC16" s="144">
        <v>2</v>
      </c>
      <c r="BB16" s="144">
        <v>1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7</v>
      </c>
      <c r="CB16" s="144">
        <v>1</v>
      </c>
      <c r="CC16" s="167"/>
      <c r="CD16" s="167"/>
    </row>
    <row r="17" spans="1:59" ht="12.75">
      <c r="A17" s="176"/>
      <c r="B17" s="177" t="s">
        <v>78</v>
      </c>
      <c r="C17" s="178" t="str">
        <f>CONCATENATE(B15," ",C15)</f>
        <v>99 Staveništní přesun hmot</v>
      </c>
      <c r="D17" s="179"/>
      <c r="E17" s="180"/>
      <c r="F17" s="181"/>
      <c r="G17" s="182">
        <f>SUM(G15:G16)</f>
        <v>0</v>
      </c>
      <c r="H17" s="183"/>
      <c r="I17" s="184">
        <f>SUM(I15:I16)</f>
        <v>0</v>
      </c>
      <c r="J17" s="183"/>
      <c r="K17" s="184">
        <f>SUM(K15:K16)</f>
        <v>0</v>
      </c>
      <c r="Q17" s="167">
        <v>4</v>
      </c>
      <c r="BC17" s="185">
        <f>SUM(BC15:BC16)</f>
        <v>0</v>
      </c>
      <c r="BD17" s="185">
        <f>SUM(BD15:BD16)</f>
        <v>0</v>
      </c>
      <c r="BE17" s="185">
        <f>SUM(BE15:BE16)</f>
        <v>0</v>
      </c>
      <c r="BF17" s="185">
        <f>SUM(BF15:BF16)</f>
        <v>0</v>
      </c>
      <c r="BG17" s="185">
        <f>SUM(BG15:BG16)</f>
        <v>0</v>
      </c>
    </row>
    <row r="18" spans="1:17" ht="12.75">
      <c r="A18" s="159" t="s">
        <v>76</v>
      </c>
      <c r="B18" s="160" t="s">
        <v>104</v>
      </c>
      <c r="C18" s="161" t="s">
        <v>105</v>
      </c>
      <c r="D18" s="162"/>
      <c r="E18" s="163"/>
      <c r="F18" s="163"/>
      <c r="G18" s="164"/>
      <c r="H18" s="165"/>
      <c r="I18" s="166"/>
      <c r="J18" s="165"/>
      <c r="K18" s="166"/>
      <c r="Q18" s="167">
        <v>1</v>
      </c>
    </row>
    <row r="19" spans="1:82" ht="12.75">
      <c r="A19" s="168">
        <v>8</v>
      </c>
      <c r="B19" s="169" t="s">
        <v>106</v>
      </c>
      <c r="C19" s="170" t="s">
        <v>107</v>
      </c>
      <c r="D19" s="171" t="s">
        <v>87</v>
      </c>
      <c r="E19" s="172">
        <v>180</v>
      </c>
      <c r="F19" s="172">
        <v>0</v>
      </c>
      <c r="G19" s="173">
        <f aca="true" t="shared" si="8" ref="G19:G29">E19*F19</f>
        <v>0</v>
      </c>
      <c r="H19" s="174">
        <v>4E-05</v>
      </c>
      <c r="I19" s="174">
        <f aca="true" t="shared" si="9" ref="I19:I29">E19*H19</f>
        <v>0.007200000000000001</v>
      </c>
      <c r="J19" s="174">
        <v>0</v>
      </c>
      <c r="K19" s="174">
        <f aca="true" t="shared" si="10" ref="K19:K29">E19*J19</f>
        <v>0</v>
      </c>
      <c r="Q19" s="167">
        <v>2</v>
      </c>
      <c r="AA19" s="144">
        <v>1</v>
      </c>
      <c r="AB19" s="144">
        <v>7</v>
      </c>
      <c r="AC19" s="144">
        <v>7</v>
      </c>
      <c r="BB19" s="144">
        <v>2</v>
      </c>
      <c r="BC19" s="144">
        <f aca="true" t="shared" si="11" ref="BC19:BC29">IF(BB19=1,G19,0)</f>
        <v>0</v>
      </c>
      <c r="BD19" s="144">
        <f aca="true" t="shared" si="12" ref="BD19:BD29">IF(BB19=2,G19,0)</f>
        <v>0</v>
      </c>
      <c r="BE19" s="144">
        <f aca="true" t="shared" si="13" ref="BE19:BE29">IF(BB19=3,G19,0)</f>
        <v>0</v>
      </c>
      <c r="BF19" s="144">
        <f aca="true" t="shared" si="14" ref="BF19:BF29">IF(BB19=4,G19,0)</f>
        <v>0</v>
      </c>
      <c r="BG19" s="144">
        <f aca="true" t="shared" si="15" ref="BG19:BG29">IF(BB19=5,G19,0)</f>
        <v>0</v>
      </c>
      <c r="CA19" s="144">
        <v>1</v>
      </c>
      <c r="CB19" s="144">
        <v>7</v>
      </c>
      <c r="CC19" s="167"/>
      <c r="CD19" s="167"/>
    </row>
    <row r="20" spans="1:82" ht="22.5">
      <c r="A20" s="168">
        <v>9</v>
      </c>
      <c r="B20" s="169" t="s">
        <v>108</v>
      </c>
      <c r="C20" s="170" t="s">
        <v>109</v>
      </c>
      <c r="D20" s="171" t="s">
        <v>87</v>
      </c>
      <c r="E20" s="172">
        <v>180</v>
      </c>
      <c r="F20" s="172">
        <v>0</v>
      </c>
      <c r="G20" s="173">
        <f t="shared" si="8"/>
        <v>0</v>
      </c>
      <c r="H20" s="174">
        <v>0.00017</v>
      </c>
      <c r="I20" s="174">
        <f t="shared" si="9"/>
        <v>0.030600000000000002</v>
      </c>
      <c r="J20" s="174">
        <v>0</v>
      </c>
      <c r="K20" s="174">
        <f t="shared" si="10"/>
        <v>0</v>
      </c>
      <c r="Q20" s="167">
        <v>2</v>
      </c>
      <c r="AA20" s="144">
        <v>1</v>
      </c>
      <c r="AB20" s="144">
        <v>7</v>
      </c>
      <c r="AC20" s="144">
        <v>7</v>
      </c>
      <c r="BB20" s="144">
        <v>2</v>
      </c>
      <c r="BC20" s="144">
        <f t="shared" si="11"/>
        <v>0</v>
      </c>
      <c r="BD20" s="144">
        <f t="shared" si="12"/>
        <v>0</v>
      </c>
      <c r="BE20" s="144">
        <f t="shared" si="13"/>
        <v>0</v>
      </c>
      <c r="BF20" s="144">
        <f t="shared" si="14"/>
        <v>0</v>
      </c>
      <c r="BG20" s="144">
        <f t="shared" si="15"/>
        <v>0</v>
      </c>
      <c r="CA20" s="144">
        <v>1</v>
      </c>
      <c r="CB20" s="144">
        <v>7</v>
      </c>
      <c r="CC20" s="167"/>
      <c r="CD20" s="167"/>
    </row>
    <row r="21" spans="1:82" ht="12.75">
      <c r="A21" s="168">
        <v>10</v>
      </c>
      <c r="B21" s="169" t="s">
        <v>110</v>
      </c>
      <c r="C21" s="170" t="s">
        <v>111</v>
      </c>
      <c r="D21" s="171" t="s">
        <v>112</v>
      </c>
      <c r="E21" s="172">
        <v>20</v>
      </c>
      <c r="F21" s="172">
        <v>0</v>
      </c>
      <c r="G21" s="173">
        <f t="shared" si="8"/>
        <v>0</v>
      </c>
      <c r="H21" s="174">
        <v>0</v>
      </c>
      <c r="I21" s="174">
        <f t="shared" si="9"/>
        <v>0</v>
      </c>
      <c r="J21" s="174">
        <v>0</v>
      </c>
      <c r="K21" s="174">
        <f t="shared" si="10"/>
        <v>0</v>
      </c>
      <c r="Q21" s="167">
        <v>2</v>
      </c>
      <c r="AA21" s="144">
        <v>1</v>
      </c>
      <c r="AB21" s="144">
        <v>7</v>
      </c>
      <c r="AC21" s="144">
        <v>7</v>
      </c>
      <c r="BB21" s="144">
        <v>2</v>
      </c>
      <c r="BC21" s="144">
        <f t="shared" si="11"/>
        <v>0</v>
      </c>
      <c r="BD21" s="144">
        <f t="shared" si="12"/>
        <v>0</v>
      </c>
      <c r="BE21" s="144">
        <f t="shared" si="13"/>
        <v>0</v>
      </c>
      <c r="BF21" s="144">
        <f t="shared" si="14"/>
        <v>0</v>
      </c>
      <c r="BG21" s="144">
        <f t="shared" si="15"/>
        <v>0</v>
      </c>
      <c r="CA21" s="144">
        <v>1</v>
      </c>
      <c r="CB21" s="144">
        <v>7</v>
      </c>
      <c r="CC21" s="167"/>
      <c r="CD21" s="167"/>
    </row>
    <row r="22" spans="1:82" ht="12.75">
      <c r="A22" s="168">
        <v>11</v>
      </c>
      <c r="B22" s="169" t="s">
        <v>113</v>
      </c>
      <c r="C22" s="170" t="s">
        <v>114</v>
      </c>
      <c r="D22" s="171" t="s">
        <v>115</v>
      </c>
      <c r="E22" s="172">
        <v>24</v>
      </c>
      <c r="F22" s="172">
        <v>0</v>
      </c>
      <c r="G22" s="173">
        <f t="shared" si="8"/>
        <v>0</v>
      </c>
      <c r="H22" s="174">
        <v>0</v>
      </c>
      <c r="I22" s="174">
        <f t="shared" si="9"/>
        <v>0</v>
      </c>
      <c r="J22" s="174">
        <v>0</v>
      </c>
      <c r="K22" s="174">
        <f t="shared" si="10"/>
        <v>0</v>
      </c>
      <c r="Q22" s="167">
        <v>2</v>
      </c>
      <c r="AA22" s="144">
        <v>1</v>
      </c>
      <c r="AB22" s="144">
        <v>7</v>
      </c>
      <c r="AC22" s="144">
        <v>7</v>
      </c>
      <c r="BB22" s="144">
        <v>2</v>
      </c>
      <c r="BC22" s="144">
        <f t="shared" si="11"/>
        <v>0</v>
      </c>
      <c r="BD22" s="144">
        <f t="shared" si="12"/>
        <v>0</v>
      </c>
      <c r="BE22" s="144">
        <f t="shared" si="13"/>
        <v>0</v>
      </c>
      <c r="BF22" s="144">
        <f t="shared" si="14"/>
        <v>0</v>
      </c>
      <c r="BG22" s="144">
        <f t="shared" si="15"/>
        <v>0</v>
      </c>
      <c r="CA22" s="144">
        <v>1</v>
      </c>
      <c r="CB22" s="144">
        <v>7</v>
      </c>
      <c r="CC22" s="167"/>
      <c r="CD22" s="167"/>
    </row>
    <row r="23" spans="1:82" ht="12.75">
      <c r="A23" s="168">
        <v>12</v>
      </c>
      <c r="B23" s="169" t="s">
        <v>116</v>
      </c>
      <c r="C23" s="170" t="s">
        <v>117</v>
      </c>
      <c r="D23" s="171" t="s">
        <v>87</v>
      </c>
      <c r="E23" s="172">
        <v>202</v>
      </c>
      <c r="F23" s="172">
        <v>0</v>
      </c>
      <c r="G23" s="173">
        <f t="shared" si="8"/>
        <v>0</v>
      </c>
      <c r="H23" s="174">
        <v>0</v>
      </c>
      <c r="I23" s="174">
        <f t="shared" si="9"/>
        <v>0</v>
      </c>
      <c r="J23" s="174">
        <v>-0.006</v>
      </c>
      <c r="K23" s="174">
        <f t="shared" si="10"/>
        <v>-1.212</v>
      </c>
      <c r="Q23" s="167">
        <v>2</v>
      </c>
      <c r="AA23" s="144">
        <v>1</v>
      </c>
      <c r="AB23" s="144">
        <v>7</v>
      </c>
      <c r="AC23" s="144">
        <v>7</v>
      </c>
      <c r="BB23" s="144">
        <v>2</v>
      </c>
      <c r="BC23" s="144">
        <f t="shared" si="11"/>
        <v>0</v>
      </c>
      <c r="BD23" s="144">
        <f t="shared" si="12"/>
        <v>0</v>
      </c>
      <c r="BE23" s="144">
        <f t="shared" si="13"/>
        <v>0</v>
      </c>
      <c r="BF23" s="144">
        <f t="shared" si="14"/>
        <v>0</v>
      </c>
      <c r="BG23" s="144">
        <f t="shared" si="15"/>
        <v>0</v>
      </c>
      <c r="CA23" s="144">
        <v>1</v>
      </c>
      <c r="CB23" s="144">
        <v>7</v>
      </c>
      <c r="CC23" s="167"/>
      <c r="CD23" s="167"/>
    </row>
    <row r="24" spans="1:82" ht="12.75">
      <c r="A24" s="168">
        <v>13</v>
      </c>
      <c r="B24" s="169" t="s">
        <v>118</v>
      </c>
      <c r="C24" s="170" t="s">
        <v>119</v>
      </c>
      <c r="D24" s="171" t="s">
        <v>112</v>
      </c>
      <c r="E24" s="172">
        <v>4</v>
      </c>
      <c r="F24" s="172">
        <v>0</v>
      </c>
      <c r="G24" s="173">
        <f t="shared" si="8"/>
        <v>0</v>
      </c>
      <c r="H24" s="174">
        <v>0.01163</v>
      </c>
      <c r="I24" s="174">
        <f t="shared" si="9"/>
        <v>0.04652</v>
      </c>
      <c r="J24" s="174">
        <v>0</v>
      </c>
      <c r="K24" s="174">
        <f t="shared" si="10"/>
        <v>0</v>
      </c>
      <c r="Q24" s="167">
        <v>2</v>
      </c>
      <c r="AA24" s="144">
        <v>1</v>
      </c>
      <c r="AB24" s="144">
        <v>7</v>
      </c>
      <c r="AC24" s="144">
        <v>7</v>
      </c>
      <c r="BB24" s="144">
        <v>2</v>
      </c>
      <c r="BC24" s="144">
        <f t="shared" si="11"/>
        <v>0</v>
      </c>
      <c r="BD24" s="144">
        <f t="shared" si="12"/>
        <v>0</v>
      </c>
      <c r="BE24" s="144">
        <f t="shared" si="13"/>
        <v>0</v>
      </c>
      <c r="BF24" s="144">
        <f t="shared" si="14"/>
        <v>0</v>
      </c>
      <c r="BG24" s="144">
        <f t="shared" si="15"/>
        <v>0</v>
      </c>
      <c r="CA24" s="144">
        <v>1</v>
      </c>
      <c r="CB24" s="144">
        <v>7</v>
      </c>
      <c r="CC24" s="167"/>
      <c r="CD24" s="167"/>
    </row>
    <row r="25" spans="1:82" ht="12.75">
      <c r="A25" s="168">
        <v>14</v>
      </c>
      <c r="B25" s="169" t="s">
        <v>120</v>
      </c>
      <c r="C25" s="170" t="s">
        <v>176</v>
      </c>
      <c r="D25" s="171" t="s">
        <v>77</v>
      </c>
      <c r="E25" s="172">
        <v>20</v>
      </c>
      <c r="F25" s="172">
        <v>0</v>
      </c>
      <c r="G25" s="173">
        <f t="shared" si="8"/>
        <v>0</v>
      </c>
      <c r="H25" s="174">
        <v>0</v>
      </c>
      <c r="I25" s="174">
        <f t="shared" si="9"/>
        <v>0</v>
      </c>
      <c r="J25" s="174">
        <v>0</v>
      </c>
      <c r="K25" s="174">
        <f t="shared" si="10"/>
        <v>0</v>
      </c>
      <c r="Q25" s="167">
        <v>2</v>
      </c>
      <c r="AA25" s="144">
        <v>12</v>
      </c>
      <c r="AB25" s="144">
        <v>0</v>
      </c>
      <c r="AC25" s="144">
        <v>18</v>
      </c>
      <c r="BB25" s="144">
        <v>2</v>
      </c>
      <c r="BC25" s="144">
        <f t="shared" si="11"/>
        <v>0</v>
      </c>
      <c r="BD25" s="144">
        <f t="shared" si="12"/>
        <v>0</v>
      </c>
      <c r="BE25" s="144">
        <f t="shared" si="13"/>
        <v>0</v>
      </c>
      <c r="BF25" s="144">
        <f t="shared" si="14"/>
        <v>0</v>
      </c>
      <c r="BG25" s="144">
        <f t="shared" si="15"/>
        <v>0</v>
      </c>
      <c r="CA25" s="144">
        <v>12</v>
      </c>
      <c r="CB25" s="144">
        <v>0</v>
      </c>
      <c r="CC25" s="167"/>
      <c r="CD25" s="167"/>
    </row>
    <row r="26" spans="1:82" ht="12.75">
      <c r="A26" s="168">
        <v>15</v>
      </c>
      <c r="B26" s="169" t="s">
        <v>121</v>
      </c>
      <c r="C26" s="170" t="s">
        <v>122</v>
      </c>
      <c r="D26" s="171" t="s">
        <v>77</v>
      </c>
      <c r="E26" s="172">
        <v>20</v>
      </c>
      <c r="F26" s="172">
        <v>0</v>
      </c>
      <c r="G26" s="173">
        <f t="shared" si="8"/>
        <v>0</v>
      </c>
      <c r="H26" s="174">
        <v>0</v>
      </c>
      <c r="I26" s="174">
        <f t="shared" si="9"/>
        <v>0</v>
      </c>
      <c r="J26" s="174">
        <v>0</v>
      </c>
      <c r="K26" s="174">
        <f t="shared" si="10"/>
        <v>0</v>
      </c>
      <c r="Q26" s="167">
        <v>2</v>
      </c>
      <c r="AA26" s="144">
        <v>12</v>
      </c>
      <c r="AB26" s="144">
        <v>0</v>
      </c>
      <c r="AC26" s="144">
        <v>19</v>
      </c>
      <c r="BB26" s="144">
        <v>2</v>
      </c>
      <c r="BC26" s="144">
        <f t="shared" si="11"/>
        <v>0</v>
      </c>
      <c r="BD26" s="144">
        <f t="shared" si="12"/>
        <v>0</v>
      </c>
      <c r="BE26" s="144">
        <f t="shared" si="13"/>
        <v>0</v>
      </c>
      <c r="BF26" s="144">
        <f t="shared" si="14"/>
        <v>0</v>
      </c>
      <c r="BG26" s="144">
        <f t="shared" si="15"/>
        <v>0</v>
      </c>
      <c r="CA26" s="144">
        <v>12</v>
      </c>
      <c r="CB26" s="144">
        <v>0</v>
      </c>
      <c r="CC26" s="167"/>
      <c r="CD26" s="167"/>
    </row>
    <row r="27" spans="1:82" ht="12.75">
      <c r="A27" s="168">
        <v>16</v>
      </c>
      <c r="B27" s="169" t="s">
        <v>123</v>
      </c>
      <c r="C27" s="170" t="s">
        <v>124</v>
      </c>
      <c r="D27" s="171" t="s">
        <v>87</v>
      </c>
      <c r="E27" s="172">
        <v>207</v>
      </c>
      <c r="F27" s="172">
        <v>0</v>
      </c>
      <c r="G27" s="173">
        <f t="shared" si="8"/>
        <v>0</v>
      </c>
      <c r="H27" s="174">
        <v>0.00175</v>
      </c>
      <c r="I27" s="174">
        <f t="shared" si="9"/>
        <v>0.36225</v>
      </c>
      <c r="J27" s="174">
        <v>0</v>
      </c>
      <c r="K27" s="174">
        <f t="shared" si="10"/>
        <v>0</v>
      </c>
      <c r="Q27" s="167">
        <v>2</v>
      </c>
      <c r="AA27" s="144">
        <v>3</v>
      </c>
      <c r="AB27" s="144">
        <v>7</v>
      </c>
      <c r="AC27" s="144">
        <v>62822020</v>
      </c>
      <c r="BB27" s="144">
        <v>2</v>
      </c>
      <c r="BC27" s="144">
        <f t="shared" si="11"/>
        <v>0</v>
      </c>
      <c r="BD27" s="144">
        <f t="shared" si="12"/>
        <v>0</v>
      </c>
      <c r="BE27" s="144">
        <f t="shared" si="13"/>
        <v>0</v>
      </c>
      <c r="BF27" s="144">
        <f t="shared" si="14"/>
        <v>0</v>
      </c>
      <c r="BG27" s="144">
        <f t="shared" si="15"/>
        <v>0</v>
      </c>
      <c r="CA27" s="144">
        <v>3</v>
      </c>
      <c r="CB27" s="144">
        <v>7</v>
      </c>
      <c r="CC27" s="167"/>
      <c r="CD27" s="167"/>
    </row>
    <row r="28" spans="1:82" ht="12.75">
      <c r="A28" s="168">
        <v>17</v>
      </c>
      <c r="B28" s="169" t="s">
        <v>125</v>
      </c>
      <c r="C28" s="170" t="s">
        <v>126</v>
      </c>
      <c r="D28" s="171" t="s">
        <v>87</v>
      </c>
      <c r="E28" s="172">
        <v>180</v>
      </c>
      <c r="F28" s="172">
        <v>0</v>
      </c>
      <c r="G28" s="173">
        <f t="shared" si="8"/>
        <v>0</v>
      </c>
      <c r="H28" s="174">
        <v>0.0083</v>
      </c>
      <c r="I28" s="174">
        <f t="shared" si="9"/>
        <v>1.494</v>
      </c>
      <c r="J28" s="174">
        <v>0</v>
      </c>
      <c r="K28" s="174">
        <f t="shared" si="10"/>
        <v>0</v>
      </c>
      <c r="Q28" s="167">
        <v>2</v>
      </c>
      <c r="AA28" s="144">
        <v>3</v>
      </c>
      <c r="AB28" s="144">
        <v>7</v>
      </c>
      <c r="AC28" s="144">
        <v>62866292</v>
      </c>
      <c r="BB28" s="144">
        <v>2</v>
      </c>
      <c r="BC28" s="144">
        <f t="shared" si="11"/>
        <v>0</v>
      </c>
      <c r="BD28" s="144">
        <f t="shared" si="12"/>
        <v>0</v>
      </c>
      <c r="BE28" s="144">
        <f t="shared" si="13"/>
        <v>0</v>
      </c>
      <c r="BF28" s="144">
        <f t="shared" si="14"/>
        <v>0</v>
      </c>
      <c r="BG28" s="144">
        <f t="shared" si="15"/>
        <v>0</v>
      </c>
      <c r="CA28" s="144">
        <v>3</v>
      </c>
      <c r="CB28" s="144">
        <v>7</v>
      </c>
      <c r="CC28" s="167"/>
      <c r="CD28" s="167"/>
    </row>
    <row r="29" spans="1:82" ht="12.75">
      <c r="A29" s="168">
        <v>18</v>
      </c>
      <c r="B29" s="169" t="s">
        <v>127</v>
      </c>
      <c r="C29" s="170" t="s">
        <v>128</v>
      </c>
      <c r="D29" s="171" t="s">
        <v>61</v>
      </c>
      <c r="E29" s="172"/>
      <c r="F29" s="172">
        <v>0</v>
      </c>
      <c r="G29" s="173">
        <f t="shared" si="8"/>
        <v>0</v>
      </c>
      <c r="H29" s="174">
        <v>0</v>
      </c>
      <c r="I29" s="174">
        <f t="shared" si="9"/>
        <v>0</v>
      </c>
      <c r="J29" s="174">
        <v>0</v>
      </c>
      <c r="K29" s="174">
        <f t="shared" si="10"/>
        <v>0</v>
      </c>
      <c r="Q29" s="167">
        <v>2</v>
      </c>
      <c r="AA29" s="144">
        <v>7</v>
      </c>
      <c r="AB29" s="144">
        <v>1002</v>
      </c>
      <c r="AC29" s="144">
        <v>5</v>
      </c>
      <c r="BB29" s="144">
        <v>2</v>
      </c>
      <c r="BC29" s="144">
        <f t="shared" si="11"/>
        <v>0</v>
      </c>
      <c r="BD29" s="144">
        <f t="shared" si="12"/>
        <v>0</v>
      </c>
      <c r="BE29" s="144">
        <f t="shared" si="13"/>
        <v>0</v>
      </c>
      <c r="BF29" s="144">
        <f t="shared" si="14"/>
        <v>0</v>
      </c>
      <c r="BG29" s="144">
        <f t="shared" si="15"/>
        <v>0</v>
      </c>
      <c r="CA29" s="144">
        <v>7</v>
      </c>
      <c r="CB29" s="144">
        <v>1002</v>
      </c>
      <c r="CC29" s="167"/>
      <c r="CD29" s="167"/>
    </row>
    <row r="30" spans="1:59" ht="12.75">
      <c r="A30" s="176"/>
      <c r="B30" s="177" t="s">
        <v>78</v>
      </c>
      <c r="C30" s="178" t="str">
        <f>CONCATENATE(B18," ",C18)</f>
        <v>712 Povlakové krytiny</v>
      </c>
      <c r="D30" s="179"/>
      <c r="E30" s="180"/>
      <c r="F30" s="181"/>
      <c r="G30" s="182">
        <f>SUM(G18:G29)</f>
        <v>0</v>
      </c>
      <c r="H30" s="183"/>
      <c r="I30" s="184">
        <f>SUM(I18:I29)</f>
        <v>1.9405700000000001</v>
      </c>
      <c r="J30" s="183"/>
      <c r="K30" s="184">
        <f>SUM(K18:K29)</f>
        <v>-1.212</v>
      </c>
      <c r="Q30" s="167">
        <v>4</v>
      </c>
      <c r="BC30" s="185">
        <f>SUM(BC18:BC29)</f>
        <v>0</v>
      </c>
      <c r="BD30" s="185">
        <f>SUM(BD18:BD29)</f>
        <v>0</v>
      </c>
      <c r="BE30" s="185">
        <f>SUM(BE18:BE29)</f>
        <v>0</v>
      </c>
      <c r="BF30" s="185">
        <f>SUM(BF18:BF29)</f>
        <v>0</v>
      </c>
      <c r="BG30" s="185">
        <f>SUM(BG18:BG29)</f>
        <v>0</v>
      </c>
    </row>
    <row r="31" spans="1:17" ht="12.75">
      <c r="A31" s="159" t="s">
        <v>76</v>
      </c>
      <c r="B31" s="160" t="s">
        <v>129</v>
      </c>
      <c r="C31" s="161" t="s">
        <v>130</v>
      </c>
      <c r="D31" s="162"/>
      <c r="E31" s="163"/>
      <c r="F31" s="163"/>
      <c r="G31" s="164"/>
      <c r="H31" s="165"/>
      <c r="I31" s="166"/>
      <c r="J31" s="165"/>
      <c r="K31" s="166"/>
      <c r="Q31" s="167">
        <v>1</v>
      </c>
    </row>
    <row r="32" spans="1:82" ht="22.5">
      <c r="A32" s="168">
        <v>19</v>
      </c>
      <c r="B32" s="169" t="s">
        <v>131</v>
      </c>
      <c r="C32" s="170" t="s">
        <v>132</v>
      </c>
      <c r="D32" s="171" t="s">
        <v>87</v>
      </c>
      <c r="E32" s="172">
        <v>20</v>
      </c>
      <c r="F32" s="172">
        <v>0</v>
      </c>
      <c r="G32" s="173">
        <f>E32*F32</f>
        <v>0</v>
      </c>
      <c r="H32" s="174">
        <v>0.01452</v>
      </c>
      <c r="I32" s="174">
        <f>E32*H32</f>
        <v>0.2904</v>
      </c>
      <c r="J32" s="174">
        <v>0</v>
      </c>
      <c r="K32" s="174">
        <f>E32*J32</f>
        <v>0</v>
      </c>
      <c r="Q32" s="167">
        <v>2</v>
      </c>
      <c r="AA32" s="144">
        <v>1</v>
      </c>
      <c r="AB32" s="144">
        <v>7</v>
      </c>
      <c r="AC32" s="144">
        <v>7</v>
      </c>
      <c r="BB32" s="144">
        <v>2</v>
      </c>
      <c r="BC32" s="144">
        <f>IF(BB32=1,G32,0)</f>
        <v>0</v>
      </c>
      <c r="BD32" s="144">
        <f>IF(BB32=2,G32,0)</f>
        <v>0</v>
      </c>
      <c r="BE32" s="144">
        <f>IF(BB32=3,G32,0)</f>
        <v>0</v>
      </c>
      <c r="BF32" s="144">
        <f>IF(BB32=4,G32,0)</f>
        <v>0</v>
      </c>
      <c r="BG32" s="144">
        <f>IF(BB32=5,G32,0)</f>
        <v>0</v>
      </c>
      <c r="CA32" s="144">
        <v>1</v>
      </c>
      <c r="CB32" s="144">
        <v>7</v>
      </c>
      <c r="CC32" s="167"/>
      <c r="CD32" s="167"/>
    </row>
    <row r="33" spans="1:82" ht="12.75">
      <c r="A33" s="168">
        <v>20</v>
      </c>
      <c r="B33" s="169" t="s">
        <v>133</v>
      </c>
      <c r="C33" s="170" t="s">
        <v>134</v>
      </c>
      <c r="D33" s="171" t="s">
        <v>87</v>
      </c>
      <c r="E33" s="172">
        <v>180</v>
      </c>
      <c r="F33" s="172">
        <v>0</v>
      </c>
      <c r="G33" s="173">
        <f>E33*F33</f>
        <v>0</v>
      </c>
      <c r="H33" s="174">
        <v>0</v>
      </c>
      <c r="I33" s="174">
        <f>E33*H33</f>
        <v>0</v>
      </c>
      <c r="J33" s="174">
        <v>0</v>
      </c>
      <c r="K33" s="174">
        <f>E33*J33</f>
        <v>0</v>
      </c>
      <c r="Q33" s="167">
        <v>2</v>
      </c>
      <c r="AA33" s="144">
        <v>1</v>
      </c>
      <c r="AB33" s="144">
        <v>1</v>
      </c>
      <c r="AC33" s="144">
        <v>1</v>
      </c>
      <c r="BB33" s="144">
        <v>2</v>
      </c>
      <c r="BC33" s="144">
        <f>IF(BB33=1,G33,0)</f>
        <v>0</v>
      </c>
      <c r="BD33" s="144">
        <f>IF(BB33=2,G33,0)</f>
        <v>0</v>
      </c>
      <c r="BE33" s="144">
        <f>IF(BB33=3,G33,0)</f>
        <v>0</v>
      </c>
      <c r="BF33" s="144">
        <f>IF(BB33=4,G33,0)</f>
        <v>0</v>
      </c>
      <c r="BG33" s="144">
        <f>IF(BB33=5,G33,0)</f>
        <v>0</v>
      </c>
      <c r="CA33" s="144">
        <v>1</v>
      </c>
      <c r="CB33" s="144">
        <v>1</v>
      </c>
      <c r="CC33" s="167"/>
      <c r="CD33" s="167"/>
    </row>
    <row r="34" spans="1:82" ht="12.75">
      <c r="A34" s="168">
        <v>21</v>
      </c>
      <c r="B34" s="169" t="s">
        <v>135</v>
      </c>
      <c r="C34" s="170" t="s">
        <v>136</v>
      </c>
      <c r="D34" s="171" t="s">
        <v>61</v>
      </c>
      <c r="E34" s="172"/>
      <c r="F34" s="172">
        <v>0</v>
      </c>
      <c r="G34" s="173">
        <f>E34*F34</f>
        <v>0</v>
      </c>
      <c r="H34" s="174">
        <v>0</v>
      </c>
      <c r="I34" s="174">
        <f>E34*H34</f>
        <v>0</v>
      </c>
      <c r="J34" s="174">
        <v>0</v>
      </c>
      <c r="K34" s="174">
        <f>E34*J34</f>
        <v>0</v>
      </c>
      <c r="Q34" s="167">
        <v>2</v>
      </c>
      <c r="AA34" s="144">
        <v>7</v>
      </c>
      <c r="AB34" s="144">
        <v>1002</v>
      </c>
      <c r="AC34" s="144">
        <v>5</v>
      </c>
      <c r="BB34" s="144">
        <v>2</v>
      </c>
      <c r="BC34" s="144">
        <f>IF(BB34=1,G34,0)</f>
        <v>0</v>
      </c>
      <c r="BD34" s="144">
        <f>IF(BB34=2,G34,0)</f>
        <v>0</v>
      </c>
      <c r="BE34" s="144">
        <f>IF(BB34=3,G34,0)</f>
        <v>0</v>
      </c>
      <c r="BF34" s="144">
        <f>IF(BB34=4,G34,0)</f>
        <v>0</v>
      </c>
      <c r="BG34" s="144">
        <f>IF(BB34=5,G34,0)</f>
        <v>0</v>
      </c>
      <c r="CA34" s="144">
        <v>7</v>
      </c>
      <c r="CB34" s="144">
        <v>1002</v>
      </c>
      <c r="CC34" s="167"/>
      <c r="CD34" s="167"/>
    </row>
    <row r="35" spans="1:59" ht="12.75">
      <c r="A35" s="176"/>
      <c r="B35" s="177" t="s">
        <v>78</v>
      </c>
      <c r="C35" s="178" t="str">
        <f>CONCATENATE(B31," ",C31)</f>
        <v>762 Konstrukce tesařské</v>
      </c>
      <c r="D35" s="179"/>
      <c r="E35" s="180"/>
      <c r="F35" s="181"/>
      <c r="G35" s="182">
        <f>SUM(G31:G34)</f>
        <v>0</v>
      </c>
      <c r="H35" s="183"/>
      <c r="I35" s="184">
        <f>SUM(I31:I34)</f>
        <v>0.2904</v>
      </c>
      <c r="J35" s="183"/>
      <c r="K35" s="184">
        <f>SUM(K31:K34)</f>
        <v>0</v>
      </c>
      <c r="Q35" s="167">
        <v>4</v>
      </c>
      <c r="BC35" s="185">
        <f>SUM(BC31:BC34)</f>
        <v>0</v>
      </c>
      <c r="BD35" s="185">
        <f>SUM(BD31:BD34)</f>
        <v>0</v>
      </c>
      <c r="BE35" s="185">
        <f>SUM(BE31:BE34)</f>
        <v>0</v>
      </c>
      <c r="BF35" s="185">
        <f>SUM(BF31:BF34)</f>
        <v>0</v>
      </c>
      <c r="BG35" s="185">
        <f>SUM(BG31:BG34)</f>
        <v>0</v>
      </c>
    </row>
    <row r="36" spans="1:17" ht="12.75">
      <c r="A36" s="159" t="s">
        <v>76</v>
      </c>
      <c r="B36" s="160" t="s">
        <v>137</v>
      </c>
      <c r="C36" s="161" t="s">
        <v>138</v>
      </c>
      <c r="D36" s="162"/>
      <c r="E36" s="163"/>
      <c r="F36" s="163"/>
      <c r="G36" s="164"/>
      <c r="H36" s="165"/>
      <c r="I36" s="166"/>
      <c r="J36" s="165"/>
      <c r="K36" s="166"/>
      <c r="Q36" s="167">
        <v>1</v>
      </c>
    </row>
    <row r="37" spans="1:82" ht="12.75">
      <c r="A37" s="168">
        <v>22</v>
      </c>
      <c r="B37" s="169" t="s">
        <v>139</v>
      </c>
      <c r="C37" s="170" t="s">
        <v>177</v>
      </c>
      <c r="D37" s="171" t="s">
        <v>115</v>
      </c>
      <c r="E37" s="172">
        <v>32</v>
      </c>
      <c r="F37" s="172">
        <v>0</v>
      </c>
      <c r="G37" s="173">
        <f aca="true" t="shared" si="16" ref="G37:G48">E37*F37</f>
        <v>0</v>
      </c>
      <c r="H37" s="174">
        <v>0.00556</v>
      </c>
      <c r="I37" s="174">
        <f aca="true" t="shared" si="17" ref="I37:I48">E37*H37</f>
        <v>0.17792</v>
      </c>
      <c r="J37" s="174">
        <v>0</v>
      </c>
      <c r="K37" s="174">
        <f aca="true" t="shared" si="18" ref="K37:K48">E37*J37</f>
        <v>0</v>
      </c>
      <c r="Q37" s="167">
        <v>2</v>
      </c>
      <c r="AA37" s="144">
        <v>1</v>
      </c>
      <c r="AB37" s="144">
        <v>0</v>
      </c>
      <c r="AC37" s="144">
        <v>0</v>
      </c>
      <c r="BB37" s="144">
        <v>2</v>
      </c>
      <c r="BC37" s="144">
        <f aca="true" t="shared" si="19" ref="BC37:BC48">IF(BB37=1,G37,0)</f>
        <v>0</v>
      </c>
      <c r="BD37" s="144">
        <f aca="true" t="shared" si="20" ref="BD37:BD48">IF(BB37=2,G37,0)</f>
        <v>0</v>
      </c>
      <c r="BE37" s="144">
        <f aca="true" t="shared" si="21" ref="BE37:BE48">IF(BB37=3,G37,0)</f>
        <v>0</v>
      </c>
      <c r="BF37" s="144">
        <f aca="true" t="shared" si="22" ref="BF37:BF48">IF(BB37=4,G37,0)</f>
        <v>0</v>
      </c>
      <c r="BG37" s="144">
        <f aca="true" t="shared" si="23" ref="BG37:BG48">IF(BB37=5,G37,0)</f>
        <v>0</v>
      </c>
      <c r="CA37" s="144">
        <v>1</v>
      </c>
      <c r="CB37" s="144">
        <v>0</v>
      </c>
      <c r="CC37" s="167"/>
      <c r="CD37" s="167"/>
    </row>
    <row r="38" spans="1:82" ht="12.75">
      <c r="A38" s="168">
        <v>23</v>
      </c>
      <c r="B38" s="169" t="s">
        <v>140</v>
      </c>
      <c r="C38" s="170" t="s">
        <v>178</v>
      </c>
      <c r="D38" s="171" t="s">
        <v>115</v>
      </c>
      <c r="E38" s="172">
        <v>12.6</v>
      </c>
      <c r="F38" s="172">
        <v>0</v>
      </c>
      <c r="G38" s="173">
        <f t="shared" si="16"/>
        <v>0</v>
      </c>
      <c r="H38" s="174">
        <v>0.00499</v>
      </c>
      <c r="I38" s="174">
        <f t="shared" si="17"/>
        <v>0.062874</v>
      </c>
      <c r="J38" s="174">
        <v>0</v>
      </c>
      <c r="K38" s="174">
        <f t="shared" si="18"/>
        <v>0</v>
      </c>
      <c r="Q38" s="167">
        <v>2</v>
      </c>
      <c r="AA38" s="144">
        <v>1</v>
      </c>
      <c r="AB38" s="144">
        <v>7</v>
      </c>
      <c r="AC38" s="144">
        <v>7</v>
      </c>
      <c r="BB38" s="144">
        <v>2</v>
      </c>
      <c r="BC38" s="144">
        <f t="shared" si="19"/>
        <v>0</v>
      </c>
      <c r="BD38" s="144">
        <f t="shared" si="20"/>
        <v>0</v>
      </c>
      <c r="BE38" s="144">
        <f t="shared" si="21"/>
        <v>0</v>
      </c>
      <c r="BF38" s="144">
        <f t="shared" si="22"/>
        <v>0</v>
      </c>
      <c r="BG38" s="144">
        <f t="shared" si="23"/>
        <v>0</v>
      </c>
      <c r="CA38" s="144">
        <v>1</v>
      </c>
      <c r="CB38" s="144">
        <v>7</v>
      </c>
      <c r="CC38" s="167"/>
      <c r="CD38" s="167"/>
    </row>
    <row r="39" spans="1:82" ht="22.5">
      <c r="A39" s="168">
        <v>24</v>
      </c>
      <c r="B39" s="169" t="s">
        <v>141</v>
      </c>
      <c r="C39" s="170" t="s">
        <v>179</v>
      </c>
      <c r="D39" s="171" t="s">
        <v>115</v>
      </c>
      <c r="E39" s="172">
        <v>32</v>
      </c>
      <c r="F39" s="172">
        <v>0</v>
      </c>
      <c r="G39" s="173">
        <f t="shared" si="16"/>
        <v>0</v>
      </c>
      <c r="H39" s="174">
        <v>0.00437</v>
      </c>
      <c r="I39" s="174">
        <f t="shared" si="17"/>
        <v>0.13984</v>
      </c>
      <c r="J39" s="174">
        <v>0</v>
      </c>
      <c r="K39" s="174">
        <f t="shared" si="18"/>
        <v>0</v>
      </c>
      <c r="Q39" s="167">
        <v>2</v>
      </c>
      <c r="AA39" s="144">
        <v>1</v>
      </c>
      <c r="AB39" s="144">
        <v>7</v>
      </c>
      <c r="AC39" s="144">
        <v>7</v>
      </c>
      <c r="BB39" s="144">
        <v>2</v>
      </c>
      <c r="BC39" s="144">
        <f t="shared" si="19"/>
        <v>0</v>
      </c>
      <c r="BD39" s="144">
        <f t="shared" si="20"/>
        <v>0</v>
      </c>
      <c r="BE39" s="144">
        <f t="shared" si="21"/>
        <v>0</v>
      </c>
      <c r="BF39" s="144">
        <f t="shared" si="22"/>
        <v>0</v>
      </c>
      <c r="BG39" s="144">
        <f t="shared" si="23"/>
        <v>0</v>
      </c>
      <c r="CA39" s="144">
        <v>1</v>
      </c>
      <c r="CB39" s="144">
        <v>7</v>
      </c>
      <c r="CC39" s="167"/>
      <c r="CD39" s="167"/>
    </row>
    <row r="40" spans="1:82" ht="12.75">
      <c r="A40" s="168">
        <v>25</v>
      </c>
      <c r="B40" s="169" t="s">
        <v>142</v>
      </c>
      <c r="C40" s="170" t="s">
        <v>173</v>
      </c>
      <c r="D40" s="171" t="s">
        <v>112</v>
      </c>
      <c r="E40" s="172">
        <v>46</v>
      </c>
      <c r="F40" s="172">
        <v>0</v>
      </c>
      <c r="G40" s="173">
        <f t="shared" si="16"/>
        <v>0</v>
      </c>
      <c r="H40" s="174">
        <v>0</v>
      </c>
      <c r="I40" s="174">
        <f t="shared" si="17"/>
        <v>0</v>
      </c>
      <c r="J40" s="174">
        <v>0</v>
      </c>
      <c r="K40" s="174">
        <f t="shared" si="18"/>
        <v>0</v>
      </c>
      <c r="Q40" s="167">
        <v>2</v>
      </c>
      <c r="AA40" s="144">
        <v>1</v>
      </c>
      <c r="AB40" s="144">
        <v>7</v>
      </c>
      <c r="AC40" s="144">
        <v>7</v>
      </c>
      <c r="BB40" s="144">
        <v>2</v>
      </c>
      <c r="BC40" s="144">
        <f t="shared" si="19"/>
        <v>0</v>
      </c>
      <c r="BD40" s="144">
        <f t="shared" si="20"/>
        <v>0</v>
      </c>
      <c r="BE40" s="144">
        <f t="shared" si="21"/>
        <v>0</v>
      </c>
      <c r="BF40" s="144">
        <f t="shared" si="22"/>
        <v>0</v>
      </c>
      <c r="BG40" s="144">
        <f t="shared" si="23"/>
        <v>0</v>
      </c>
      <c r="CA40" s="144">
        <v>1</v>
      </c>
      <c r="CB40" s="144">
        <v>7</v>
      </c>
      <c r="CC40" s="167"/>
      <c r="CD40" s="167"/>
    </row>
    <row r="41" spans="1:82" ht="22.5">
      <c r="A41" s="168">
        <v>26</v>
      </c>
      <c r="B41" s="169" t="s">
        <v>143</v>
      </c>
      <c r="C41" s="170" t="s">
        <v>180</v>
      </c>
      <c r="D41" s="171" t="s">
        <v>115</v>
      </c>
      <c r="E41" s="172">
        <v>40</v>
      </c>
      <c r="F41" s="172">
        <v>0</v>
      </c>
      <c r="G41" s="173">
        <f t="shared" si="16"/>
        <v>0</v>
      </c>
      <c r="H41" s="174">
        <v>0.00325</v>
      </c>
      <c r="I41" s="174">
        <f t="shared" si="17"/>
        <v>0.13</v>
      </c>
      <c r="J41" s="174">
        <v>0</v>
      </c>
      <c r="K41" s="174">
        <f t="shared" si="18"/>
        <v>0</v>
      </c>
      <c r="Q41" s="167">
        <v>2</v>
      </c>
      <c r="AA41" s="144">
        <v>1</v>
      </c>
      <c r="AB41" s="144">
        <v>7</v>
      </c>
      <c r="AC41" s="144">
        <v>7</v>
      </c>
      <c r="BB41" s="144">
        <v>2</v>
      </c>
      <c r="BC41" s="144">
        <f t="shared" si="19"/>
        <v>0</v>
      </c>
      <c r="BD41" s="144">
        <f t="shared" si="20"/>
        <v>0</v>
      </c>
      <c r="BE41" s="144">
        <f t="shared" si="21"/>
        <v>0</v>
      </c>
      <c r="BF41" s="144">
        <f t="shared" si="22"/>
        <v>0</v>
      </c>
      <c r="BG41" s="144">
        <f t="shared" si="23"/>
        <v>0</v>
      </c>
      <c r="CA41" s="144">
        <v>1</v>
      </c>
      <c r="CB41" s="144">
        <v>7</v>
      </c>
      <c r="CC41" s="167"/>
      <c r="CD41" s="167"/>
    </row>
    <row r="42" spans="1:82" ht="22.5">
      <c r="A42" s="168">
        <v>27</v>
      </c>
      <c r="B42" s="169" t="s">
        <v>144</v>
      </c>
      <c r="C42" s="170" t="s">
        <v>145</v>
      </c>
      <c r="D42" s="171" t="s">
        <v>87</v>
      </c>
      <c r="E42" s="172">
        <v>180</v>
      </c>
      <c r="F42" s="172">
        <v>0</v>
      </c>
      <c r="G42" s="173">
        <f t="shared" si="16"/>
        <v>0</v>
      </c>
      <c r="H42" s="174">
        <v>0</v>
      </c>
      <c r="I42" s="174">
        <f t="shared" si="17"/>
        <v>0</v>
      </c>
      <c r="J42" s="174">
        <v>-0.00751</v>
      </c>
      <c r="K42" s="174">
        <f t="shared" si="18"/>
        <v>-1.3518000000000001</v>
      </c>
      <c r="Q42" s="167">
        <v>2</v>
      </c>
      <c r="AA42" s="144">
        <v>1</v>
      </c>
      <c r="AB42" s="144">
        <v>7</v>
      </c>
      <c r="AC42" s="144">
        <v>7</v>
      </c>
      <c r="BB42" s="144">
        <v>2</v>
      </c>
      <c r="BC42" s="144">
        <f t="shared" si="19"/>
        <v>0</v>
      </c>
      <c r="BD42" s="144">
        <f t="shared" si="20"/>
        <v>0</v>
      </c>
      <c r="BE42" s="144">
        <f t="shared" si="21"/>
        <v>0</v>
      </c>
      <c r="BF42" s="144">
        <f t="shared" si="22"/>
        <v>0</v>
      </c>
      <c r="BG42" s="144">
        <f t="shared" si="23"/>
        <v>0</v>
      </c>
      <c r="CA42" s="144">
        <v>1</v>
      </c>
      <c r="CB42" s="144">
        <v>7</v>
      </c>
      <c r="CC42" s="167"/>
      <c r="CD42" s="167"/>
    </row>
    <row r="43" spans="1:82" ht="12.75">
      <c r="A43" s="168">
        <v>28</v>
      </c>
      <c r="B43" s="169" t="s">
        <v>146</v>
      </c>
      <c r="C43" s="170" t="s">
        <v>147</v>
      </c>
      <c r="D43" s="171" t="s">
        <v>115</v>
      </c>
      <c r="E43" s="172">
        <v>32</v>
      </c>
      <c r="F43" s="172">
        <v>0</v>
      </c>
      <c r="G43" s="173">
        <f t="shared" si="16"/>
        <v>0</v>
      </c>
      <c r="H43" s="174">
        <v>0</v>
      </c>
      <c r="I43" s="174">
        <f t="shared" si="17"/>
        <v>0</v>
      </c>
      <c r="J43" s="174">
        <v>-0.00336</v>
      </c>
      <c r="K43" s="174">
        <f t="shared" si="18"/>
        <v>-0.10752</v>
      </c>
      <c r="Q43" s="167">
        <v>2</v>
      </c>
      <c r="AA43" s="144">
        <v>1</v>
      </c>
      <c r="AB43" s="144">
        <v>7</v>
      </c>
      <c r="AC43" s="144">
        <v>7</v>
      </c>
      <c r="BB43" s="144">
        <v>2</v>
      </c>
      <c r="BC43" s="144">
        <f t="shared" si="19"/>
        <v>0</v>
      </c>
      <c r="BD43" s="144">
        <f t="shared" si="20"/>
        <v>0</v>
      </c>
      <c r="BE43" s="144">
        <f t="shared" si="21"/>
        <v>0</v>
      </c>
      <c r="BF43" s="144">
        <f t="shared" si="22"/>
        <v>0</v>
      </c>
      <c r="BG43" s="144">
        <f t="shared" si="23"/>
        <v>0</v>
      </c>
      <c r="CA43" s="144">
        <v>1</v>
      </c>
      <c r="CB43" s="144">
        <v>7</v>
      </c>
      <c r="CC43" s="167"/>
      <c r="CD43" s="167"/>
    </row>
    <row r="44" spans="1:82" ht="12.75">
      <c r="A44" s="168">
        <v>29</v>
      </c>
      <c r="B44" s="169" t="s">
        <v>148</v>
      </c>
      <c r="C44" s="170" t="s">
        <v>181</v>
      </c>
      <c r="D44" s="171" t="s">
        <v>115</v>
      </c>
      <c r="E44" s="172">
        <v>26</v>
      </c>
      <c r="F44" s="172">
        <v>0</v>
      </c>
      <c r="G44" s="173">
        <f t="shared" si="16"/>
        <v>0</v>
      </c>
      <c r="H44" s="174">
        <v>0</v>
      </c>
      <c r="I44" s="174">
        <f t="shared" si="17"/>
        <v>0</v>
      </c>
      <c r="J44" s="174">
        <v>-0.00192</v>
      </c>
      <c r="K44" s="174">
        <f t="shared" si="18"/>
        <v>-0.04992</v>
      </c>
      <c r="Q44" s="167">
        <v>2</v>
      </c>
      <c r="AA44" s="144">
        <v>1</v>
      </c>
      <c r="AB44" s="144">
        <v>7</v>
      </c>
      <c r="AC44" s="144">
        <v>7</v>
      </c>
      <c r="BB44" s="144">
        <v>2</v>
      </c>
      <c r="BC44" s="144">
        <f t="shared" si="19"/>
        <v>0</v>
      </c>
      <c r="BD44" s="144">
        <f t="shared" si="20"/>
        <v>0</v>
      </c>
      <c r="BE44" s="144">
        <f t="shared" si="21"/>
        <v>0</v>
      </c>
      <c r="BF44" s="144">
        <f t="shared" si="22"/>
        <v>0</v>
      </c>
      <c r="BG44" s="144">
        <f t="shared" si="23"/>
        <v>0</v>
      </c>
      <c r="CA44" s="144">
        <v>1</v>
      </c>
      <c r="CB44" s="144">
        <v>7</v>
      </c>
      <c r="CC44" s="167"/>
      <c r="CD44" s="167"/>
    </row>
    <row r="45" spans="1:82" ht="12.75">
      <c r="A45" s="168">
        <v>30</v>
      </c>
      <c r="B45" s="169" t="s">
        <v>149</v>
      </c>
      <c r="C45" s="170" t="s">
        <v>150</v>
      </c>
      <c r="D45" s="171" t="s">
        <v>77</v>
      </c>
      <c r="E45" s="172">
        <v>1</v>
      </c>
      <c r="F45" s="172">
        <v>0</v>
      </c>
      <c r="G45" s="173">
        <f t="shared" si="16"/>
        <v>0</v>
      </c>
      <c r="H45" s="174">
        <v>0</v>
      </c>
      <c r="I45" s="174">
        <f t="shared" si="17"/>
        <v>0</v>
      </c>
      <c r="J45" s="174">
        <v>0</v>
      </c>
      <c r="K45" s="174">
        <f t="shared" si="18"/>
        <v>0</v>
      </c>
      <c r="Q45" s="167">
        <v>2</v>
      </c>
      <c r="AA45" s="144">
        <v>12</v>
      </c>
      <c r="AB45" s="144">
        <v>0</v>
      </c>
      <c r="AC45" s="144">
        <v>35</v>
      </c>
      <c r="BB45" s="144">
        <v>2</v>
      </c>
      <c r="BC45" s="144">
        <f t="shared" si="19"/>
        <v>0</v>
      </c>
      <c r="BD45" s="144">
        <f t="shared" si="20"/>
        <v>0</v>
      </c>
      <c r="BE45" s="144">
        <f t="shared" si="21"/>
        <v>0</v>
      </c>
      <c r="BF45" s="144">
        <f t="shared" si="22"/>
        <v>0</v>
      </c>
      <c r="BG45" s="144">
        <f t="shared" si="23"/>
        <v>0</v>
      </c>
      <c r="CA45" s="144">
        <v>12</v>
      </c>
      <c r="CB45" s="144">
        <v>0</v>
      </c>
      <c r="CC45" s="167"/>
      <c r="CD45" s="167"/>
    </row>
    <row r="46" spans="1:82" ht="12.75">
      <c r="A46" s="168">
        <v>31</v>
      </c>
      <c r="B46" s="169" t="s">
        <v>151</v>
      </c>
      <c r="C46" s="170" t="s">
        <v>174</v>
      </c>
      <c r="D46" s="171" t="s">
        <v>112</v>
      </c>
      <c r="E46" s="172">
        <v>46</v>
      </c>
      <c r="F46" s="172">
        <v>0</v>
      </c>
      <c r="G46" s="173">
        <f t="shared" si="16"/>
        <v>0</v>
      </c>
      <c r="H46" s="174">
        <v>2E-05</v>
      </c>
      <c r="I46" s="174">
        <f t="shared" si="17"/>
        <v>0.00092</v>
      </c>
      <c r="J46" s="174">
        <v>0</v>
      </c>
      <c r="K46" s="174">
        <f t="shared" si="18"/>
        <v>0</v>
      </c>
      <c r="Q46" s="167">
        <v>2</v>
      </c>
      <c r="AA46" s="144">
        <v>3</v>
      </c>
      <c r="AB46" s="144">
        <v>7</v>
      </c>
      <c r="AC46" s="144">
        <v>5535304160</v>
      </c>
      <c r="BB46" s="144">
        <v>2</v>
      </c>
      <c r="BC46" s="144">
        <f t="shared" si="19"/>
        <v>0</v>
      </c>
      <c r="BD46" s="144">
        <f t="shared" si="20"/>
        <v>0</v>
      </c>
      <c r="BE46" s="144">
        <f t="shared" si="21"/>
        <v>0</v>
      </c>
      <c r="BF46" s="144">
        <f t="shared" si="22"/>
        <v>0</v>
      </c>
      <c r="BG46" s="144">
        <f t="shared" si="23"/>
        <v>0</v>
      </c>
      <c r="CA46" s="144">
        <v>3</v>
      </c>
      <c r="CB46" s="144">
        <v>7</v>
      </c>
      <c r="CC46" s="167"/>
      <c r="CD46" s="167"/>
    </row>
    <row r="47" spans="1:82" ht="12.75">
      <c r="A47" s="168">
        <v>32</v>
      </c>
      <c r="B47" s="169" t="s">
        <v>152</v>
      </c>
      <c r="C47" s="170" t="s">
        <v>153</v>
      </c>
      <c r="D47" s="171" t="s">
        <v>61</v>
      </c>
      <c r="E47" s="172"/>
      <c r="F47" s="172">
        <v>0</v>
      </c>
      <c r="G47" s="173">
        <f t="shared" si="16"/>
        <v>0</v>
      </c>
      <c r="H47" s="174">
        <v>0</v>
      </c>
      <c r="I47" s="174">
        <f t="shared" si="17"/>
        <v>0</v>
      </c>
      <c r="J47" s="174">
        <v>0</v>
      </c>
      <c r="K47" s="174">
        <f t="shared" si="18"/>
        <v>0</v>
      </c>
      <c r="Q47" s="167">
        <v>2</v>
      </c>
      <c r="AA47" s="144">
        <v>7</v>
      </c>
      <c r="AB47" s="144">
        <v>1002</v>
      </c>
      <c r="AC47" s="144">
        <v>5</v>
      </c>
      <c r="BB47" s="144">
        <v>2</v>
      </c>
      <c r="BC47" s="144">
        <f t="shared" si="19"/>
        <v>0</v>
      </c>
      <c r="BD47" s="144">
        <f t="shared" si="20"/>
        <v>0</v>
      </c>
      <c r="BE47" s="144">
        <f t="shared" si="21"/>
        <v>0</v>
      </c>
      <c r="BF47" s="144">
        <f t="shared" si="22"/>
        <v>0</v>
      </c>
      <c r="BG47" s="144">
        <f t="shared" si="23"/>
        <v>0</v>
      </c>
      <c r="CA47" s="144">
        <v>7</v>
      </c>
      <c r="CB47" s="144">
        <v>1002</v>
      </c>
      <c r="CC47" s="167"/>
      <c r="CD47" s="167"/>
    </row>
    <row r="48" spans="1:82" ht="12.75">
      <c r="A48" s="168">
        <v>33</v>
      </c>
      <c r="B48" s="169" t="s">
        <v>154</v>
      </c>
      <c r="C48" s="170" t="s">
        <v>155</v>
      </c>
      <c r="D48" s="171" t="s">
        <v>156</v>
      </c>
      <c r="E48" s="172">
        <v>15</v>
      </c>
      <c r="F48" s="172">
        <v>0</v>
      </c>
      <c r="G48" s="173">
        <f t="shared" si="16"/>
        <v>0</v>
      </c>
      <c r="H48" s="174">
        <v>0</v>
      </c>
      <c r="I48" s="174">
        <f t="shared" si="17"/>
        <v>0</v>
      </c>
      <c r="J48" s="174">
        <v>0</v>
      </c>
      <c r="K48" s="174">
        <f t="shared" si="18"/>
        <v>0</v>
      </c>
      <c r="Q48" s="167">
        <v>2</v>
      </c>
      <c r="AA48" s="144">
        <v>6</v>
      </c>
      <c r="AB48" s="144">
        <v>7</v>
      </c>
      <c r="AC48" s="144">
        <v>180456000900</v>
      </c>
      <c r="BB48" s="144">
        <v>2</v>
      </c>
      <c r="BC48" s="144">
        <f t="shared" si="19"/>
        <v>0</v>
      </c>
      <c r="BD48" s="144">
        <f t="shared" si="20"/>
        <v>0</v>
      </c>
      <c r="BE48" s="144">
        <f t="shared" si="21"/>
        <v>0</v>
      </c>
      <c r="BF48" s="144">
        <f t="shared" si="22"/>
        <v>0</v>
      </c>
      <c r="BG48" s="144">
        <f t="shared" si="23"/>
        <v>0</v>
      </c>
      <c r="CA48" s="144">
        <v>6</v>
      </c>
      <c r="CB48" s="144">
        <v>7</v>
      </c>
      <c r="CC48" s="167"/>
      <c r="CD48" s="167"/>
    </row>
    <row r="49" spans="1:59" ht="12.75">
      <c r="A49" s="176"/>
      <c r="B49" s="177" t="s">
        <v>78</v>
      </c>
      <c r="C49" s="178" t="str">
        <f>CONCATENATE(B36," ",C36)</f>
        <v>764 Konstrukce klempířské</v>
      </c>
      <c r="D49" s="179"/>
      <c r="E49" s="180"/>
      <c r="F49" s="181"/>
      <c r="G49" s="182">
        <f>SUM(G36:G48)</f>
        <v>0</v>
      </c>
      <c r="H49" s="183"/>
      <c r="I49" s="184">
        <f>SUM(I36:I48)</f>
        <v>0.5115540000000001</v>
      </c>
      <c r="J49" s="183"/>
      <c r="K49" s="184">
        <f>SUM(K36:K48)</f>
        <v>-1.5092400000000001</v>
      </c>
      <c r="Q49" s="167">
        <v>4</v>
      </c>
      <c r="BC49" s="185">
        <f>SUM(BC36:BC48)</f>
        <v>0</v>
      </c>
      <c r="BD49" s="185">
        <f>SUM(BD36:BD48)</f>
        <v>0</v>
      </c>
      <c r="BE49" s="185">
        <f>SUM(BE36:BE48)</f>
        <v>0</v>
      </c>
      <c r="BF49" s="185">
        <f>SUM(BF36:BF48)</f>
        <v>0</v>
      </c>
      <c r="BG49" s="185">
        <f>SUM(BG36:BG48)</f>
        <v>0</v>
      </c>
    </row>
    <row r="50" spans="1:17" ht="12.75">
      <c r="A50" s="159" t="s">
        <v>76</v>
      </c>
      <c r="B50" s="160" t="s">
        <v>157</v>
      </c>
      <c r="C50" s="161" t="s">
        <v>158</v>
      </c>
      <c r="D50" s="162"/>
      <c r="E50" s="163"/>
      <c r="F50" s="163"/>
      <c r="G50" s="164"/>
      <c r="H50" s="165"/>
      <c r="I50" s="166"/>
      <c r="J50" s="165"/>
      <c r="K50" s="166"/>
      <c r="Q50" s="167">
        <v>1</v>
      </c>
    </row>
    <row r="51" spans="1:82" ht="12.75">
      <c r="A51" s="168">
        <v>34</v>
      </c>
      <c r="B51" s="169" t="s">
        <v>159</v>
      </c>
      <c r="C51" s="170" t="s">
        <v>160</v>
      </c>
      <c r="D51" s="171" t="s">
        <v>103</v>
      </c>
      <c r="E51" s="172">
        <v>2.74044</v>
      </c>
      <c r="F51" s="172">
        <v>0</v>
      </c>
      <c r="G51" s="173">
        <f>E51*F51</f>
        <v>0</v>
      </c>
      <c r="H51" s="174">
        <v>0</v>
      </c>
      <c r="I51" s="174">
        <f>E51*H51</f>
        <v>0</v>
      </c>
      <c r="J51" s="174">
        <v>0</v>
      </c>
      <c r="K51" s="174">
        <f>E51*J51</f>
        <v>0</v>
      </c>
      <c r="Q51" s="167">
        <v>2</v>
      </c>
      <c r="AA51" s="144">
        <v>8</v>
      </c>
      <c r="AB51" s="144">
        <v>0</v>
      </c>
      <c r="AC51" s="144">
        <v>3</v>
      </c>
      <c r="BB51" s="144">
        <v>1</v>
      </c>
      <c r="BC51" s="144">
        <f>IF(BB51=1,G51,0)</f>
        <v>0</v>
      </c>
      <c r="BD51" s="144">
        <f>IF(BB51=2,G51,0)</f>
        <v>0</v>
      </c>
      <c r="BE51" s="144">
        <f>IF(BB51=3,G51,0)</f>
        <v>0</v>
      </c>
      <c r="BF51" s="144">
        <f>IF(BB51=4,G51,0)</f>
        <v>0</v>
      </c>
      <c r="BG51" s="144">
        <f>IF(BB51=5,G51,0)</f>
        <v>0</v>
      </c>
      <c r="CA51" s="144">
        <v>8</v>
      </c>
      <c r="CB51" s="144">
        <v>0</v>
      </c>
      <c r="CC51" s="167"/>
      <c r="CD51" s="167"/>
    </row>
    <row r="52" spans="1:82" ht="12.75">
      <c r="A52" s="168">
        <v>35</v>
      </c>
      <c r="B52" s="169" t="s">
        <v>161</v>
      </c>
      <c r="C52" s="170" t="s">
        <v>162</v>
      </c>
      <c r="D52" s="171" t="s">
        <v>103</v>
      </c>
      <c r="E52" s="172">
        <v>2.74044</v>
      </c>
      <c r="F52" s="172">
        <v>0</v>
      </c>
      <c r="G52" s="173">
        <f>E52*F52</f>
        <v>0</v>
      </c>
      <c r="H52" s="174">
        <v>0</v>
      </c>
      <c r="I52" s="174">
        <f>E52*H52</f>
        <v>0</v>
      </c>
      <c r="J52" s="174">
        <v>0</v>
      </c>
      <c r="K52" s="174">
        <f>E52*J52</f>
        <v>0</v>
      </c>
      <c r="Q52" s="167">
        <v>2</v>
      </c>
      <c r="AA52" s="144">
        <v>8</v>
      </c>
      <c r="AB52" s="144">
        <v>0</v>
      </c>
      <c r="AC52" s="144">
        <v>3</v>
      </c>
      <c r="BB52" s="144">
        <v>1</v>
      </c>
      <c r="BC52" s="144">
        <f>IF(BB52=1,G52,0)</f>
        <v>0</v>
      </c>
      <c r="BD52" s="144">
        <f>IF(BB52=2,G52,0)</f>
        <v>0</v>
      </c>
      <c r="BE52" s="144">
        <f>IF(BB52=3,G52,0)</f>
        <v>0</v>
      </c>
      <c r="BF52" s="144">
        <f>IF(BB52=4,G52,0)</f>
        <v>0</v>
      </c>
      <c r="BG52" s="144">
        <f>IF(BB52=5,G52,0)</f>
        <v>0</v>
      </c>
      <c r="CA52" s="144">
        <v>8</v>
      </c>
      <c r="CB52" s="144">
        <v>0</v>
      </c>
      <c r="CC52" s="167"/>
      <c r="CD52" s="167"/>
    </row>
    <row r="53" spans="1:82" ht="12.75">
      <c r="A53" s="168">
        <v>36</v>
      </c>
      <c r="B53" s="169" t="s">
        <v>163</v>
      </c>
      <c r="C53" s="170" t="s">
        <v>164</v>
      </c>
      <c r="D53" s="171" t="s">
        <v>103</v>
      </c>
      <c r="E53" s="172">
        <v>2.74044</v>
      </c>
      <c r="F53" s="172">
        <v>0</v>
      </c>
      <c r="G53" s="173">
        <f>E53*F53</f>
        <v>0</v>
      </c>
      <c r="H53" s="174">
        <v>0</v>
      </c>
      <c r="I53" s="174">
        <f>E53*H53</f>
        <v>0</v>
      </c>
      <c r="J53" s="174">
        <v>0</v>
      </c>
      <c r="K53" s="174">
        <f>E53*J53</f>
        <v>0</v>
      </c>
      <c r="Q53" s="167">
        <v>2</v>
      </c>
      <c r="AA53" s="144">
        <v>8</v>
      </c>
      <c r="AB53" s="144">
        <v>0</v>
      </c>
      <c r="AC53" s="144">
        <v>3</v>
      </c>
      <c r="BB53" s="144">
        <v>1</v>
      </c>
      <c r="BC53" s="144">
        <f>IF(BB53=1,G53,0)</f>
        <v>0</v>
      </c>
      <c r="BD53" s="144">
        <f>IF(BB53=2,G53,0)</f>
        <v>0</v>
      </c>
      <c r="BE53" s="144">
        <f>IF(BB53=3,G53,0)</f>
        <v>0</v>
      </c>
      <c r="BF53" s="144">
        <f>IF(BB53=4,G53,0)</f>
        <v>0</v>
      </c>
      <c r="BG53" s="144">
        <f>IF(BB53=5,G53,0)</f>
        <v>0</v>
      </c>
      <c r="CA53" s="144">
        <v>8</v>
      </c>
      <c r="CB53" s="144">
        <v>0</v>
      </c>
      <c r="CC53" s="167"/>
      <c r="CD53" s="167"/>
    </row>
    <row r="54" spans="1:59" ht="12.75">
      <c r="A54" s="176"/>
      <c r="B54" s="177" t="s">
        <v>78</v>
      </c>
      <c r="C54" s="178" t="str">
        <f>CONCATENATE(B50," ",C50)</f>
        <v>D96 Přesuny suti a vybouraných hmot</v>
      </c>
      <c r="D54" s="179"/>
      <c r="E54" s="180"/>
      <c r="F54" s="181"/>
      <c r="G54" s="182">
        <f>SUM(G50:G53)</f>
        <v>0</v>
      </c>
      <c r="H54" s="183"/>
      <c r="I54" s="184">
        <f>SUM(I50:I53)</f>
        <v>0</v>
      </c>
      <c r="J54" s="183"/>
      <c r="K54" s="184">
        <f>SUM(K50:K53)</f>
        <v>0</v>
      </c>
      <c r="Q54" s="167">
        <v>4</v>
      </c>
      <c r="BC54" s="185">
        <f>SUM(BC50:BC53)</f>
        <v>0</v>
      </c>
      <c r="BD54" s="185">
        <f>SUM(BD50:BD53)</f>
        <v>0</v>
      </c>
      <c r="BE54" s="185">
        <f>SUM(BE50:BE53)</f>
        <v>0</v>
      </c>
      <c r="BF54" s="185">
        <f>SUM(BF50:BF53)</f>
        <v>0</v>
      </c>
      <c r="BG54" s="185">
        <f>SUM(BG50:BG53)</f>
        <v>0</v>
      </c>
    </row>
    <row r="55" ht="12.75">
      <c r="E55" s="144"/>
    </row>
    <row r="56" ht="12.75">
      <c r="E56" s="144"/>
    </row>
    <row r="57" ht="12.75">
      <c r="E57" s="144"/>
    </row>
    <row r="58" ht="12.75">
      <c r="E58" s="144"/>
    </row>
    <row r="59" ht="12.75">
      <c r="E59" s="144"/>
    </row>
    <row r="60" ht="12.75">
      <c r="E60" s="144"/>
    </row>
    <row r="61" ht="12.75">
      <c r="E61" s="144"/>
    </row>
    <row r="62" ht="12.75">
      <c r="E62" s="144"/>
    </row>
    <row r="63" ht="12.75">
      <c r="E63" s="144"/>
    </row>
    <row r="64" ht="12.75">
      <c r="E64" s="144"/>
    </row>
    <row r="65" ht="12.75">
      <c r="E65" s="144"/>
    </row>
    <row r="66" ht="12.75">
      <c r="E66" s="144"/>
    </row>
    <row r="67" ht="12.75">
      <c r="E67" s="144"/>
    </row>
    <row r="68" ht="12.75">
      <c r="E68" s="144"/>
    </row>
    <row r="69" ht="12.75">
      <c r="E69" s="144"/>
    </row>
    <row r="70" ht="12.75">
      <c r="E70" s="144"/>
    </row>
    <row r="71" ht="12.75">
      <c r="E71" s="144"/>
    </row>
    <row r="72" ht="12.75">
      <c r="E72" s="144"/>
    </row>
    <row r="73" ht="12.75">
      <c r="E73" s="144"/>
    </row>
    <row r="74" ht="12.75">
      <c r="E74" s="144"/>
    </row>
    <row r="75" ht="12.75">
      <c r="E75" s="144"/>
    </row>
    <row r="76" ht="12.75">
      <c r="E76" s="144"/>
    </row>
    <row r="77" ht="12.75">
      <c r="E77" s="144"/>
    </row>
    <row r="78" spans="1:7" ht="12.75">
      <c r="A78" s="175"/>
      <c r="B78" s="175"/>
      <c r="C78" s="175"/>
      <c r="D78" s="175"/>
      <c r="E78" s="175"/>
      <c r="F78" s="175"/>
      <c r="G78" s="175"/>
    </row>
    <row r="79" spans="1:7" ht="12.75">
      <c r="A79" s="175"/>
      <c r="B79" s="175"/>
      <c r="C79" s="175"/>
      <c r="D79" s="175"/>
      <c r="E79" s="175"/>
      <c r="F79" s="175"/>
      <c r="G79" s="175"/>
    </row>
    <row r="80" spans="1:7" ht="12.75">
      <c r="A80" s="175"/>
      <c r="B80" s="175"/>
      <c r="C80" s="175"/>
      <c r="D80" s="175"/>
      <c r="E80" s="175"/>
      <c r="F80" s="175"/>
      <c r="G80" s="175"/>
    </row>
    <row r="81" spans="1:7" ht="12.75">
      <c r="A81" s="175"/>
      <c r="B81" s="175"/>
      <c r="C81" s="175"/>
      <c r="D81" s="175"/>
      <c r="E81" s="175"/>
      <c r="F81" s="175"/>
      <c r="G81" s="175"/>
    </row>
    <row r="82" ht="12.75">
      <c r="E82" s="144"/>
    </row>
    <row r="83" ht="12.75">
      <c r="E83" s="144"/>
    </row>
    <row r="84" ht="12.75">
      <c r="E84" s="144"/>
    </row>
    <row r="85" ht="12.75">
      <c r="E85" s="144"/>
    </row>
    <row r="86" ht="12.75">
      <c r="E86" s="144"/>
    </row>
    <row r="87" ht="12.75">
      <c r="E87" s="144"/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ht="12.75">
      <c r="E96" s="144"/>
    </row>
    <row r="97" ht="12.75">
      <c r="E97" s="144"/>
    </row>
    <row r="98" ht="12.75">
      <c r="E98" s="144"/>
    </row>
    <row r="99" ht="12.75">
      <c r="E99" s="144"/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spans="1:2" ht="12.75">
      <c r="A113" s="186"/>
      <c r="B113" s="186"/>
    </row>
    <row r="114" spans="1:7" ht="12.75">
      <c r="A114" s="175"/>
      <c r="B114" s="175"/>
      <c r="C114" s="187"/>
      <c r="D114" s="187"/>
      <c r="E114" s="188"/>
      <c r="F114" s="187"/>
      <c r="G114" s="189"/>
    </row>
    <row r="115" spans="1:7" ht="12.75">
      <c r="A115" s="190"/>
      <c r="B115" s="190"/>
      <c r="C115" s="175"/>
      <c r="D115" s="175"/>
      <c r="E115" s="191"/>
      <c r="F115" s="175"/>
      <c r="G115" s="175"/>
    </row>
    <row r="116" spans="1:7" ht="12.75">
      <c r="A116" s="175"/>
      <c r="B116" s="175"/>
      <c r="C116" s="175"/>
      <c r="D116" s="175"/>
      <c r="E116" s="191"/>
      <c r="F116" s="175"/>
      <c r="G116" s="175"/>
    </row>
    <row r="117" spans="1:7" ht="12.75">
      <c r="A117" s="175"/>
      <c r="B117" s="175"/>
      <c r="C117" s="175"/>
      <c r="D117" s="175"/>
      <c r="E117" s="191"/>
      <c r="F117" s="175"/>
      <c r="G117" s="175"/>
    </row>
    <row r="118" spans="1:7" ht="12.75">
      <c r="A118" s="175"/>
      <c r="B118" s="175"/>
      <c r="C118" s="175"/>
      <c r="D118" s="175"/>
      <c r="E118" s="191"/>
      <c r="F118" s="175"/>
      <c r="G118" s="175"/>
    </row>
    <row r="119" spans="1:7" ht="12.75">
      <c r="A119" s="175"/>
      <c r="B119" s="175"/>
      <c r="C119" s="175"/>
      <c r="D119" s="175"/>
      <c r="E119" s="191"/>
      <c r="F119" s="175"/>
      <c r="G119" s="175"/>
    </row>
    <row r="120" spans="1:7" ht="12.75">
      <c r="A120" s="175"/>
      <c r="B120" s="175"/>
      <c r="C120" s="175"/>
      <c r="D120" s="175"/>
      <c r="E120" s="191"/>
      <c r="F120" s="175"/>
      <c r="G120" s="175"/>
    </row>
    <row r="121" spans="1:7" ht="12.75">
      <c r="A121" s="175"/>
      <c r="B121" s="175"/>
      <c r="C121" s="175"/>
      <c r="D121" s="175"/>
      <c r="E121" s="191"/>
      <c r="F121" s="175"/>
      <c r="G121" s="175"/>
    </row>
    <row r="122" spans="1:7" ht="12.75">
      <c r="A122" s="175"/>
      <c r="B122" s="175"/>
      <c r="C122" s="175"/>
      <c r="D122" s="175"/>
      <c r="E122" s="191"/>
      <c r="F122" s="175"/>
      <c r="G122" s="175"/>
    </row>
    <row r="123" spans="1:7" ht="12.75">
      <c r="A123" s="175"/>
      <c r="B123" s="175"/>
      <c r="C123" s="175"/>
      <c r="D123" s="175"/>
      <c r="E123" s="191"/>
      <c r="F123" s="175"/>
      <c r="G123" s="175"/>
    </row>
    <row r="124" spans="1:7" ht="12.75">
      <c r="A124" s="175"/>
      <c r="B124" s="175"/>
      <c r="C124" s="175"/>
      <c r="D124" s="175"/>
      <c r="E124" s="191"/>
      <c r="F124" s="175"/>
      <c r="G124" s="175"/>
    </row>
    <row r="125" spans="1:7" ht="12.75">
      <c r="A125" s="175"/>
      <c r="B125" s="175"/>
      <c r="C125" s="175"/>
      <c r="D125" s="175"/>
      <c r="E125" s="191"/>
      <c r="F125" s="175"/>
      <c r="G125" s="175"/>
    </row>
    <row r="126" spans="1:7" ht="12.75">
      <c r="A126" s="175"/>
      <c r="B126" s="175"/>
      <c r="C126" s="175"/>
      <c r="D126" s="175"/>
      <c r="E126" s="191"/>
      <c r="F126" s="175"/>
      <c r="G126" s="175"/>
    </row>
    <row r="127" spans="1:7" ht="12.75">
      <c r="A127" s="175"/>
      <c r="B127" s="175"/>
      <c r="C127" s="175"/>
      <c r="D127" s="175"/>
      <c r="E127" s="191"/>
      <c r="F127" s="175"/>
      <c r="G127" s="17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Vavřena Vladimír</cp:lastModifiedBy>
  <dcterms:created xsi:type="dcterms:W3CDTF">2015-04-02T19:01:31Z</dcterms:created>
  <dcterms:modified xsi:type="dcterms:W3CDTF">2015-04-29T07:31:55Z</dcterms:modified>
  <cp:category/>
  <cp:version/>
  <cp:contentType/>
  <cp:contentStatus/>
</cp:coreProperties>
</file>