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<sst xmlns="http://schemas.openxmlformats.org/spreadsheetml/2006/main" count="1864" uniqueCount="864">
  <si>
    <t>KRYCÍ LIST ROZPOČTU-VÝKAZU VÝMĚR</t>
  </si>
  <si>
    <t>Název stavby</t>
  </si>
  <si>
    <t>Rekonstrukce šaten a sociálek budova A+B ZŠ nám. Míru</t>
  </si>
  <si>
    <t>JKSO</t>
  </si>
  <si>
    <t xml:space="preserve"> </t>
  </si>
  <si>
    <t>Kód stavby</t>
  </si>
  <si>
    <t>093</t>
  </si>
  <si>
    <t>Název objektu</t>
  </si>
  <si>
    <t>práce dle zadání</t>
  </si>
  <si>
    <t>EČO</t>
  </si>
  <si>
    <t>Kód objektu</t>
  </si>
  <si>
    <t>093a</t>
  </si>
  <si>
    <t>Název části</t>
  </si>
  <si>
    <t>Místo</t>
  </si>
  <si>
    <t>Ruprechtice Liberec</t>
  </si>
  <si>
    <t>Kód části</t>
  </si>
  <si>
    <t>Název podčásti</t>
  </si>
  <si>
    <t>Kód podčásti</t>
  </si>
  <si>
    <t>IČ</t>
  </si>
  <si>
    <t>DIČ</t>
  </si>
  <si>
    <t>Objednatel</t>
  </si>
  <si>
    <t>MML</t>
  </si>
  <si>
    <t>Projektant</t>
  </si>
  <si>
    <t>xxx</t>
  </si>
  <si>
    <t>Zhotovitel</t>
  </si>
  <si>
    <t>Rozpočet číslo</t>
  </si>
  <si>
    <t>Zpracoval</t>
  </si>
  <si>
    <t>Dne</t>
  </si>
  <si>
    <t>Boris Weinfurter</t>
  </si>
  <si>
    <t>18.05.2015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</si>
  <si>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</si>
  <si>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</si>
  <si>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</si>
  <si>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</si>
  <si>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</si>
  <si>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</si>
  <si>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</si>
  <si>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</si>
  <si>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</si>
  <si>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</si>
  <si>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</si>
  <si>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</si>
  <si>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</si>
  <si>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</si>
  <si>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</si>
  <si>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</si>
  <si>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</si>
  <si>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</si>
  <si>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</si>
  <si>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</si>
  <si>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</si>
  <si>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</si>
  <si>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</si>
  <si>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</si>
  <si>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</si>
  <si>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</si>
  <si>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</si>
  <si>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</si>
  <si>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</si>
  <si>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</si>
  <si>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</si>
  <si>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</si>
  <si>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</si>
  <si>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</si>
  <si>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</si>
  <si>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</si>
  <si>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</si>
  <si>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</si>
  <si>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</si>
  <si>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</si>
  <si>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</si>
  <si>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</si>
  <si>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</si>
  <si>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</si>
  <si>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</si>
  <si>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</si>
  <si>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</si>
  <si>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</si>
  <si>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</si>
  <si>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</si>
  <si>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</si>
  <si>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</si>
  <si>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</si>
  <si>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</si>
  <si>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</si>
  <si>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</si>
  <si>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</si>
  <si>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</si>
  <si>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</si>
  <si>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</si>
  <si>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</si>
  <si>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</si>
  <si>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</si>
  <si>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</si>
  <si>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</si>
  <si>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</si>
  <si>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</si>
  <si>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</si>
  <si>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</si>
  <si>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</si>
  <si>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</si>
  <si>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</si>
  <si>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</si>
  <si>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</si>
  <si>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</si>
  <si>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</si>
  <si>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</si>
  <si>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</si>
  <si>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</si>
  <si>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</si>
  <si>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</si>
  <si>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</si>
  <si>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</si>
  <si>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</si>
  <si>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131203101R</t>
  </si>
  <si>
    <t>Hloubení jam ručním nebo pneum nářadím v soudržných horninách tř. 3 + zpětný zásyp- kolem pateč kolena stoupačky WC dívky</t>
  </si>
  <si>
    <t>m3</t>
  </si>
  <si>
    <t>2</t>
  </si>
  <si>
    <t>3</t>
  </si>
  <si>
    <t>Svislé a kompletní konstrukce</t>
  </si>
  <si>
    <t>011</t>
  </si>
  <si>
    <t>311231117</t>
  </si>
  <si>
    <t>Zdivo nosné z cihel dl 290 mm pevnosti P 7 až 15 na SMS 10 MPa- pilířky šatny</t>
  </si>
  <si>
    <t>311238218</t>
  </si>
  <si>
    <t>Zdivo nosné vnější např POROTHERM tl 440 mm pevnosti P 10 na MC- zazděné dveře</t>
  </si>
  <si>
    <t>m2</t>
  </si>
  <si>
    <t>4</t>
  </si>
  <si>
    <t>317168122</t>
  </si>
  <si>
    <t>Překlad keramický plochý š 14,5 cm dl 125 cm- překlady dveře</t>
  </si>
  <si>
    <t>kus</t>
  </si>
  <si>
    <t>5</t>
  </si>
  <si>
    <t>014</t>
  </si>
  <si>
    <t>317944323</t>
  </si>
  <si>
    <t>Válcované nosníky č.14 až 22 dodatečně osazované do připravených otvorů- I č. 20 mezi m.č. 11a 12 včt zákl nátěru</t>
  </si>
  <si>
    <t>t</t>
  </si>
  <si>
    <t>6</t>
  </si>
  <si>
    <t>342241162</t>
  </si>
  <si>
    <t>Příčky tl 140 mm z cihel plných dl 290 mm pevnosti P 15 na MC</t>
  </si>
  <si>
    <t>7</t>
  </si>
  <si>
    <t>346244352R</t>
  </si>
  <si>
    <t>Obezdívka  ploch rovných tl 50 mm z pórobet přesných příčkovek hladkých Ytong- podomítkové WC moduly včt povrch úpravy pod obklady</t>
  </si>
  <si>
    <t>8</t>
  </si>
  <si>
    <t>349231811R</t>
  </si>
  <si>
    <t>Přizdívka ostění s ozubem z cihel tl do 50 mm- po vybouraných oknech</t>
  </si>
  <si>
    <t>Úpravy povrchů, podlahy a osazování výplní</t>
  </si>
  <si>
    <t>9</t>
  </si>
  <si>
    <t>611325421</t>
  </si>
  <si>
    <t>Oprava vnitřní vápenocementové štukové omítky stěn a  stropů v rozsahu plochy do 10%- nad  obklady</t>
  </si>
  <si>
    <t>10</t>
  </si>
  <si>
    <t>612135101</t>
  </si>
  <si>
    <t>Hrubá výplň rýh ve stěnách maltou jakékoli šířky rýhy- po vyb příčkách</t>
  </si>
  <si>
    <t>11</t>
  </si>
  <si>
    <t>612135101R</t>
  </si>
  <si>
    <t>Hrubá výplň rýh ve stěnách maltou jakékoli šířky rýhy- včt začištění štukem- rýhy po vyb příčkách</t>
  </si>
  <si>
    <t>12</t>
  </si>
  <si>
    <t>612321111</t>
  </si>
  <si>
    <t>Vápenocementová omítka hrubá jednovrstvá zatřená vnitřních stěn nanášená ručně- vyrovnání po osek obkladech cca 1/2 výměry</t>
  </si>
  <si>
    <t>13</t>
  </si>
  <si>
    <t>612321111R</t>
  </si>
  <si>
    <t>dtto tenkovrstvá stěrka pro vyrovnání původních stěn pod obklady</t>
  </si>
  <si>
    <t>14</t>
  </si>
  <si>
    <t>612321141</t>
  </si>
  <si>
    <t>Vápenocementová omítka štuková dvouvrstvá vnitřních stěn nanášená ručně</t>
  </si>
  <si>
    <t>15</t>
  </si>
  <si>
    <t>612821002</t>
  </si>
  <si>
    <t>Vnitřní sanační štuková omítka pro vlhké zdivo prováděná ručně</t>
  </si>
  <si>
    <t>16</t>
  </si>
  <si>
    <t>619991001</t>
  </si>
  <si>
    <t>Zakrytí podlah fólií přilepenou lepící páskou- geotextilie chodba</t>
  </si>
  <si>
    <t>17</t>
  </si>
  <si>
    <t>619995001</t>
  </si>
  <si>
    <t>Začištění omítek kolem oken, dveří, podlah nebo obkladů - ve fasádě po vybourání oken</t>
  </si>
  <si>
    <t>m</t>
  </si>
  <si>
    <t>18</t>
  </si>
  <si>
    <t>619995001R</t>
  </si>
  <si>
    <t>Začištění omítek kolem oken, dveří, podlah nebo obkladů- ve fasádě ( břízolit ) po vybouraných oknech + tmelení</t>
  </si>
  <si>
    <t>19</t>
  </si>
  <si>
    <t>622321141R</t>
  </si>
  <si>
    <t>Vápenocementová omítka dvouvrstvá vnějších stěn nanášená ručně- dtto původní fasáda ( jádro + stříkaná cementová )</t>
  </si>
  <si>
    <t>20</t>
  </si>
  <si>
    <t>631311114</t>
  </si>
  <si>
    <t>Mazanina tl do 80 mm z betonu prostého tř. C 16/20- pod dlažby</t>
  </si>
  <si>
    <t>21</t>
  </si>
  <si>
    <t>631311114R</t>
  </si>
  <si>
    <t>dtto podklad beton pro napoj kanalizace WC dívky</t>
  </si>
  <si>
    <t>22</t>
  </si>
  <si>
    <t>632450131</t>
  </si>
  <si>
    <t>Vyrovnávací cementový potěr tl do 20 mm ze suchých směsí provedený v ploše- po vybourané dlažbě</t>
  </si>
  <si>
    <t>23</t>
  </si>
  <si>
    <t>632451022</t>
  </si>
  <si>
    <t>Vyrovnávací potěr tl do 30 mm z MC 15 provedený v pásu- snížení parapetu oken</t>
  </si>
  <si>
    <t>24</t>
  </si>
  <si>
    <t>M</t>
  </si>
  <si>
    <t>MAT</t>
  </si>
  <si>
    <t>553311040</t>
  </si>
  <si>
    <t>zárubeň ocelová pro běžné zdění H 95 800 L/P</t>
  </si>
  <si>
    <t>25</t>
  </si>
  <si>
    <t>632453341</t>
  </si>
  <si>
    <t>Potěr betonový samonivelační tl do 40 mm tř. C 25/30- vyrovnání podlahy ( spád k pisoárům )</t>
  </si>
  <si>
    <t>26</t>
  </si>
  <si>
    <t>634611111</t>
  </si>
  <si>
    <t>Výplň dilatačních spár š do 10 mm v mazaninách tl do 100 mm pískem a asfaltem</t>
  </si>
  <si>
    <t>27</t>
  </si>
  <si>
    <t>634911124</t>
  </si>
  <si>
    <t>Řezání dilatačních spár š 10 mm hl do 80 mm v čerstvé betonové mazanině</t>
  </si>
  <si>
    <t>28</t>
  </si>
  <si>
    <t>642944121</t>
  </si>
  <si>
    <t>Osazování ocelových zárubní dodatečné pl do 2,5 m2</t>
  </si>
  <si>
    <t>29</t>
  </si>
  <si>
    <t>553311260</t>
  </si>
  <si>
    <t>zárubeň ocelová pro běžné zdění H 125 600 L/P</t>
  </si>
  <si>
    <t>30</t>
  </si>
  <si>
    <t>553311300</t>
  </si>
  <si>
    <t>zárubeň ocelová pro běžné zdění H 125 800 L/P</t>
  </si>
  <si>
    <t>Ostatní konstrukce a práce-bourání</t>
  </si>
  <si>
    <t>31</t>
  </si>
  <si>
    <t>PK</t>
  </si>
  <si>
    <t>9002R</t>
  </si>
  <si>
    <t>Kontrola přídržnosti stáv dlažeb- celá plocha podlah</t>
  </si>
  <si>
    <t>32</t>
  </si>
  <si>
    <t>003</t>
  </si>
  <si>
    <t>949101111</t>
  </si>
  <si>
    <t>Lešení pomocné pro objekty pozemních staveb s lešeňovou podlahou v do 1,9 m zatížení do 150 kg/m2</t>
  </si>
  <si>
    <t>33</t>
  </si>
  <si>
    <t>952901111</t>
  </si>
  <si>
    <t>Vyčištění budov bytové a občanské výstavby při výšce podlaží do 4 m- dotčené prostory + chodba</t>
  </si>
  <si>
    <t>34</t>
  </si>
  <si>
    <t>013</t>
  </si>
  <si>
    <t>962031133</t>
  </si>
  <si>
    <t>Bourání příček z cihel pálených na MVC tl do 150 mm včt obkladů</t>
  </si>
  <si>
    <t>35</t>
  </si>
  <si>
    <t>962031133R</t>
  </si>
  <si>
    <t>Bourání příček z cihel pálených na MVC tl do 180 mm</t>
  </si>
  <si>
    <t>36</t>
  </si>
  <si>
    <t>962032230</t>
  </si>
  <si>
    <t>Bourání zdiva z cihel pálených nebo vápenopískových na MV nebo MVC do 1 m3 jednotlivě</t>
  </si>
  <si>
    <t>37</t>
  </si>
  <si>
    <t>962081131</t>
  </si>
  <si>
    <t>Bourání příček ze skleněných tvárnic tl do 100 mm</t>
  </si>
  <si>
    <t>38</t>
  </si>
  <si>
    <t>965024121</t>
  </si>
  <si>
    <t>Odsekání nepřídržných dlažeb keramických pl do 1 m2 a doplnění potěrem nebo lepidlem</t>
  </si>
  <si>
    <t>39</t>
  </si>
  <si>
    <t>965042121</t>
  </si>
  <si>
    <t>Bourání podkladů pod dlažby nebo mazanin betonových nebo z litého asfaltu tl do 100 mm pl do 1 m2- podklad beton pro napoj kanal stoupačky WC dívky</t>
  </si>
  <si>
    <t>40</t>
  </si>
  <si>
    <t>965042131</t>
  </si>
  <si>
    <t>Bourání podkladů pod dlažby nebo mazanin betonových nebo z litého asfaltu tl do 100 mm pl do 4 m2- dlažby včt nezbytně nutné části podkladního betonu</t>
  </si>
  <si>
    <t>41</t>
  </si>
  <si>
    <t>965043341R</t>
  </si>
  <si>
    <t>Bourání podkladů pod dlažby betonových s potěrem nebo teracem tl do 100 mm pl přes 4 m2- dlažby včt nezbytně nutné vrstvy podklad betonu (  2 cm )</t>
  </si>
  <si>
    <t>42</t>
  </si>
  <si>
    <t>965046119R</t>
  </si>
  <si>
    <t>Příplatek za bourání dlažeb v blízkosti ponechaných keram obkladů - předsíně</t>
  </si>
  <si>
    <t>43</t>
  </si>
  <si>
    <t>965049111R</t>
  </si>
  <si>
    <t>Příplatek za bourání v místě napojení na ponechávané dlažby</t>
  </si>
  <si>
    <t>44</t>
  </si>
  <si>
    <t>965081611</t>
  </si>
  <si>
    <t>Odsekání soklíků rovných</t>
  </si>
  <si>
    <t>45</t>
  </si>
  <si>
    <t>968062244</t>
  </si>
  <si>
    <t>Vybourání dřevěných rámů oken jednoduchých včetně křídel pl do 1 m2, 3x přízemí, 2 x patro</t>
  </si>
  <si>
    <t>46</t>
  </si>
  <si>
    <t>968062247</t>
  </si>
  <si>
    <t>Vybourání dřevěných rámů oken jednoduchých včetně křídel pl přes 4 m2 - šatna</t>
  </si>
  <si>
    <t>47</t>
  </si>
  <si>
    <t>968062374</t>
  </si>
  <si>
    <t>Vybourání dřevěných rámů oken zdvojených včetně křídel pl do 1 m2 včt vyvěšení křídel a likvidace</t>
  </si>
  <si>
    <t>48</t>
  </si>
  <si>
    <t>968062374R</t>
  </si>
  <si>
    <t>Vybourání dřevěných rámů oken zdvojených včetně křídel pl do 1 m2 včt vyvěšení křídel a likvidace-  chlapci přízemí</t>
  </si>
  <si>
    <t>49</t>
  </si>
  <si>
    <t>968062375</t>
  </si>
  <si>
    <t>Vybourání dřevěných rámů oken zdvojených včetně křídel pl do 2 m2 včt vyvěšení křídel a likvidace</t>
  </si>
  <si>
    <t>50</t>
  </si>
  <si>
    <t>968072455</t>
  </si>
  <si>
    <t>Vybourání kovových dveřních zárubní pl do 2 m2 včt likvidace</t>
  </si>
  <si>
    <t>51</t>
  </si>
  <si>
    <t>974031165</t>
  </si>
  <si>
    <t>Vysekání rýh ve zdivu cihelném hl do 150 mm š do 200 mm- pro překlady</t>
  </si>
  <si>
    <t>52</t>
  </si>
  <si>
    <t>975032241</t>
  </si>
  <si>
    <t>Podchycení příček tl do 150 mm dřevěnou výztuhou v do 3 m dl podchycení do 3 m</t>
  </si>
  <si>
    <t>53</t>
  </si>
  <si>
    <t>975043111</t>
  </si>
  <si>
    <t>Jednořadové podchycení stropů pro osazení nosníků v do 3,5 m pro zatížení do 750 kg/m</t>
  </si>
  <si>
    <t>54</t>
  </si>
  <si>
    <t>976084111</t>
  </si>
  <si>
    <t>Vybourání ochranných úhelníků s vysekáním kotev- rohy pilířků a čílka příček</t>
  </si>
  <si>
    <t>55</t>
  </si>
  <si>
    <t>978059511R</t>
  </si>
  <si>
    <t>Odsekání a odebrání obkladů stěn z vnitřních obkládaček plochy do 1 m2- špalety a parapet kolem oken v patře včt roh profilů, parapet okna šatna</t>
  </si>
  <si>
    <t>56</t>
  </si>
  <si>
    <t>978059541</t>
  </si>
  <si>
    <t>Odsekání a odebrání obkladů stěn z vnitřních obkládaček plochy přes 1 m2 včt nezbytně nutné podklad omítky</t>
  </si>
  <si>
    <t>57</t>
  </si>
  <si>
    <t>005</t>
  </si>
  <si>
    <t>985111111</t>
  </si>
  <si>
    <t>Otlučení omítek stěn včt proškrábání a vyčištění spár</t>
  </si>
  <si>
    <t>58</t>
  </si>
  <si>
    <t>985131311R</t>
  </si>
  <si>
    <t>Ruční dočištění podkladu po vybourání podklad bet mazaniny, zametení a penetrace</t>
  </si>
  <si>
    <t>59</t>
  </si>
  <si>
    <t>997013213</t>
  </si>
  <si>
    <t>Vnitrostaveništní doprava suti a vybouraných hmot pro budovy v do 12 m ručně- do 50 ti m</t>
  </si>
  <si>
    <t>60</t>
  </si>
  <si>
    <t>997013501</t>
  </si>
  <si>
    <t>Odvoz suti na skládku a vybouraných hmot nebo meziskládku do 1 km se složením</t>
  </si>
  <si>
    <t>61</t>
  </si>
  <si>
    <t>997013509</t>
  </si>
  <si>
    <t>Příplatek k odvozu suti a vybouraných hmot na skládku ZKD 1 km přes 1 km- 5 km</t>
  </si>
  <si>
    <t>997</t>
  </si>
  <si>
    <t>Přesun sutě</t>
  </si>
  <si>
    <t>62</t>
  </si>
  <si>
    <t>997013803R</t>
  </si>
  <si>
    <t>Poplatek za uložení stavebního odpadu z keramických materiálů a betonu na skládce (skládkovné)</t>
  </si>
  <si>
    <t>63</t>
  </si>
  <si>
    <t>997013831</t>
  </si>
  <si>
    <t>Poplatek za uložení stavebního směsného odpadu na skládce (skládkovné)</t>
  </si>
  <si>
    <t>998</t>
  </si>
  <si>
    <t>Přesun hmot</t>
  </si>
  <si>
    <t>64</t>
  </si>
  <si>
    <t>998011002</t>
  </si>
  <si>
    <t>Přesun hmot pro budovy zděné v do 12 m</t>
  </si>
  <si>
    <t>Práce a dodávky PSV</t>
  </si>
  <si>
    <t>711</t>
  </si>
  <si>
    <t>Izolace proti vodě, vlhkosti a plynům</t>
  </si>
  <si>
    <t>65</t>
  </si>
  <si>
    <t>711001R</t>
  </si>
  <si>
    <t>Obnažení a zpět napojení izolace z modifik pásu v podlaze - kolem potrubí kanal WC dívky přízemí cca 1 m2</t>
  </si>
  <si>
    <t>soub</t>
  </si>
  <si>
    <t>66</t>
  </si>
  <si>
    <t>711141559</t>
  </si>
  <si>
    <t>Provedení izolace proti zemní vlhkosti pásy přitavením vodorovné NAIP + penetrace- zazděné dveře</t>
  </si>
  <si>
    <t>67</t>
  </si>
  <si>
    <t>628321340</t>
  </si>
  <si>
    <t>pás těžký asfaltovaný BITAGIT 40 MINERÁL (V60S40)</t>
  </si>
  <si>
    <t>721</t>
  </si>
  <si>
    <t>Zdravotechnika - vnitřní kanalizace</t>
  </si>
  <si>
    <t>68</t>
  </si>
  <si>
    <t>721001R</t>
  </si>
  <si>
    <t>Stavební přípomoce- rýhy, záhozy, prostupy</t>
  </si>
  <si>
    <t>69</t>
  </si>
  <si>
    <t>721173707</t>
  </si>
  <si>
    <t>Potrubí kanalizační z PE odpadní DN 125- stoupačky WC učitelky a WC chlapci</t>
  </si>
  <si>
    <t>70</t>
  </si>
  <si>
    <t>721173723</t>
  </si>
  <si>
    <t>Potrubí kanalizační z PE připojovací DN 50 ( umyvadla ) včt tvarovek, výpustek a napoj na stáv rozvod</t>
  </si>
  <si>
    <t>71</t>
  </si>
  <si>
    <t>721173724</t>
  </si>
  <si>
    <t>Potrubí kanalizační z PE připojovací DN 70 ( pisoáry ) včt tvarovek, výpustek a napoj na stoupačky</t>
  </si>
  <si>
    <t>72</t>
  </si>
  <si>
    <t>721173726</t>
  </si>
  <si>
    <t>Potrubí kanalizační z PE připojovací DN 100/125 , klozety, výlevka včt tvarovek a napoj na stáv rozvod</t>
  </si>
  <si>
    <t>73</t>
  </si>
  <si>
    <t>721274124R</t>
  </si>
  <si>
    <t>Přivzdušňovací ventil vnitřní odpadních potrubí DN 110 - 2.patro WC chlapci</t>
  </si>
  <si>
    <t>74</t>
  </si>
  <si>
    <t>721290111</t>
  </si>
  <si>
    <t>Zkouška těsnosti potrubí kanalizace vodou do DN 125</t>
  </si>
  <si>
    <t>75</t>
  </si>
  <si>
    <t>722110821</t>
  </si>
  <si>
    <t>Demontáž potrubí litinového hrdlového do DN 80- včt vysekání ze zdiva ( pisoáry, umyvadla) a likvidace</t>
  </si>
  <si>
    <t>76</t>
  </si>
  <si>
    <t>722110825</t>
  </si>
  <si>
    <t>Demontáž potrubí osinkocement/ litina hrdlového do DN 125 včt  likvidace- stoupačky</t>
  </si>
  <si>
    <t>77</t>
  </si>
  <si>
    <t>998721202</t>
  </si>
  <si>
    <t>Přesun hmot procentní pro vnitřní kanalizace v objektech v do 12 m</t>
  </si>
  <si>
    <t>722</t>
  </si>
  <si>
    <t>Zdravotechnika - vnitřní vodovod</t>
  </si>
  <si>
    <t>78</t>
  </si>
  <si>
    <t>722001R</t>
  </si>
  <si>
    <t>Vybourání a likvidace  stáv vodovodního potrubí</t>
  </si>
  <si>
    <t>79</t>
  </si>
  <si>
    <t>722002R</t>
  </si>
  <si>
    <t xml:space="preserve">stavební přípomce, sekání a zához rýh, prostupy  </t>
  </si>
  <si>
    <t>80</t>
  </si>
  <si>
    <t>72200R</t>
  </si>
  <si>
    <t>zaslepení, ukončení stáv rozvodů vody</t>
  </si>
  <si>
    <t>81</t>
  </si>
  <si>
    <t>722174022R</t>
  </si>
  <si>
    <t>Potrubí vodovodní plastové PPR svar polyfuze PN 20 D 20 x 3,4 mm včt napoj na stáv rozvod, tvarovek, nástěnek a roh ventilů pro baterie, klozety, bidet urinály atd</t>
  </si>
  <si>
    <t>82</t>
  </si>
  <si>
    <t>722181241</t>
  </si>
  <si>
    <t>Ochrana vodovodního potrubí přilepenými tepelně izolačními trubicemi z PE tl do 20 mm DN do 22 mm- TUV</t>
  </si>
  <si>
    <t>83</t>
  </si>
  <si>
    <t>722290226</t>
  </si>
  <si>
    <t>Zkouška těsnosti vodovodního potrubí  do DN 50</t>
  </si>
  <si>
    <t>84</t>
  </si>
  <si>
    <t>722290234</t>
  </si>
  <si>
    <t>Proplach a dezinfekce vodovodního potrubí do DN 80</t>
  </si>
  <si>
    <t>85</t>
  </si>
  <si>
    <t>998722202</t>
  </si>
  <si>
    <t>Přesun hmot procentní pro vnitřní vodovod v objektech v do 12 m</t>
  </si>
  <si>
    <t>725</t>
  </si>
  <si>
    <t>Zdravotechnika - zařizovací předměty</t>
  </si>
  <si>
    <t>86</t>
  </si>
  <si>
    <t>725001R</t>
  </si>
  <si>
    <t>Dmtž a zpět montáž zásobníku tekutého mýdla</t>
  </si>
  <si>
    <t>87</t>
  </si>
  <si>
    <t>725002R</t>
  </si>
  <si>
    <t>D+M napájecí zdroj pro 4 urinály včt připojení na elektroinstalaci</t>
  </si>
  <si>
    <t>88</t>
  </si>
  <si>
    <t>725003R</t>
  </si>
  <si>
    <t>Dmtž a  likvidace zásobník toalet papíru</t>
  </si>
  <si>
    <t>89</t>
  </si>
  <si>
    <t>725004R</t>
  </si>
  <si>
    <t>D+M zrcadlo lepené na obklad ( do rastru spár ) cca 60/60 cm</t>
  </si>
  <si>
    <t>90</t>
  </si>
  <si>
    <t>725005R</t>
  </si>
  <si>
    <t>D+M WC štětka závěsná na zeď</t>
  </si>
  <si>
    <t>91</t>
  </si>
  <si>
    <t>725006R</t>
  </si>
  <si>
    <t>D+M zásobník toalet papíru do kabinek</t>
  </si>
  <si>
    <t>92</t>
  </si>
  <si>
    <t>725007R</t>
  </si>
  <si>
    <t>D+M zásobník papírových ručníků</t>
  </si>
  <si>
    <t>93</t>
  </si>
  <si>
    <t>725008R</t>
  </si>
  <si>
    <t>D+M odpadkový koš</t>
  </si>
  <si>
    <t>94</t>
  </si>
  <si>
    <t>725009R</t>
  </si>
  <si>
    <t>D+M podomítkový modul  ( WC systém pro závěsné klozety ) se samonosným ocel rámem např JIKA včt splach tlačítka single flush</t>
  </si>
  <si>
    <t>95</t>
  </si>
  <si>
    <t>725010R</t>
  </si>
  <si>
    <t xml:space="preserve">D+M podomítkový modul  (systém pro závěsné bidety ) se samonosným ocel rámem např JIKA </t>
  </si>
  <si>
    <t>96</t>
  </si>
  <si>
    <t>725110811</t>
  </si>
  <si>
    <t>Demontáž a likvidace klozetů splachovací s horní nádrží včt sedátka a zaslepení přívodu vody</t>
  </si>
  <si>
    <t>soubor</t>
  </si>
  <si>
    <t>97</t>
  </si>
  <si>
    <t>725112021R</t>
  </si>
  <si>
    <t xml:space="preserve">Klozet keramický závěsný na nosné stěny s hlubokým splachováním např JIKA LYRA včt plast sedátka </t>
  </si>
  <si>
    <t>98</t>
  </si>
  <si>
    <t>725121512</t>
  </si>
  <si>
    <t>D+M pisoárový záchodek keramický bez splachovací nádrže s odsáváním, radarový senzor síťové napájení  - např  JIKA GOLEM ANTIVANDAL, včt připoj na vodu a kanalizaci</t>
  </si>
  <si>
    <t>99</t>
  </si>
  <si>
    <t>725122817</t>
  </si>
  <si>
    <t>Demontáž pisoárových stání bez nádrže a jedním záchodkem včt likvidace</t>
  </si>
  <si>
    <t>100</t>
  </si>
  <si>
    <t>725210821</t>
  </si>
  <si>
    <t>Demontáž a likvidace umyvadel včt sifonů a konzol</t>
  </si>
  <si>
    <t>101</t>
  </si>
  <si>
    <t>725211601</t>
  </si>
  <si>
    <t>D+M umyvadlo keramické připevněné na stěnu šrouby bílé  500 mm + nerez sifon</t>
  </si>
  <si>
    <t>102</t>
  </si>
  <si>
    <t>725231203R</t>
  </si>
  <si>
    <t>D+M bidet  keramický závěsný se zápachovou uzávěrkou např JIKA LYRA</t>
  </si>
  <si>
    <t>103</t>
  </si>
  <si>
    <t>725330820</t>
  </si>
  <si>
    <t>Demontáž a likvidace výlevka diturvitová</t>
  </si>
  <si>
    <t>104</t>
  </si>
  <si>
    <t>725339111</t>
  </si>
  <si>
    <t>D+Montáž výlevky plastové s mříží</t>
  </si>
  <si>
    <t>105</t>
  </si>
  <si>
    <t>725532120</t>
  </si>
  <si>
    <t>Elektrický ohřívač zásobníkový akumulační závěsný svislý 125 l / 2 kW, např TATRAMAT EOV 120</t>
  </si>
  <si>
    <t>106</t>
  </si>
  <si>
    <t>725820801</t>
  </si>
  <si>
    <t>Demontáž baterie nástěnné do G 3 / 4 včt likvidace</t>
  </si>
  <si>
    <t>107</t>
  </si>
  <si>
    <t>725822611</t>
  </si>
  <si>
    <t>D+M Baterie umyvadlové stojánkové pákové bez výpusti</t>
  </si>
  <si>
    <t>108</t>
  </si>
  <si>
    <t>725823112</t>
  </si>
  <si>
    <t>Baterie bidetové stojánkové pákové s výpustí</t>
  </si>
  <si>
    <t>109</t>
  </si>
  <si>
    <t>725829121</t>
  </si>
  <si>
    <t xml:space="preserve">D+M  baterie umyvadlové nástěnné pákové </t>
  </si>
  <si>
    <t>110</t>
  </si>
  <si>
    <t>725829121a</t>
  </si>
  <si>
    <t>D+M  baterie výlevkové nástěnné pákové s prodluž ramínkem</t>
  </si>
  <si>
    <t>111</t>
  </si>
  <si>
    <t>998725202</t>
  </si>
  <si>
    <t>Přesun hmot procentní pro zařizovací předměty v objektech v do 12 m</t>
  </si>
  <si>
    <t>733</t>
  </si>
  <si>
    <t>Ústřední vytápění - potrubí</t>
  </si>
  <si>
    <t>112</t>
  </si>
  <si>
    <t>731</t>
  </si>
  <si>
    <t>733222204R</t>
  </si>
  <si>
    <t>Potrubí měděné polotvrdé spojované tvrdým pájením D 22x1 včt 2ks přechodky ocel/cu</t>
  </si>
  <si>
    <t>735</t>
  </si>
  <si>
    <t>Ústřední vytápění - otopná tělesa</t>
  </si>
  <si>
    <t>113</t>
  </si>
  <si>
    <t>735001R</t>
  </si>
  <si>
    <t>Úprava stáv ocel potrubí UT pro napojení  nového  tělesa ( např Korado Radik Klasik )- boční jednostranné připojení</t>
  </si>
  <si>
    <t xml:space="preserve">soub </t>
  </si>
  <si>
    <t>114</t>
  </si>
  <si>
    <t>735002R</t>
  </si>
  <si>
    <t>Vypuštění a napuštění systému potrubí UT</t>
  </si>
  <si>
    <t>115</t>
  </si>
  <si>
    <t>735003R</t>
  </si>
  <si>
    <t>Vyřezání a likvidace ocel potrubí UT od zrušeného tělesa včt zaslepení vývodů</t>
  </si>
  <si>
    <t>116</t>
  </si>
  <si>
    <t>735111810R</t>
  </si>
  <si>
    <t>Demontáž otopného tělesa plechového článkového včt likvidace ( 2 ks )</t>
  </si>
  <si>
    <t>117</t>
  </si>
  <si>
    <t>735121810R</t>
  </si>
  <si>
    <t>Demontáž otopného tělesa ocelového článkového cca 0,3 m2 včt nezbytně nutného nap a vyp systému a zazátkování a vyřezání cca 1,5 m ocel potrubí</t>
  </si>
  <si>
    <t>118</t>
  </si>
  <si>
    <t>735151291R</t>
  </si>
  <si>
    <t>D+M Otopné těleso panelové spodní připojení např Korado Radik Klasik typ 11 výška/délka cca 900/400 mm včt regul hlavice</t>
  </si>
  <si>
    <t>119</t>
  </si>
  <si>
    <t>735151583R</t>
  </si>
  <si>
    <t>Otopné těleso panelové Korado Radik Klasik typ 22 výška/délka 600/2000 mm včt ovládacího ventilu</t>
  </si>
  <si>
    <t>120</t>
  </si>
  <si>
    <t>735192911R</t>
  </si>
  <si>
    <t>Demontáž a zpětná montáž otopných těles článkových litinových pro nátěry ( 9 ks těles )</t>
  </si>
  <si>
    <t>121</t>
  </si>
  <si>
    <t>735494811R</t>
  </si>
  <si>
    <t>Vypuštění vody z otopných těles + zpět napuštění systému</t>
  </si>
  <si>
    <t>122</t>
  </si>
  <si>
    <t>998735202</t>
  </si>
  <si>
    <t>Přesun hmot procentní pro otopná tělesa v objektech v do 12 m</t>
  </si>
  <si>
    <t>748</t>
  </si>
  <si>
    <t>Elektromontáže - osvětlovací zařízení a svítidla</t>
  </si>
  <si>
    <t>123</t>
  </si>
  <si>
    <t>748001R</t>
  </si>
  <si>
    <t>Dmtž a likvidace původních nástěnných a zářivkových svítidel</t>
  </si>
  <si>
    <t>ks</t>
  </si>
  <si>
    <t>124</t>
  </si>
  <si>
    <t>748002R</t>
  </si>
  <si>
    <t>Úprava přívodů elektro pro novou dispozici svítidel v šatnách - vedení ve zdivu a pod podhledem</t>
  </si>
  <si>
    <t>125</t>
  </si>
  <si>
    <t>748003R</t>
  </si>
  <si>
    <t>Dmtž a likvidace + D+M nových vypínačů osvětlení</t>
  </si>
  <si>
    <t>126</t>
  </si>
  <si>
    <t>748004R</t>
  </si>
  <si>
    <t>stavební přípomoce, sekání rýh, záhozy</t>
  </si>
  <si>
    <t>127</t>
  </si>
  <si>
    <t>748005R</t>
  </si>
  <si>
    <t>Úprava přívodů elektro pro novou dispozici svítidel v šatnách - vedení v lištách, krabice. Navýšení svítidel ze 4 na 8 ks</t>
  </si>
  <si>
    <t>128</t>
  </si>
  <si>
    <t>741</t>
  </si>
  <si>
    <t>748121112R</t>
  </si>
  <si>
    <t>D+M svítidlo stropní zářivkové do podhledu nebo přisazené 60x60 cm např TREVOS</t>
  </si>
  <si>
    <t>762</t>
  </si>
  <si>
    <t>Konstrukce tesařské</t>
  </si>
  <si>
    <t>129</t>
  </si>
  <si>
    <t>762841953</t>
  </si>
  <si>
    <t>Doplnění části podbíjení palubkami plochy jednotlivě do 4 m2- kolem okna šatna</t>
  </si>
  <si>
    <t>130</t>
  </si>
  <si>
    <t>998762201</t>
  </si>
  <si>
    <t>Přesun hmot procentní pro kce tesařské v objektech v do 6 m</t>
  </si>
  <si>
    <t>763</t>
  </si>
  <si>
    <t>Konstrukce suché výstavby</t>
  </si>
  <si>
    <t>131</t>
  </si>
  <si>
    <t>763123113</t>
  </si>
  <si>
    <t>SDK obklad stoupaček kanal potrubí - " kastlík " , nosná kce z profilů opláštění 2x GKB 12,5 mm</t>
  </si>
  <si>
    <t>132</t>
  </si>
  <si>
    <t>763123113R</t>
  </si>
  <si>
    <t>SDK obklad teplovod potrubí m.č. 0.12 + překlad mezi 0.11. a 0.12- " kastlík " , nosná kce z profilů opláštění 1x GKBI 12,5 mm</t>
  </si>
  <si>
    <t>133</t>
  </si>
  <si>
    <t>763131431</t>
  </si>
  <si>
    <t>SDK podhled deska 1xDF 12,5 bez TI dvouvrstvá spodní kce profil CD+UD ( m.č. 11 + 13, na  původní omítnutý podhled )</t>
  </si>
  <si>
    <t>134</t>
  </si>
  <si>
    <t>763131433R</t>
  </si>
  <si>
    <t>SDK podhled deska 1xDF 15 TI 120 mm 50 kg/m3 dvouvrstvá spodní kce profil CD+UD ( m.č. 12 na dřevěnou nosnou kci střechy- fošny )</t>
  </si>
  <si>
    <t>135</t>
  </si>
  <si>
    <t>763135101</t>
  </si>
  <si>
    <t>Montáž SDK kazetového podhledu z kazet 600x600 mm na zavěšenou viditelnou nosnou konstrukci- prodloužené závěsy  cca 100 cm</t>
  </si>
  <si>
    <t>136</t>
  </si>
  <si>
    <t>590305960</t>
  </si>
  <si>
    <t>podhled kazetový např  Casobianca, hrana A, tl. 8 mm, 600 x 600 mm</t>
  </si>
  <si>
    <t>137</t>
  </si>
  <si>
    <t>998763402</t>
  </si>
  <si>
    <t>Přesun hmot procentní pro sádrokartonové konstrukce v objektech v do 12 m</t>
  </si>
  <si>
    <t>764</t>
  </si>
  <si>
    <t>Konstrukce klempířské</t>
  </si>
  <si>
    <t>138</t>
  </si>
  <si>
    <t>764002851</t>
  </si>
  <si>
    <t>Demontáž oplechování parapetů do suti</t>
  </si>
  <si>
    <t>139</t>
  </si>
  <si>
    <t>764246403</t>
  </si>
  <si>
    <t>Oplechování parapetů rovných mechanicky kotvené z TiZn předzvětralého plechu  rš 250 mm</t>
  </si>
  <si>
    <t>140</t>
  </si>
  <si>
    <t>764246442</t>
  </si>
  <si>
    <t>Oplechování parapetů rovných celoplošně lepené z TiZn předzvětralého plechu rš 200 mm</t>
  </si>
  <si>
    <t>141</t>
  </si>
  <si>
    <t>998764202</t>
  </si>
  <si>
    <t>Přesun hmot procentní pro konstrukce klempířské v objektech v do 12 m</t>
  </si>
  <si>
    <t>766</t>
  </si>
  <si>
    <t>Konstrukce truhlářské</t>
  </si>
  <si>
    <t>142</t>
  </si>
  <si>
    <t>766001R</t>
  </si>
  <si>
    <t xml:space="preserve">Označení dveří 1x  WC </t>
  </si>
  <si>
    <t>143</t>
  </si>
  <si>
    <t>766002R</t>
  </si>
  <si>
    <t>D+M atyp sanitární dělící stěny  např ELMAPLAN S32 světlá barva , AL lem profily a stavěcí nožičky, 2 x dveřní křídlo š 60 cm do kabin</t>
  </si>
  <si>
    <t>144</t>
  </si>
  <si>
    <t>766003R</t>
  </si>
  <si>
    <t>D+M atyp dřevěných dveří 135/200 cm ze 2/3 prosklených včt kování a nátěru do stáv zárubně provedení dtto související zasklená stěna. Stáv podlaha zvýšena o 2 cm čistící zonou</t>
  </si>
  <si>
    <t>145</t>
  </si>
  <si>
    <t>766421821</t>
  </si>
  <si>
    <t>Demontáž truhlářského obložení podhledů z palubek- kolem okna šatna</t>
  </si>
  <si>
    <t>146</t>
  </si>
  <si>
    <t>766622132</t>
  </si>
  <si>
    <t>Montáž plastových oken plochy přes 1 m2 otevíravých výšky do 2,5 m s rámem do zdiva</t>
  </si>
  <si>
    <t>147</t>
  </si>
  <si>
    <t>611400130R</t>
  </si>
  <si>
    <t>okno plastové bílé jednokřídlé otvíravé a vyklápěcí pravé 60 x 60 cm, 5ti komorový profil s vyztužením, U 1,1</t>
  </si>
  <si>
    <t>148</t>
  </si>
  <si>
    <t>611400350R</t>
  </si>
  <si>
    <t>okno plastové bílé dvoukřídlé ( okenní sestava dvou oken 1,5 x 1,8 m ) vždy jedno křídlo pevné a druhé křídlo otevíravé a sklápěcí, celkový rozměr 3x1,8 m , 5ti komorový profil s výztuhou a izol dvojsklem U 1,1</t>
  </si>
  <si>
    <t>149</t>
  </si>
  <si>
    <t>766622216</t>
  </si>
  <si>
    <t>Montáž plastových oken plochy do 1 m2 otevíravých s rámem do zdiva</t>
  </si>
  <si>
    <t>150</t>
  </si>
  <si>
    <t>766660001</t>
  </si>
  <si>
    <t>Montáž dveřních křídel otvíravých 1křídlových š do 0,8 m do ocelové zárubně ( 2 ks přízemí, 4 ks patro )</t>
  </si>
  <si>
    <t>151</t>
  </si>
  <si>
    <t>611601260</t>
  </si>
  <si>
    <t>dveře dřevěné vnitřní hladké plné 1křídlové bílé 60x197 cm včt kování</t>
  </si>
  <si>
    <t>152</t>
  </si>
  <si>
    <t>766660001R</t>
  </si>
  <si>
    <t>Montáž dveřních křídel otvíravých 1křídlových š do 0,8 m do ocelové zárubně včt kování</t>
  </si>
  <si>
    <t>153</t>
  </si>
  <si>
    <t>611601260R</t>
  </si>
  <si>
    <t>154</t>
  </si>
  <si>
    <t>611601860R</t>
  </si>
  <si>
    <t>dveře dřevěné vnitřní hladké plné 1křídlové bílé 80x197cm včt kování</t>
  </si>
  <si>
    <t>155</t>
  </si>
  <si>
    <t>766662811</t>
  </si>
  <si>
    <t>Demontáž truhlářských prahů dveří jednokřídlových+ likvidace</t>
  </si>
  <si>
    <t>156</t>
  </si>
  <si>
    <t>766662812</t>
  </si>
  <si>
    <t>Demontáž truhlářských prahů dveří dvoukřídlových včt likvidace</t>
  </si>
  <si>
    <t>157</t>
  </si>
  <si>
    <t>766691914</t>
  </si>
  <si>
    <t>Vyvěšení nebo zavěšení dřevěných křídel dveří pl do 2 m2 včt likvidace křídel</t>
  </si>
  <si>
    <t>158</t>
  </si>
  <si>
    <t>766694111</t>
  </si>
  <si>
    <t>Montáž parapetních desek dřevěných, laminovaných šířky do 30 cm délky do 1,0 m</t>
  </si>
  <si>
    <t>159</t>
  </si>
  <si>
    <t>766694112</t>
  </si>
  <si>
    <t>Montáž parapetních desek dřevěných, laminovaných šířky do 30 cm délky do 1,6 m</t>
  </si>
  <si>
    <t>160</t>
  </si>
  <si>
    <t>607941030</t>
  </si>
  <si>
    <t>deska parapetní dřevotřísková vnitřní POSTFORMING 0,3 x 1 m nebo plast</t>
  </si>
  <si>
    <t>161</t>
  </si>
  <si>
    <t>611400160</t>
  </si>
  <si>
    <t>okno plastové jednokřídlé otvíravé a vyklápěcí  60 x 120 cm 5ti komorový profil s vyztužením U = 1,1</t>
  </si>
  <si>
    <t>162</t>
  </si>
  <si>
    <t>611400280</t>
  </si>
  <si>
    <t>okno plastové dvoukřídlé otvíravé +otvíravé a vyklápěcí 180 x 105 cm 5ti komorový profil s vyztužením U = 1,1</t>
  </si>
  <si>
    <t>163</t>
  </si>
  <si>
    <t>998766202</t>
  </si>
  <si>
    <t>Přesun hmot procentní pro konstrukce truhlářské v objektech v do 12 m</t>
  </si>
  <si>
    <t>164</t>
  </si>
  <si>
    <t>611400130</t>
  </si>
  <si>
    <t>okno plastové jednokřídlé otvíravé a vyklápěcí pravé 60 x 60 cm  5ti komorový profil s vyztužením, izolační dvojsklo  U = 1,1</t>
  </si>
  <si>
    <t>165</t>
  </si>
  <si>
    <t>611400270</t>
  </si>
  <si>
    <t>okno plastové dvoukřídlé otvíravé +otvíravé a vyklápěcí 120 x 120 cm  5ti komorový profil s vyztužením, izolační dvojsklo  U = 1,1</t>
  </si>
  <si>
    <t>166</t>
  </si>
  <si>
    <t>611601880</t>
  </si>
  <si>
    <t>dveře dřevěné vnitřní hladké plné 1křídlové standardní provedení 80x197cm včt kování a podříznutí</t>
  </si>
  <si>
    <t>767</t>
  </si>
  <si>
    <t>Konstrukce zámečnické</t>
  </si>
  <si>
    <t>167</t>
  </si>
  <si>
    <t>767001R</t>
  </si>
  <si>
    <t>D+M ocel poklopu zatepleného 10 cm izolace  cca 40 x 40 cm včt rámu, osaz přípravku a povrch úpravy- do stávajícícho otvoru v beton stropu</t>
  </si>
  <si>
    <t>168</t>
  </si>
  <si>
    <t>767002R</t>
  </si>
  <si>
    <t>Úprava stáv poklopu cca 50 x 50 cm ( vsazení osazovacího přípravku, zateplení 10 cm polystyren, nátěr )</t>
  </si>
  <si>
    <t>169</t>
  </si>
  <si>
    <t>767132812</t>
  </si>
  <si>
    <t>Demontáž příček svařovaných- plechové koje jednotlivých WC včt likvidace</t>
  </si>
  <si>
    <t>771</t>
  </si>
  <si>
    <t>Podlahy z dlaždic</t>
  </si>
  <si>
    <t>170</t>
  </si>
  <si>
    <t>771474113</t>
  </si>
  <si>
    <t>Montáž soklíků z dlaždic keramických rovných flexibilní lepidlo v do 120 mm</t>
  </si>
  <si>
    <t>171</t>
  </si>
  <si>
    <t>771574115</t>
  </si>
  <si>
    <t>Montáž podlah keramických režných hladkých lepených flexibilním lepidlem do 22 ks/m2- " dlažba na dlažbu "</t>
  </si>
  <si>
    <t>172</t>
  </si>
  <si>
    <t>597614330</t>
  </si>
  <si>
    <t>dlaždice keramické slinuté neglazované mrazuvzdorné např TAURUS Granit Tunis S 29,8 x 29,8 x 0,9 cm - protiskluz dle ČSN,</t>
  </si>
  <si>
    <t>173</t>
  </si>
  <si>
    <t>771574116</t>
  </si>
  <si>
    <t>Montáž podlah keramických režných hladkých lepených flexibilním lepidlem do 25 ks/m2</t>
  </si>
  <si>
    <t>174</t>
  </si>
  <si>
    <t>597611550</t>
  </si>
  <si>
    <t>dlaždice keramické např  RAKO -   (barevné) 20 x 20 x 0,75 cm I. j. včt soklu</t>
  </si>
  <si>
    <t>175</t>
  </si>
  <si>
    <t>771591111</t>
  </si>
  <si>
    <t>Podlahy penetrace podkladu + očištění pův dlažby pro lepení dlažeb</t>
  </si>
  <si>
    <t>176</t>
  </si>
  <si>
    <t>771591161</t>
  </si>
  <si>
    <t>Montáž profilu dilatační spáry bez izolace v rovině dlažby</t>
  </si>
  <si>
    <t>177</t>
  </si>
  <si>
    <t>590541530</t>
  </si>
  <si>
    <t>profil dilatační např Schlüter-DILEX-AKSN, hliník, AKSN 100 …* (10 x 2500 mm)</t>
  </si>
  <si>
    <t>178</t>
  </si>
  <si>
    <t>771591171</t>
  </si>
  <si>
    <t>Montáž profilu ukončujícího pro plynulý přechod (dlažby s kobercem apod.)</t>
  </si>
  <si>
    <t>179</t>
  </si>
  <si>
    <t>590541140</t>
  </si>
  <si>
    <t>profil přechodový např  Schlüter-RENO-AEV, hliník matně eloxovaný, AEVT 175 B40 (17,5 x 40 x 2500 mm)</t>
  </si>
  <si>
    <t>180</t>
  </si>
  <si>
    <t>771990111</t>
  </si>
  <si>
    <t>Vyrovnání podkladu samonivelační stěrkou tl 4 mm pevnosti 15 Mpa- odhad, cca 1/2 výměry</t>
  </si>
  <si>
    <t>181</t>
  </si>
  <si>
    <t>771990191</t>
  </si>
  <si>
    <t>Příplatek k vyrovnání podkladu dlažby samonivelační stěrkou pevnosti 15 Mpa ZKD 1 mm tloušťky</t>
  </si>
  <si>
    <t>182</t>
  </si>
  <si>
    <t>998771202</t>
  </si>
  <si>
    <t>Přesun hmot procentní pro podlahy z dlaždic v objektech v do 12 m</t>
  </si>
  <si>
    <t>775</t>
  </si>
  <si>
    <t>Podlahy skládané (parkety, vlysy, lamely aj.)</t>
  </si>
  <si>
    <t>183</t>
  </si>
  <si>
    <t>775429121</t>
  </si>
  <si>
    <t>Montáž podlahové lišty přechodové připevněné vruty ( zakrytí podprahové výztuhy zárubní v úrovni podlah )</t>
  </si>
  <si>
    <t>184</t>
  </si>
  <si>
    <t>553431190R</t>
  </si>
  <si>
    <t>hliníkový přechodový profil např  Multifloor  dub, buk, javor, třešeň š 50-60 mm</t>
  </si>
  <si>
    <t>776</t>
  </si>
  <si>
    <t>Podlahy povlakové</t>
  </si>
  <si>
    <t>185</t>
  </si>
  <si>
    <t>776491112R</t>
  </si>
  <si>
    <t>D+M lišty přechodové/ ukončovací  mezi zádveřím a m.č. 10 a m.č. 10 a 8, 13</t>
  </si>
  <si>
    <t>186</t>
  </si>
  <si>
    <t>776491113R</t>
  </si>
  <si>
    <t>D+M lišty ukončovací rohové ( čílko různá úroveň podlah )</t>
  </si>
  <si>
    <t>187</t>
  </si>
  <si>
    <t>776521100</t>
  </si>
  <si>
    <t>Lepení pásů povlakových podlah plastových včt soklíků a čílka ( různé úrovně podlah )</t>
  </si>
  <si>
    <t>188</t>
  </si>
  <si>
    <t>284122850</t>
  </si>
  <si>
    <t>podlahovina Novoflor Extra tl. 2 mm barevnost dle uživatele, včt soklíků</t>
  </si>
  <si>
    <t>189</t>
  </si>
  <si>
    <t>776551830</t>
  </si>
  <si>
    <t>Demontáž povlakových podlah volně položených včt likvidace koberec m.č. 0.10</t>
  </si>
  <si>
    <t>190</t>
  </si>
  <si>
    <t>776573111</t>
  </si>
  <si>
    <t>Položení textilních rohoží čistících zón- zádveří na pův povrch teraca</t>
  </si>
  <si>
    <t>191</t>
  </si>
  <si>
    <t>697521000R</t>
  </si>
  <si>
    <t>rohož textilní SHATWEL provedení 100% PP do PVC podkladu s gumovou náběh lištou výška cca 2 cm</t>
  </si>
  <si>
    <t>192</t>
  </si>
  <si>
    <t>776590100</t>
  </si>
  <si>
    <t xml:space="preserve">Úprava podkladu nášlapných ploch vysátím a zametením </t>
  </si>
  <si>
    <t>193</t>
  </si>
  <si>
    <t>776590120</t>
  </si>
  <si>
    <t>Úprava podkladu nášlapných ploch tmelením- prahy pův dveří</t>
  </si>
  <si>
    <t>194</t>
  </si>
  <si>
    <t>246361100</t>
  </si>
  <si>
    <t>tmel latexový stěrkový bílý V 5010 (á 1,6 kg)</t>
  </si>
  <si>
    <t>kg</t>
  </si>
  <si>
    <t>195</t>
  </si>
  <si>
    <t>776590130</t>
  </si>
  <si>
    <t>Úprava podkladu nášlapných ploch betonových nivelačním tmelením- pův želbet podlaha m.č. 0.12</t>
  </si>
  <si>
    <t>196</t>
  </si>
  <si>
    <t>585817110</t>
  </si>
  <si>
    <t>hmota podlahová samonivelační weber.floor 4150  25 kg</t>
  </si>
  <si>
    <t>197</t>
  </si>
  <si>
    <t>776990111</t>
  </si>
  <si>
    <t>Vyrovnání podkladu samonivelační stěrkou tl 3 mm pevnosti 15 Mpa</t>
  </si>
  <si>
    <t>198</t>
  </si>
  <si>
    <t>998776201</t>
  </si>
  <si>
    <t>Přesun hmot procentní pro podlahy povlakové v objektech v do 6 m</t>
  </si>
  <si>
    <t>781</t>
  </si>
  <si>
    <t>Dokončovací práce - obklady keramické</t>
  </si>
  <si>
    <t>199</t>
  </si>
  <si>
    <t>781414112</t>
  </si>
  <si>
    <t>Montáž obkladaček vnitřních pórovinových pravoúhlých do 25 ks/m2 lepených flexibilním lepidlem</t>
  </si>
  <si>
    <t>200</t>
  </si>
  <si>
    <t>597610390</t>
  </si>
  <si>
    <t>obkládačky keramické např RAKO - koupelny NEO (bílé i barevné) 20 x 25 x 0,68 cm I. j. - c.ú. 200,- Kč/m2</t>
  </si>
  <si>
    <t>201</t>
  </si>
  <si>
    <t>597610390R</t>
  </si>
  <si>
    <t>dtto ale kolem oken v paře- stejné nebo obdobné jako původní obklady</t>
  </si>
  <si>
    <t>202</t>
  </si>
  <si>
    <t>781414112R</t>
  </si>
  <si>
    <t>dtto ale špalety a parapety oken v patře a parapet okna šatna</t>
  </si>
  <si>
    <t>203</t>
  </si>
  <si>
    <t>781463811</t>
  </si>
  <si>
    <t>Demontáž obkladů dlaždic z teraca tl do 20 mm lepených - parapety oken</t>
  </si>
  <si>
    <t>204</t>
  </si>
  <si>
    <t>781493611</t>
  </si>
  <si>
    <t>D +M  plastových mřížek větracích 15/30-20/30 včt dmtž a likvidace původních</t>
  </si>
  <si>
    <t>205</t>
  </si>
  <si>
    <t>781493611a</t>
  </si>
  <si>
    <t>D+M plast dvířek 25/25- revizní pro kanalizaci- do SDK kastlíku zakrytí stoupačky</t>
  </si>
  <si>
    <t>206</t>
  </si>
  <si>
    <t>781494111</t>
  </si>
  <si>
    <t>Plastové profily rohové a ukončovací lepené flexibilním lepidlem-kolem oken, rohy , horní hrana</t>
  </si>
  <si>
    <t>207</t>
  </si>
  <si>
    <t>998781202</t>
  </si>
  <si>
    <t>Přesun hmot procentní pro obklady keramické v objektech v do 12 m</t>
  </si>
  <si>
    <t>783</t>
  </si>
  <si>
    <t>Dokončovací práce - nátěry</t>
  </si>
  <si>
    <t>208</t>
  </si>
  <si>
    <t>783221111</t>
  </si>
  <si>
    <t>Nátěry syntetické KDK barva dražší lesklý povrch 1x antikorozní, 1x základní, 1x email- nové zárubně</t>
  </si>
  <si>
    <t>209</t>
  </si>
  <si>
    <t>783221111a</t>
  </si>
  <si>
    <t>Nátěry syntetické KDK barva dražší lesklý povrch 1x antikorozní, 1x základní- potrubí UT registry  včt konzol a včt oškrab  pův nátěru a tmelení</t>
  </si>
  <si>
    <t>210</t>
  </si>
  <si>
    <t>783221111b</t>
  </si>
  <si>
    <t>Nátěry syntetické KDK barva dražší lesklý povrch 1x antikorozní, 1x základní- nové zárubně i původní včt oškrab pův nátěru a tmelení</t>
  </si>
  <si>
    <t>211</t>
  </si>
  <si>
    <t>783414240R</t>
  </si>
  <si>
    <t>Nátěry olejové potrubí UT do DN 50 jednonásobné, 1x email a základní včt očištění a obroušení pův nátěru a příp tmelení</t>
  </si>
  <si>
    <t>212</t>
  </si>
  <si>
    <t>783414240Ra</t>
  </si>
  <si>
    <t>Dtto potrubí hydrant</t>
  </si>
  <si>
    <t>213</t>
  </si>
  <si>
    <t>783414241R</t>
  </si>
  <si>
    <t>Nátěry olejové těles UT 1x email a základní včt očištění a obroušení pův nátěru a příp tmelení ( 9 ks litin těles )</t>
  </si>
  <si>
    <t>214</t>
  </si>
  <si>
    <t>783801812</t>
  </si>
  <si>
    <t>Odstranění nátěrů z omítek stěn oškrabáním s obroušením-  email sokl pro lepení obkladů</t>
  </si>
  <si>
    <t>784</t>
  </si>
  <si>
    <t>Dokončovací práce - malby a tapety</t>
  </si>
  <si>
    <t>215</t>
  </si>
  <si>
    <t>784121001</t>
  </si>
  <si>
    <t>Oškrabání malby v mísnostech výšky do 3,80 m + zdrsnění podkladu pro lepení obkladů</t>
  </si>
  <si>
    <t>216</t>
  </si>
  <si>
    <t>784121011</t>
  </si>
  <si>
    <t>Rozmývání podkladu po oškrabání malby v místnostech výšky do 3,80 m</t>
  </si>
  <si>
    <t>217</t>
  </si>
  <si>
    <t>784211101R</t>
  </si>
  <si>
    <t>Dvojnásobné bílé malby ze směsí za mokra výborně otěruvzdorných v místnostech výšky do 3,80 m- pův omítky včt oškrab původních a drobných oprav štuků</t>
  </si>
  <si>
    <t>218</t>
  </si>
  <si>
    <t>784221101</t>
  </si>
  <si>
    <t>Dvojnásobné bílé malby  ze směsí za sucha dobře otěruvzdorných v místnostech do 3,80 m- SDK</t>
  </si>
  <si>
    <t>219</t>
  </si>
  <si>
    <t>784221101R</t>
  </si>
  <si>
    <t>Dvojnásobné bílé malby  ze směsí za sucha dobře otěruvzdorných v místnostech do 3,80 m včt vyspravení a drobných oprav štuků ( do 5 % plochy )</t>
  </si>
  <si>
    <t>220</t>
  </si>
  <si>
    <t>784221141R</t>
  </si>
  <si>
    <t>Malby za mokra dobře otěruvzdorné dvojnásobné barevné prodyšné na sanační omítku do v. 1,5 m</t>
  </si>
  <si>
    <t>Práce a dodávky M</t>
  </si>
  <si>
    <t>21-M</t>
  </si>
  <si>
    <t>Elektromontáže</t>
  </si>
  <si>
    <t>221</t>
  </si>
  <si>
    <t>0210010R</t>
  </si>
  <si>
    <t>Dmtž a D+M nových vypínačů osvětlení</t>
  </si>
  <si>
    <t>222</t>
  </si>
  <si>
    <t>021003R</t>
  </si>
  <si>
    <t>dmtž a likvidace pův svítidel ( stropní a nástěnné )</t>
  </si>
  <si>
    <t>223</t>
  </si>
  <si>
    <t>021004R</t>
  </si>
  <si>
    <t>dmtž a likvidace původ vypínače +  D+M nového</t>
  </si>
  <si>
    <t>224</t>
  </si>
  <si>
    <t>021005R</t>
  </si>
  <si>
    <t>Přívod elektro pro bojler z rozvaděče v chodbě vedeno  v lištách cca 10 bm včt jističe ,  2 x průraz zdi tl 50 cm a ukončení v krabici ( zásuvce )</t>
  </si>
  <si>
    <t>225</t>
  </si>
  <si>
    <t>021007R</t>
  </si>
  <si>
    <t xml:space="preserve">D+M nová svítidla stropní/nástěnná přisazená </t>
  </si>
  <si>
    <t>226</t>
  </si>
  <si>
    <t>021009R</t>
  </si>
  <si>
    <t>D+M nová svítidla stropní 60/60 do podhledu- WC chlapci, dívky včt prodložení přívod kabelu ze stropu do podhledu</t>
  </si>
  <si>
    <t>N00</t>
  </si>
  <si>
    <t>Nepojmenované práce</t>
  </si>
  <si>
    <t>N01</t>
  </si>
  <si>
    <t>Rezerva</t>
  </si>
  <si>
    <t>227</t>
  </si>
  <si>
    <t>N001R</t>
  </si>
  <si>
    <t>Rezerva na práce nepředpokládané projektem- stav zakrytých kcí atd ( 5% z ceny díla bez DPH 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</si>
</sst>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top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defaultGridColor="0" zoomScalePageLayoutView="0" colorId="8" workbookViewId="0" topLeftCell="A2">
      <selection activeCell="Y5" sqref="Y5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79" t="s">
        <v>2</v>
      </c>
      <c r="F5" s="179"/>
      <c r="G5" s="179"/>
      <c r="H5" s="179"/>
      <c r="I5" s="179"/>
      <c r="J5" s="179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80" t="s">
        <v>8</v>
      </c>
      <c r="F7" s="180"/>
      <c r="G7" s="180"/>
      <c r="H7" s="180"/>
      <c r="I7" s="180"/>
      <c r="J7" s="180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7.25" customHeight="1" hidden="1">
      <c r="A8" s="12"/>
      <c r="B8" s="13" t="s">
        <v>10</v>
      </c>
      <c r="C8" s="13"/>
      <c r="D8" s="13"/>
      <c r="E8" s="18" t="s">
        <v>11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12</v>
      </c>
      <c r="C9" s="13"/>
      <c r="D9" s="13"/>
      <c r="E9" s="181" t="s">
        <v>4</v>
      </c>
      <c r="F9" s="181"/>
      <c r="G9" s="181"/>
      <c r="H9" s="181"/>
      <c r="I9" s="181"/>
      <c r="J9" s="181"/>
      <c r="K9" s="13"/>
      <c r="L9" s="13"/>
      <c r="M9" s="13"/>
      <c r="N9" s="13"/>
      <c r="O9" s="13" t="s">
        <v>13</v>
      </c>
      <c r="P9" s="182" t="s">
        <v>14</v>
      </c>
      <c r="Q9" s="182"/>
      <c r="R9" s="182"/>
      <c r="S9" s="17"/>
    </row>
    <row r="10" spans="1:19" ht="17.25" customHeight="1" hidden="1">
      <c r="A10" s="12"/>
      <c r="B10" s="13" t="s">
        <v>15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16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17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7"/>
    </row>
    <row r="26" spans="1:19" ht="17.25" customHeight="1">
      <c r="A26" s="12"/>
      <c r="B26" s="13" t="s">
        <v>20</v>
      </c>
      <c r="C26" s="13"/>
      <c r="D26" s="13"/>
      <c r="E26" s="14" t="s">
        <v>21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22</v>
      </c>
      <c r="C27" s="13"/>
      <c r="D27" s="13"/>
      <c r="E27" s="22" t="s">
        <v>23</v>
      </c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24</v>
      </c>
      <c r="C28" s="13"/>
      <c r="D28" s="13"/>
      <c r="E28" s="22" t="s">
        <v>23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25</v>
      </c>
      <c r="F30" s="13"/>
      <c r="G30" s="13" t="s">
        <v>26</v>
      </c>
      <c r="H30" s="13"/>
      <c r="I30" s="13"/>
      <c r="J30" s="13"/>
      <c r="K30" s="13"/>
      <c r="L30" s="13"/>
      <c r="M30" s="13"/>
      <c r="N30" s="13"/>
      <c r="O30" s="33" t="s">
        <v>27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 t="s">
        <v>28</v>
      </c>
      <c r="H31" s="35"/>
      <c r="I31" s="36"/>
      <c r="J31" s="13"/>
      <c r="K31" s="13"/>
      <c r="L31" s="13"/>
      <c r="M31" s="13"/>
      <c r="N31" s="13"/>
      <c r="O31" s="37" t="s">
        <v>29</v>
      </c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30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31</v>
      </c>
      <c r="B34" s="47"/>
      <c r="C34" s="47"/>
      <c r="D34" s="48"/>
      <c r="E34" s="49" t="s">
        <v>32</v>
      </c>
      <c r="F34" s="48"/>
      <c r="G34" s="49" t="s">
        <v>33</v>
      </c>
      <c r="H34" s="47"/>
      <c r="I34" s="48"/>
      <c r="J34" s="49" t="s">
        <v>34</v>
      </c>
      <c r="K34" s="47"/>
      <c r="L34" s="49" t="s">
        <v>35</v>
      </c>
      <c r="M34" s="47"/>
      <c r="N34" s="47"/>
      <c r="O34" s="48"/>
      <c r="P34" s="49" t="s">
        <v>36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37</v>
      </c>
      <c r="F36" s="43"/>
      <c r="G36" s="43"/>
      <c r="H36" s="43"/>
      <c r="I36" s="43"/>
      <c r="J36" s="60" t="s">
        <v>38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39</v>
      </c>
      <c r="B37" s="62"/>
      <c r="C37" s="63" t="s">
        <v>40</v>
      </c>
      <c r="D37" s="64"/>
      <c r="E37" s="64"/>
      <c r="F37" s="65"/>
      <c r="G37" s="61" t="s">
        <v>41</v>
      </c>
      <c r="H37" s="66"/>
      <c r="I37" s="63" t="s">
        <v>42</v>
      </c>
      <c r="J37" s="64"/>
      <c r="K37" s="64"/>
      <c r="L37" s="61" t="s">
        <v>43</v>
      </c>
      <c r="M37" s="66"/>
      <c r="N37" s="63" t="s">
        <v>44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45</v>
      </c>
      <c r="C38" s="16"/>
      <c r="D38" s="69" t="s">
        <v>46</v>
      </c>
      <c r="E38" s="70"/>
      <c r="F38" s="71"/>
      <c r="G38" s="67">
        <v>8</v>
      </c>
      <c r="H38" s="72" t="s">
        <v>47</v>
      </c>
      <c r="I38" s="29"/>
      <c r="J38" s="73">
        <v>0</v>
      </c>
      <c r="K38" s="74"/>
      <c r="L38" s="67">
        <v>13</v>
      </c>
      <c r="M38" s="27" t="s">
        <v>48</v>
      </c>
      <c r="N38" s="35"/>
      <c r="O38" s="35"/>
      <c r="P38" s="75">
        <f>M49</f>
        <v>21</v>
      </c>
      <c r="Q38" s="76" t="s">
        <v>49</v>
      </c>
      <c r="R38" s="70"/>
      <c r="S38" s="71"/>
    </row>
    <row r="39" spans="1:19" ht="20.25" customHeight="1">
      <c r="A39" s="67">
        <v>2</v>
      </c>
      <c r="B39" s="77"/>
      <c r="C39" s="32"/>
      <c r="D39" s="69" t="s">
        <v>50</v>
      </c>
      <c r="E39" s="70"/>
      <c r="F39" s="71"/>
      <c r="G39" s="67">
        <v>9</v>
      </c>
      <c r="H39" s="13" t="s">
        <v>51</v>
      </c>
      <c r="I39" s="69"/>
      <c r="J39" s="73">
        <v>0</v>
      </c>
      <c r="K39" s="74"/>
      <c r="L39" s="67">
        <v>14</v>
      </c>
      <c r="M39" s="27" t="s">
        <v>52</v>
      </c>
      <c r="N39" s="35"/>
      <c r="O39" s="35"/>
      <c r="P39" s="75">
        <f>M49</f>
        <v>21</v>
      </c>
      <c r="Q39" s="76" t="s">
        <v>49</v>
      </c>
      <c r="R39" s="70">
        <v>0</v>
      </c>
      <c r="S39" s="71"/>
    </row>
    <row r="40" spans="1:19" ht="20.25" customHeight="1">
      <c r="A40" s="67">
        <v>3</v>
      </c>
      <c r="B40" s="68" t="s">
        <v>53</v>
      </c>
      <c r="C40" s="16"/>
      <c r="D40" s="69" t="s">
        <v>46</v>
      </c>
      <c r="E40" s="70"/>
      <c r="F40" s="71"/>
      <c r="G40" s="67">
        <v>10</v>
      </c>
      <c r="H40" s="72" t="s">
        <v>54</v>
      </c>
      <c r="I40" s="29"/>
      <c r="J40" s="73">
        <v>0</v>
      </c>
      <c r="K40" s="74"/>
      <c r="L40" s="67">
        <v>15</v>
      </c>
      <c r="M40" s="27" t="s">
        <v>55</v>
      </c>
      <c r="N40" s="35"/>
      <c r="O40" s="35"/>
      <c r="P40" s="75">
        <f>M49</f>
        <v>21</v>
      </c>
      <c r="Q40" s="76" t="s">
        <v>49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50</v>
      </c>
      <c r="E41" s="70"/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56</v>
      </c>
      <c r="N41" s="35"/>
      <c r="O41" s="35"/>
      <c r="P41" s="75">
        <f>M49</f>
        <v>21</v>
      </c>
      <c r="Q41" s="76" t="s">
        <v>49</v>
      </c>
      <c r="R41" s="70"/>
      <c r="S41" s="71"/>
    </row>
    <row r="42" spans="1:19" ht="20.25" customHeight="1">
      <c r="A42" s="67">
        <v>5</v>
      </c>
      <c r="B42" s="68" t="s">
        <v>57</v>
      </c>
      <c r="C42" s="16"/>
      <c r="D42" s="69" t="s">
        <v>46</v>
      </c>
      <c r="E42" s="70"/>
      <c r="F42" s="71"/>
      <c r="G42" s="78"/>
      <c r="H42" s="35"/>
      <c r="I42" s="29"/>
      <c r="J42" s="79"/>
      <c r="K42" s="74"/>
      <c r="L42" s="67">
        <v>17</v>
      </c>
      <c r="M42" s="27" t="s">
        <v>58</v>
      </c>
      <c r="N42" s="35"/>
      <c r="O42" s="35"/>
      <c r="P42" s="75">
        <f>M49</f>
        <v>21</v>
      </c>
      <c r="Q42" s="76" t="s">
        <v>49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50</v>
      </c>
      <c r="E43" s="70"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59</v>
      </c>
      <c r="N43" s="35"/>
      <c r="O43" s="35"/>
      <c r="P43" s="35"/>
      <c r="Q43" s="29"/>
      <c r="R43" s="70">
        <v>0</v>
      </c>
      <c r="S43" s="71"/>
    </row>
    <row r="44" spans="1:19" ht="20.25" customHeight="1">
      <c r="A44" s="67">
        <v>7</v>
      </c>
      <c r="B44" s="80" t="s">
        <v>60</v>
      </c>
      <c r="C44" s="35"/>
      <c r="D44" s="29"/>
      <c r="E44" s="81">
        <f>SUM(E38:E43)</f>
        <v>0</v>
      </c>
      <c r="F44" s="45"/>
      <c r="G44" s="67">
        <v>12</v>
      </c>
      <c r="H44" s="80" t="s">
        <v>61</v>
      </c>
      <c r="I44" s="29"/>
      <c r="J44" s="82">
        <f>SUM(J38:J41)</f>
        <v>0</v>
      </c>
      <c r="K44" s="83"/>
      <c r="L44" s="67">
        <v>19</v>
      </c>
      <c r="M44" s="68" t="s">
        <v>62</v>
      </c>
      <c r="N44" s="25"/>
      <c r="O44" s="25"/>
      <c r="P44" s="25"/>
      <c r="Q44" s="84"/>
      <c r="R44" s="81">
        <f>SUM(R38:R43)</f>
        <v>0</v>
      </c>
      <c r="S44" s="45"/>
    </row>
    <row r="45" spans="1:19" ht="20.25" customHeight="1">
      <c r="A45" s="85">
        <v>20</v>
      </c>
      <c r="B45" s="86" t="s">
        <v>63</v>
      </c>
      <c r="C45" s="87"/>
      <c r="D45" s="88"/>
      <c r="E45" s="89"/>
      <c r="F45" s="41"/>
      <c r="G45" s="85">
        <v>21</v>
      </c>
      <c r="H45" s="86" t="s">
        <v>64</v>
      </c>
      <c r="I45" s="88"/>
      <c r="J45" s="90">
        <v>0</v>
      </c>
      <c r="K45" s="91">
        <f>M49</f>
        <v>21</v>
      </c>
      <c r="L45" s="85">
        <v>22</v>
      </c>
      <c r="M45" s="86" t="s">
        <v>65</v>
      </c>
      <c r="N45" s="87"/>
      <c r="O45" s="87"/>
      <c r="P45" s="87"/>
      <c r="Q45" s="88"/>
      <c r="R45" s="89">
        <v>0</v>
      </c>
      <c r="S45" s="41"/>
    </row>
    <row r="46" spans="1:19" ht="20.25" customHeight="1">
      <c r="A46" s="92" t="s">
        <v>22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66</v>
      </c>
      <c r="M46" s="48"/>
      <c r="N46" s="63" t="s">
        <v>67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68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69</v>
      </c>
      <c r="B48" s="31"/>
      <c r="C48" s="31"/>
      <c r="D48" s="31"/>
      <c r="E48" s="31"/>
      <c r="F48" s="32"/>
      <c r="G48" s="98" t="s">
        <v>70</v>
      </c>
      <c r="H48" s="31"/>
      <c r="I48" s="31"/>
      <c r="J48" s="31"/>
      <c r="K48" s="31"/>
      <c r="L48" s="67">
        <v>24</v>
      </c>
      <c r="M48" s="99">
        <v>15</v>
      </c>
      <c r="N48" s="32" t="s">
        <v>49</v>
      </c>
      <c r="O48" s="100"/>
      <c r="P48" s="35" t="s">
        <v>71</v>
      </c>
      <c r="Q48" s="29"/>
      <c r="R48" s="101">
        <f>ROUND(O48*M48/100,2)</f>
        <v>0</v>
      </c>
      <c r="S48" s="102">
        <f>O48*M48/100</f>
        <v>0</v>
      </c>
    </row>
    <row r="49" spans="1:19" ht="20.25" customHeight="1">
      <c r="A49" s="103" t="s">
        <v>20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21</v>
      </c>
      <c r="N49" s="29" t="s">
        <v>49</v>
      </c>
      <c r="O49" s="100"/>
      <c r="P49" s="35" t="s">
        <v>71</v>
      </c>
      <c r="Q49" s="29"/>
      <c r="R49" s="70">
        <f>ROUND(O49*M49/100,2)</f>
        <v>0</v>
      </c>
      <c r="S49" s="106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107" t="s">
        <v>72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69</v>
      </c>
      <c r="B51" s="31"/>
      <c r="C51" s="31"/>
      <c r="D51" s="31"/>
      <c r="E51" s="31"/>
      <c r="F51" s="32"/>
      <c r="G51" s="98" t="s">
        <v>70</v>
      </c>
      <c r="H51" s="31"/>
      <c r="I51" s="31"/>
      <c r="J51" s="31"/>
      <c r="K51" s="31"/>
      <c r="L51" s="61" t="s">
        <v>73</v>
      </c>
      <c r="M51" s="48"/>
      <c r="N51" s="63" t="s">
        <v>74</v>
      </c>
      <c r="O51" s="47"/>
      <c r="P51" s="47"/>
      <c r="Q51" s="47"/>
      <c r="R51" s="111"/>
      <c r="S51" s="50"/>
    </row>
    <row r="52" spans="1:19" ht="20.25" customHeight="1">
      <c r="A52" s="103" t="s">
        <v>24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75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76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12" t="s">
        <v>69</v>
      </c>
      <c r="B54" s="40"/>
      <c r="C54" s="40"/>
      <c r="D54" s="40"/>
      <c r="E54" s="40"/>
      <c r="F54" s="113"/>
      <c r="G54" s="114" t="s">
        <v>70</v>
      </c>
      <c r="H54" s="40"/>
      <c r="I54" s="40"/>
      <c r="J54" s="40"/>
      <c r="K54" s="40"/>
      <c r="L54" s="85">
        <v>29</v>
      </c>
      <c r="M54" s="86" t="s">
        <v>77</v>
      </c>
      <c r="N54" s="87"/>
      <c r="O54" s="87"/>
      <c r="P54" s="87"/>
      <c r="Q54" s="88"/>
      <c r="R54" s="54">
        <v>0</v>
      </c>
      <c r="S54" s="115"/>
    </row>
  </sheetData>
  <sheetProtection selectLockedCells="1" selectUnlockedCells="1"/>
  <mergeCells count="4">
    <mergeCell ref="E5:J5"/>
    <mergeCell ref="E7:J7"/>
    <mergeCell ref="E9:J9"/>
    <mergeCell ref="P9:R9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defaultGridColor="0" zoomScalePageLayoutView="0" colorId="8" workbookViewId="0" topLeftCell="A1">
      <pane ySplit="13" topLeftCell="A7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6" t="s">
        <v>78</v>
      </c>
      <c r="B1" s="117"/>
      <c r="C1" s="117"/>
      <c r="D1" s="117"/>
      <c r="E1" s="117"/>
    </row>
    <row r="2" spans="1:5" ht="12" customHeight="1">
      <c r="A2" s="118" t="s">
        <v>79</v>
      </c>
      <c r="B2" s="119" t="str">
        <f>'Krycí list'!E5</f>
        <v>Rekonstrukce šaten a sociálek budova A+B ZŠ nám. Míru</v>
      </c>
      <c r="C2" s="120"/>
      <c r="D2" s="120"/>
      <c r="E2" s="120"/>
    </row>
    <row r="3" spans="1:5" ht="12" customHeight="1">
      <c r="A3" s="118" t="s">
        <v>80</v>
      </c>
      <c r="B3" s="119" t="str">
        <f>'Krycí list'!E7</f>
        <v>práce dle zadání</v>
      </c>
      <c r="C3" s="121"/>
      <c r="D3" s="119"/>
      <c r="E3" s="122"/>
    </row>
    <row r="4" spans="1:5" ht="12" customHeight="1">
      <c r="A4" s="118" t="s">
        <v>81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82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83</v>
      </c>
      <c r="B7" s="119" t="str">
        <f>'Krycí list'!E26</f>
        <v>MML</v>
      </c>
      <c r="C7" s="121"/>
      <c r="D7" s="119"/>
      <c r="E7" s="122"/>
    </row>
    <row r="8" spans="1:5" ht="12" customHeight="1">
      <c r="A8" s="119" t="s">
        <v>84</v>
      </c>
      <c r="B8" s="119" t="str">
        <f>'Krycí list'!E28</f>
        <v>xxx</v>
      </c>
      <c r="C8" s="121"/>
      <c r="D8" s="119"/>
      <c r="E8" s="122"/>
    </row>
    <row r="9" spans="1:5" ht="12" customHeight="1">
      <c r="A9" s="119" t="s">
        <v>85</v>
      </c>
      <c r="B9" s="119" t="s">
        <v>29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86</v>
      </c>
      <c r="B11" s="124" t="s">
        <v>87</v>
      </c>
      <c r="C11" s="125" t="s">
        <v>88</v>
      </c>
      <c r="D11" s="126" t="s">
        <v>89</v>
      </c>
      <c r="E11" s="125" t="s">
        <v>90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8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36.389556</v>
      </c>
      <c r="E14" s="137">
        <f>Rozpocet!M14</f>
        <v>79.31957999999997</v>
      </c>
    </row>
    <row r="15" spans="1:5" s="138" customFormat="1" ht="12.75" customHeight="1">
      <c r="A15" s="139" t="str">
        <f>Rozpocet!D15</f>
        <v>1</v>
      </c>
      <c r="B15" s="140" t="str">
        <f>Rozpocet!E15</f>
        <v>Zemní práce</v>
      </c>
      <c r="C15" s="141">
        <f>Rozpocet!I15</f>
        <v>0</v>
      </c>
      <c r="D15" s="142">
        <f>Rozpocet!K15</f>
        <v>0</v>
      </c>
      <c r="E15" s="142">
        <f>Rozpocet!M15</f>
        <v>0</v>
      </c>
    </row>
    <row r="16" spans="1:5" s="138" customFormat="1" ht="12.75" customHeight="1">
      <c r="A16" s="139" t="str">
        <f>Rozpocet!D17</f>
        <v>3</v>
      </c>
      <c r="B16" s="140" t="str">
        <f>Rozpocet!E17</f>
        <v>Svislé a kompletní konstrukce</v>
      </c>
      <c r="C16" s="141">
        <f>Rozpocet!I17</f>
        <v>0</v>
      </c>
      <c r="D16" s="142">
        <f>Rozpocet!K17</f>
        <v>7.787556</v>
      </c>
      <c r="E16" s="142">
        <f>Rozpocet!M17</f>
        <v>0</v>
      </c>
    </row>
    <row r="17" spans="1:5" s="138" customFormat="1" ht="12.75" customHeight="1">
      <c r="A17" s="139" t="str">
        <f>Rozpocet!D25</f>
        <v>6</v>
      </c>
      <c r="B17" s="140" t="str">
        <f>Rozpocet!E25</f>
        <v>Úpravy povrchů, podlahy a osazování výplní</v>
      </c>
      <c r="C17" s="141">
        <f>Rozpocet!I25</f>
        <v>0</v>
      </c>
      <c r="D17" s="142">
        <f>Rozpocet!K25</f>
        <v>28.286223999999997</v>
      </c>
      <c r="E17" s="142">
        <f>Rozpocet!M25</f>
        <v>0</v>
      </c>
    </row>
    <row r="18" spans="1:5" s="138" customFormat="1" ht="12.75" customHeight="1">
      <c r="A18" s="139" t="str">
        <f>Rozpocet!D48</f>
        <v>9</v>
      </c>
      <c r="B18" s="140" t="str">
        <f>Rozpocet!E48</f>
        <v>Ostatní konstrukce a práce-bourání</v>
      </c>
      <c r="C18" s="141">
        <f>Rozpocet!I48</f>
        <v>0</v>
      </c>
      <c r="D18" s="142">
        <f>Rozpocet!K48</f>
        <v>0.315776</v>
      </c>
      <c r="E18" s="142">
        <f>Rozpocet!M48</f>
        <v>79.31957999999997</v>
      </c>
    </row>
    <row r="19" spans="1:5" s="138" customFormat="1" ht="12.75" customHeight="1">
      <c r="A19" s="139" t="str">
        <f>Rozpocet!D80</f>
        <v>997</v>
      </c>
      <c r="B19" s="140" t="str">
        <f>Rozpocet!E80</f>
        <v>Přesun sutě</v>
      </c>
      <c r="C19" s="141">
        <f>Rozpocet!I80</f>
        <v>0</v>
      </c>
      <c r="D19" s="142">
        <f>Rozpocet!K80</f>
        <v>0</v>
      </c>
      <c r="E19" s="142">
        <f>Rozpocet!M80</f>
        <v>0</v>
      </c>
    </row>
    <row r="20" spans="1:5" s="138" customFormat="1" ht="12.75" customHeight="1">
      <c r="A20" s="139" t="str">
        <f>Rozpocet!D83</f>
        <v>998</v>
      </c>
      <c r="B20" s="140" t="str">
        <f>Rozpocet!E83</f>
        <v>Přesun hmot</v>
      </c>
      <c r="C20" s="141">
        <f>Rozpocet!I83</f>
        <v>0</v>
      </c>
      <c r="D20" s="142">
        <f>Rozpocet!K83</f>
        <v>0</v>
      </c>
      <c r="E20" s="142">
        <f>Rozpocet!M83</f>
        <v>0</v>
      </c>
    </row>
    <row r="21" spans="1:5" s="138" customFormat="1" ht="12.75" customHeight="1">
      <c r="A21" s="134" t="str">
        <f>Rozpocet!D85</f>
        <v>PSV</v>
      </c>
      <c r="B21" s="135" t="str">
        <f>Rozpocet!E85</f>
        <v>Práce a dodávky PSV</v>
      </c>
      <c r="C21" s="136">
        <f>Rozpocet!I85</f>
        <v>0</v>
      </c>
      <c r="D21" s="137">
        <f>Rozpocet!K85</f>
        <v>13.336407999999999</v>
      </c>
      <c r="E21" s="137">
        <f>Rozpocet!M85</f>
        <v>6.108529000000001</v>
      </c>
    </row>
    <row r="22" spans="1:5" s="138" customFormat="1" ht="12.75" customHeight="1">
      <c r="A22" s="139" t="str">
        <f>Rozpocet!D86</f>
        <v>711</v>
      </c>
      <c r="B22" s="140" t="str">
        <f>Rozpocet!E86</f>
        <v>Izolace proti vodě, vlhkosti a plynům</v>
      </c>
      <c r="C22" s="141">
        <f>Rozpocet!I86</f>
        <v>0</v>
      </c>
      <c r="D22" s="142">
        <f>Rozpocet!K86</f>
        <v>0.004862</v>
      </c>
      <c r="E22" s="142">
        <f>Rozpocet!M86</f>
        <v>0</v>
      </c>
    </row>
    <row r="23" spans="1:5" s="138" customFormat="1" ht="12.75" customHeight="1">
      <c r="A23" s="139" t="str">
        <f>Rozpocet!D90</f>
        <v>721</v>
      </c>
      <c r="B23" s="140" t="str">
        <f>Rozpocet!E90</f>
        <v>Zdravotechnika - vnitřní kanalizace</v>
      </c>
      <c r="C23" s="141">
        <f>Rozpocet!I90</f>
        <v>0</v>
      </c>
      <c r="D23" s="142">
        <f>Rozpocet!K90</f>
        <v>0.10184</v>
      </c>
      <c r="E23" s="142">
        <f>Rozpocet!M90</f>
        <v>3.39974</v>
      </c>
    </row>
    <row r="24" spans="1:5" s="138" customFormat="1" ht="12.75" customHeight="1">
      <c r="A24" s="139" t="str">
        <f>Rozpocet!D101</f>
        <v>722</v>
      </c>
      <c r="B24" s="140" t="str">
        <f>Rozpocet!E101</f>
        <v>Zdravotechnika - vnitřní vodovod</v>
      </c>
      <c r="C24" s="141">
        <f>Rozpocet!I101</f>
        <v>0</v>
      </c>
      <c r="D24" s="142">
        <f>Rozpocet!K101</f>
        <v>0.09662</v>
      </c>
      <c r="E24" s="142">
        <f>Rozpocet!M101</f>
        <v>0</v>
      </c>
    </row>
    <row r="25" spans="1:5" s="138" customFormat="1" ht="12.75" customHeight="1">
      <c r="A25" s="139" t="str">
        <f>Rozpocet!D110</f>
        <v>725</v>
      </c>
      <c r="B25" s="140" t="str">
        <f>Rozpocet!E110</f>
        <v>Zdravotechnika - zařizovací předměty</v>
      </c>
      <c r="C25" s="141">
        <f>Rozpocet!I110</f>
        <v>0</v>
      </c>
      <c r="D25" s="142">
        <f>Rozpocet!K110</f>
        <v>0.7761</v>
      </c>
      <c r="E25" s="142">
        <f>Rozpocet!M110</f>
        <v>0.6757099999999999</v>
      </c>
    </row>
    <row r="26" spans="1:5" s="138" customFormat="1" ht="12.75" customHeight="1">
      <c r="A26" s="139" t="str">
        <f>Rozpocet!D137</f>
        <v>733</v>
      </c>
      <c r="B26" s="140" t="str">
        <f>Rozpocet!E137</f>
        <v>Ústřední vytápění - potrubí</v>
      </c>
      <c r="C26" s="141">
        <f>Rozpocet!I137</f>
        <v>0</v>
      </c>
      <c r="D26" s="142">
        <f>Rozpocet!K137</f>
        <v>0.00071</v>
      </c>
      <c r="E26" s="142">
        <f>Rozpocet!M137</f>
        <v>0</v>
      </c>
    </row>
    <row r="27" spans="1:5" s="138" customFormat="1" ht="12.75" customHeight="1">
      <c r="A27" s="139" t="str">
        <f>Rozpocet!D139</f>
        <v>735</v>
      </c>
      <c r="B27" s="140" t="str">
        <f>Rozpocet!E139</f>
        <v>Ústřední vytápění - otopná tělesa</v>
      </c>
      <c r="C27" s="141">
        <f>Rozpocet!I139</f>
        <v>0</v>
      </c>
      <c r="D27" s="142">
        <f>Rozpocet!K139</f>
        <v>0.07690000000000001</v>
      </c>
      <c r="E27" s="142">
        <f>Rozpocet!M139</f>
        <v>0.069797</v>
      </c>
    </row>
    <row r="28" spans="1:5" s="138" customFormat="1" ht="12.75" customHeight="1">
      <c r="A28" s="139" t="str">
        <f>Rozpocet!D150</f>
        <v>748</v>
      </c>
      <c r="B28" s="140" t="str">
        <f>Rozpocet!E150</f>
        <v>Elektromontáže - osvětlovací zařízení a svítidla</v>
      </c>
      <c r="C28" s="141">
        <f>Rozpocet!I150</f>
        <v>0</v>
      </c>
      <c r="D28" s="142">
        <f>Rozpocet!K150</f>
        <v>0</v>
      </c>
      <c r="E28" s="142">
        <f>Rozpocet!M150</f>
        <v>0</v>
      </c>
    </row>
    <row r="29" spans="1:5" s="138" customFormat="1" ht="12.75" customHeight="1">
      <c r="A29" s="139" t="str">
        <f>Rozpocet!D157</f>
        <v>762</v>
      </c>
      <c r="B29" s="140" t="str">
        <f>Rozpocet!E157</f>
        <v>Konstrukce tesařské</v>
      </c>
      <c r="C29" s="141">
        <f>Rozpocet!I157</f>
        <v>0</v>
      </c>
      <c r="D29" s="142">
        <f>Rozpocet!K157</f>
        <v>0.0669</v>
      </c>
      <c r="E29" s="142">
        <f>Rozpocet!M157</f>
        <v>0</v>
      </c>
    </row>
    <row r="30" spans="1:5" s="138" customFormat="1" ht="12.75" customHeight="1">
      <c r="A30" s="139" t="str">
        <f>Rozpocet!D160</f>
        <v>763</v>
      </c>
      <c r="B30" s="140" t="str">
        <f>Rozpocet!E160</f>
        <v>Konstrukce suché výstavby</v>
      </c>
      <c r="C30" s="141">
        <f>Rozpocet!I160</f>
        <v>0</v>
      </c>
      <c r="D30" s="142">
        <f>Rozpocet!K160</f>
        <v>2.5523680000000004</v>
      </c>
      <c r="E30" s="142">
        <f>Rozpocet!M160</f>
        <v>0</v>
      </c>
    </row>
    <row r="31" spans="1:5" s="138" customFormat="1" ht="12.75" customHeight="1">
      <c r="A31" s="139" t="str">
        <f>Rozpocet!D168</f>
        <v>764</v>
      </c>
      <c r="B31" s="140" t="str">
        <f>Rozpocet!E168</f>
        <v>Konstrukce klempířské</v>
      </c>
      <c r="C31" s="141">
        <f>Rozpocet!I168</f>
        <v>0</v>
      </c>
      <c r="D31" s="142">
        <f>Rozpocet!K168</f>
        <v>0.029884</v>
      </c>
      <c r="E31" s="142">
        <f>Rozpocet!M168</f>
        <v>0.032732000000000004</v>
      </c>
    </row>
    <row r="32" spans="1:5" s="138" customFormat="1" ht="12.75" customHeight="1">
      <c r="A32" s="139" t="str">
        <f>Rozpocet!D173</f>
        <v>766</v>
      </c>
      <c r="B32" s="140" t="str">
        <f>Rozpocet!E173</f>
        <v>Konstrukce truhlářské</v>
      </c>
      <c r="C32" s="141">
        <f>Rozpocet!I173</f>
        <v>0</v>
      </c>
      <c r="D32" s="142">
        <f>Rozpocet!K173</f>
        <v>1.032055</v>
      </c>
      <c r="E32" s="142">
        <f>Rozpocet!M173</f>
        <v>0.73411</v>
      </c>
    </row>
    <row r="33" spans="1:5" s="138" customFormat="1" ht="12.75" customHeight="1">
      <c r="A33" s="139" t="str">
        <f>Rozpocet!D199</f>
        <v>767</v>
      </c>
      <c r="B33" s="140" t="str">
        <f>Rozpocet!E199</f>
        <v>Konstrukce zámečnické</v>
      </c>
      <c r="C33" s="141">
        <f>Rozpocet!I199</f>
        <v>0</v>
      </c>
      <c r="D33" s="142">
        <f>Rozpocet!K199</f>
        <v>0</v>
      </c>
      <c r="E33" s="142">
        <f>Rozpocet!M199</f>
        <v>0.9899999999999999</v>
      </c>
    </row>
    <row r="34" spans="1:5" s="138" customFormat="1" ht="12.75" customHeight="1">
      <c r="A34" s="139" t="str">
        <f>Rozpocet!D203</f>
        <v>771</v>
      </c>
      <c r="B34" s="140" t="str">
        <f>Rozpocet!E203</f>
        <v>Podlahy z dlaždic</v>
      </c>
      <c r="C34" s="141">
        <f>Rozpocet!I203</f>
        <v>0</v>
      </c>
      <c r="D34" s="142">
        <f>Rozpocet!K203</f>
        <v>4.140079999999999</v>
      </c>
      <c r="E34" s="142">
        <f>Rozpocet!M203</f>
        <v>0</v>
      </c>
    </row>
    <row r="35" spans="1:5" s="138" customFormat="1" ht="12.75" customHeight="1">
      <c r="A35" s="139" t="str">
        <f>Rozpocet!D217</f>
        <v>775</v>
      </c>
      <c r="B35" s="140" t="str">
        <f>Rozpocet!E217</f>
        <v>Podlahy skládané (parkety, vlysy, lamely aj.)</v>
      </c>
      <c r="C35" s="141">
        <f>Rozpocet!I217</f>
        <v>0</v>
      </c>
      <c r="D35" s="142">
        <f>Rozpocet!K217</f>
        <v>0.003</v>
      </c>
      <c r="E35" s="142">
        <f>Rozpocet!M217</f>
        <v>0</v>
      </c>
    </row>
    <row r="36" spans="1:5" s="138" customFormat="1" ht="12.75" customHeight="1">
      <c r="A36" s="139" t="str">
        <f>Rozpocet!D220</f>
        <v>776</v>
      </c>
      <c r="B36" s="140" t="str">
        <f>Rozpocet!E220</f>
        <v>Podlahy povlakové</v>
      </c>
      <c r="C36" s="141">
        <f>Rozpocet!I220</f>
        <v>0</v>
      </c>
      <c r="D36" s="142">
        <f>Rozpocet!K220</f>
        <v>0.43308</v>
      </c>
      <c r="E36" s="142">
        <f>Rozpocet!M220</f>
        <v>0.0368</v>
      </c>
    </row>
    <row r="37" spans="1:5" s="138" customFormat="1" ht="12.75" customHeight="1">
      <c r="A37" s="139" t="str">
        <f>Rozpocet!D235</f>
        <v>781</v>
      </c>
      <c r="B37" s="140" t="str">
        <f>Rozpocet!E235</f>
        <v>Dokončovací práce - obklady keramické</v>
      </c>
      <c r="C37" s="141">
        <f>Rozpocet!I235</f>
        <v>0</v>
      </c>
      <c r="D37" s="142">
        <f>Rozpocet!K235</f>
        <v>3.454574</v>
      </c>
      <c r="E37" s="142">
        <f>Rozpocet!M235</f>
        <v>0.05742</v>
      </c>
    </row>
    <row r="38" spans="1:5" s="138" customFormat="1" ht="12.75" customHeight="1">
      <c r="A38" s="139" t="str">
        <f>Rozpocet!D245</f>
        <v>783</v>
      </c>
      <c r="B38" s="140" t="str">
        <f>Rozpocet!E245</f>
        <v>Dokončovací práce - nátěry</v>
      </c>
      <c r="C38" s="141">
        <f>Rozpocet!I245</f>
        <v>0</v>
      </c>
      <c r="D38" s="142">
        <f>Rozpocet!K245</f>
        <v>0.05649500000000001</v>
      </c>
      <c r="E38" s="142">
        <f>Rozpocet!M245</f>
        <v>0</v>
      </c>
    </row>
    <row r="39" spans="1:5" s="138" customFormat="1" ht="12.75" customHeight="1">
      <c r="A39" s="139" t="str">
        <f>Rozpocet!D253</f>
        <v>784</v>
      </c>
      <c r="B39" s="140" t="str">
        <f>Rozpocet!E253</f>
        <v>Dokončovací práce - malby a tapety</v>
      </c>
      <c r="C39" s="141">
        <f>Rozpocet!I253</f>
        <v>0</v>
      </c>
      <c r="D39" s="142">
        <f>Rozpocet!K253</f>
        <v>0.5109400000000001</v>
      </c>
      <c r="E39" s="142">
        <f>Rozpocet!M253</f>
        <v>0.11222</v>
      </c>
    </row>
    <row r="40" spans="1:5" s="138" customFormat="1" ht="12.75" customHeight="1">
      <c r="A40" s="134" t="str">
        <f>Rozpocet!D260</f>
        <v>M</v>
      </c>
      <c r="B40" s="135" t="str">
        <f>Rozpocet!E260</f>
        <v>Práce a dodávky M</v>
      </c>
      <c r="C40" s="136">
        <f>Rozpocet!I260</f>
        <v>0</v>
      </c>
      <c r="D40" s="137">
        <f>Rozpocet!K260</f>
        <v>0</v>
      </c>
      <c r="E40" s="137">
        <f>Rozpocet!M260</f>
        <v>0</v>
      </c>
    </row>
    <row r="41" spans="1:5" s="138" customFormat="1" ht="12.75" customHeight="1">
      <c r="A41" s="139" t="str">
        <f>Rozpocet!D261</f>
        <v>21-M</v>
      </c>
      <c r="B41" s="140" t="str">
        <f>Rozpocet!E261</f>
        <v>Elektromontáže</v>
      </c>
      <c r="C41" s="141">
        <f>Rozpocet!I261</f>
        <v>0</v>
      </c>
      <c r="D41" s="142">
        <f>Rozpocet!K261</f>
        <v>0</v>
      </c>
      <c r="E41" s="142">
        <f>Rozpocet!M261</f>
        <v>0</v>
      </c>
    </row>
    <row r="42" spans="1:5" s="138" customFormat="1" ht="12.75" customHeight="1">
      <c r="A42" s="134" t="str">
        <f>Rozpocet!D268</f>
        <v>N00</v>
      </c>
      <c r="B42" s="135" t="str">
        <f>Rozpocet!E268</f>
        <v>Nepojmenované práce</v>
      </c>
      <c r="C42" s="136">
        <f>Rozpocet!I268</f>
        <v>0</v>
      </c>
      <c r="D42" s="137">
        <f>Rozpocet!K268</f>
        <v>0</v>
      </c>
      <c r="E42" s="137">
        <f>Rozpocet!M268</f>
        <v>0</v>
      </c>
    </row>
    <row r="43" spans="1:5" s="138" customFormat="1" ht="12.75" customHeight="1">
      <c r="A43" s="139" t="str">
        <f>Rozpocet!D269</f>
        <v>N01</v>
      </c>
      <c r="B43" s="140" t="str">
        <f>Rozpocet!E269</f>
        <v>Rezerva</v>
      </c>
      <c r="C43" s="141">
        <f>Rozpocet!I269</f>
        <v>0</v>
      </c>
      <c r="D43" s="142">
        <f>Rozpocet!K269</f>
        <v>0</v>
      </c>
      <c r="E43" s="142">
        <f>Rozpocet!M269</f>
        <v>0</v>
      </c>
    </row>
    <row r="44" spans="2:5" s="143" customFormat="1" ht="12.75" customHeight="1">
      <c r="B44" s="144" t="s">
        <v>91</v>
      </c>
      <c r="C44" s="145">
        <f>Rozpocet!I271</f>
        <v>0</v>
      </c>
      <c r="D44" s="146">
        <f>Rozpocet!K271</f>
        <v>49.725964</v>
      </c>
      <c r="E44" s="146">
        <f>Rozpocet!M271</f>
        <v>85.42810899999998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1"/>
  <sheetViews>
    <sheetView showGridLines="0" defaultGridColor="0" zoomScalePageLayoutView="0" colorId="8" workbookViewId="0" topLeftCell="A1">
      <pane ySplit="13" topLeftCell="A182" activePane="bottomLeft" state="frozen"/>
      <selection pane="topLeft" activeCell="A1" sqref="A1"/>
      <selection pane="bottomLeft" activeCell="H270" sqref="H27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16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7"/>
      <c r="R1" s="147"/>
      <c r="S1" s="147"/>
      <c r="T1" s="147"/>
    </row>
    <row r="2" spans="1:20" ht="11.25" customHeight="1">
      <c r="A2" s="118" t="s">
        <v>79</v>
      </c>
      <c r="B2" s="119"/>
      <c r="C2" s="119" t="str">
        <f>'Krycí list'!E5</f>
        <v>Rekonstrukce šaten a sociálek budova A+B ZŠ nám. Míru</v>
      </c>
      <c r="D2" s="119"/>
      <c r="E2" s="119"/>
      <c r="F2" s="119"/>
      <c r="G2" s="119"/>
      <c r="H2" s="119"/>
      <c r="I2" s="119"/>
      <c r="J2" s="119"/>
      <c r="K2" s="119"/>
      <c r="L2" s="147"/>
      <c r="M2" s="147"/>
      <c r="N2" s="147"/>
      <c r="O2" s="148"/>
      <c r="P2" s="148"/>
      <c r="Q2" s="147"/>
      <c r="R2" s="147"/>
      <c r="S2" s="147"/>
      <c r="T2" s="147"/>
    </row>
    <row r="3" spans="1:20" ht="11.25" customHeight="1">
      <c r="A3" s="118" t="s">
        <v>80</v>
      </c>
      <c r="B3" s="119"/>
      <c r="C3" s="119" t="str">
        <f>'Krycí list'!E7</f>
        <v>práce dle zadání</v>
      </c>
      <c r="D3" s="119"/>
      <c r="E3" s="119"/>
      <c r="F3" s="119"/>
      <c r="G3" s="119"/>
      <c r="H3" s="119"/>
      <c r="I3" s="119"/>
      <c r="J3" s="119"/>
      <c r="K3" s="119"/>
      <c r="L3" s="147"/>
      <c r="M3" s="147"/>
      <c r="N3" s="147"/>
      <c r="O3" s="148"/>
      <c r="P3" s="148"/>
      <c r="Q3" s="147"/>
      <c r="R3" s="147"/>
      <c r="S3" s="147"/>
      <c r="T3" s="147"/>
    </row>
    <row r="4" spans="1:20" ht="11.25" customHeight="1">
      <c r="A4" s="118" t="s">
        <v>81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47"/>
      <c r="M4" s="147"/>
      <c r="N4" s="147"/>
      <c r="O4" s="148"/>
      <c r="P4" s="148"/>
      <c r="Q4" s="147"/>
      <c r="R4" s="147"/>
      <c r="S4" s="147"/>
      <c r="T4" s="147"/>
    </row>
    <row r="5" spans="1:20" ht="11.25" customHeight="1">
      <c r="A5" s="119" t="s">
        <v>93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47"/>
      <c r="M5" s="147"/>
      <c r="N5" s="147"/>
      <c r="O5" s="148"/>
      <c r="P5" s="148"/>
      <c r="Q5" s="147"/>
      <c r="R5" s="147"/>
      <c r="S5" s="147"/>
      <c r="T5" s="147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7"/>
      <c r="M6" s="147"/>
      <c r="N6" s="147"/>
      <c r="O6" s="148"/>
      <c r="P6" s="148"/>
      <c r="Q6" s="147"/>
      <c r="R6" s="147"/>
      <c r="S6" s="147"/>
      <c r="T6" s="147"/>
    </row>
    <row r="7" spans="1:20" ht="11.25" customHeight="1">
      <c r="A7" s="119" t="s">
        <v>83</v>
      </c>
      <c r="B7" s="119"/>
      <c r="C7" s="119" t="str">
        <f>'Krycí list'!E26</f>
        <v>MML</v>
      </c>
      <c r="D7" s="119"/>
      <c r="E7" s="119"/>
      <c r="F7" s="119"/>
      <c r="G7" s="119"/>
      <c r="H7" s="119"/>
      <c r="I7" s="119"/>
      <c r="J7" s="119"/>
      <c r="K7" s="119"/>
      <c r="L7" s="147"/>
      <c r="M7" s="147"/>
      <c r="N7" s="147"/>
      <c r="O7" s="148"/>
      <c r="P7" s="148"/>
      <c r="Q7" s="147"/>
      <c r="R7" s="147"/>
      <c r="S7" s="147"/>
      <c r="T7" s="147"/>
    </row>
    <row r="8" spans="1:20" ht="11.25" customHeight="1">
      <c r="A8" s="119" t="s">
        <v>84</v>
      </c>
      <c r="B8" s="119"/>
      <c r="C8" s="119" t="str">
        <f>'Krycí list'!E28</f>
        <v>xxx</v>
      </c>
      <c r="D8" s="119"/>
      <c r="E8" s="119"/>
      <c r="F8" s="119"/>
      <c r="G8" s="119"/>
      <c r="H8" s="119"/>
      <c r="I8" s="119"/>
      <c r="J8" s="119"/>
      <c r="K8" s="119"/>
      <c r="L8" s="147"/>
      <c r="M8" s="147"/>
      <c r="N8" s="147"/>
      <c r="O8" s="148"/>
      <c r="P8" s="148"/>
      <c r="Q8" s="147"/>
      <c r="R8" s="147"/>
      <c r="S8" s="147"/>
      <c r="T8" s="147"/>
    </row>
    <row r="9" spans="1:20" ht="11.25" customHeight="1">
      <c r="A9" s="119" t="s">
        <v>85</v>
      </c>
      <c r="B9" s="119"/>
      <c r="C9" s="119" t="s">
        <v>29</v>
      </c>
      <c r="D9" s="119"/>
      <c r="E9" s="119"/>
      <c r="F9" s="119"/>
      <c r="G9" s="119"/>
      <c r="H9" s="119"/>
      <c r="I9" s="119"/>
      <c r="J9" s="119"/>
      <c r="K9" s="119"/>
      <c r="L9" s="147"/>
      <c r="M9" s="147"/>
      <c r="N9" s="147"/>
      <c r="O9" s="148"/>
      <c r="P9" s="148"/>
      <c r="Q9" s="147"/>
      <c r="R9" s="147"/>
      <c r="S9" s="147"/>
      <c r="T9" s="147"/>
    </row>
    <row r="10" spans="1:2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8"/>
      <c r="Q10" s="147"/>
      <c r="R10" s="147"/>
      <c r="S10" s="147"/>
      <c r="T10" s="147"/>
    </row>
    <row r="11" spans="1:21" ht="21.75" customHeight="1">
      <c r="A11" s="123" t="s">
        <v>94</v>
      </c>
      <c r="B11" s="124" t="s">
        <v>95</v>
      </c>
      <c r="C11" s="124" t="s">
        <v>96</v>
      </c>
      <c r="D11" s="124" t="s">
        <v>97</v>
      </c>
      <c r="E11" s="124" t="s">
        <v>87</v>
      </c>
      <c r="F11" s="124" t="s">
        <v>98</v>
      </c>
      <c r="G11" s="124" t="s">
        <v>99</v>
      </c>
      <c r="H11" s="124" t="s">
        <v>100</v>
      </c>
      <c r="I11" s="124" t="s">
        <v>88</v>
      </c>
      <c r="J11" s="124" t="s">
        <v>101</v>
      </c>
      <c r="K11" s="124" t="s">
        <v>89</v>
      </c>
      <c r="L11" s="124" t="s">
        <v>102</v>
      </c>
      <c r="M11" s="124" t="s">
        <v>103</v>
      </c>
      <c r="N11" s="124" t="s">
        <v>104</v>
      </c>
      <c r="O11" s="149" t="s">
        <v>105</v>
      </c>
      <c r="P11" s="150" t="s">
        <v>106</v>
      </c>
      <c r="Q11" s="124"/>
      <c r="R11" s="124"/>
      <c r="S11" s="124"/>
      <c r="T11" s="151" t="s">
        <v>107</v>
      </c>
      <c r="U11" s="152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3">
        <v>11</v>
      </c>
      <c r="P12" s="154">
        <v>12</v>
      </c>
      <c r="Q12" s="128"/>
      <c r="R12" s="128"/>
      <c r="S12" s="128"/>
      <c r="T12" s="155">
        <v>11</v>
      </c>
      <c r="U12" s="152"/>
    </row>
    <row r="13" spans="1:20" ht="3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56"/>
      <c r="Q13" s="147"/>
      <c r="R13" s="147"/>
      <c r="S13" s="147"/>
      <c r="T13" s="147"/>
    </row>
    <row r="14" spans="1:16" s="138" customFormat="1" ht="12.75" customHeight="1">
      <c r="A14" s="157"/>
      <c r="B14" s="158" t="s">
        <v>66</v>
      </c>
      <c r="C14" s="157"/>
      <c r="D14" s="157" t="s">
        <v>45</v>
      </c>
      <c r="E14" s="157" t="s">
        <v>108</v>
      </c>
      <c r="F14" s="157"/>
      <c r="G14" s="157"/>
      <c r="H14" s="157"/>
      <c r="I14" s="159">
        <f>I15+I17+I25+I48+I80+I83</f>
        <v>0</v>
      </c>
      <c r="J14" s="157"/>
      <c r="K14" s="160">
        <f>K15+K17+K25+K48+K80+K83</f>
        <v>36.389556</v>
      </c>
      <c r="L14" s="157"/>
      <c r="M14" s="160">
        <f>M15+M17+M25+M48+M80+M83</f>
        <v>79.31957999999997</v>
      </c>
      <c r="N14" s="157"/>
      <c r="P14" s="135" t="s">
        <v>109</v>
      </c>
    </row>
    <row r="15" spans="2:16" s="138" customFormat="1" ht="12.75" customHeight="1">
      <c r="B15" s="139" t="s">
        <v>66</v>
      </c>
      <c r="D15" s="140" t="s">
        <v>110</v>
      </c>
      <c r="E15" s="140" t="s">
        <v>111</v>
      </c>
      <c r="I15" s="141">
        <f>I16</f>
        <v>0</v>
      </c>
      <c r="K15" s="142">
        <f>K16</f>
        <v>0</v>
      </c>
      <c r="M15" s="142">
        <f>M16</f>
        <v>0</v>
      </c>
      <c r="P15" s="140" t="s">
        <v>110</v>
      </c>
    </row>
    <row r="16" spans="1:16" s="13" customFormat="1" ht="24" customHeight="1">
      <c r="A16" s="161" t="s">
        <v>110</v>
      </c>
      <c r="B16" s="161" t="s">
        <v>112</v>
      </c>
      <c r="C16" s="161" t="s">
        <v>113</v>
      </c>
      <c r="D16" s="162" t="s">
        <v>114</v>
      </c>
      <c r="E16" s="163" t="s">
        <v>115</v>
      </c>
      <c r="F16" s="161" t="s">
        <v>116</v>
      </c>
      <c r="G16" s="164">
        <v>1</v>
      </c>
      <c r="H16" s="165"/>
      <c r="I16" s="165">
        <f>ROUND(G16*H16,2)</f>
        <v>0</v>
      </c>
      <c r="J16" s="166">
        <v>0</v>
      </c>
      <c r="K16" s="164">
        <f>G16*J16</f>
        <v>0</v>
      </c>
      <c r="L16" s="166">
        <v>0</v>
      </c>
      <c r="M16" s="164">
        <f>G16*L16</f>
        <v>0</v>
      </c>
      <c r="N16" s="167">
        <v>21</v>
      </c>
      <c r="O16" s="168">
        <v>4</v>
      </c>
      <c r="P16" s="13" t="s">
        <v>117</v>
      </c>
    </row>
    <row r="17" spans="2:16" s="138" customFormat="1" ht="12.75" customHeight="1">
      <c r="B17" s="139" t="s">
        <v>66</v>
      </c>
      <c r="D17" s="140" t="s">
        <v>118</v>
      </c>
      <c r="E17" s="140" t="s">
        <v>119</v>
      </c>
      <c r="I17" s="141">
        <f>SUM(I18:I24)</f>
        <v>0</v>
      </c>
      <c r="K17" s="142">
        <f>SUM(K18:K24)</f>
        <v>7.787556</v>
      </c>
      <c r="M17" s="142">
        <f>SUM(M18:M24)</f>
        <v>0</v>
      </c>
      <c r="P17" s="140" t="s">
        <v>110</v>
      </c>
    </row>
    <row r="18" spans="1:16" s="13" customFormat="1" ht="13.5" customHeight="1">
      <c r="A18" s="161" t="s">
        <v>117</v>
      </c>
      <c r="B18" s="161" t="s">
        <v>112</v>
      </c>
      <c r="C18" s="161" t="s">
        <v>120</v>
      </c>
      <c r="D18" s="162" t="s">
        <v>121</v>
      </c>
      <c r="E18" s="163" t="s">
        <v>122</v>
      </c>
      <c r="F18" s="161" t="s">
        <v>116</v>
      </c>
      <c r="G18" s="164">
        <v>0.5</v>
      </c>
      <c r="H18" s="165"/>
      <c r="I18" s="165">
        <f aca="true" t="shared" si="0" ref="I18:I24">ROUND(G18*H18,2)</f>
        <v>0</v>
      </c>
      <c r="J18" s="166">
        <v>1.6627</v>
      </c>
      <c r="K18" s="164">
        <f aca="true" t="shared" si="1" ref="K18:K24">G18*J18</f>
        <v>0.83135</v>
      </c>
      <c r="L18" s="166">
        <v>0</v>
      </c>
      <c r="M18" s="164">
        <f aca="true" t="shared" si="2" ref="M18:M24">G18*L18</f>
        <v>0</v>
      </c>
      <c r="N18" s="167">
        <v>21</v>
      </c>
      <c r="O18" s="168">
        <v>4</v>
      </c>
      <c r="P18" s="13" t="s">
        <v>117</v>
      </c>
    </row>
    <row r="19" spans="1:16" s="13" customFormat="1" ht="24" customHeight="1">
      <c r="A19" s="161" t="s">
        <v>118</v>
      </c>
      <c r="B19" s="161" t="s">
        <v>112</v>
      </c>
      <c r="C19" s="161" t="s">
        <v>120</v>
      </c>
      <c r="D19" s="162" t="s">
        <v>123</v>
      </c>
      <c r="E19" s="163" t="s">
        <v>124</v>
      </c>
      <c r="F19" s="161" t="s">
        <v>125</v>
      </c>
      <c r="G19" s="164">
        <v>1.8</v>
      </c>
      <c r="H19" s="165"/>
      <c r="I19" s="165">
        <f t="shared" si="0"/>
        <v>0</v>
      </c>
      <c r="J19" s="166">
        <v>0.40662</v>
      </c>
      <c r="K19" s="164">
        <f t="shared" si="1"/>
        <v>0.731916</v>
      </c>
      <c r="L19" s="166">
        <v>0</v>
      </c>
      <c r="M19" s="164">
        <f t="shared" si="2"/>
        <v>0</v>
      </c>
      <c r="N19" s="167">
        <v>21</v>
      </c>
      <c r="O19" s="168">
        <v>4</v>
      </c>
      <c r="P19" s="13" t="s">
        <v>117</v>
      </c>
    </row>
    <row r="20" spans="1:16" s="13" customFormat="1" ht="13.5" customHeight="1">
      <c r="A20" s="161" t="s">
        <v>126</v>
      </c>
      <c r="B20" s="161" t="s">
        <v>112</v>
      </c>
      <c r="C20" s="161" t="s">
        <v>120</v>
      </c>
      <c r="D20" s="162" t="s">
        <v>127</v>
      </c>
      <c r="E20" s="163" t="s">
        <v>128</v>
      </c>
      <c r="F20" s="161" t="s">
        <v>129</v>
      </c>
      <c r="G20" s="164">
        <v>2</v>
      </c>
      <c r="H20" s="165"/>
      <c r="I20" s="165">
        <f t="shared" si="0"/>
        <v>0</v>
      </c>
      <c r="J20" s="166">
        <v>0.02743</v>
      </c>
      <c r="K20" s="164">
        <f t="shared" si="1"/>
        <v>0.05486</v>
      </c>
      <c r="L20" s="166">
        <v>0</v>
      </c>
      <c r="M20" s="164">
        <f t="shared" si="2"/>
        <v>0</v>
      </c>
      <c r="N20" s="167">
        <v>21</v>
      </c>
      <c r="O20" s="168">
        <v>4</v>
      </c>
      <c r="P20" s="13" t="s">
        <v>117</v>
      </c>
    </row>
    <row r="21" spans="1:16" s="13" customFormat="1" ht="24" customHeight="1">
      <c r="A21" s="161" t="s">
        <v>130</v>
      </c>
      <c r="B21" s="161" t="s">
        <v>112</v>
      </c>
      <c r="C21" s="161" t="s">
        <v>131</v>
      </c>
      <c r="D21" s="162" t="s">
        <v>132</v>
      </c>
      <c r="E21" s="163" t="s">
        <v>133</v>
      </c>
      <c r="F21" s="161" t="s">
        <v>134</v>
      </c>
      <c r="G21" s="164">
        <v>0.12</v>
      </c>
      <c r="H21" s="165"/>
      <c r="I21" s="165">
        <f t="shared" si="0"/>
        <v>0</v>
      </c>
      <c r="J21" s="166">
        <v>1.09</v>
      </c>
      <c r="K21" s="164">
        <f t="shared" si="1"/>
        <v>0.1308</v>
      </c>
      <c r="L21" s="166">
        <v>0</v>
      </c>
      <c r="M21" s="164">
        <f t="shared" si="2"/>
        <v>0</v>
      </c>
      <c r="N21" s="167">
        <v>21</v>
      </c>
      <c r="O21" s="168">
        <v>4</v>
      </c>
      <c r="P21" s="13" t="s">
        <v>117</v>
      </c>
    </row>
    <row r="22" spans="1:16" s="13" customFormat="1" ht="13.5" customHeight="1">
      <c r="A22" s="161" t="s">
        <v>135</v>
      </c>
      <c r="B22" s="161" t="s">
        <v>112</v>
      </c>
      <c r="C22" s="161" t="s">
        <v>120</v>
      </c>
      <c r="D22" s="162" t="s">
        <v>136</v>
      </c>
      <c r="E22" s="163" t="s">
        <v>137</v>
      </c>
      <c r="F22" s="161" t="s">
        <v>125</v>
      </c>
      <c r="G22" s="164">
        <v>4</v>
      </c>
      <c r="H22" s="165"/>
      <c r="I22" s="165">
        <f t="shared" si="0"/>
        <v>0</v>
      </c>
      <c r="J22" s="166">
        <v>0.23458</v>
      </c>
      <c r="K22" s="164">
        <f t="shared" si="1"/>
        <v>0.93832</v>
      </c>
      <c r="L22" s="166">
        <v>0</v>
      </c>
      <c r="M22" s="164">
        <f t="shared" si="2"/>
        <v>0</v>
      </c>
      <c r="N22" s="167">
        <v>21</v>
      </c>
      <c r="O22" s="168">
        <v>4</v>
      </c>
      <c r="P22" s="13" t="s">
        <v>117</v>
      </c>
    </row>
    <row r="23" spans="1:16" s="13" customFormat="1" ht="24" customHeight="1">
      <c r="A23" s="161" t="s">
        <v>138</v>
      </c>
      <c r="B23" s="161" t="s">
        <v>112</v>
      </c>
      <c r="C23" s="161" t="s">
        <v>120</v>
      </c>
      <c r="D23" s="162" t="s">
        <v>139</v>
      </c>
      <c r="E23" s="163" t="s">
        <v>140</v>
      </c>
      <c r="F23" s="161" t="s">
        <v>125</v>
      </c>
      <c r="G23" s="164">
        <v>22</v>
      </c>
      <c r="H23" s="165"/>
      <c r="I23" s="165">
        <f t="shared" si="0"/>
        <v>0</v>
      </c>
      <c r="J23" s="166">
        <v>0.04963</v>
      </c>
      <c r="K23" s="164">
        <f t="shared" si="1"/>
        <v>1.09186</v>
      </c>
      <c r="L23" s="166">
        <v>0</v>
      </c>
      <c r="M23" s="164">
        <f t="shared" si="2"/>
        <v>0</v>
      </c>
      <c r="N23" s="167">
        <v>21</v>
      </c>
      <c r="O23" s="168">
        <v>4</v>
      </c>
      <c r="P23" s="13" t="s">
        <v>117</v>
      </c>
    </row>
    <row r="24" spans="1:16" s="13" customFormat="1" ht="13.5" customHeight="1">
      <c r="A24" s="161" t="s">
        <v>141</v>
      </c>
      <c r="B24" s="161" t="s">
        <v>112</v>
      </c>
      <c r="C24" s="161" t="s">
        <v>131</v>
      </c>
      <c r="D24" s="162" t="s">
        <v>142</v>
      </c>
      <c r="E24" s="163" t="s">
        <v>143</v>
      </c>
      <c r="F24" s="161" t="s">
        <v>125</v>
      </c>
      <c r="G24" s="164">
        <v>15</v>
      </c>
      <c r="H24" s="165"/>
      <c r="I24" s="165">
        <f t="shared" si="0"/>
        <v>0</v>
      </c>
      <c r="J24" s="166">
        <v>0.26723</v>
      </c>
      <c r="K24" s="164">
        <f t="shared" si="1"/>
        <v>4.008450000000001</v>
      </c>
      <c r="L24" s="166">
        <v>0</v>
      </c>
      <c r="M24" s="164">
        <f t="shared" si="2"/>
        <v>0</v>
      </c>
      <c r="N24" s="167">
        <v>21</v>
      </c>
      <c r="O24" s="168">
        <v>4</v>
      </c>
      <c r="P24" s="13" t="s">
        <v>117</v>
      </c>
    </row>
    <row r="25" spans="2:16" s="138" customFormat="1" ht="12.75" customHeight="1">
      <c r="B25" s="139" t="s">
        <v>66</v>
      </c>
      <c r="D25" s="140" t="s">
        <v>135</v>
      </c>
      <c r="E25" s="140" t="s">
        <v>144</v>
      </c>
      <c r="I25" s="141">
        <f>SUM(I26:I47)</f>
        <v>0</v>
      </c>
      <c r="K25" s="142">
        <f>SUM(K26:K47)</f>
        <v>28.286223999999997</v>
      </c>
      <c r="M25" s="142">
        <f>SUM(M26:M47)</f>
        <v>0</v>
      </c>
      <c r="P25" s="140" t="s">
        <v>110</v>
      </c>
    </row>
    <row r="26" spans="1:16" s="13" customFormat="1" ht="24" customHeight="1">
      <c r="A26" s="161" t="s">
        <v>145</v>
      </c>
      <c r="B26" s="161" t="s">
        <v>112</v>
      </c>
      <c r="C26" s="161" t="s">
        <v>131</v>
      </c>
      <c r="D26" s="162" t="s">
        <v>146</v>
      </c>
      <c r="E26" s="163" t="s">
        <v>147</v>
      </c>
      <c r="F26" s="161" t="s">
        <v>125</v>
      </c>
      <c r="G26" s="164">
        <v>198</v>
      </c>
      <c r="H26" s="165"/>
      <c r="I26" s="165">
        <f aca="true" t="shared" si="3" ref="I26:I47">ROUND(G26*H26,2)</f>
        <v>0</v>
      </c>
      <c r="J26" s="166">
        <v>0.0057</v>
      </c>
      <c r="K26" s="164">
        <f aca="true" t="shared" si="4" ref="K26:K47">G26*J26</f>
        <v>1.1286</v>
      </c>
      <c r="L26" s="166">
        <v>0</v>
      </c>
      <c r="M26" s="164">
        <f aca="true" t="shared" si="5" ref="M26:M47">G26*L26</f>
        <v>0</v>
      </c>
      <c r="N26" s="167">
        <v>21</v>
      </c>
      <c r="O26" s="168">
        <v>4</v>
      </c>
      <c r="P26" s="13" t="s">
        <v>117</v>
      </c>
    </row>
    <row r="27" spans="1:16" s="13" customFormat="1" ht="13.5" customHeight="1">
      <c r="A27" s="161" t="s">
        <v>148</v>
      </c>
      <c r="B27" s="161" t="s">
        <v>112</v>
      </c>
      <c r="C27" s="161" t="s">
        <v>131</v>
      </c>
      <c r="D27" s="162" t="s">
        <v>149</v>
      </c>
      <c r="E27" s="163" t="s">
        <v>150</v>
      </c>
      <c r="F27" s="161" t="s">
        <v>125</v>
      </c>
      <c r="G27" s="164">
        <v>1.5</v>
      </c>
      <c r="H27" s="165"/>
      <c r="I27" s="165">
        <f t="shared" si="3"/>
        <v>0</v>
      </c>
      <c r="J27" s="166">
        <v>0.04</v>
      </c>
      <c r="K27" s="164">
        <f t="shared" si="4"/>
        <v>0.06</v>
      </c>
      <c r="L27" s="166">
        <v>0</v>
      </c>
      <c r="M27" s="164">
        <f t="shared" si="5"/>
        <v>0</v>
      </c>
      <c r="N27" s="167">
        <v>21</v>
      </c>
      <c r="O27" s="168">
        <v>4</v>
      </c>
      <c r="P27" s="13" t="s">
        <v>117</v>
      </c>
    </row>
    <row r="28" spans="1:16" s="13" customFormat="1" ht="24" customHeight="1">
      <c r="A28" s="161" t="s">
        <v>151</v>
      </c>
      <c r="B28" s="161" t="s">
        <v>112</v>
      </c>
      <c r="C28" s="161" t="s">
        <v>131</v>
      </c>
      <c r="D28" s="162" t="s">
        <v>152</v>
      </c>
      <c r="E28" s="163" t="s">
        <v>153</v>
      </c>
      <c r="F28" s="161" t="s">
        <v>125</v>
      </c>
      <c r="G28" s="164">
        <v>20</v>
      </c>
      <c r="H28" s="165"/>
      <c r="I28" s="165">
        <f t="shared" si="3"/>
        <v>0</v>
      </c>
      <c r="J28" s="166">
        <v>0.04</v>
      </c>
      <c r="K28" s="164">
        <f t="shared" si="4"/>
        <v>0.8</v>
      </c>
      <c r="L28" s="166">
        <v>0</v>
      </c>
      <c r="M28" s="164">
        <f t="shared" si="5"/>
        <v>0</v>
      </c>
      <c r="N28" s="167">
        <v>21</v>
      </c>
      <c r="O28" s="168">
        <v>4</v>
      </c>
      <c r="P28" s="13" t="s">
        <v>117</v>
      </c>
    </row>
    <row r="29" spans="1:16" s="13" customFormat="1" ht="24" customHeight="1">
      <c r="A29" s="161" t="s">
        <v>154</v>
      </c>
      <c r="B29" s="161" t="s">
        <v>112</v>
      </c>
      <c r="C29" s="161" t="s">
        <v>120</v>
      </c>
      <c r="D29" s="162" t="s">
        <v>155</v>
      </c>
      <c r="E29" s="163" t="s">
        <v>156</v>
      </c>
      <c r="F29" s="161" t="s">
        <v>125</v>
      </c>
      <c r="G29" s="164">
        <v>17</v>
      </c>
      <c r="H29" s="165"/>
      <c r="I29" s="165">
        <f t="shared" si="3"/>
        <v>0</v>
      </c>
      <c r="J29" s="166">
        <v>0.01575</v>
      </c>
      <c r="K29" s="164">
        <f t="shared" si="4"/>
        <v>0.26775</v>
      </c>
      <c r="L29" s="166">
        <v>0</v>
      </c>
      <c r="M29" s="164">
        <f t="shared" si="5"/>
        <v>0</v>
      </c>
      <c r="N29" s="167">
        <v>21</v>
      </c>
      <c r="O29" s="168">
        <v>4</v>
      </c>
      <c r="P29" s="13" t="s">
        <v>117</v>
      </c>
    </row>
    <row r="30" spans="1:16" s="13" customFormat="1" ht="13.5" customHeight="1">
      <c r="A30" s="161" t="s">
        <v>157</v>
      </c>
      <c r="B30" s="161" t="s">
        <v>112</v>
      </c>
      <c r="C30" s="161" t="s">
        <v>120</v>
      </c>
      <c r="D30" s="162" t="s">
        <v>158</v>
      </c>
      <c r="E30" s="163" t="s">
        <v>159</v>
      </c>
      <c r="F30" s="161" t="s">
        <v>125</v>
      </c>
      <c r="G30" s="164">
        <v>90</v>
      </c>
      <c r="H30" s="165"/>
      <c r="I30" s="165">
        <f t="shared" si="3"/>
        <v>0</v>
      </c>
      <c r="J30" s="166">
        <v>0.01575</v>
      </c>
      <c r="K30" s="164">
        <f t="shared" si="4"/>
        <v>1.4175</v>
      </c>
      <c r="L30" s="166">
        <v>0</v>
      </c>
      <c r="M30" s="164">
        <f t="shared" si="5"/>
        <v>0</v>
      </c>
      <c r="N30" s="167">
        <v>21</v>
      </c>
      <c r="O30" s="168">
        <v>4</v>
      </c>
      <c r="P30" s="13" t="s">
        <v>117</v>
      </c>
    </row>
    <row r="31" spans="1:16" s="13" customFormat="1" ht="13.5" customHeight="1">
      <c r="A31" s="161" t="s">
        <v>160</v>
      </c>
      <c r="B31" s="161" t="s">
        <v>112</v>
      </c>
      <c r="C31" s="161" t="s">
        <v>120</v>
      </c>
      <c r="D31" s="162" t="s">
        <v>161</v>
      </c>
      <c r="E31" s="163" t="s">
        <v>162</v>
      </c>
      <c r="F31" s="161" t="s">
        <v>125</v>
      </c>
      <c r="G31" s="164">
        <v>14</v>
      </c>
      <c r="H31" s="165"/>
      <c r="I31" s="165">
        <f t="shared" si="3"/>
        <v>0</v>
      </c>
      <c r="J31" s="166">
        <v>0.01838</v>
      </c>
      <c r="K31" s="164">
        <f t="shared" si="4"/>
        <v>0.25732</v>
      </c>
      <c r="L31" s="166">
        <v>0</v>
      </c>
      <c r="M31" s="164">
        <f t="shared" si="5"/>
        <v>0</v>
      </c>
      <c r="N31" s="167">
        <v>21</v>
      </c>
      <c r="O31" s="168">
        <v>4</v>
      </c>
      <c r="P31" s="13" t="s">
        <v>117</v>
      </c>
    </row>
    <row r="32" spans="1:16" s="13" customFormat="1" ht="13.5" customHeight="1">
      <c r="A32" s="161" t="s">
        <v>163</v>
      </c>
      <c r="B32" s="161" t="s">
        <v>112</v>
      </c>
      <c r="C32" s="161" t="s">
        <v>131</v>
      </c>
      <c r="D32" s="162" t="s">
        <v>164</v>
      </c>
      <c r="E32" s="163" t="s">
        <v>165</v>
      </c>
      <c r="F32" s="161" t="s">
        <v>125</v>
      </c>
      <c r="G32" s="164">
        <v>121</v>
      </c>
      <c r="H32" s="165"/>
      <c r="I32" s="165">
        <f t="shared" si="3"/>
        <v>0</v>
      </c>
      <c r="J32" s="166">
        <v>0.0425</v>
      </c>
      <c r="K32" s="164">
        <f t="shared" si="4"/>
        <v>5.1425</v>
      </c>
      <c r="L32" s="166">
        <v>0</v>
      </c>
      <c r="M32" s="164">
        <f t="shared" si="5"/>
        <v>0</v>
      </c>
      <c r="N32" s="167">
        <v>21</v>
      </c>
      <c r="O32" s="168">
        <v>4</v>
      </c>
      <c r="P32" s="13" t="s">
        <v>117</v>
      </c>
    </row>
    <row r="33" spans="1:16" s="13" customFormat="1" ht="13.5" customHeight="1">
      <c r="A33" s="161" t="s">
        <v>166</v>
      </c>
      <c r="B33" s="161" t="s">
        <v>112</v>
      </c>
      <c r="C33" s="161" t="s">
        <v>120</v>
      </c>
      <c r="D33" s="162" t="s">
        <v>167</v>
      </c>
      <c r="E33" s="163" t="s">
        <v>168</v>
      </c>
      <c r="F33" s="161" t="s">
        <v>125</v>
      </c>
      <c r="G33" s="164">
        <v>232</v>
      </c>
      <c r="H33" s="165"/>
      <c r="I33" s="165">
        <f t="shared" si="3"/>
        <v>0</v>
      </c>
      <c r="J33" s="166">
        <v>0.00012</v>
      </c>
      <c r="K33" s="164">
        <f t="shared" si="4"/>
        <v>0.02784</v>
      </c>
      <c r="L33" s="166">
        <v>0</v>
      </c>
      <c r="M33" s="164">
        <f t="shared" si="5"/>
        <v>0</v>
      </c>
      <c r="N33" s="167">
        <v>21</v>
      </c>
      <c r="O33" s="168">
        <v>4</v>
      </c>
      <c r="P33" s="13" t="s">
        <v>117</v>
      </c>
    </row>
    <row r="34" spans="1:16" s="13" customFormat="1" ht="24" customHeight="1">
      <c r="A34" s="161" t="s">
        <v>169</v>
      </c>
      <c r="B34" s="161" t="s">
        <v>112</v>
      </c>
      <c r="C34" s="161" t="s">
        <v>131</v>
      </c>
      <c r="D34" s="162" t="s">
        <v>170</v>
      </c>
      <c r="E34" s="163" t="s">
        <v>171</v>
      </c>
      <c r="F34" s="161" t="s">
        <v>172</v>
      </c>
      <c r="G34" s="164">
        <v>111.2</v>
      </c>
      <c r="H34" s="165"/>
      <c r="I34" s="165">
        <f t="shared" si="3"/>
        <v>0</v>
      </c>
      <c r="J34" s="166">
        <v>0.0015</v>
      </c>
      <c r="K34" s="164">
        <f t="shared" si="4"/>
        <v>0.1668</v>
      </c>
      <c r="L34" s="166">
        <v>0</v>
      </c>
      <c r="M34" s="164">
        <f t="shared" si="5"/>
        <v>0</v>
      </c>
      <c r="N34" s="167">
        <v>21</v>
      </c>
      <c r="O34" s="168">
        <v>4</v>
      </c>
      <c r="P34" s="13" t="s">
        <v>117</v>
      </c>
    </row>
    <row r="35" spans="1:16" s="13" customFormat="1" ht="24" customHeight="1">
      <c r="A35" s="161" t="s">
        <v>173</v>
      </c>
      <c r="B35" s="161" t="s">
        <v>112</v>
      </c>
      <c r="C35" s="161" t="s">
        <v>131</v>
      </c>
      <c r="D35" s="162" t="s">
        <v>174</v>
      </c>
      <c r="E35" s="163" t="s">
        <v>175</v>
      </c>
      <c r="F35" s="161" t="s">
        <v>172</v>
      </c>
      <c r="G35" s="164">
        <v>16.2</v>
      </c>
      <c r="H35" s="165"/>
      <c r="I35" s="165">
        <f t="shared" si="3"/>
        <v>0</v>
      </c>
      <c r="J35" s="166">
        <v>0.0015</v>
      </c>
      <c r="K35" s="164">
        <f t="shared" si="4"/>
        <v>0.0243</v>
      </c>
      <c r="L35" s="166">
        <v>0</v>
      </c>
      <c r="M35" s="164">
        <f t="shared" si="5"/>
        <v>0</v>
      </c>
      <c r="N35" s="167">
        <v>21</v>
      </c>
      <c r="O35" s="168">
        <v>4</v>
      </c>
      <c r="P35" s="13" t="s">
        <v>117</v>
      </c>
    </row>
    <row r="36" spans="1:16" s="13" customFormat="1" ht="24" customHeight="1">
      <c r="A36" s="161" t="s">
        <v>176</v>
      </c>
      <c r="B36" s="161" t="s">
        <v>112</v>
      </c>
      <c r="C36" s="161" t="s">
        <v>120</v>
      </c>
      <c r="D36" s="162" t="s">
        <v>177</v>
      </c>
      <c r="E36" s="163" t="s">
        <v>178</v>
      </c>
      <c r="F36" s="161" t="s">
        <v>125</v>
      </c>
      <c r="G36" s="164">
        <v>3</v>
      </c>
      <c r="H36" s="165"/>
      <c r="I36" s="165">
        <f t="shared" si="3"/>
        <v>0</v>
      </c>
      <c r="J36" s="166">
        <v>0.02636</v>
      </c>
      <c r="K36" s="164">
        <f t="shared" si="4"/>
        <v>0.07908000000000001</v>
      </c>
      <c r="L36" s="166">
        <v>0</v>
      </c>
      <c r="M36" s="164">
        <f t="shared" si="5"/>
        <v>0</v>
      </c>
      <c r="N36" s="167">
        <v>21</v>
      </c>
      <c r="O36" s="168">
        <v>4</v>
      </c>
      <c r="P36" s="13" t="s">
        <v>117</v>
      </c>
    </row>
    <row r="37" spans="1:16" s="13" customFormat="1" ht="13.5" customHeight="1">
      <c r="A37" s="161" t="s">
        <v>179</v>
      </c>
      <c r="B37" s="161" t="s">
        <v>112</v>
      </c>
      <c r="C37" s="161" t="s">
        <v>120</v>
      </c>
      <c r="D37" s="162" t="s">
        <v>180</v>
      </c>
      <c r="E37" s="163" t="s">
        <v>181</v>
      </c>
      <c r="F37" s="161" t="s">
        <v>116</v>
      </c>
      <c r="G37" s="164">
        <v>6</v>
      </c>
      <c r="H37" s="165"/>
      <c r="I37" s="165">
        <f t="shared" si="3"/>
        <v>0</v>
      </c>
      <c r="J37" s="166">
        <v>2.25634</v>
      </c>
      <c r="K37" s="164">
        <f t="shared" si="4"/>
        <v>13.538039999999999</v>
      </c>
      <c r="L37" s="166">
        <v>0</v>
      </c>
      <c r="M37" s="164">
        <f t="shared" si="5"/>
        <v>0</v>
      </c>
      <c r="N37" s="167">
        <v>21</v>
      </c>
      <c r="O37" s="168">
        <v>4</v>
      </c>
      <c r="P37" s="13" t="s">
        <v>117</v>
      </c>
    </row>
    <row r="38" spans="1:16" s="13" customFormat="1" ht="13.5" customHeight="1">
      <c r="A38" s="161" t="s">
        <v>182</v>
      </c>
      <c r="B38" s="161" t="s">
        <v>112</v>
      </c>
      <c r="C38" s="161" t="s">
        <v>120</v>
      </c>
      <c r="D38" s="162" t="s">
        <v>183</v>
      </c>
      <c r="E38" s="163" t="s">
        <v>184</v>
      </c>
      <c r="F38" s="161" t="s">
        <v>116</v>
      </c>
      <c r="G38" s="164">
        <v>0.2</v>
      </c>
      <c r="H38" s="165"/>
      <c r="I38" s="165">
        <f t="shared" si="3"/>
        <v>0</v>
      </c>
      <c r="J38" s="166">
        <v>2.25634</v>
      </c>
      <c r="K38" s="164">
        <f t="shared" si="4"/>
        <v>0.451268</v>
      </c>
      <c r="L38" s="166">
        <v>0</v>
      </c>
      <c r="M38" s="164">
        <f t="shared" si="5"/>
        <v>0</v>
      </c>
      <c r="N38" s="167">
        <v>21</v>
      </c>
      <c r="O38" s="168">
        <v>4</v>
      </c>
      <c r="P38" s="13" t="s">
        <v>117</v>
      </c>
    </row>
    <row r="39" spans="1:16" s="13" customFormat="1" ht="24" customHeight="1">
      <c r="A39" s="161" t="s">
        <v>185</v>
      </c>
      <c r="B39" s="161" t="s">
        <v>112</v>
      </c>
      <c r="C39" s="161" t="s">
        <v>120</v>
      </c>
      <c r="D39" s="162" t="s">
        <v>186</v>
      </c>
      <c r="E39" s="163" t="s">
        <v>187</v>
      </c>
      <c r="F39" s="161" t="s">
        <v>125</v>
      </c>
      <c r="G39" s="164">
        <v>99</v>
      </c>
      <c r="H39" s="165"/>
      <c r="I39" s="165">
        <f t="shared" si="3"/>
        <v>0</v>
      </c>
      <c r="J39" s="166">
        <v>0.042</v>
      </c>
      <c r="K39" s="164">
        <f t="shared" si="4"/>
        <v>4.158</v>
      </c>
      <c r="L39" s="166">
        <v>0</v>
      </c>
      <c r="M39" s="164">
        <f t="shared" si="5"/>
        <v>0</v>
      </c>
      <c r="N39" s="167">
        <v>21</v>
      </c>
      <c r="O39" s="168">
        <v>4</v>
      </c>
      <c r="P39" s="13" t="s">
        <v>117</v>
      </c>
    </row>
    <row r="40" spans="1:16" s="13" customFormat="1" ht="24" customHeight="1">
      <c r="A40" s="161" t="s">
        <v>188</v>
      </c>
      <c r="B40" s="161" t="s">
        <v>112</v>
      </c>
      <c r="C40" s="161" t="s">
        <v>120</v>
      </c>
      <c r="D40" s="162" t="s">
        <v>189</v>
      </c>
      <c r="E40" s="163" t="s">
        <v>190</v>
      </c>
      <c r="F40" s="161" t="s">
        <v>125</v>
      </c>
      <c r="G40" s="164">
        <v>1.8</v>
      </c>
      <c r="H40" s="165"/>
      <c r="I40" s="165">
        <f t="shared" si="3"/>
        <v>0</v>
      </c>
      <c r="J40" s="166">
        <v>0.07426</v>
      </c>
      <c r="K40" s="164">
        <f t="shared" si="4"/>
        <v>0.133668</v>
      </c>
      <c r="L40" s="166">
        <v>0</v>
      </c>
      <c r="M40" s="164">
        <f t="shared" si="5"/>
        <v>0</v>
      </c>
      <c r="N40" s="167">
        <v>21</v>
      </c>
      <c r="O40" s="168">
        <v>4</v>
      </c>
      <c r="P40" s="13" t="s">
        <v>117</v>
      </c>
    </row>
    <row r="41" spans="1:16" s="13" customFormat="1" ht="13.5" customHeight="1">
      <c r="A41" s="169" t="s">
        <v>191</v>
      </c>
      <c r="B41" s="169" t="s">
        <v>192</v>
      </c>
      <c r="C41" s="169" t="s">
        <v>193</v>
      </c>
      <c r="D41" s="170" t="s">
        <v>194</v>
      </c>
      <c r="E41" s="171" t="s">
        <v>195</v>
      </c>
      <c r="F41" s="169" t="s">
        <v>129</v>
      </c>
      <c r="G41" s="172">
        <v>2</v>
      </c>
      <c r="H41" s="173"/>
      <c r="I41" s="173">
        <f t="shared" si="3"/>
        <v>0</v>
      </c>
      <c r="J41" s="174">
        <v>0.0106</v>
      </c>
      <c r="K41" s="172">
        <f t="shared" si="4"/>
        <v>0.0212</v>
      </c>
      <c r="L41" s="174">
        <v>0</v>
      </c>
      <c r="M41" s="172">
        <f t="shared" si="5"/>
        <v>0</v>
      </c>
      <c r="N41" s="175">
        <v>21</v>
      </c>
      <c r="O41" s="176">
        <v>8</v>
      </c>
      <c r="P41" s="177" t="s">
        <v>117</v>
      </c>
    </row>
    <row r="42" spans="1:16" s="13" customFormat="1" ht="24" customHeight="1">
      <c r="A42" s="161" t="s">
        <v>196</v>
      </c>
      <c r="B42" s="161" t="s">
        <v>112</v>
      </c>
      <c r="C42" s="161" t="s">
        <v>120</v>
      </c>
      <c r="D42" s="162" t="s">
        <v>197</v>
      </c>
      <c r="E42" s="163" t="s">
        <v>198</v>
      </c>
      <c r="F42" s="161" t="s">
        <v>125</v>
      </c>
      <c r="G42" s="164">
        <v>4</v>
      </c>
      <c r="H42" s="165"/>
      <c r="I42" s="165">
        <f t="shared" si="3"/>
        <v>0</v>
      </c>
      <c r="J42" s="166">
        <v>0.0924</v>
      </c>
      <c r="K42" s="164">
        <f t="shared" si="4"/>
        <v>0.3696</v>
      </c>
      <c r="L42" s="166">
        <v>0</v>
      </c>
      <c r="M42" s="164">
        <f t="shared" si="5"/>
        <v>0</v>
      </c>
      <c r="N42" s="167">
        <v>21</v>
      </c>
      <c r="O42" s="168">
        <v>4</v>
      </c>
      <c r="P42" s="13" t="s">
        <v>117</v>
      </c>
    </row>
    <row r="43" spans="1:16" s="13" customFormat="1" ht="24" customHeight="1">
      <c r="A43" s="161" t="s">
        <v>199</v>
      </c>
      <c r="B43" s="161" t="s">
        <v>112</v>
      </c>
      <c r="C43" s="161" t="s">
        <v>120</v>
      </c>
      <c r="D43" s="162" t="s">
        <v>200</v>
      </c>
      <c r="E43" s="163" t="s">
        <v>201</v>
      </c>
      <c r="F43" s="161" t="s">
        <v>172</v>
      </c>
      <c r="G43" s="164">
        <v>6.2</v>
      </c>
      <c r="H43" s="165"/>
      <c r="I43" s="165">
        <f t="shared" si="3"/>
        <v>0</v>
      </c>
      <c r="J43" s="166">
        <v>0.00128</v>
      </c>
      <c r="K43" s="164">
        <f t="shared" si="4"/>
        <v>0.007936</v>
      </c>
      <c r="L43" s="166">
        <v>0</v>
      </c>
      <c r="M43" s="164">
        <f t="shared" si="5"/>
        <v>0</v>
      </c>
      <c r="N43" s="167">
        <v>21</v>
      </c>
      <c r="O43" s="168">
        <v>4</v>
      </c>
      <c r="P43" s="13" t="s">
        <v>117</v>
      </c>
    </row>
    <row r="44" spans="1:16" s="13" customFormat="1" ht="13.5" customHeight="1">
      <c r="A44" s="161" t="s">
        <v>202</v>
      </c>
      <c r="B44" s="161" t="s">
        <v>112</v>
      </c>
      <c r="C44" s="161" t="s">
        <v>120</v>
      </c>
      <c r="D44" s="162" t="s">
        <v>203</v>
      </c>
      <c r="E44" s="163" t="s">
        <v>204</v>
      </c>
      <c r="F44" s="161" t="s">
        <v>172</v>
      </c>
      <c r="G44" s="164">
        <v>6.2</v>
      </c>
      <c r="H44" s="165"/>
      <c r="I44" s="165">
        <f t="shared" si="3"/>
        <v>0</v>
      </c>
      <c r="J44" s="166">
        <v>1E-05</v>
      </c>
      <c r="K44" s="164">
        <f t="shared" si="4"/>
        <v>6.2E-05</v>
      </c>
      <c r="L44" s="166">
        <v>0</v>
      </c>
      <c r="M44" s="164">
        <f t="shared" si="5"/>
        <v>0</v>
      </c>
      <c r="N44" s="167">
        <v>21</v>
      </c>
      <c r="O44" s="168">
        <v>4</v>
      </c>
      <c r="P44" s="13" t="s">
        <v>117</v>
      </c>
    </row>
    <row r="45" spans="1:16" s="13" customFormat="1" ht="13.5" customHeight="1">
      <c r="A45" s="161" t="s">
        <v>205</v>
      </c>
      <c r="B45" s="161" t="s">
        <v>112</v>
      </c>
      <c r="C45" s="161" t="s">
        <v>131</v>
      </c>
      <c r="D45" s="162" t="s">
        <v>206</v>
      </c>
      <c r="E45" s="163" t="s">
        <v>207</v>
      </c>
      <c r="F45" s="161" t="s">
        <v>129</v>
      </c>
      <c r="G45" s="164">
        <v>4</v>
      </c>
      <c r="H45" s="165"/>
      <c r="I45" s="165">
        <f t="shared" si="3"/>
        <v>0</v>
      </c>
      <c r="J45" s="166">
        <v>0.04684</v>
      </c>
      <c r="K45" s="164">
        <f t="shared" si="4"/>
        <v>0.18736</v>
      </c>
      <c r="L45" s="166">
        <v>0</v>
      </c>
      <c r="M45" s="164">
        <f t="shared" si="5"/>
        <v>0</v>
      </c>
      <c r="N45" s="167">
        <v>21</v>
      </c>
      <c r="O45" s="168">
        <v>4</v>
      </c>
      <c r="P45" s="13" t="s">
        <v>117</v>
      </c>
    </row>
    <row r="46" spans="1:16" s="13" customFormat="1" ht="13.5" customHeight="1">
      <c r="A46" s="169" t="s">
        <v>208</v>
      </c>
      <c r="B46" s="169" t="s">
        <v>192</v>
      </c>
      <c r="C46" s="169" t="s">
        <v>193</v>
      </c>
      <c r="D46" s="170" t="s">
        <v>209</v>
      </c>
      <c r="E46" s="171" t="s">
        <v>210</v>
      </c>
      <c r="F46" s="169" t="s">
        <v>129</v>
      </c>
      <c r="G46" s="172">
        <v>2</v>
      </c>
      <c r="H46" s="173"/>
      <c r="I46" s="173">
        <f t="shared" si="3"/>
        <v>0</v>
      </c>
      <c r="J46" s="174">
        <v>0.0116</v>
      </c>
      <c r="K46" s="172">
        <f t="shared" si="4"/>
        <v>0.0232</v>
      </c>
      <c r="L46" s="174">
        <v>0</v>
      </c>
      <c r="M46" s="172">
        <f t="shared" si="5"/>
        <v>0</v>
      </c>
      <c r="N46" s="175">
        <v>21</v>
      </c>
      <c r="O46" s="176">
        <v>8</v>
      </c>
      <c r="P46" s="177" t="s">
        <v>117</v>
      </c>
    </row>
    <row r="47" spans="1:16" s="13" customFormat="1" ht="13.5" customHeight="1">
      <c r="A47" s="169" t="s">
        <v>211</v>
      </c>
      <c r="B47" s="169" t="s">
        <v>192</v>
      </c>
      <c r="C47" s="169" t="s">
        <v>193</v>
      </c>
      <c r="D47" s="170" t="s">
        <v>212</v>
      </c>
      <c r="E47" s="171" t="s">
        <v>213</v>
      </c>
      <c r="F47" s="169" t="s">
        <v>129</v>
      </c>
      <c r="G47" s="172">
        <v>2</v>
      </c>
      <c r="H47" s="173"/>
      <c r="I47" s="173">
        <f t="shared" si="3"/>
        <v>0</v>
      </c>
      <c r="J47" s="174">
        <v>0.0121</v>
      </c>
      <c r="K47" s="172">
        <f t="shared" si="4"/>
        <v>0.0242</v>
      </c>
      <c r="L47" s="174">
        <v>0</v>
      </c>
      <c r="M47" s="172">
        <f t="shared" si="5"/>
        <v>0</v>
      </c>
      <c r="N47" s="175">
        <v>21</v>
      </c>
      <c r="O47" s="176">
        <v>8</v>
      </c>
      <c r="P47" s="177" t="s">
        <v>117</v>
      </c>
    </row>
    <row r="48" spans="2:16" s="138" customFormat="1" ht="12.75" customHeight="1">
      <c r="B48" s="139" t="s">
        <v>66</v>
      </c>
      <c r="D48" s="140" t="s">
        <v>145</v>
      </c>
      <c r="E48" s="140" t="s">
        <v>214</v>
      </c>
      <c r="I48" s="141">
        <f>SUM(I49:I79)</f>
        <v>0</v>
      </c>
      <c r="K48" s="142">
        <f>SUM(K49:K79)</f>
        <v>0.315776</v>
      </c>
      <c r="M48" s="142">
        <f>SUM(M49:M79)</f>
        <v>79.31957999999997</v>
      </c>
      <c r="P48" s="140" t="s">
        <v>110</v>
      </c>
    </row>
    <row r="49" spans="1:16" s="13" customFormat="1" ht="13.5" customHeight="1">
      <c r="A49" s="161" t="s">
        <v>215</v>
      </c>
      <c r="B49" s="161" t="s">
        <v>112</v>
      </c>
      <c r="C49" s="161" t="s">
        <v>216</v>
      </c>
      <c r="D49" s="162" t="s">
        <v>217</v>
      </c>
      <c r="E49" s="163" t="s">
        <v>218</v>
      </c>
      <c r="F49" s="161" t="s">
        <v>125</v>
      </c>
      <c r="G49" s="164">
        <v>8</v>
      </c>
      <c r="H49" s="165"/>
      <c r="I49" s="165">
        <f aca="true" t="shared" si="6" ref="I49:I79">ROUND(G49*H49,2)</f>
        <v>0</v>
      </c>
      <c r="J49" s="166">
        <v>0</v>
      </c>
      <c r="K49" s="164">
        <f aca="true" t="shared" si="7" ref="K49:K79">G49*J49</f>
        <v>0</v>
      </c>
      <c r="L49" s="166">
        <v>0</v>
      </c>
      <c r="M49" s="164">
        <f aca="true" t="shared" si="8" ref="M49:M79">G49*L49</f>
        <v>0</v>
      </c>
      <c r="N49" s="167">
        <v>21</v>
      </c>
      <c r="O49" s="168">
        <v>4</v>
      </c>
      <c r="P49" s="13" t="s">
        <v>117</v>
      </c>
    </row>
    <row r="50" spans="1:16" s="13" customFormat="1" ht="24" customHeight="1">
      <c r="A50" s="161" t="s">
        <v>219</v>
      </c>
      <c r="B50" s="161" t="s">
        <v>112</v>
      </c>
      <c r="C50" s="161" t="s">
        <v>220</v>
      </c>
      <c r="D50" s="162" t="s">
        <v>221</v>
      </c>
      <c r="E50" s="163" t="s">
        <v>222</v>
      </c>
      <c r="F50" s="161" t="s">
        <v>125</v>
      </c>
      <c r="G50" s="164">
        <v>165.2</v>
      </c>
      <c r="H50" s="165"/>
      <c r="I50" s="165">
        <f t="shared" si="6"/>
        <v>0</v>
      </c>
      <c r="J50" s="166">
        <v>0.00013</v>
      </c>
      <c r="K50" s="164">
        <f t="shared" si="7"/>
        <v>0.021475999999999995</v>
      </c>
      <c r="L50" s="166">
        <v>0</v>
      </c>
      <c r="M50" s="164">
        <f t="shared" si="8"/>
        <v>0</v>
      </c>
      <c r="N50" s="167">
        <v>21</v>
      </c>
      <c r="O50" s="168">
        <v>4</v>
      </c>
      <c r="P50" s="13" t="s">
        <v>117</v>
      </c>
    </row>
    <row r="51" spans="1:16" s="13" customFormat="1" ht="24" customHeight="1">
      <c r="A51" s="161" t="s">
        <v>223</v>
      </c>
      <c r="B51" s="161" t="s">
        <v>112</v>
      </c>
      <c r="C51" s="161" t="s">
        <v>120</v>
      </c>
      <c r="D51" s="162" t="s">
        <v>224</v>
      </c>
      <c r="E51" s="163" t="s">
        <v>225</v>
      </c>
      <c r="F51" s="161" t="s">
        <v>125</v>
      </c>
      <c r="G51" s="164">
        <v>325</v>
      </c>
      <c r="H51" s="165"/>
      <c r="I51" s="165">
        <f t="shared" si="6"/>
        <v>0</v>
      </c>
      <c r="J51" s="166">
        <v>4E-05</v>
      </c>
      <c r="K51" s="164">
        <f t="shared" si="7"/>
        <v>0.013000000000000001</v>
      </c>
      <c r="L51" s="166">
        <v>0</v>
      </c>
      <c r="M51" s="164">
        <f t="shared" si="8"/>
        <v>0</v>
      </c>
      <c r="N51" s="167">
        <v>21</v>
      </c>
      <c r="O51" s="168">
        <v>4</v>
      </c>
      <c r="P51" s="13" t="s">
        <v>117</v>
      </c>
    </row>
    <row r="52" spans="1:16" s="13" customFormat="1" ht="13.5" customHeight="1">
      <c r="A52" s="161" t="s">
        <v>226</v>
      </c>
      <c r="B52" s="161" t="s">
        <v>112</v>
      </c>
      <c r="C52" s="161" t="s">
        <v>227</v>
      </c>
      <c r="D52" s="162" t="s">
        <v>228</v>
      </c>
      <c r="E52" s="163" t="s">
        <v>229</v>
      </c>
      <c r="F52" s="161" t="s">
        <v>125</v>
      </c>
      <c r="G52" s="164">
        <v>129.4</v>
      </c>
      <c r="H52" s="165"/>
      <c r="I52" s="165">
        <f t="shared" si="6"/>
        <v>0</v>
      </c>
      <c r="J52" s="166">
        <v>0</v>
      </c>
      <c r="K52" s="164">
        <f t="shared" si="7"/>
        <v>0</v>
      </c>
      <c r="L52" s="166">
        <v>0.261</v>
      </c>
      <c r="M52" s="164">
        <f t="shared" si="8"/>
        <v>33.7734</v>
      </c>
      <c r="N52" s="167">
        <v>21</v>
      </c>
      <c r="O52" s="168">
        <v>4</v>
      </c>
      <c r="P52" s="13" t="s">
        <v>117</v>
      </c>
    </row>
    <row r="53" spans="1:16" s="13" customFormat="1" ht="13.5" customHeight="1">
      <c r="A53" s="161" t="s">
        <v>230</v>
      </c>
      <c r="B53" s="161" t="s">
        <v>112</v>
      </c>
      <c r="C53" s="161" t="s">
        <v>227</v>
      </c>
      <c r="D53" s="162" t="s">
        <v>231</v>
      </c>
      <c r="E53" s="163" t="s">
        <v>232</v>
      </c>
      <c r="F53" s="161" t="s">
        <v>125</v>
      </c>
      <c r="G53" s="164">
        <v>27</v>
      </c>
      <c r="H53" s="165"/>
      <c r="I53" s="165">
        <f t="shared" si="6"/>
        <v>0</v>
      </c>
      <c r="J53" s="166">
        <v>0</v>
      </c>
      <c r="K53" s="164">
        <f t="shared" si="7"/>
        <v>0</v>
      </c>
      <c r="L53" s="166">
        <v>0.261</v>
      </c>
      <c r="M53" s="164">
        <f t="shared" si="8"/>
        <v>7.047000000000001</v>
      </c>
      <c r="N53" s="167">
        <v>21</v>
      </c>
      <c r="O53" s="168">
        <v>4</v>
      </c>
      <c r="P53" s="13" t="s">
        <v>117</v>
      </c>
    </row>
    <row r="54" spans="1:16" s="13" customFormat="1" ht="24" customHeight="1">
      <c r="A54" s="161" t="s">
        <v>233</v>
      </c>
      <c r="B54" s="161" t="s">
        <v>112</v>
      </c>
      <c r="C54" s="161" t="s">
        <v>227</v>
      </c>
      <c r="D54" s="162" t="s">
        <v>234</v>
      </c>
      <c r="E54" s="163" t="s">
        <v>235</v>
      </c>
      <c r="F54" s="161" t="s">
        <v>116</v>
      </c>
      <c r="G54" s="164">
        <v>1.41</v>
      </c>
      <c r="H54" s="165"/>
      <c r="I54" s="165">
        <f t="shared" si="6"/>
        <v>0</v>
      </c>
      <c r="J54" s="166">
        <v>0</v>
      </c>
      <c r="K54" s="164">
        <f t="shared" si="7"/>
        <v>0</v>
      </c>
      <c r="L54" s="166">
        <v>1.8</v>
      </c>
      <c r="M54" s="164">
        <f t="shared" si="8"/>
        <v>2.538</v>
      </c>
      <c r="N54" s="167">
        <v>21</v>
      </c>
      <c r="O54" s="168">
        <v>4</v>
      </c>
      <c r="P54" s="13" t="s">
        <v>117</v>
      </c>
    </row>
    <row r="55" spans="1:16" s="13" customFormat="1" ht="13.5" customHeight="1">
      <c r="A55" s="161" t="s">
        <v>236</v>
      </c>
      <c r="B55" s="161" t="s">
        <v>112</v>
      </c>
      <c r="C55" s="161" t="s">
        <v>227</v>
      </c>
      <c r="D55" s="162" t="s">
        <v>237</v>
      </c>
      <c r="E55" s="163" t="s">
        <v>238</v>
      </c>
      <c r="F55" s="161" t="s">
        <v>125</v>
      </c>
      <c r="G55" s="164">
        <v>4</v>
      </c>
      <c r="H55" s="165"/>
      <c r="I55" s="165">
        <f t="shared" si="6"/>
        <v>0</v>
      </c>
      <c r="J55" s="166">
        <v>0</v>
      </c>
      <c r="K55" s="164">
        <f t="shared" si="7"/>
        <v>0</v>
      </c>
      <c r="L55" s="166">
        <v>0.055</v>
      </c>
      <c r="M55" s="164">
        <f t="shared" si="8"/>
        <v>0.22</v>
      </c>
      <c r="N55" s="167">
        <v>21</v>
      </c>
      <c r="O55" s="168">
        <v>4</v>
      </c>
      <c r="P55" s="13" t="s">
        <v>117</v>
      </c>
    </row>
    <row r="56" spans="1:16" s="13" customFormat="1" ht="24" customHeight="1">
      <c r="A56" s="161" t="s">
        <v>239</v>
      </c>
      <c r="B56" s="161" t="s">
        <v>112</v>
      </c>
      <c r="C56" s="161" t="s">
        <v>227</v>
      </c>
      <c r="D56" s="162" t="s">
        <v>240</v>
      </c>
      <c r="E56" s="163" t="s">
        <v>241</v>
      </c>
      <c r="F56" s="161" t="s">
        <v>125</v>
      </c>
      <c r="G56" s="164">
        <v>1</v>
      </c>
      <c r="H56" s="165"/>
      <c r="I56" s="165">
        <f t="shared" si="6"/>
        <v>0</v>
      </c>
      <c r="J56" s="166">
        <v>0</v>
      </c>
      <c r="K56" s="164">
        <f t="shared" si="7"/>
        <v>0</v>
      </c>
      <c r="L56" s="166">
        <v>0.192</v>
      </c>
      <c r="M56" s="164">
        <f t="shared" si="8"/>
        <v>0.192</v>
      </c>
      <c r="N56" s="167">
        <v>21</v>
      </c>
      <c r="O56" s="168">
        <v>4</v>
      </c>
      <c r="P56" s="13" t="s">
        <v>117</v>
      </c>
    </row>
    <row r="57" spans="1:16" s="13" customFormat="1" ht="24" customHeight="1">
      <c r="A57" s="161" t="s">
        <v>242</v>
      </c>
      <c r="B57" s="161" t="s">
        <v>112</v>
      </c>
      <c r="C57" s="161" t="s">
        <v>227</v>
      </c>
      <c r="D57" s="162" t="s">
        <v>243</v>
      </c>
      <c r="E57" s="163" t="s">
        <v>244</v>
      </c>
      <c r="F57" s="161" t="s">
        <v>116</v>
      </c>
      <c r="G57" s="164">
        <v>0.2</v>
      </c>
      <c r="H57" s="165"/>
      <c r="I57" s="165">
        <f t="shared" si="6"/>
        <v>0</v>
      </c>
      <c r="J57" s="166">
        <v>0</v>
      </c>
      <c r="K57" s="164">
        <f t="shared" si="7"/>
        <v>0</v>
      </c>
      <c r="L57" s="166">
        <v>2.2</v>
      </c>
      <c r="M57" s="164">
        <f t="shared" si="8"/>
        <v>0.44000000000000006</v>
      </c>
      <c r="N57" s="167">
        <v>21</v>
      </c>
      <c r="O57" s="168">
        <v>4</v>
      </c>
      <c r="P57" s="13" t="s">
        <v>117</v>
      </c>
    </row>
    <row r="58" spans="1:16" s="13" customFormat="1" ht="24" customHeight="1">
      <c r="A58" s="161" t="s">
        <v>245</v>
      </c>
      <c r="B58" s="161" t="s">
        <v>112</v>
      </c>
      <c r="C58" s="161" t="s">
        <v>227</v>
      </c>
      <c r="D58" s="162" t="s">
        <v>246</v>
      </c>
      <c r="E58" s="163" t="s">
        <v>247</v>
      </c>
      <c r="F58" s="161" t="s">
        <v>116</v>
      </c>
      <c r="G58" s="164">
        <v>6.72</v>
      </c>
      <c r="H58" s="165"/>
      <c r="I58" s="165">
        <f t="shared" si="6"/>
        <v>0</v>
      </c>
      <c r="J58" s="166">
        <v>0</v>
      </c>
      <c r="K58" s="164">
        <f t="shared" si="7"/>
        <v>0</v>
      </c>
      <c r="L58" s="166">
        <v>2.2</v>
      </c>
      <c r="M58" s="164">
        <f t="shared" si="8"/>
        <v>14.784</v>
      </c>
      <c r="N58" s="167">
        <v>21</v>
      </c>
      <c r="O58" s="168">
        <v>4</v>
      </c>
      <c r="P58" s="13" t="s">
        <v>117</v>
      </c>
    </row>
    <row r="59" spans="1:16" s="13" customFormat="1" ht="24" customHeight="1">
      <c r="A59" s="161" t="s">
        <v>248</v>
      </c>
      <c r="B59" s="161" t="s">
        <v>112</v>
      </c>
      <c r="C59" s="161" t="s">
        <v>227</v>
      </c>
      <c r="D59" s="162" t="s">
        <v>249</v>
      </c>
      <c r="E59" s="163" t="s">
        <v>250</v>
      </c>
      <c r="F59" s="161" t="s">
        <v>116</v>
      </c>
      <c r="G59" s="164">
        <v>3</v>
      </c>
      <c r="H59" s="165"/>
      <c r="I59" s="165">
        <f t="shared" si="6"/>
        <v>0</v>
      </c>
      <c r="J59" s="166">
        <v>0</v>
      </c>
      <c r="K59" s="164">
        <f t="shared" si="7"/>
        <v>0</v>
      </c>
      <c r="L59" s="166">
        <v>2.2</v>
      </c>
      <c r="M59" s="164">
        <f t="shared" si="8"/>
        <v>6.6000000000000005</v>
      </c>
      <c r="N59" s="167">
        <v>21</v>
      </c>
      <c r="O59" s="168">
        <v>4</v>
      </c>
      <c r="P59" s="13" t="s">
        <v>117</v>
      </c>
    </row>
    <row r="60" spans="1:16" s="13" customFormat="1" ht="13.5" customHeight="1">
      <c r="A60" s="161" t="s">
        <v>251</v>
      </c>
      <c r="B60" s="161" t="s">
        <v>112</v>
      </c>
      <c r="C60" s="161" t="s">
        <v>227</v>
      </c>
      <c r="D60" s="162" t="s">
        <v>252</v>
      </c>
      <c r="E60" s="163" t="s">
        <v>253</v>
      </c>
      <c r="F60" s="161" t="s">
        <v>125</v>
      </c>
      <c r="G60" s="164">
        <v>13.5</v>
      </c>
      <c r="H60" s="165"/>
      <c r="I60" s="165">
        <f t="shared" si="6"/>
        <v>0</v>
      </c>
      <c r="J60" s="166">
        <v>0</v>
      </c>
      <c r="K60" s="164">
        <f t="shared" si="7"/>
        <v>0</v>
      </c>
      <c r="L60" s="166">
        <v>0</v>
      </c>
      <c r="M60" s="164">
        <f t="shared" si="8"/>
        <v>0</v>
      </c>
      <c r="N60" s="167">
        <v>21</v>
      </c>
      <c r="O60" s="168">
        <v>4</v>
      </c>
      <c r="P60" s="13" t="s">
        <v>117</v>
      </c>
    </row>
    <row r="61" spans="1:16" s="13" customFormat="1" ht="13.5" customHeight="1">
      <c r="A61" s="161" t="s">
        <v>254</v>
      </c>
      <c r="B61" s="161" t="s">
        <v>112</v>
      </c>
      <c r="C61" s="161" t="s">
        <v>227</v>
      </c>
      <c r="D61" s="162" t="s">
        <v>255</v>
      </c>
      <c r="E61" s="163" t="s">
        <v>256</v>
      </c>
      <c r="F61" s="161" t="s">
        <v>172</v>
      </c>
      <c r="G61" s="164">
        <v>12.5</v>
      </c>
      <c r="H61" s="165"/>
      <c r="I61" s="165">
        <f t="shared" si="6"/>
        <v>0</v>
      </c>
      <c r="J61" s="166">
        <v>0</v>
      </c>
      <c r="K61" s="164">
        <f t="shared" si="7"/>
        <v>0</v>
      </c>
      <c r="L61" s="166">
        <v>0.044</v>
      </c>
      <c r="M61" s="164">
        <f t="shared" si="8"/>
        <v>0.5499999999999999</v>
      </c>
      <c r="N61" s="167">
        <v>21</v>
      </c>
      <c r="O61" s="168">
        <v>4</v>
      </c>
      <c r="P61" s="13" t="s">
        <v>117</v>
      </c>
    </row>
    <row r="62" spans="1:16" s="13" customFormat="1" ht="13.5" customHeight="1">
      <c r="A62" s="161" t="s">
        <v>257</v>
      </c>
      <c r="B62" s="161" t="s">
        <v>112</v>
      </c>
      <c r="C62" s="161" t="s">
        <v>227</v>
      </c>
      <c r="D62" s="162" t="s">
        <v>258</v>
      </c>
      <c r="E62" s="163" t="s">
        <v>259</v>
      </c>
      <c r="F62" s="161" t="s">
        <v>172</v>
      </c>
      <c r="G62" s="164">
        <v>110</v>
      </c>
      <c r="H62" s="165"/>
      <c r="I62" s="165">
        <f t="shared" si="6"/>
        <v>0</v>
      </c>
      <c r="J62" s="166">
        <v>0</v>
      </c>
      <c r="K62" s="164">
        <f t="shared" si="7"/>
        <v>0</v>
      </c>
      <c r="L62" s="166">
        <v>0.009</v>
      </c>
      <c r="M62" s="164">
        <f t="shared" si="8"/>
        <v>0.9899999999999999</v>
      </c>
      <c r="N62" s="167">
        <v>21</v>
      </c>
      <c r="O62" s="168">
        <v>4</v>
      </c>
      <c r="P62" s="13" t="s">
        <v>117</v>
      </c>
    </row>
    <row r="63" spans="1:16" s="13" customFormat="1" ht="24" customHeight="1">
      <c r="A63" s="161" t="s">
        <v>260</v>
      </c>
      <c r="B63" s="161" t="s">
        <v>112</v>
      </c>
      <c r="C63" s="161" t="s">
        <v>227</v>
      </c>
      <c r="D63" s="162" t="s">
        <v>261</v>
      </c>
      <c r="E63" s="163" t="s">
        <v>262</v>
      </c>
      <c r="F63" s="161" t="s">
        <v>125</v>
      </c>
      <c r="G63" s="164">
        <v>1.5</v>
      </c>
      <c r="H63" s="165"/>
      <c r="I63" s="165">
        <f t="shared" si="6"/>
        <v>0</v>
      </c>
      <c r="J63" s="166">
        <v>0</v>
      </c>
      <c r="K63" s="164">
        <f t="shared" si="7"/>
        <v>0</v>
      </c>
      <c r="L63" s="166">
        <v>0.041</v>
      </c>
      <c r="M63" s="164">
        <f t="shared" si="8"/>
        <v>0.0615</v>
      </c>
      <c r="N63" s="167">
        <v>21</v>
      </c>
      <c r="O63" s="168">
        <v>4</v>
      </c>
      <c r="P63" s="13" t="s">
        <v>117</v>
      </c>
    </row>
    <row r="64" spans="1:16" s="13" customFormat="1" ht="24" customHeight="1">
      <c r="A64" s="161" t="s">
        <v>263</v>
      </c>
      <c r="B64" s="161" t="s">
        <v>112</v>
      </c>
      <c r="C64" s="161" t="s">
        <v>227</v>
      </c>
      <c r="D64" s="162" t="s">
        <v>264</v>
      </c>
      <c r="E64" s="163" t="s">
        <v>265</v>
      </c>
      <c r="F64" s="161" t="s">
        <v>125</v>
      </c>
      <c r="G64" s="164">
        <v>5.4</v>
      </c>
      <c r="H64" s="165"/>
      <c r="I64" s="165">
        <f t="shared" si="6"/>
        <v>0</v>
      </c>
      <c r="J64" s="166">
        <v>0</v>
      </c>
      <c r="K64" s="164">
        <f t="shared" si="7"/>
        <v>0</v>
      </c>
      <c r="L64" s="166">
        <v>0.023</v>
      </c>
      <c r="M64" s="164">
        <f t="shared" si="8"/>
        <v>0.1242</v>
      </c>
      <c r="N64" s="167">
        <v>21</v>
      </c>
      <c r="O64" s="168">
        <v>4</v>
      </c>
      <c r="P64" s="13" t="s">
        <v>117</v>
      </c>
    </row>
    <row r="65" spans="1:16" s="13" customFormat="1" ht="24" customHeight="1">
      <c r="A65" s="161" t="s">
        <v>266</v>
      </c>
      <c r="B65" s="161" t="s">
        <v>112</v>
      </c>
      <c r="C65" s="161" t="s">
        <v>227</v>
      </c>
      <c r="D65" s="162" t="s">
        <v>267</v>
      </c>
      <c r="E65" s="163" t="s">
        <v>268</v>
      </c>
      <c r="F65" s="161" t="s">
        <v>125</v>
      </c>
      <c r="G65" s="164">
        <v>13.6</v>
      </c>
      <c r="H65" s="165"/>
      <c r="I65" s="165">
        <f t="shared" si="6"/>
        <v>0</v>
      </c>
      <c r="J65" s="166">
        <v>0</v>
      </c>
      <c r="K65" s="164">
        <f t="shared" si="7"/>
        <v>0</v>
      </c>
      <c r="L65" s="166">
        <v>0.048</v>
      </c>
      <c r="M65" s="164">
        <f t="shared" si="8"/>
        <v>0.6528</v>
      </c>
      <c r="N65" s="167">
        <v>21</v>
      </c>
      <c r="O65" s="168">
        <v>4</v>
      </c>
      <c r="P65" s="13" t="s">
        <v>117</v>
      </c>
    </row>
    <row r="66" spans="1:16" s="13" customFormat="1" ht="24" customHeight="1">
      <c r="A66" s="161" t="s">
        <v>269</v>
      </c>
      <c r="B66" s="161" t="s">
        <v>112</v>
      </c>
      <c r="C66" s="161" t="s">
        <v>227</v>
      </c>
      <c r="D66" s="162" t="s">
        <v>270</v>
      </c>
      <c r="E66" s="163" t="s">
        <v>271</v>
      </c>
      <c r="F66" s="161" t="s">
        <v>125</v>
      </c>
      <c r="G66" s="164">
        <v>2.16</v>
      </c>
      <c r="H66" s="165"/>
      <c r="I66" s="165">
        <f t="shared" si="6"/>
        <v>0</v>
      </c>
      <c r="J66" s="166">
        <v>0</v>
      </c>
      <c r="K66" s="164">
        <f t="shared" si="7"/>
        <v>0</v>
      </c>
      <c r="L66" s="166">
        <v>0.048</v>
      </c>
      <c r="M66" s="164">
        <f t="shared" si="8"/>
        <v>0.10368000000000001</v>
      </c>
      <c r="N66" s="167">
        <v>21</v>
      </c>
      <c r="O66" s="168">
        <v>4</v>
      </c>
      <c r="P66" s="13" t="s">
        <v>117</v>
      </c>
    </row>
    <row r="67" spans="1:16" s="13" customFormat="1" ht="24" customHeight="1">
      <c r="A67" s="161" t="s">
        <v>272</v>
      </c>
      <c r="B67" s="161" t="s">
        <v>112</v>
      </c>
      <c r="C67" s="161" t="s">
        <v>227</v>
      </c>
      <c r="D67" s="162" t="s">
        <v>273</v>
      </c>
      <c r="E67" s="163" t="s">
        <v>274</v>
      </c>
      <c r="F67" s="161" t="s">
        <v>125</v>
      </c>
      <c r="G67" s="164">
        <v>9</v>
      </c>
      <c r="H67" s="165"/>
      <c r="I67" s="165">
        <f t="shared" si="6"/>
        <v>0</v>
      </c>
      <c r="J67" s="166">
        <v>0</v>
      </c>
      <c r="K67" s="164">
        <f t="shared" si="7"/>
        <v>0</v>
      </c>
      <c r="L67" s="166">
        <v>0.038</v>
      </c>
      <c r="M67" s="164">
        <f t="shared" si="8"/>
        <v>0.34199999999999997</v>
      </c>
      <c r="N67" s="167">
        <v>21</v>
      </c>
      <c r="O67" s="168">
        <v>4</v>
      </c>
      <c r="P67" s="13" t="s">
        <v>117</v>
      </c>
    </row>
    <row r="68" spans="1:16" s="13" customFormat="1" ht="13.5" customHeight="1">
      <c r="A68" s="161" t="s">
        <v>275</v>
      </c>
      <c r="B68" s="161" t="s">
        <v>112</v>
      </c>
      <c r="C68" s="161" t="s">
        <v>227</v>
      </c>
      <c r="D68" s="162" t="s">
        <v>276</v>
      </c>
      <c r="E68" s="163" t="s">
        <v>277</v>
      </c>
      <c r="F68" s="161" t="s">
        <v>125</v>
      </c>
      <c r="G68" s="164">
        <v>10.2</v>
      </c>
      <c r="H68" s="165"/>
      <c r="I68" s="165">
        <f t="shared" si="6"/>
        <v>0</v>
      </c>
      <c r="J68" s="166">
        <v>0</v>
      </c>
      <c r="K68" s="164">
        <f t="shared" si="7"/>
        <v>0</v>
      </c>
      <c r="L68" s="166">
        <v>0.076</v>
      </c>
      <c r="M68" s="164">
        <f t="shared" si="8"/>
        <v>0.7751999999999999</v>
      </c>
      <c r="N68" s="167">
        <v>21</v>
      </c>
      <c r="O68" s="168">
        <v>4</v>
      </c>
      <c r="P68" s="13" t="s">
        <v>117</v>
      </c>
    </row>
    <row r="69" spans="1:16" s="13" customFormat="1" ht="13.5" customHeight="1">
      <c r="A69" s="161" t="s">
        <v>278</v>
      </c>
      <c r="B69" s="161" t="s">
        <v>112</v>
      </c>
      <c r="C69" s="161" t="s">
        <v>227</v>
      </c>
      <c r="D69" s="162" t="s">
        <v>279</v>
      </c>
      <c r="E69" s="163" t="s">
        <v>280</v>
      </c>
      <c r="F69" s="161" t="s">
        <v>172</v>
      </c>
      <c r="G69" s="164">
        <v>2.2</v>
      </c>
      <c r="H69" s="165"/>
      <c r="I69" s="165">
        <f t="shared" si="6"/>
        <v>0</v>
      </c>
      <c r="J69" s="166">
        <v>0</v>
      </c>
      <c r="K69" s="164">
        <f t="shared" si="7"/>
        <v>0</v>
      </c>
      <c r="L69" s="166">
        <v>0.054</v>
      </c>
      <c r="M69" s="164">
        <f t="shared" si="8"/>
        <v>0.1188</v>
      </c>
      <c r="N69" s="167">
        <v>21</v>
      </c>
      <c r="O69" s="168">
        <v>4</v>
      </c>
      <c r="P69" s="13" t="s">
        <v>117</v>
      </c>
    </row>
    <row r="70" spans="1:16" s="13" customFormat="1" ht="24" customHeight="1">
      <c r="A70" s="161" t="s">
        <v>281</v>
      </c>
      <c r="B70" s="161" t="s">
        <v>112</v>
      </c>
      <c r="C70" s="161" t="s">
        <v>227</v>
      </c>
      <c r="D70" s="162" t="s">
        <v>282</v>
      </c>
      <c r="E70" s="163" t="s">
        <v>283</v>
      </c>
      <c r="F70" s="161" t="s">
        <v>172</v>
      </c>
      <c r="G70" s="164">
        <v>6</v>
      </c>
      <c r="H70" s="165"/>
      <c r="I70" s="165">
        <f t="shared" si="6"/>
        <v>0</v>
      </c>
      <c r="J70" s="166">
        <v>0.02283</v>
      </c>
      <c r="K70" s="164">
        <f t="shared" si="7"/>
        <v>0.13698</v>
      </c>
      <c r="L70" s="166">
        <v>0</v>
      </c>
      <c r="M70" s="164">
        <f t="shared" si="8"/>
        <v>0</v>
      </c>
      <c r="N70" s="167">
        <v>21</v>
      </c>
      <c r="O70" s="168">
        <v>4</v>
      </c>
      <c r="P70" s="13" t="s">
        <v>117</v>
      </c>
    </row>
    <row r="71" spans="1:16" s="13" customFormat="1" ht="24" customHeight="1">
      <c r="A71" s="161" t="s">
        <v>284</v>
      </c>
      <c r="B71" s="161" t="s">
        <v>112</v>
      </c>
      <c r="C71" s="161" t="s">
        <v>227</v>
      </c>
      <c r="D71" s="162" t="s">
        <v>285</v>
      </c>
      <c r="E71" s="163" t="s">
        <v>286</v>
      </c>
      <c r="F71" s="161" t="s">
        <v>172</v>
      </c>
      <c r="G71" s="164">
        <v>8</v>
      </c>
      <c r="H71" s="165"/>
      <c r="I71" s="165">
        <f t="shared" si="6"/>
        <v>0</v>
      </c>
      <c r="J71" s="166">
        <v>0.01804</v>
      </c>
      <c r="K71" s="164">
        <f t="shared" si="7"/>
        <v>0.14432</v>
      </c>
      <c r="L71" s="166">
        <v>0</v>
      </c>
      <c r="M71" s="164">
        <f t="shared" si="8"/>
        <v>0</v>
      </c>
      <c r="N71" s="167">
        <v>21</v>
      </c>
      <c r="O71" s="168">
        <v>4</v>
      </c>
      <c r="P71" s="13" t="s">
        <v>117</v>
      </c>
    </row>
    <row r="72" spans="1:16" s="13" customFormat="1" ht="13.5" customHeight="1">
      <c r="A72" s="161" t="s">
        <v>287</v>
      </c>
      <c r="B72" s="161" t="s">
        <v>112</v>
      </c>
      <c r="C72" s="161" t="s">
        <v>227</v>
      </c>
      <c r="D72" s="162" t="s">
        <v>288</v>
      </c>
      <c r="E72" s="163" t="s">
        <v>289</v>
      </c>
      <c r="F72" s="161" t="s">
        <v>172</v>
      </c>
      <c r="G72" s="164">
        <v>33</v>
      </c>
      <c r="H72" s="165"/>
      <c r="I72" s="165">
        <f t="shared" si="6"/>
        <v>0</v>
      </c>
      <c r="J72" s="166">
        <v>0</v>
      </c>
      <c r="K72" s="164">
        <f t="shared" si="7"/>
        <v>0</v>
      </c>
      <c r="L72" s="166">
        <v>0.01</v>
      </c>
      <c r="M72" s="164">
        <f t="shared" si="8"/>
        <v>0.33</v>
      </c>
      <c r="N72" s="167">
        <v>21</v>
      </c>
      <c r="O72" s="168">
        <v>4</v>
      </c>
      <c r="P72" s="13" t="s">
        <v>117</v>
      </c>
    </row>
    <row r="73" spans="1:16" s="13" customFormat="1" ht="24" customHeight="1">
      <c r="A73" s="161" t="s">
        <v>290</v>
      </c>
      <c r="B73" s="161" t="s">
        <v>112</v>
      </c>
      <c r="C73" s="161" t="s">
        <v>227</v>
      </c>
      <c r="D73" s="162" t="s">
        <v>291</v>
      </c>
      <c r="E73" s="163" t="s">
        <v>292</v>
      </c>
      <c r="F73" s="161" t="s">
        <v>125</v>
      </c>
      <c r="G73" s="164">
        <v>4</v>
      </c>
      <c r="H73" s="165"/>
      <c r="I73" s="165">
        <f t="shared" si="6"/>
        <v>0</v>
      </c>
      <c r="J73" s="166">
        <v>0</v>
      </c>
      <c r="K73" s="164">
        <f t="shared" si="7"/>
        <v>0</v>
      </c>
      <c r="L73" s="166">
        <v>0.068</v>
      </c>
      <c r="M73" s="164">
        <f t="shared" si="8"/>
        <v>0.272</v>
      </c>
      <c r="N73" s="167">
        <v>21</v>
      </c>
      <c r="O73" s="168">
        <v>4</v>
      </c>
      <c r="P73" s="13" t="s">
        <v>117</v>
      </c>
    </row>
    <row r="74" spans="1:16" s="13" customFormat="1" ht="24" customHeight="1">
      <c r="A74" s="161" t="s">
        <v>293</v>
      </c>
      <c r="B74" s="161" t="s">
        <v>112</v>
      </c>
      <c r="C74" s="161" t="s">
        <v>227</v>
      </c>
      <c r="D74" s="162" t="s">
        <v>294</v>
      </c>
      <c r="E74" s="163" t="s">
        <v>295</v>
      </c>
      <c r="F74" s="161" t="s">
        <v>125</v>
      </c>
      <c r="G74" s="164">
        <v>54</v>
      </c>
      <c r="H74" s="165"/>
      <c r="I74" s="165">
        <f t="shared" si="6"/>
        <v>0</v>
      </c>
      <c r="J74" s="166">
        <v>0</v>
      </c>
      <c r="K74" s="164">
        <f t="shared" si="7"/>
        <v>0</v>
      </c>
      <c r="L74" s="166">
        <v>0.068</v>
      </c>
      <c r="M74" s="164">
        <f t="shared" si="8"/>
        <v>3.672</v>
      </c>
      <c r="N74" s="167">
        <v>21</v>
      </c>
      <c r="O74" s="168">
        <v>4</v>
      </c>
      <c r="P74" s="13" t="s">
        <v>117</v>
      </c>
    </row>
    <row r="75" spans="1:16" s="13" customFormat="1" ht="13.5" customHeight="1">
      <c r="A75" s="161" t="s">
        <v>296</v>
      </c>
      <c r="B75" s="161" t="s">
        <v>112</v>
      </c>
      <c r="C75" s="161" t="s">
        <v>297</v>
      </c>
      <c r="D75" s="162" t="s">
        <v>298</v>
      </c>
      <c r="E75" s="163" t="s">
        <v>299</v>
      </c>
      <c r="F75" s="161" t="s">
        <v>125</v>
      </c>
      <c r="G75" s="164">
        <v>91</v>
      </c>
      <c r="H75" s="165"/>
      <c r="I75" s="165">
        <f t="shared" si="6"/>
        <v>0</v>
      </c>
      <c r="J75" s="166">
        <v>0</v>
      </c>
      <c r="K75" s="164">
        <f t="shared" si="7"/>
        <v>0</v>
      </c>
      <c r="L75" s="166">
        <v>0.063</v>
      </c>
      <c r="M75" s="164">
        <f t="shared" si="8"/>
        <v>5.733</v>
      </c>
      <c r="N75" s="167">
        <v>21</v>
      </c>
      <c r="O75" s="168">
        <v>4</v>
      </c>
      <c r="P75" s="13" t="s">
        <v>117</v>
      </c>
    </row>
    <row r="76" spans="1:16" s="13" customFormat="1" ht="24" customHeight="1">
      <c r="A76" s="161" t="s">
        <v>300</v>
      </c>
      <c r="B76" s="161" t="s">
        <v>112</v>
      </c>
      <c r="C76" s="161" t="s">
        <v>297</v>
      </c>
      <c r="D76" s="162" t="s">
        <v>301</v>
      </c>
      <c r="E76" s="163" t="s">
        <v>302</v>
      </c>
      <c r="F76" s="161" t="s">
        <v>125</v>
      </c>
      <c r="G76" s="164">
        <v>67.2</v>
      </c>
      <c r="H76" s="165"/>
      <c r="I76" s="165">
        <f t="shared" si="6"/>
        <v>0</v>
      </c>
      <c r="J76" s="166">
        <v>0</v>
      </c>
      <c r="K76" s="164">
        <f t="shared" si="7"/>
        <v>0</v>
      </c>
      <c r="L76" s="166">
        <v>0</v>
      </c>
      <c r="M76" s="164">
        <f t="shared" si="8"/>
        <v>0</v>
      </c>
      <c r="N76" s="167">
        <v>21</v>
      </c>
      <c r="O76" s="168">
        <v>4</v>
      </c>
      <c r="P76" s="13" t="s">
        <v>117</v>
      </c>
    </row>
    <row r="77" spans="1:16" s="13" customFormat="1" ht="24" customHeight="1">
      <c r="A77" s="161" t="s">
        <v>303</v>
      </c>
      <c r="B77" s="161" t="s">
        <v>112</v>
      </c>
      <c r="C77" s="161" t="s">
        <v>227</v>
      </c>
      <c r="D77" s="162" t="s">
        <v>304</v>
      </c>
      <c r="E77" s="163" t="s">
        <v>305</v>
      </c>
      <c r="F77" s="161" t="s">
        <v>134</v>
      </c>
      <c r="G77" s="164">
        <v>85.428</v>
      </c>
      <c r="H77" s="165"/>
      <c r="I77" s="165">
        <f t="shared" si="6"/>
        <v>0</v>
      </c>
      <c r="J77" s="166">
        <v>0</v>
      </c>
      <c r="K77" s="164">
        <f t="shared" si="7"/>
        <v>0</v>
      </c>
      <c r="L77" s="166">
        <v>0</v>
      </c>
      <c r="M77" s="164">
        <f t="shared" si="8"/>
        <v>0</v>
      </c>
      <c r="N77" s="167">
        <v>21</v>
      </c>
      <c r="O77" s="168">
        <v>4</v>
      </c>
      <c r="P77" s="13" t="s">
        <v>117</v>
      </c>
    </row>
    <row r="78" spans="1:16" s="13" customFormat="1" ht="24" customHeight="1">
      <c r="A78" s="161" t="s">
        <v>306</v>
      </c>
      <c r="B78" s="161" t="s">
        <v>112</v>
      </c>
      <c r="C78" s="161" t="s">
        <v>227</v>
      </c>
      <c r="D78" s="162" t="s">
        <v>307</v>
      </c>
      <c r="E78" s="163" t="s">
        <v>308</v>
      </c>
      <c r="F78" s="161" t="s">
        <v>134</v>
      </c>
      <c r="G78" s="164">
        <v>85.428</v>
      </c>
      <c r="H78" s="165"/>
      <c r="I78" s="165">
        <f t="shared" si="6"/>
        <v>0</v>
      </c>
      <c r="J78" s="166">
        <v>0</v>
      </c>
      <c r="K78" s="164">
        <f t="shared" si="7"/>
        <v>0</v>
      </c>
      <c r="L78" s="166">
        <v>0</v>
      </c>
      <c r="M78" s="164">
        <f t="shared" si="8"/>
        <v>0</v>
      </c>
      <c r="N78" s="167">
        <v>21</v>
      </c>
      <c r="O78" s="168">
        <v>4</v>
      </c>
      <c r="P78" s="13" t="s">
        <v>117</v>
      </c>
    </row>
    <row r="79" spans="1:16" s="13" customFormat="1" ht="24" customHeight="1">
      <c r="A79" s="161" t="s">
        <v>309</v>
      </c>
      <c r="B79" s="161" t="s">
        <v>112</v>
      </c>
      <c r="C79" s="161" t="s">
        <v>227</v>
      </c>
      <c r="D79" s="162" t="s">
        <v>310</v>
      </c>
      <c r="E79" s="163" t="s">
        <v>311</v>
      </c>
      <c r="F79" s="161" t="s">
        <v>134</v>
      </c>
      <c r="G79" s="164">
        <v>85.428</v>
      </c>
      <c r="H79" s="165"/>
      <c r="I79" s="165">
        <f t="shared" si="6"/>
        <v>0</v>
      </c>
      <c r="J79" s="166">
        <v>0</v>
      </c>
      <c r="K79" s="164">
        <f t="shared" si="7"/>
        <v>0</v>
      </c>
      <c r="L79" s="166">
        <v>0</v>
      </c>
      <c r="M79" s="164">
        <f t="shared" si="8"/>
        <v>0</v>
      </c>
      <c r="N79" s="167">
        <v>21</v>
      </c>
      <c r="O79" s="168">
        <v>4</v>
      </c>
      <c r="P79" s="13" t="s">
        <v>117</v>
      </c>
    </row>
    <row r="80" spans="2:16" s="138" customFormat="1" ht="12.75" customHeight="1">
      <c r="B80" s="139" t="s">
        <v>66</v>
      </c>
      <c r="D80" s="140" t="s">
        <v>312</v>
      </c>
      <c r="E80" s="140" t="s">
        <v>313</v>
      </c>
      <c r="I80" s="141">
        <f>SUM(I81:I82)</f>
        <v>0</v>
      </c>
      <c r="K80" s="142">
        <f>SUM(K81:K82)</f>
        <v>0</v>
      </c>
      <c r="M80" s="142">
        <f>SUM(M81:M82)</f>
        <v>0</v>
      </c>
      <c r="P80" s="140" t="s">
        <v>110</v>
      </c>
    </row>
    <row r="81" spans="1:16" s="13" customFormat="1" ht="24" customHeight="1">
      <c r="A81" s="161" t="s">
        <v>314</v>
      </c>
      <c r="B81" s="161" t="s">
        <v>112</v>
      </c>
      <c r="C81" s="161" t="s">
        <v>227</v>
      </c>
      <c r="D81" s="162" t="s">
        <v>315</v>
      </c>
      <c r="E81" s="163" t="s">
        <v>316</v>
      </c>
      <c r="F81" s="161" t="s">
        <v>134</v>
      </c>
      <c r="G81" s="164">
        <v>84.428</v>
      </c>
      <c r="H81" s="165"/>
      <c r="I81" s="165">
        <f>ROUND(G81*H81,2)</f>
        <v>0</v>
      </c>
      <c r="J81" s="166">
        <v>0</v>
      </c>
      <c r="K81" s="164">
        <f>G81*J81</f>
        <v>0</v>
      </c>
      <c r="L81" s="166">
        <v>0</v>
      </c>
      <c r="M81" s="164">
        <f>G81*L81</f>
        <v>0</v>
      </c>
      <c r="N81" s="167">
        <v>21</v>
      </c>
      <c r="O81" s="168">
        <v>4</v>
      </c>
      <c r="P81" s="13" t="s">
        <v>117</v>
      </c>
    </row>
    <row r="82" spans="1:16" s="13" customFormat="1" ht="13.5" customHeight="1">
      <c r="A82" s="161" t="s">
        <v>317</v>
      </c>
      <c r="B82" s="161" t="s">
        <v>112</v>
      </c>
      <c r="C82" s="161" t="s">
        <v>227</v>
      </c>
      <c r="D82" s="162" t="s">
        <v>318</v>
      </c>
      <c r="E82" s="163" t="s">
        <v>319</v>
      </c>
      <c r="F82" s="161" t="s">
        <v>134</v>
      </c>
      <c r="G82" s="164">
        <v>1</v>
      </c>
      <c r="H82" s="165"/>
      <c r="I82" s="165">
        <f>ROUND(G82*H82,2)</f>
        <v>0</v>
      </c>
      <c r="J82" s="166">
        <v>0</v>
      </c>
      <c r="K82" s="164">
        <f>G82*J82</f>
        <v>0</v>
      </c>
      <c r="L82" s="166">
        <v>0</v>
      </c>
      <c r="M82" s="164">
        <f>G82*L82</f>
        <v>0</v>
      </c>
      <c r="N82" s="167">
        <v>21</v>
      </c>
      <c r="O82" s="168">
        <v>4</v>
      </c>
      <c r="P82" s="13" t="s">
        <v>117</v>
      </c>
    </row>
    <row r="83" spans="2:16" s="138" customFormat="1" ht="12.75" customHeight="1">
      <c r="B83" s="139" t="s">
        <v>66</v>
      </c>
      <c r="D83" s="140" t="s">
        <v>320</v>
      </c>
      <c r="E83" s="140" t="s">
        <v>321</v>
      </c>
      <c r="I83" s="141">
        <f>I84</f>
        <v>0</v>
      </c>
      <c r="K83" s="142">
        <f>K84</f>
        <v>0</v>
      </c>
      <c r="M83" s="142">
        <f>M84</f>
        <v>0</v>
      </c>
      <c r="P83" s="140" t="s">
        <v>110</v>
      </c>
    </row>
    <row r="84" spans="1:16" s="13" customFormat="1" ht="13.5" customHeight="1">
      <c r="A84" s="161" t="s">
        <v>322</v>
      </c>
      <c r="B84" s="161" t="s">
        <v>112</v>
      </c>
      <c r="C84" s="161" t="s">
        <v>120</v>
      </c>
      <c r="D84" s="162" t="s">
        <v>323</v>
      </c>
      <c r="E84" s="163" t="s">
        <v>324</v>
      </c>
      <c r="F84" s="161" t="s">
        <v>134</v>
      </c>
      <c r="G84" s="164">
        <v>36.591</v>
      </c>
      <c r="H84" s="165"/>
      <c r="I84" s="165">
        <f>ROUND(G84*H84,2)</f>
        <v>0</v>
      </c>
      <c r="J84" s="166">
        <v>0</v>
      </c>
      <c r="K84" s="164">
        <f>G84*J84</f>
        <v>0</v>
      </c>
      <c r="L84" s="166">
        <v>0</v>
      </c>
      <c r="M84" s="164">
        <f>G84*L84</f>
        <v>0</v>
      </c>
      <c r="N84" s="167">
        <v>21</v>
      </c>
      <c r="O84" s="168">
        <v>4</v>
      </c>
      <c r="P84" s="13" t="s">
        <v>117</v>
      </c>
    </row>
    <row r="85" spans="2:16" s="138" customFormat="1" ht="12.75" customHeight="1">
      <c r="B85" s="134" t="s">
        <v>66</v>
      </c>
      <c r="D85" s="135" t="s">
        <v>53</v>
      </c>
      <c r="E85" s="135" t="s">
        <v>325</v>
      </c>
      <c r="I85" s="136">
        <f>I86+I90+I101+I110+I137+I139+I150+I157+I160+I168+I173+I199+I203+I217+I220+I235+I245+I253</f>
        <v>0</v>
      </c>
      <c r="K85" s="137">
        <f>K86+K90+K101+K110+K137+K139+K150+K157+K160+K168+K173+K199+K203+K217+K220+K235+K245+K253</f>
        <v>13.336407999999999</v>
      </c>
      <c r="M85" s="137">
        <f>M86+M90+M101+M110+M137+M139+M150+M157+M160+M168+M173+M199+M203+M217+M220+M235+M245+M253</f>
        <v>6.108529000000001</v>
      </c>
      <c r="P85" s="135" t="s">
        <v>109</v>
      </c>
    </row>
    <row r="86" spans="2:16" s="138" customFormat="1" ht="12.75" customHeight="1">
      <c r="B86" s="139" t="s">
        <v>66</v>
      </c>
      <c r="D86" s="140" t="s">
        <v>326</v>
      </c>
      <c r="E86" s="140" t="s">
        <v>327</v>
      </c>
      <c r="I86" s="141">
        <f>SUM(I87:I89)</f>
        <v>0</v>
      </c>
      <c r="K86" s="142">
        <f>SUM(K87:K89)</f>
        <v>0.004862</v>
      </c>
      <c r="M86" s="142">
        <f>SUM(M87:M89)</f>
        <v>0</v>
      </c>
      <c r="P86" s="140" t="s">
        <v>110</v>
      </c>
    </row>
    <row r="87" spans="1:16" s="13" customFormat="1" ht="24" customHeight="1">
      <c r="A87" s="161" t="s">
        <v>328</v>
      </c>
      <c r="B87" s="161" t="s">
        <v>112</v>
      </c>
      <c r="C87" s="161" t="s">
        <v>216</v>
      </c>
      <c r="D87" s="162" t="s">
        <v>329</v>
      </c>
      <c r="E87" s="163" t="s">
        <v>330</v>
      </c>
      <c r="F87" s="161" t="s">
        <v>331</v>
      </c>
      <c r="G87" s="164">
        <v>1</v>
      </c>
      <c r="H87" s="165"/>
      <c r="I87" s="165">
        <f>ROUND(G87*H87,2)</f>
        <v>0</v>
      </c>
      <c r="J87" s="166">
        <v>0</v>
      </c>
      <c r="K87" s="164">
        <f>G87*J87</f>
        <v>0</v>
      </c>
      <c r="L87" s="166">
        <v>0</v>
      </c>
      <c r="M87" s="164">
        <f>G87*L87</f>
        <v>0</v>
      </c>
      <c r="N87" s="167">
        <v>21</v>
      </c>
      <c r="O87" s="168">
        <v>16</v>
      </c>
      <c r="P87" s="13" t="s">
        <v>117</v>
      </c>
    </row>
    <row r="88" spans="1:16" s="13" customFormat="1" ht="24" customHeight="1">
      <c r="A88" s="161" t="s">
        <v>332</v>
      </c>
      <c r="B88" s="161" t="s">
        <v>112</v>
      </c>
      <c r="C88" s="161" t="s">
        <v>326</v>
      </c>
      <c r="D88" s="162" t="s">
        <v>333</v>
      </c>
      <c r="E88" s="163" t="s">
        <v>334</v>
      </c>
      <c r="F88" s="161" t="s">
        <v>125</v>
      </c>
      <c r="G88" s="164">
        <v>1</v>
      </c>
      <c r="H88" s="165"/>
      <c r="I88" s="165">
        <f>ROUND(G88*H88,2)</f>
        <v>0</v>
      </c>
      <c r="J88" s="166">
        <v>0.0004</v>
      </c>
      <c r="K88" s="164">
        <f>G88*J88</f>
        <v>0.0004</v>
      </c>
      <c r="L88" s="166">
        <v>0</v>
      </c>
      <c r="M88" s="164">
        <f>G88*L88</f>
        <v>0</v>
      </c>
      <c r="N88" s="167">
        <v>21</v>
      </c>
      <c r="O88" s="168">
        <v>16</v>
      </c>
      <c r="P88" s="13" t="s">
        <v>117</v>
      </c>
    </row>
    <row r="89" spans="1:16" s="13" customFormat="1" ht="13.5" customHeight="1">
      <c r="A89" s="169" t="s">
        <v>335</v>
      </c>
      <c r="B89" s="169" t="s">
        <v>192</v>
      </c>
      <c r="C89" s="169" t="s">
        <v>193</v>
      </c>
      <c r="D89" s="170" t="s">
        <v>336</v>
      </c>
      <c r="E89" s="171" t="s">
        <v>337</v>
      </c>
      <c r="F89" s="169" t="s">
        <v>125</v>
      </c>
      <c r="G89" s="172">
        <v>1.15</v>
      </c>
      <c r="H89" s="173"/>
      <c r="I89" s="173">
        <f>ROUND(G89*H89,2)</f>
        <v>0</v>
      </c>
      <c r="J89" s="174">
        <v>0.00388</v>
      </c>
      <c r="K89" s="172">
        <f>G89*J89</f>
        <v>0.004462</v>
      </c>
      <c r="L89" s="174">
        <v>0</v>
      </c>
      <c r="M89" s="172">
        <f>G89*L89</f>
        <v>0</v>
      </c>
      <c r="N89" s="175">
        <v>21</v>
      </c>
      <c r="O89" s="176">
        <v>32</v>
      </c>
      <c r="P89" s="177" t="s">
        <v>117</v>
      </c>
    </row>
    <row r="90" spans="2:16" s="138" customFormat="1" ht="12.75" customHeight="1">
      <c r="B90" s="139" t="s">
        <v>66</v>
      </c>
      <c r="D90" s="140" t="s">
        <v>338</v>
      </c>
      <c r="E90" s="140" t="s">
        <v>339</v>
      </c>
      <c r="I90" s="141">
        <f>SUM(I91:I100)</f>
        <v>0</v>
      </c>
      <c r="K90" s="142">
        <f>SUM(K91:K100)</f>
        <v>0.10184</v>
      </c>
      <c r="M90" s="142">
        <f>SUM(M91:M100)</f>
        <v>3.39974</v>
      </c>
      <c r="P90" s="140" t="s">
        <v>110</v>
      </c>
    </row>
    <row r="91" spans="1:16" s="13" customFormat="1" ht="13.5" customHeight="1">
      <c r="A91" s="161" t="s">
        <v>340</v>
      </c>
      <c r="B91" s="161" t="s">
        <v>112</v>
      </c>
      <c r="C91" s="161" t="s">
        <v>216</v>
      </c>
      <c r="D91" s="162" t="s">
        <v>341</v>
      </c>
      <c r="E91" s="163" t="s">
        <v>342</v>
      </c>
      <c r="F91" s="161" t="s">
        <v>331</v>
      </c>
      <c r="G91" s="164">
        <v>1</v>
      </c>
      <c r="H91" s="165"/>
      <c r="I91" s="165">
        <f aca="true" t="shared" si="9" ref="I91:I100">ROUND(G91*H91,2)</f>
        <v>0</v>
      </c>
      <c r="J91" s="166">
        <v>0</v>
      </c>
      <c r="K91" s="164">
        <f aca="true" t="shared" si="10" ref="K91:K100">G91*J91</f>
        <v>0</v>
      </c>
      <c r="L91" s="166">
        <v>0</v>
      </c>
      <c r="M91" s="164">
        <f aca="true" t="shared" si="11" ref="M91:M100">G91*L91</f>
        <v>0</v>
      </c>
      <c r="N91" s="167">
        <v>21</v>
      </c>
      <c r="O91" s="168">
        <v>16</v>
      </c>
      <c r="P91" s="13" t="s">
        <v>117</v>
      </c>
    </row>
    <row r="92" spans="1:16" s="13" customFormat="1" ht="13.5" customHeight="1">
      <c r="A92" s="161" t="s">
        <v>343</v>
      </c>
      <c r="B92" s="161" t="s">
        <v>112</v>
      </c>
      <c r="C92" s="161" t="s">
        <v>338</v>
      </c>
      <c r="D92" s="162" t="s">
        <v>344</v>
      </c>
      <c r="E92" s="163" t="s">
        <v>345</v>
      </c>
      <c r="F92" s="161" t="s">
        <v>172</v>
      </c>
      <c r="G92" s="164">
        <v>31</v>
      </c>
      <c r="H92" s="165"/>
      <c r="I92" s="165">
        <f t="shared" si="9"/>
        <v>0</v>
      </c>
      <c r="J92" s="166">
        <v>0.00208</v>
      </c>
      <c r="K92" s="164">
        <f t="shared" si="10"/>
        <v>0.06448</v>
      </c>
      <c r="L92" s="166">
        <v>0</v>
      </c>
      <c r="M92" s="164">
        <f t="shared" si="11"/>
        <v>0</v>
      </c>
      <c r="N92" s="167">
        <v>21</v>
      </c>
      <c r="O92" s="168">
        <v>16</v>
      </c>
      <c r="P92" s="13" t="s">
        <v>117</v>
      </c>
    </row>
    <row r="93" spans="1:16" s="13" customFormat="1" ht="24" customHeight="1">
      <c r="A93" s="161" t="s">
        <v>346</v>
      </c>
      <c r="B93" s="161" t="s">
        <v>112</v>
      </c>
      <c r="C93" s="161" t="s">
        <v>338</v>
      </c>
      <c r="D93" s="162" t="s">
        <v>347</v>
      </c>
      <c r="E93" s="163" t="s">
        <v>348</v>
      </c>
      <c r="F93" s="161" t="s">
        <v>172</v>
      </c>
      <c r="G93" s="164">
        <v>8</v>
      </c>
      <c r="H93" s="165"/>
      <c r="I93" s="165">
        <f t="shared" si="9"/>
        <v>0</v>
      </c>
      <c r="J93" s="166">
        <v>0.00052</v>
      </c>
      <c r="K93" s="164">
        <f t="shared" si="10"/>
        <v>0.00416</v>
      </c>
      <c r="L93" s="166">
        <v>0</v>
      </c>
      <c r="M93" s="164">
        <f t="shared" si="11"/>
        <v>0</v>
      </c>
      <c r="N93" s="167">
        <v>21</v>
      </c>
      <c r="O93" s="168">
        <v>16</v>
      </c>
      <c r="P93" s="13" t="s">
        <v>117</v>
      </c>
    </row>
    <row r="94" spans="1:16" s="13" customFormat="1" ht="24" customHeight="1">
      <c r="A94" s="161" t="s">
        <v>349</v>
      </c>
      <c r="B94" s="161" t="s">
        <v>112</v>
      </c>
      <c r="C94" s="161" t="s">
        <v>338</v>
      </c>
      <c r="D94" s="162" t="s">
        <v>350</v>
      </c>
      <c r="E94" s="163" t="s">
        <v>351</v>
      </c>
      <c r="F94" s="161" t="s">
        <v>172</v>
      </c>
      <c r="G94" s="164">
        <v>13</v>
      </c>
      <c r="H94" s="165"/>
      <c r="I94" s="165">
        <f t="shared" si="9"/>
        <v>0</v>
      </c>
      <c r="J94" s="166">
        <v>0.00077</v>
      </c>
      <c r="K94" s="164">
        <f t="shared" si="10"/>
        <v>0.01001</v>
      </c>
      <c r="L94" s="166">
        <v>0</v>
      </c>
      <c r="M94" s="164">
        <f t="shared" si="11"/>
        <v>0</v>
      </c>
      <c r="N94" s="167">
        <v>21</v>
      </c>
      <c r="O94" s="168">
        <v>16</v>
      </c>
      <c r="P94" s="13" t="s">
        <v>117</v>
      </c>
    </row>
    <row r="95" spans="1:16" s="13" customFormat="1" ht="24" customHeight="1">
      <c r="A95" s="161" t="s">
        <v>352</v>
      </c>
      <c r="B95" s="161" t="s">
        <v>112</v>
      </c>
      <c r="C95" s="161" t="s">
        <v>338</v>
      </c>
      <c r="D95" s="162" t="s">
        <v>353</v>
      </c>
      <c r="E95" s="163" t="s">
        <v>354</v>
      </c>
      <c r="F95" s="161" t="s">
        <v>172</v>
      </c>
      <c r="G95" s="164">
        <v>13</v>
      </c>
      <c r="H95" s="165"/>
      <c r="I95" s="165">
        <f t="shared" si="9"/>
        <v>0</v>
      </c>
      <c r="J95" s="166">
        <v>0.00177</v>
      </c>
      <c r="K95" s="164">
        <f t="shared" si="10"/>
        <v>0.023010000000000003</v>
      </c>
      <c r="L95" s="166">
        <v>0</v>
      </c>
      <c r="M95" s="164">
        <f t="shared" si="11"/>
        <v>0</v>
      </c>
      <c r="N95" s="167">
        <v>21</v>
      </c>
      <c r="O95" s="168">
        <v>16</v>
      </c>
      <c r="P95" s="13" t="s">
        <v>117</v>
      </c>
    </row>
    <row r="96" spans="1:16" s="13" customFormat="1" ht="13.5" customHeight="1">
      <c r="A96" s="161" t="s">
        <v>355</v>
      </c>
      <c r="B96" s="161" t="s">
        <v>112</v>
      </c>
      <c r="C96" s="161" t="s">
        <v>338</v>
      </c>
      <c r="D96" s="162" t="s">
        <v>356</v>
      </c>
      <c r="E96" s="163" t="s">
        <v>357</v>
      </c>
      <c r="F96" s="161" t="s">
        <v>129</v>
      </c>
      <c r="G96" s="164">
        <v>1</v>
      </c>
      <c r="H96" s="165"/>
      <c r="I96" s="165">
        <f t="shared" si="9"/>
        <v>0</v>
      </c>
      <c r="J96" s="166">
        <v>0.00018</v>
      </c>
      <c r="K96" s="164">
        <f t="shared" si="10"/>
        <v>0.00018</v>
      </c>
      <c r="L96" s="166">
        <v>0</v>
      </c>
      <c r="M96" s="164">
        <f t="shared" si="11"/>
        <v>0</v>
      </c>
      <c r="N96" s="167">
        <v>21</v>
      </c>
      <c r="O96" s="168">
        <v>16</v>
      </c>
      <c r="P96" s="13" t="s">
        <v>117</v>
      </c>
    </row>
    <row r="97" spans="1:16" s="13" customFormat="1" ht="13.5" customHeight="1">
      <c r="A97" s="161" t="s">
        <v>358</v>
      </c>
      <c r="B97" s="161" t="s">
        <v>112</v>
      </c>
      <c r="C97" s="161" t="s">
        <v>338</v>
      </c>
      <c r="D97" s="162" t="s">
        <v>359</v>
      </c>
      <c r="E97" s="163" t="s">
        <v>360</v>
      </c>
      <c r="F97" s="161" t="s">
        <v>172</v>
      </c>
      <c r="G97" s="164">
        <v>65</v>
      </c>
      <c r="H97" s="165"/>
      <c r="I97" s="165">
        <f t="shared" si="9"/>
        <v>0</v>
      </c>
      <c r="J97" s="166">
        <v>0</v>
      </c>
      <c r="K97" s="164">
        <f t="shared" si="10"/>
        <v>0</v>
      </c>
      <c r="L97" s="166">
        <v>0</v>
      </c>
      <c r="M97" s="164">
        <f t="shared" si="11"/>
        <v>0</v>
      </c>
      <c r="N97" s="167">
        <v>21</v>
      </c>
      <c r="O97" s="168">
        <v>16</v>
      </c>
      <c r="P97" s="13" t="s">
        <v>117</v>
      </c>
    </row>
    <row r="98" spans="1:16" s="13" customFormat="1" ht="24" customHeight="1">
      <c r="A98" s="161" t="s">
        <v>361</v>
      </c>
      <c r="B98" s="161" t="s">
        <v>112</v>
      </c>
      <c r="C98" s="161" t="s">
        <v>338</v>
      </c>
      <c r="D98" s="162" t="s">
        <v>362</v>
      </c>
      <c r="E98" s="163" t="s">
        <v>363</v>
      </c>
      <c r="F98" s="161" t="s">
        <v>172</v>
      </c>
      <c r="G98" s="164">
        <v>6</v>
      </c>
      <c r="H98" s="165"/>
      <c r="I98" s="165">
        <f t="shared" si="9"/>
        <v>0</v>
      </c>
      <c r="J98" s="166">
        <v>0</v>
      </c>
      <c r="K98" s="164">
        <f t="shared" si="10"/>
        <v>0</v>
      </c>
      <c r="L98" s="166">
        <v>0.03363</v>
      </c>
      <c r="M98" s="164">
        <f t="shared" si="11"/>
        <v>0.20178000000000001</v>
      </c>
      <c r="N98" s="167">
        <v>21</v>
      </c>
      <c r="O98" s="168">
        <v>16</v>
      </c>
      <c r="P98" s="13" t="s">
        <v>117</v>
      </c>
    </row>
    <row r="99" spans="1:16" s="13" customFormat="1" ht="24" customHeight="1">
      <c r="A99" s="161" t="s">
        <v>364</v>
      </c>
      <c r="B99" s="161" t="s">
        <v>112</v>
      </c>
      <c r="C99" s="161" t="s">
        <v>338</v>
      </c>
      <c r="D99" s="162" t="s">
        <v>365</v>
      </c>
      <c r="E99" s="163" t="s">
        <v>366</v>
      </c>
      <c r="F99" s="161" t="s">
        <v>172</v>
      </c>
      <c r="G99" s="164">
        <v>31</v>
      </c>
      <c r="H99" s="165"/>
      <c r="I99" s="165">
        <f t="shared" si="9"/>
        <v>0</v>
      </c>
      <c r="J99" s="166">
        <v>0</v>
      </c>
      <c r="K99" s="164">
        <f t="shared" si="10"/>
        <v>0</v>
      </c>
      <c r="L99" s="166">
        <v>0.10316</v>
      </c>
      <c r="M99" s="164">
        <f t="shared" si="11"/>
        <v>3.19796</v>
      </c>
      <c r="N99" s="167">
        <v>21</v>
      </c>
      <c r="O99" s="168">
        <v>16</v>
      </c>
      <c r="P99" s="13" t="s">
        <v>117</v>
      </c>
    </row>
    <row r="100" spans="1:16" s="13" customFormat="1" ht="13.5" customHeight="1">
      <c r="A100" s="161" t="s">
        <v>367</v>
      </c>
      <c r="B100" s="161" t="s">
        <v>112</v>
      </c>
      <c r="C100" s="161" t="s">
        <v>338</v>
      </c>
      <c r="D100" s="162" t="s">
        <v>368</v>
      </c>
      <c r="E100" s="163" t="s">
        <v>369</v>
      </c>
      <c r="F100" s="161" t="s">
        <v>49</v>
      </c>
      <c r="G100" s="164">
        <v>1.77</v>
      </c>
      <c r="H100" s="165"/>
      <c r="I100" s="165">
        <f t="shared" si="9"/>
        <v>0</v>
      </c>
      <c r="J100" s="166">
        <v>0</v>
      </c>
      <c r="K100" s="164">
        <f t="shared" si="10"/>
        <v>0</v>
      </c>
      <c r="L100" s="166">
        <v>0</v>
      </c>
      <c r="M100" s="164">
        <f t="shared" si="11"/>
        <v>0</v>
      </c>
      <c r="N100" s="167">
        <v>21</v>
      </c>
      <c r="O100" s="168">
        <v>16</v>
      </c>
      <c r="P100" s="13" t="s">
        <v>117</v>
      </c>
    </row>
    <row r="101" spans="2:16" s="138" customFormat="1" ht="12.75" customHeight="1">
      <c r="B101" s="139" t="s">
        <v>66</v>
      </c>
      <c r="D101" s="140" t="s">
        <v>370</v>
      </c>
      <c r="E101" s="140" t="s">
        <v>371</v>
      </c>
      <c r="I101" s="141">
        <f>SUM(I102:I109)</f>
        <v>0</v>
      </c>
      <c r="K101" s="142">
        <f>SUM(K102:K109)</f>
        <v>0.09662</v>
      </c>
      <c r="M101" s="142">
        <f>SUM(M102:M109)</f>
        <v>0</v>
      </c>
      <c r="P101" s="140" t="s">
        <v>110</v>
      </c>
    </row>
    <row r="102" spans="1:16" s="13" customFormat="1" ht="13.5" customHeight="1">
      <c r="A102" s="161" t="s">
        <v>372</v>
      </c>
      <c r="B102" s="161" t="s">
        <v>112</v>
      </c>
      <c r="C102" s="161" t="s">
        <v>216</v>
      </c>
      <c r="D102" s="162" t="s">
        <v>373</v>
      </c>
      <c r="E102" s="163" t="s">
        <v>374</v>
      </c>
      <c r="F102" s="161" t="s">
        <v>172</v>
      </c>
      <c r="G102" s="164">
        <v>40</v>
      </c>
      <c r="H102" s="165"/>
      <c r="I102" s="165">
        <f aca="true" t="shared" si="12" ref="I102:I109">ROUND(G102*H102,2)</f>
        <v>0</v>
      </c>
      <c r="J102" s="166">
        <v>0</v>
      </c>
      <c r="K102" s="164">
        <f aca="true" t="shared" si="13" ref="K102:K109">G102*J102</f>
        <v>0</v>
      </c>
      <c r="L102" s="166">
        <v>0</v>
      </c>
      <c r="M102" s="164">
        <f aca="true" t="shared" si="14" ref="M102:M109">G102*L102</f>
        <v>0</v>
      </c>
      <c r="N102" s="167">
        <v>21</v>
      </c>
      <c r="O102" s="168">
        <v>16</v>
      </c>
      <c r="P102" s="13" t="s">
        <v>117</v>
      </c>
    </row>
    <row r="103" spans="1:16" s="13" customFormat="1" ht="13.5" customHeight="1">
      <c r="A103" s="161" t="s">
        <v>375</v>
      </c>
      <c r="B103" s="161" t="s">
        <v>112</v>
      </c>
      <c r="C103" s="161" t="s">
        <v>216</v>
      </c>
      <c r="D103" s="162" t="s">
        <v>376</v>
      </c>
      <c r="E103" s="163" t="s">
        <v>377</v>
      </c>
      <c r="F103" s="161" t="s">
        <v>331</v>
      </c>
      <c r="G103" s="164">
        <v>1</v>
      </c>
      <c r="H103" s="165"/>
      <c r="I103" s="165">
        <f t="shared" si="12"/>
        <v>0</v>
      </c>
      <c r="J103" s="166">
        <v>0</v>
      </c>
      <c r="K103" s="164">
        <f t="shared" si="13"/>
        <v>0</v>
      </c>
      <c r="L103" s="166">
        <v>0</v>
      </c>
      <c r="M103" s="164">
        <f t="shared" si="14"/>
        <v>0</v>
      </c>
      <c r="N103" s="167">
        <v>21</v>
      </c>
      <c r="O103" s="168">
        <v>16</v>
      </c>
      <c r="P103" s="13" t="s">
        <v>117</v>
      </c>
    </row>
    <row r="104" spans="1:16" s="13" customFormat="1" ht="13.5" customHeight="1">
      <c r="A104" s="161" t="s">
        <v>378</v>
      </c>
      <c r="B104" s="161" t="s">
        <v>112</v>
      </c>
      <c r="C104" s="161" t="s">
        <v>216</v>
      </c>
      <c r="D104" s="162" t="s">
        <v>379</v>
      </c>
      <c r="E104" s="163" t="s">
        <v>380</v>
      </c>
      <c r="F104" s="161" t="s">
        <v>331</v>
      </c>
      <c r="G104" s="164">
        <v>27</v>
      </c>
      <c r="H104" s="165"/>
      <c r="I104" s="165">
        <f t="shared" si="12"/>
        <v>0</v>
      </c>
      <c r="J104" s="166">
        <v>0</v>
      </c>
      <c r="K104" s="164">
        <f t="shared" si="13"/>
        <v>0</v>
      </c>
      <c r="L104" s="166">
        <v>0</v>
      </c>
      <c r="M104" s="164">
        <f t="shared" si="14"/>
        <v>0</v>
      </c>
      <c r="N104" s="167">
        <v>21</v>
      </c>
      <c r="O104" s="168">
        <v>16</v>
      </c>
      <c r="P104" s="13" t="s">
        <v>117</v>
      </c>
    </row>
    <row r="105" spans="1:16" s="13" customFormat="1" ht="34.5" customHeight="1">
      <c r="A105" s="161" t="s">
        <v>381</v>
      </c>
      <c r="B105" s="161" t="s">
        <v>112</v>
      </c>
      <c r="C105" s="161" t="s">
        <v>338</v>
      </c>
      <c r="D105" s="162" t="s">
        <v>382</v>
      </c>
      <c r="E105" s="163" t="s">
        <v>383</v>
      </c>
      <c r="F105" s="161" t="s">
        <v>172</v>
      </c>
      <c r="G105" s="164">
        <v>95</v>
      </c>
      <c r="H105" s="165"/>
      <c r="I105" s="165">
        <f t="shared" si="12"/>
        <v>0</v>
      </c>
      <c r="J105" s="166">
        <v>0.00078</v>
      </c>
      <c r="K105" s="164">
        <f t="shared" si="13"/>
        <v>0.0741</v>
      </c>
      <c r="L105" s="166">
        <v>0</v>
      </c>
      <c r="M105" s="164">
        <f t="shared" si="14"/>
        <v>0</v>
      </c>
      <c r="N105" s="167">
        <v>21</v>
      </c>
      <c r="O105" s="168">
        <v>16</v>
      </c>
      <c r="P105" s="13" t="s">
        <v>117</v>
      </c>
    </row>
    <row r="106" spans="1:16" s="13" customFormat="1" ht="24" customHeight="1">
      <c r="A106" s="161" t="s">
        <v>384</v>
      </c>
      <c r="B106" s="161" t="s">
        <v>112</v>
      </c>
      <c r="C106" s="161" t="s">
        <v>338</v>
      </c>
      <c r="D106" s="162" t="s">
        <v>385</v>
      </c>
      <c r="E106" s="163" t="s">
        <v>386</v>
      </c>
      <c r="F106" s="161" t="s">
        <v>172</v>
      </c>
      <c r="G106" s="164">
        <v>21</v>
      </c>
      <c r="H106" s="165"/>
      <c r="I106" s="165">
        <f t="shared" si="12"/>
        <v>0</v>
      </c>
      <c r="J106" s="166">
        <v>0.00012</v>
      </c>
      <c r="K106" s="164">
        <f t="shared" si="13"/>
        <v>0.00252</v>
      </c>
      <c r="L106" s="166">
        <v>0</v>
      </c>
      <c r="M106" s="164">
        <f t="shared" si="14"/>
        <v>0</v>
      </c>
      <c r="N106" s="167">
        <v>21</v>
      </c>
      <c r="O106" s="168">
        <v>16</v>
      </c>
      <c r="P106" s="13" t="s">
        <v>117</v>
      </c>
    </row>
    <row r="107" spans="1:16" s="13" customFormat="1" ht="13.5" customHeight="1">
      <c r="A107" s="161" t="s">
        <v>387</v>
      </c>
      <c r="B107" s="161" t="s">
        <v>112</v>
      </c>
      <c r="C107" s="161" t="s">
        <v>338</v>
      </c>
      <c r="D107" s="162" t="s">
        <v>388</v>
      </c>
      <c r="E107" s="163" t="s">
        <v>389</v>
      </c>
      <c r="F107" s="161" t="s">
        <v>172</v>
      </c>
      <c r="G107" s="164">
        <v>100</v>
      </c>
      <c r="H107" s="165"/>
      <c r="I107" s="165">
        <f t="shared" si="12"/>
        <v>0</v>
      </c>
      <c r="J107" s="166">
        <v>0.00019</v>
      </c>
      <c r="K107" s="164">
        <f t="shared" si="13"/>
        <v>0.019</v>
      </c>
      <c r="L107" s="166">
        <v>0</v>
      </c>
      <c r="M107" s="164">
        <f t="shared" si="14"/>
        <v>0</v>
      </c>
      <c r="N107" s="167">
        <v>21</v>
      </c>
      <c r="O107" s="168">
        <v>16</v>
      </c>
      <c r="P107" s="13" t="s">
        <v>117</v>
      </c>
    </row>
    <row r="108" spans="1:16" s="13" customFormat="1" ht="13.5" customHeight="1">
      <c r="A108" s="161" t="s">
        <v>390</v>
      </c>
      <c r="B108" s="161" t="s">
        <v>112</v>
      </c>
      <c r="C108" s="161" t="s">
        <v>338</v>
      </c>
      <c r="D108" s="162" t="s">
        <v>391</v>
      </c>
      <c r="E108" s="163" t="s">
        <v>392</v>
      </c>
      <c r="F108" s="161" t="s">
        <v>172</v>
      </c>
      <c r="G108" s="164">
        <v>100</v>
      </c>
      <c r="H108" s="165"/>
      <c r="I108" s="165">
        <f t="shared" si="12"/>
        <v>0</v>
      </c>
      <c r="J108" s="166">
        <v>1E-05</v>
      </c>
      <c r="K108" s="164">
        <f t="shared" si="13"/>
        <v>0.001</v>
      </c>
      <c r="L108" s="166">
        <v>0</v>
      </c>
      <c r="M108" s="164">
        <f t="shared" si="14"/>
        <v>0</v>
      </c>
      <c r="N108" s="167">
        <v>21</v>
      </c>
      <c r="O108" s="168">
        <v>16</v>
      </c>
      <c r="P108" s="13" t="s">
        <v>117</v>
      </c>
    </row>
    <row r="109" spans="1:16" s="13" customFormat="1" ht="13.5" customHeight="1">
      <c r="A109" s="161" t="s">
        <v>393</v>
      </c>
      <c r="B109" s="161" t="s">
        <v>112</v>
      </c>
      <c r="C109" s="161" t="s">
        <v>338</v>
      </c>
      <c r="D109" s="162" t="s">
        <v>394</v>
      </c>
      <c r="E109" s="163" t="s">
        <v>395</v>
      </c>
      <c r="F109" s="161" t="s">
        <v>49</v>
      </c>
      <c r="G109" s="164">
        <v>1.07</v>
      </c>
      <c r="H109" s="165"/>
      <c r="I109" s="165">
        <f t="shared" si="12"/>
        <v>0</v>
      </c>
      <c r="J109" s="166">
        <v>0</v>
      </c>
      <c r="K109" s="164">
        <f t="shared" si="13"/>
        <v>0</v>
      </c>
      <c r="L109" s="166">
        <v>0</v>
      </c>
      <c r="M109" s="164">
        <f t="shared" si="14"/>
        <v>0</v>
      </c>
      <c r="N109" s="167">
        <v>21</v>
      </c>
      <c r="O109" s="168">
        <v>16</v>
      </c>
      <c r="P109" s="13" t="s">
        <v>117</v>
      </c>
    </row>
    <row r="110" spans="2:16" s="138" customFormat="1" ht="12.75" customHeight="1">
      <c r="B110" s="139" t="s">
        <v>66</v>
      </c>
      <c r="D110" s="140" t="s">
        <v>396</v>
      </c>
      <c r="E110" s="140" t="s">
        <v>397</v>
      </c>
      <c r="I110" s="141">
        <f>SUM(I111:I136)</f>
        <v>0</v>
      </c>
      <c r="K110" s="142">
        <f>SUM(K111:K136)</f>
        <v>0.7761</v>
      </c>
      <c r="M110" s="142">
        <f>SUM(M111:M136)</f>
        <v>0.6757099999999999</v>
      </c>
      <c r="P110" s="140" t="s">
        <v>110</v>
      </c>
    </row>
    <row r="111" spans="1:16" s="13" customFormat="1" ht="13.5" customHeight="1">
      <c r="A111" s="161" t="s">
        <v>398</v>
      </c>
      <c r="B111" s="161" t="s">
        <v>112</v>
      </c>
      <c r="C111" s="161" t="s">
        <v>216</v>
      </c>
      <c r="D111" s="162" t="s">
        <v>399</v>
      </c>
      <c r="E111" s="163" t="s">
        <v>400</v>
      </c>
      <c r="F111" s="161" t="s">
        <v>331</v>
      </c>
      <c r="G111" s="164">
        <v>1</v>
      </c>
      <c r="H111" s="165"/>
      <c r="I111" s="165">
        <f aca="true" t="shared" si="15" ref="I111:I136">ROUND(G111*H111,2)</f>
        <v>0</v>
      </c>
      <c r="J111" s="166">
        <v>0</v>
      </c>
      <c r="K111" s="164">
        <f aca="true" t="shared" si="16" ref="K111:K136">G111*J111</f>
        <v>0</v>
      </c>
      <c r="L111" s="166">
        <v>0</v>
      </c>
      <c r="M111" s="164">
        <f aca="true" t="shared" si="17" ref="M111:M136">G111*L111</f>
        <v>0</v>
      </c>
      <c r="N111" s="167">
        <v>21</v>
      </c>
      <c r="O111" s="168">
        <v>16</v>
      </c>
      <c r="P111" s="13" t="s">
        <v>117</v>
      </c>
    </row>
    <row r="112" spans="1:16" s="13" customFormat="1" ht="13.5" customHeight="1">
      <c r="A112" s="161" t="s">
        <v>401</v>
      </c>
      <c r="B112" s="161" t="s">
        <v>112</v>
      </c>
      <c r="C112" s="161" t="s">
        <v>216</v>
      </c>
      <c r="D112" s="162" t="s">
        <v>402</v>
      </c>
      <c r="E112" s="163" t="s">
        <v>403</v>
      </c>
      <c r="F112" s="161" t="s">
        <v>331</v>
      </c>
      <c r="G112" s="164">
        <v>3</v>
      </c>
      <c r="H112" s="165"/>
      <c r="I112" s="165">
        <f t="shared" si="15"/>
        <v>0</v>
      </c>
      <c r="J112" s="166">
        <v>0</v>
      </c>
      <c r="K112" s="164">
        <f t="shared" si="16"/>
        <v>0</v>
      </c>
      <c r="L112" s="166">
        <v>0</v>
      </c>
      <c r="M112" s="164">
        <f t="shared" si="17"/>
        <v>0</v>
      </c>
      <c r="N112" s="167">
        <v>21</v>
      </c>
      <c r="O112" s="168">
        <v>16</v>
      </c>
      <c r="P112" s="13" t="s">
        <v>117</v>
      </c>
    </row>
    <row r="113" spans="1:16" s="13" customFormat="1" ht="13.5" customHeight="1">
      <c r="A113" s="161" t="s">
        <v>404</v>
      </c>
      <c r="B113" s="161" t="s">
        <v>112</v>
      </c>
      <c r="C113" s="161" t="s">
        <v>216</v>
      </c>
      <c r="D113" s="162" t="s">
        <v>405</v>
      </c>
      <c r="E113" s="163" t="s">
        <v>406</v>
      </c>
      <c r="F113" s="161" t="s">
        <v>331</v>
      </c>
      <c r="G113" s="164">
        <v>6</v>
      </c>
      <c r="H113" s="165"/>
      <c r="I113" s="165">
        <f t="shared" si="15"/>
        <v>0</v>
      </c>
      <c r="J113" s="166">
        <v>0</v>
      </c>
      <c r="K113" s="164">
        <f t="shared" si="16"/>
        <v>0</v>
      </c>
      <c r="L113" s="166">
        <v>0</v>
      </c>
      <c r="M113" s="164">
        <f t="shared" si="17"/>
        <v>0</v>
      </c>
      <c r="N113" s="167">
        <v>21</v>
      </c>
      <c r="O113" s="168">
        <v>16</v>
      </c>
      <c r="P113" s="13" t="s">
        <v>117</v>
      </c>
    </row>
    <row r="114" spans="1:16" s="13" customFormat="1" ht="13.5" customHeight="1">
      <c r="A114" s="161" t="s">
        <v>407</v>
      </c>
      <c r="B114" s="161" t="s">
        <v>112</v>
      </c>
      <c r="C114" s="161" t="s">
        <v>216</v>
      </c>
      <c r="D114" s="162" t="s">
        <v>408</v>
      </c>
      <c r="E114" s="163" t="s">
        <v>409</v>
      </c>
      <c r="F114" s="161" t="s">
        <v>331</v>
      </c>
      <c r="G114" s="164">
        <v>6</v>
      </c>
      <c r="H114" s="165"/>
      <c r="I114" s="165">
        <f t="shared" si="15"/>
        <v>0</v>
      </c>
      <c r="J114" s="166">
        <v>0</v>
      </c>
      <c r="K114" s="164">
        <f t="shared" si="16"/>
        <v>0</v>
      </c>
      <c r="L114" s="166">
        <v>0</v>
      </c>
      <c r="M114" s="164">
        <f t="shared" si="17"/>
        <v>0</v>
      </c>
      <c r="N114" s="167">
        <v>21</v>
      </c>
      <c r="O114" s="168">
        <v>16</v>
      </c>
      <c r="P114" s="13" t="s">
        <v>117</v>
      </c>
    </row>
    <row r="115" spans="1:16" s="13" customFormat="1" ht="13.5" customHeight="1">
      <c r="A115" s="161" t="s">
        <v>410</v>
      </c>
      <c r="B115" s="161" t="s">
        <v>112</v>
      </c>
      <c r="C115" s="161" t="s">
        <v>216</v>
      </c>
      <c r="D115" s="162" t="s">
        <v>411</v>
      </c>
      <c r="E115" s="163" t="s">
        <v>412</v>
      </c>
      <c r="F115" s="161" t="s">
        <v>331</v>
      </c>
      <c r="G115" s="164">
        <v>22</v>
      </c>
      <c r="H115" s="165"/>
      <c r="I115" s="165">
        <f t="shared" si="15"/>
        <v>0</v>
      </c>
      <c r="J115" s="166">
        <v>0</v>
      </c>
      <c r="K115" s="164">
        <f t="shared" si="16"/>
        <v>0</v>
      </c>
      <c r="L115" s="166">
        <v>0</v>
      </c>
      <c r="M115" s="164">
        <f t="shared" si="17"/>
        <v>0</v>
      </c>
      <c r="N115" s="167">
        <v>21</v>
      </c>
      <c r="O115" s="168">
        <v>16</v>
      </c>
      <c r="P115" s="13" t="s">
        <v>117</v>
      </c>
    </row>
    <row r="116" spans="1:16" s="13" customFormat="1" ht="13.5" customHeight="1">
      <c r="A116" s="161" t="s">
        <v>413</v>
      </c>
      <c r="B116" s="161" t="s">
        <v>112</v>
      </c>
      <c r="C116" s="161" t="s">
        <v>216</v>
      </c>
      <c r="D116" s="162" t="s">
        <v>414</v>
      </c>
      <c r="E116" s="163" t="s">
        <v>415</v>
      </c>
      <c r="F116" s="161" t="s">
        <v>331</v>
      </c>
      <c r="G116" s="164">
        <v>22</v>
      </c>
      <c r="H116" s="165"/>
      <c r="I116" s="165">
        <f t="shared" si="15"/>
        <v>0</v>
      </c>
      <c r="J116" s="166">
        <v>0</v>
      </c>
      <c r="K116" s="164">
        <f t="shared" si="16"/>
        <v>0</v>
      </c>
      <c r="L116" s="166">
        <v>0</v>
      </c>
      <c r="M116" s="164">
        <f t="shared" si="17"/>
        <v>0</v>
      </c>
      <c r="N116" s="167">
        <v>21</v>
      </c>
      <c r="O116" s="168">
        <v>16</v>
      </c>
      <c r="P116" s="13" t="s">
        <v>117</v>
      </c>
    </row>
    <row r="117" spans="1:16" s="13" customFormat="1" ht="13.5" customHeight="1">
      <c r="A117" s="161" t="s">
        <v>416</v>
      </c>
      <c r="B117" s="161" t="s">
        <v>112</v>
      </c>
      <c r="C117" s="161" t="s">
        <v>216</v>
      </c>
      <c r="D117" s="162" t="s">
        <v>417</v>
      </c>
      <c r="E117" s="163" t="s">
        <v>418</v>
      </c>
      <c r="F117" s="161" t="s">
        <v>331</v>
      </c>
      <c r="G117" s="164">
        <v>2</v>
      </c>
      <c r="H117" s="165"/>
      <c r="I117" s="165">
        <f t="shared" si="15"/>
        <v>0</v>
      </c>
      <c r="J117" s="166">
        <v>0</v>
      </c>
      <c r="K117" s="164">
        <f t="shared" si="16"/>
        <v>0</v>
      </c>
      <c r="L117" s="166">
        <v>0</v>
      </c>
      <c r="M117" s="164">
        <f t="shared" si="17"/>
        <v>0</v>
      </c>
      <c r="N117" s="167">
        <v>21</v>
      </c>
      <c r="O117" s="168">
        <v>16</v>
      </c>
      <c r="P117" s="13" t="s">
        <v>117</v>
      </c>
    </row>
    <row r="118" spans="1:16" s="13" customFormat="1" ht="13.5" customHeight="1">
      <c r="A118" s="161" t="s">
        <v>419</v>
      </c>
      <c r="B118" s="161" t="s">
        <v>112</v>
      </c>
      <c r="C118" s="161" t="s">
        <v>216</v>
      </c>
      <c r="D118" s="162" t="s">
        <v>420</v>
      </c>
      <c r="E118" s="163" t="s">
        <v>421</v>
      </c>
      <c r="F118" s="161" t="s">
        <v>331</v>
      </c>
      <c r="G118" s="164">
        <v>7</v>
      </c>
      <c r="H118" s="165"/>
      <c r="I118" s="165">
        <f t="shared" si="15"/>
        <v>0</v>
      </c>
      <c r="J118" s="166">
        <v>0</v>
      </c>
      <c r="K118" s="164">
        <f t="shared" si="16"/>
        <v>0</v>
      </c>
      <c r="L118" s="166">
        <v>0</v>
      </c>
      <c r="M118" s="164">
        <f t="shared" si="17"/>
        <v>0</v>
      </c>
      <c r="N118" s="167">
        <v>21</v>
      </c>
      <c r="O118" s="168">
        <v>16</v>
      </c>
      <c r="P118" s="13" t="s">
        <v>117</v>
      </c>
    </row>
    <row r="119" spans="1:16" s="13" customFormat="1" ht="24" customHeight="1">
      <c r="A119" s="161" t="s">
        <v>422</v>
      </c>
      <c r="B119" s="161" t="s">
        <v>112</v>
      </c>
      <c r="C119" s="161" t="s">
        <v>216</v>
      </c>
      <c r="D119" s="162" t="s">
        <v>423</v>
      </c>
      <c r="E119" s="163" t="s">
        <v>424</v>
      </c>
      <c r="F119" s="161" t="s">
        <v>331</v>
      </c>
      <c r="G119" s="164">
        <v>21</v>
      </c>
      <c r="H119" s="165"/>
      <c r="I119" s="165">
        <f t="shared" si="15"/>
        <v>0</v>
      </c>
      <c r="J119" s="166">
        <v>0</v>
      </c>
      <c r="K119" s="164">
        <f t="shared" si="16"/>
        <v>0</v>
      </c>
      <c r="L119" s="166">
        <v>0</v>
      </c>
      <c r="M119" s="164">
        <f t="shared" si="17"/>
        <v>0</v>
      </c>
      <c r="N119" s="167">
        <v>21</v>
      </c>
      <c r="O119" s="168">
        <v>16</v>
      </c>
      <c r="P119" s="13" t="s">
        <v>117</v>
      </c>
    </row>
    <row r="120" spans="1:16" s="13" customFormat="1" ht="24" customHeight="1">
      <c r="A120" s="161" t="s">
        <v>425</v>
      </c>
      <c r="B120" s="161" t="s">
        <v>112</v>
      </c>
      <c r="C120" s="161" t="s">
        <v>216</v>
      </c>
      <c r="D120" s="162" t="s">
        <v>426</v>
      </c>
      <c r="E120" s="163" t="s">
        <v>427</v>
      </c>
      <c r="F120" s="161" t="s">
        <v>331</v>
      </c>
      <c r="G120" s="164">
        <v>1</v>
      </c>
      <c r="H120" s="165"/>
      <c r="I120" s="165">
        <f t="shared" si="15"/>
        <v>0</v>
      </c>
      <c r="J120" s="166">
        <v>0</v>
      </c>
      <c r="K120" s="164">
        <f t="shared" si="16"/>
        <v>0</v>
      </c>
      <c r="L120" s="166">
        <v>0</v>
      </c>
      <c r="M120" s="164">
        <f t="shared" si="17"/>
        <v>0</v>
      </c>
      <c r="N120" s="167">
        <v>21</v>
      </c>
      <c r="O120" s="168">
        <v>16</v>
      </c>
      <c r="P120" s="13" t="s">
        <v>117</v>
      </c>
    </row>
    <row r="121" spans="1:16" s="13" customFormat="1" ht="24" customHeight="1">
      <c r="A121" s="161" t="s">
        <v>428</v>
      </c>
      <c r="B121" s="161" t="s">
        <v>112</v>
      </c>
      <c r="C121" s="161" t="s">
        <v>338</v>
      </c>
      <c r="D121" s="162" t="s">
        <v>429</v>
      </c>
      <c r="E121" s="163" t="s">
        <v>430</v>
      </c>
      <c r="F121" s="161" t="s">
        <v>431</v>
      </c>
      <c r="G121" s="164">
        <v>22</v>
      </c>
      <c r="H121" s="165"/>
      <c r="I121" s="165">
        <f t="shared" si="15"/>
        <v>0</v>
      </c>
      <c r="J121" s="166">
        <v>0</v>
      </c>
      <c r="K121" s="164">
        <f t="shared" si="16"/>
        <v>0</v>
      </c>
      <c r="L121" s="166">
        <v>0.01933</v>
      </c>
      <c r="M121" s="164">
        <f t="shared" si="17"/>
        <v>0.42525999999999997</v>
      </c>
      <c r="N121" s="167">
        <v>21</v>
      </c>
      <c r="O121" s="168">
        <v>16</v>
      </c>
      <c r="P121" s="13" t="s">
        <v>117</v>
      </c>
    </row>
    <row r="122" spans="1:16" s="13" customFormat="1" ht="24" customHeight="1">
      <c r="A122" s="161" t="s">
        <v>432</v>
      </c>
      <c r="B122" s="161" t="s">
        <v>112</v>
      </c>
      <c r="C122" s="161" t="s">
        <v>338</v>
      </c>
      <c r="D122" s="162" t="s">
        <v>433</v>
      </c>
      <c r="E122" s="163" t="s">
        <v>434</v>
      </c>
      <c r="F122" s="161" t="s">
        <v>431</v>
      </c>
      <c r="G122" s="164">
        <v>21</v>
      </c>
      <c r="H122" s="165"/>
      <c r="I122" s="165">
        <f t="shared" si="15"/>
        <v>0</v>
      </c>
      <c r="J122" s="166">
        <v>0.02275</v>
      </c>
      <c r="K122" s="164">
        <f t="shared" si="16"/>
        <v>0.47775</v>
      </c>
      <c r="L122" s="166">
        <v>0</v>
      </c>
      <c r="M122" s="164">
        <f t="shared" si="17"/>
        <v>0</v>
      </c>
      <c r="N122" s="167">
        <v>21</v>
      </c>
      <c r="O122" s="168">
        <v>16</v>
      </c>
      <c r="P122" s="13" t="s">
        <v>117</v>
      </c>
    </row>
    <row r="123" spans="1:16" s="13" customFormat="1" ht="34.5" customHeight="1">
      <c r="A123" s="161" t="s">
        <v>435</v>
      </c>
      <c r="B123" s="161" t="s">
        <v>112</v>
      </c>
      <c r="C123" s="161" t="s">
        <v>338</v>
      </c>
      <c r="D123" s="162" t="s">
        <v>436</v>
      </c>
      <c r="E123" s="163" t="s">
        <v>437</v>
      </c>
      <c r="F123" s="161" t="s">
        <v>431</v>
      </c>
      <c r="G123" s="164">
        <v>9</v>
      </c>
      <c r="H123" s="165"/>
      <c r="I123" s="165">
        <f t="shared" si="15"/>
        <v>0</v>
      </c>
      <c r="J123" s="166">
        <v>0.01678</v>
      </c>
      <c r="K123" s="164">
        <f t="shared" si="16"/>
        <v>0.15102</v>
      </c>
      <c r="L123" s="166">
        <v>0</v>
      </c>
      <c r="M123" s="164">
        <f t="shared" si="17"/>
        <v>0</v>
      </c>
      <c r="N123" s="167">
        <v>21</v>
      </c>
      <c r="O123" s="168">
        <v>4</v>
      </c>
      <c r="P123" s="13" t="s">
        <v>117</v>
      </c>
    </row>
    <row r="124" spans="1:16" s="13" customFormat="1" ht="13.5" customHeight="1">
      <c r="A124" s="161" t="s">
        <v>438</v>
      </c>
      <c r="B124" s="161" t="s">
        <v>112</v>
      </c>
      <c r="C124" s="161" t="s">
        <v>338</v>
      </c>
      <c r="D124" s="162" t="s">
        <v>439</v>
      </c>
      <c r="E124" s="163" t="s">
        <v>440</v>
      </c>
      <c r="F124" s="161" t="s">
        <v>431</v>
      </c>
      <c r="G124" s="164">
        <v>9</v>
      </c>
      <c r="H124" s="165"/>
      <c r="I124" s="165">
        <f t="shared" si="15"/>
        <v>0</v>
      </c>
      <c r="J124" s="166">
        <v>0</v>
      </c>
      <c r="K124" s="164">
        <f t="shared" si="16"/>
        <v>0</v>
      </c>
      <c r="L124" s="166">
        <v>0.01107</v>
      </c>
      <c r="M124" s="164">
        <f t="shared" si="17"/>
        <v>0.09963</v>
      </c>
      <c r="N124" s="167">
        <v>21</v>
      </c>
      <c r="O124" s="168">
        <v>16</v>
      </c>
      <c r="P124" s="13" t="s">
        <v>117</v>
      </c>
    </row>
    <row r="125" spans="1:16" s="13" customFormat="1" ht="13.5" customHeight="1">
      <c r="A125" s="161" t="s">
        <v>441</v>
      </c>
      <c r="B125" s="161" t="s">
        <v>112</v>
      </c>
      <c r="C125" s="161" t="s">
        <v>338</v>
      </c>
      <c r="D125" s="162" t="s">
        <v>442</v>
      </c>
      <c r="E125" s="163" t="s">
        <v>443</v>
      </c>
      <c r="F125" s="161" t="s">
        <v>431</v>
      </c>
      <c r="G125" s="164">
        <v>2</v>
      </c>
      <c r="H125" s="165"/>
      <c r="I125" s="165">
        <f t="shared" si="15"/>
        <v>0</v>
      </c>
      <c r="J125" s="166">
        <v>0</v>
      </c>
      <c r="K125" s="164">
        <f t="shared" si="16"/>
        <v>0</v>
      </c>
      <c r="L125" s="166">
        <v>0.01946</v>
      </c>
      <c r="M125" s="164">
        <f t="shared" si="17"/>
        <v>0.03892</v>
      </c>
      <c r="N125" s="167">
        <v>21</v>
      </c>
      <c r="O125" s="168">
        <v>16</v>
      </c>
      <c r="P125" s="13" t="s">
        <v>117</v>
      </c>
    </row>
    <row r="126" spans="1:16" s="13" customFormat="1" ht="24" customHeight="1">
      <c r="A126" s="161" t="s">
        <v>444</v>
      </c>
      <c r="B126" s="161" t="s">
        <v>112</v>
      </c>
      <c r="C126" s="161" t="s">
        <v>338</v>
      </c>
      <c r="D126" s="162" t="s">
        <v>445</v>
      </c>
      <c r="E126" s="163" t="s">
        <v>446</v>
      </c>
      <c r="F126" s="161" t="s">
        <v>431</v>
      </c>
      <c r="G126" s="164">
        <v>4</v>
      </c>
      <c r="H126" s="165"/>
      <c r="I126" s="165">
        <f t="shared" si="15"/>
        <v>0</v>
      </c>
      <c r="J126" s="166">
        <v>0.01458</v>
      </c>
      <c r="K126" s="164">
        <f t="shared" si="16"/>
        <v>0.05832</v>
      </c>
      <c r="L126" s="166">
        <v>0</v>
      </c>
      <c r="M126" s="164">
        <f t="shared" si="17"/>
        <v>0</v>
      </c>
      <c r="N126" s="167">
        <v>21</v>
      </c>
      <c r="O126" s="168">
        <v>16</v>
      </c>
      <c r="P126" s="13" t="s">
        <v>117</v>
      </c>
    </row>
    <row r="127" spans="1:16" s="13" customFormat="1" ht="13.5" customHeight="1">
      <c r="A127" s="161" t="s">
        <v>447</v>
      </c>
      <c r="B127" s="161" t="s">
        <v>112</v>
      </c>
      <c r="C127" s="161" t="s">
        <v>338</v>
      </c>
      <c r="D127" s="162" t="s">
        <v>448</v>
      </c>
      <c r="E127" s="163" t="s">
        <v>449</v>
      </c>
      <c r="F127" s="161" t="s">
        <v>431</v>
      </c>
      <c r="G127" s="164">
        <v>1</v>
      </c>
      <c r="H127" s="165"/>
      <c r="I127" s="165">
        <f t="shared" si="15"/>
        <v>0</v>
      </c>
      <c r="J127" s="166">
        <v>0.01745</v>
      </c>
      <c r="K127" s="164">
        <f t="shared" si="16"/>
        <v>0.01745</v>
      </c>
      <c r="L127" s="166">
        <v>0</v>
      </c>
      <c r="M127" s="164">
        <f t="shared" si="17"/>
        <v>0</v>
      </c>
      <c r="N127" s="167">
        <v>21</v>
      </c>
      <c r="O127" s="168">
        <v>16</v>
      </c>
      <c r="P127" s="13" t="s">
        <v>117</v>
      </c>
    </row>
    <row r="128" spans="1:16" s="13" customFormat="1" ht="13.5" customHeight="1">
      <c r="A128" s="161" t="s">
        <v>450</v>
      </c>
      <c r="B128" s="161" t="s">
        <v>112</v>
      </c>
      <c r="C128" s="161" t="s">
        <v>338</v>
      </c>
      <c r="D128" s="162" t="s">
        <v>451</v>
      </c>
      <c r="E128" s="163" t="s">
        <v>452</v>
      </c>
      <c r="F128" s="161" t="s">
        <v>431</v>
      </c>
      <c r="G128" s="164">
        <v>3</v>
      </c>
      <c r="H128" s="165"/>
      <c r="I128" s="165">
        <f t="shared" si="15"/>
        <v>0</v>
      </c>
      <c r="J128" s="166">
        <v>0</v>
      </c>
      <c r="K128" s="164">
        <f t="shared" si="16"/>
        <v>0</v>
      </c>
      <c r="L128" s="166">
        <v>0.0347</v>
      </c>
      <c r="M128" s="164">
        <f t="shared" si="17"/>
        <v>0.1041</v>
      </c>
      <c r="N128" s="167">
        <v>21</v>
      </c>
      <c r="O128" s="168">
        <v>16</v>
      </c>
      <c r="P128" s="13" t="s">
        <v>117</v>
      </c>
    </row>
    <row r="129" spans="1:16" s="13" customFormat="1" ht="13.5" customHeight="1">
      <c r="A129" s="161" t="s">
        <v>453</v>
      </c>
      <c r="B129" s="161" t="s">
        <v>112</v>
      </c>
      <c r="C129" s="161" t="s">
        <v>338</v>
      </c>
      <c r="D129" s="162" t="s">
        <v>454</v>
      </c>
      <c r="E129" s="163" t="s">
        <v>455</v>
      </c>
      <c r="F129" s="161" t="s">
        <v>431</v>
      </c>
      <c r="G129" s="164">
        <v>1</v>
      </c>
      <c r="H129" s="165"/>
      <c r="I129" s="165">
        <f t="shared" si="15"/>
        <v>0</v>
      </c>
      <c r="J129" s="166">
        <v>0.00059</v>
      </c>
      <c r="K129" s="164">
        <f t="shared" si="16"/>
        <v>0.00059</v>
      </c>
      <c r="L129" s="166">
        <v>0</v>
      </c>
      <c r="M129" s="164">
        <f t="shared" si="17"/>
        <v>0</v>
      </c>
      <c r="N129" s="167">
        <v>21</v>
      </c>
      <c r="O129" s="168">
        <v>16</v>
      </c>
      <c r="P129" s="13" t="s">
        <v>117</v>
      </c>
    </row>
    <row r="130" spans="1:16" s="13" customFormat="1" ht="24" customHeight="1">
      <c r="A130" s="161" t="s">
        <v>456</v>
      </c>
      <c r="B130" s="161" t="s">
        <v>112</v>
      </c>
      <c r="C130" s="161" t="s">
        <v>338</v>
      </c>
      <c r="D130" s="162" t="s">
        <v>457</v>
      </c>
      <c r="E130" s="163" t="s">
        <v>458</v>
      </c>
      <c r="F130" s="161" t="s">
        <v>431</v>
      </c>
      <c r="G130" s="164">
        <v>1</v>
      </c>
      <c r="H130" s="165"/>
      <c r="I130" s="165">
        <f t="shared" si="15"/>
        <v>0</v>
      </c>
      <c r="J130" s="166">
        <v>0.06325</v>
      </c>
      <c r="K130" s="164">
        <f t="shared" si="16"/>
        <v>0.06325</v>
      </c>
      <c r="L130" s="166">
        <v>0</v>
      </c>
      <c r="M130" s="164">
        <f t="shared" si="17"/>
        <v>0</v>
      </c>
      <c r="N130" s="167">
        <v>21</v>
      </c>
      <c r="O130" s="168">
        <v>16</v>
      </c>
      <c r="P130" s="13" t="s">
        <v>117</v>
      </c>
    </row>
    <row r="131" spans="1:16" s="13" customFormat="1" ht="13.5" customHeight="1">
      <c r="A131" s="161" t="s">
        <v>459</v>
      </c>
      <c r="B131" s="161" t="s">
        <v>112</v>
      </c>
      <c r="C131" s="161" t="s">
        <v>338</v>
      </c>
      <c r="D131" s="162" t="s">
        <v>460</v>
      </c>
      <c r="E131" s="163" t="s">
        <v>461</v>
      </c>
      <c r="F131" s="161" t="s">
        <v>431</v>
      </c>
      <c r="G131" s="164">
        <v>5</v>
      </c>
      <c r="H131" s="165"/>
      <c r="I131" s="165">
        <f t="shared" si="15"/>
        <v>0</v>
      </c>
      <c r="J131" s="166">
        <v>0</v>
      </c>
      <c r="K131" s="164">
        <f t="shared" si="16"/>
        <v>0</v>
      </c>
      <c r="L131" s="166">
        <v>0.00156</v>
      </c>
      <c r="M131" s="164">
        <f t="shared" si="17"/>
        <v>0.0078</v>
      </c>
      <c r="N131" s="167">
        <v>21</v>
      </c>
      <c r="O131" s="168">
        <v>16</v>
      </c>
      <c r="P131" s="13" t="s">
        <v>117</v>
      </c>
    </row>
    <row r="132" spans="1:16" s="13" customFormat="1" ht="13.5" customHeight="1">
      <c r="A132" s="161" t="s">
        <v>462</v>
      </c>
      <c r="B132" s="161" t="s">
        <v>112</v>
      </c>
      <c r="C132" s="161" t="s">
        <v>338</v>
      </c>
      <c r="D132" s="162" t="s">
        <v>463</v>
      </c>
      <c r="E132" s="163" t="s">
        <v>464</v>
      </c>
      <c r="F132" s="161" t="s">
        <v>431</v>
      </c>
      <c r="G132" s="164">
        <v>3</v>
      </c>
      <c r="H132" s="165"/>
      <c r="I132" s="165">
        <f t="shared" si="15"/>
        <v>0</v>
      </c>
      <c r="J132" s="166">
        <v>0.0018</v>
      </c>
      <c r="K132" s="164">
        <f t="shared" si="16"/>
        <v>0.0054</v>
      </c>
      <c r="L132" s="166">
        <v>0</v>
      </c>
      <c r="M132" s="164">
        <f t="shared" si="17"/>
        <v>0</v>
      </c>
      <c r="N132" s="167">
        <v>21</v>
      </c>
      <c r="O132" s="168">
        <v>16</v>
      </c>
      <c r="P132" s="13" t="s">
        <v>117</v>
      </c>
    </row>
    <row r="133" spans="1:16" s="13" customFormat="1" ht="13.5" customHeight="1">
      <c r="A133" s="161" t="s">
        <v>465</v>
      </c>
      <c r="B133" s="161" t="s">
        <v>112</v>
      </c>
      <c r="C133" s="161" t="s">
        <v>338</v>
      </c>
      <c r="D133" s="162" t="s">
        <v>466</v>
      </c>
      <c r="E133" s="163" t="s">
        <v>467</v>
      </c>
      <c r="F133" s="161" t="s">
        <v>431</v>
      </c>
      <c r="G133" s="164">
        <v>1</v>
      </c>
      <c r="H133" s="165"/>
      <c r="I133" s="165">
        <f t="shared" si="15"/>
        <v>0</v>
      </c>
      <c r="J133" s="166">
        <v>0.00184</v>
      </c>
      <c r="K133" s="164">
        <f t="shared" si="16"/>
        <v>0.00184</v>
      </c>
      <c r="L133" s="166">
        <v>0</v>
      </c>
      <c r="M133" s="164">
        <f t="shared" si="17"/>
        <v>0</v>
      </c>
      <c r="N133" s="167">
        <v>21</v>
      </c>
      <c r="O133" s="168">
        <v>16</v>
      </c>
      <c r="P133" s="13" t="s">
        <v>117</v>
      </c>
    </row>
    <row r="134" spans="1:16" s="13" customFormat="1" ht="13.5" customHeight="1">
      <c r="A134" s="161" t="s">
        <v>468</v>
      </c>
      <c r="B134" s="161" t="s">
        <v>112</v>
      </c>
      <c r="C134" s="161" t="s">
        <v>338</v>
      </c>
      <c r="D134" s="162" t="s">
        <v>469</v>
      </c>
      <c r="E134" s="163" t="s">
        <v>470</v>
      </c>
      <c r="F134" s="161" t="s">
        <v>129</v>
      </c>
      <c r="G134" s="164">
        <v>2</v>
      </c>
      <c r="H134" s="165"/>
      <c r="I134" s="165">
        <f t="shared" si="15"/>
        <v>0</v>
      </c>
      <c r="J134" s="166">
        <v>0.00016</v>
      </c>
      <c r="K134" s="164">
        <f t="shared" si="16"/>
        <v>0.00032</v>
      </c>
      <c r="L134" s="166">
        <v>0</v>
      </c>
      <c r="M134" s="164">
        <f t="shared" si="17"/>
        <v>0</v>
      </c>
      <c r="N134" s="167">
        <v>21</v>
      </c>
      <c r="O134" s="168">
        <v>16</v>
      </c>
      <c r="P134" s="13" t="s">
        <v>117</v>
      </c>
    </row>
    <row r="135" spans="1:16" s="13" customFormat="1" ht="13.5" customHeight="1">
      <c r="A135" s="161" t="s">
        <v>471</v>
      </c>
      <c r="B135" s="161" t="s">
        <v>112</v>
      </c>
      <c r="C135" s="161" t="s">
        <v>338</v>
      </c>
      <c r="D135" s="162" t="s">
        <v>472</v>
      </c>
      <c r="E135" s="163" t="s">
        <v>473</v>
      </c>
      <c r="F135" s="161" t="s">
        <v>129</v>
      </c>
      <c r="G135" s="164">
        <v>1</v>
      </c>
      <c r="H135" s="165"/>
      <c r="I135" s="165">
        <f t="shared" si="15"/>
        <v>0</v>
      </c>
      <c r="J135" s="166">
        <v>0.00016</v>
      </c>
      <c r="K135" s="164">
        <f t="shared" si="16"/>
        <v>0.00016</v>
      </c>
      <c r="L135" s="166">
        <v>0</v>
      </c>
      <c r="M135" s="164">
        <f t="shared" si="17"/>
        <v>0</v>
      </c>
      <c r="N135" s="167">
        <v>21</v>
      </c>
      <c r="O135" s="168">
        <v>16</v>
      </c>
      <c r="P135" s="13" t="s">
        <v>117</v>
      </c>
    </row>
    <row r="136" spans="1:16" s="13" customFormat="1" ht="13.5" customHeight="1">
      <c r="A136" s="161" t="s">
        <v>474</v>
      </c>
      <c r="B136" s="161" t="s">
        <v>112</v>
      </c>
      <c r="C136" s="161" t="s">
        <v>338</v>
      </c>
      <c r="D136" s="162" t="s">
        <v>475</v>
      </c>
      <c r="E136" s="163" t="s">
        <v>476</v>
      </c>
      <c r="F136" s="161" t="s">
        <v>49</v>
      </c>
      <c r="G136" s="164">
        <v>0.22</v>
      </c>
      <c r="H136" s="165"/>
      <c r="I136" s="165">
        <f t="shared" si="15"/>
        <v>0</v>
      </c>
      <c r="J136" s="166">
        <v>0</v>
      </c>
      <c r="K136" s="164">
        <f t="shared" si="16"/>
        <v>0</v>
      </c>
      <c r="L136" s="166">
        <v>0</v>
      </c>
      <c r="M136" s="164">
        <f t="shared" si="17"/>
        <v>0</v>
      </c>
      <c r="N136" s="167">
        <v>21</v>
      </c>
      <c r="O136" s="168">
        <v>16</v>
      </c>
      <c r="P136" s="13" t="s">
        <v>117</v>
      </c>
    </row>
    <row r="137" spans="2:16" s="138" customFormat="1" ht="12.75" customHeight="1">
      <c r="B137" s="139" t="s">
        <v>66</v>
      </c>
      <c r="D137" s="140" t="s">
        <v>477</v>
      </c>
      <c r="E137" s="140" t="s">
        <v>478</v>
      </c>
      <c r="I137" s="141">
        <f>I138</f>
        <v>0</v>
      </c>
      <c r="K137" s="142">
        <f>K138</f>
        <v>0.00071</v>
      </c>
      <c r="M137" s="142">
        <f>M138</f>
        <v>0</v>
      </c>
      <c r="P137" s="140" t="s">
        <v>110</v>
      </c>
    </row>
    <row r="138" spans="1:16" s="13" customFormat="1" ht="24" customHeight="1">
      <c r="A138" s="161" t="s">
        <v>479</v>
      </c>
      <c r="B138" s="161" t="s">
        <v>112</v>
      </c>
      <c r="C138" s="161" t="s">
        <v>480</v>
      </c>
      <c r="D138" s="162" t="s">
        <v>481</v>
      </c>
      <c r="E138" s="163" t="s">
        <v>482</v>
      </c>
      <c r="F138" s="161" t="s">
        <v>172</v>
      </c>
      <c r="G138" s="164">
        <v>1</v>
      </c>
      <c r="H138" s="165"/>
      <c r="I138" s="165">
        <f>ROUND(G138*H138,2)</f>
        <v>0</v>
      </c>
      <c r="J138" s="166">
        <v>0.00071</v>
      </c>
      <c r="K138" s="164">
        <f>G138*J138</f>
        <v>0.00071</v>
      </c>
      <c r="L138" s="166">
        <v>0</v>
      </c>
      <c r="M138" s="164">
        <f>G138*L138</f>
        <v>0</v>
      </c>
      <c r="N138" s="167">
        <v>21</v>
      </c>
      <c r="O138" s="168">
        <v>16</v>
      </c>
      <c r="P138" s="13" t="s">
        <v>117</v>
      </c>
    </row>
    <row r="139" spans="2:16" s="138" customFormat="1" ht="12.75" customHeight="1">
      <c r="B139" s="139" t="s">
        <v>66</v>
      </c>
      <c r="D139" s="140" t="s">
        <v>483</v>
      </c>
      <c r="E139" s="140" t="s">
        <v>484</v>
      </c>
      <c r="I139" s="141">
        <f>SUM(I140:I149)</f>
        <v>0</v>
      </c>
      <c r="K139" s="142">
        <f>SUM(K140:K149)</f>
        <v>0.07690000000000001</v>
      </c>
      <c r="M139" s="142">
        <f>SUM(M140:M149)</f>
        <v>0.069797</v>
      </c>
      <c r="P139" s="140" t="s">
        <v>110</v>
      </c>
    </row>
    <row r="140" spans="1:16" s="13" customFormat="1" ht="24" customHeight="1">
      <c r="A140" s="161" t="s">
        <v>485</v>
      </c>
      <c r="B140" s="161" t="s">
        <v>112</v>
      </c>
      <c r="C140" s="161" t="s">
        <v>216</v>
      </c>
      <c r="D140" s="162" t="s">
        <v>486</v>
      </c>
      <c r="E140" s="163" t="s">
        <v>487</v>
      </c>
      <c r="F140" s="161" t="s">
        <v>488</v>
      </c>
      <c r="G140" s="164">
        <v>1</v>
      </c>
      <c r="H140" s="165"/>
      <c r="I140" s="165">
        <f aca="true" t="shared" si="18" ref="I140:I149">ROUND(G140*H140,2)</f>
        <v>0</v>
      </c>
      <c r="J140" s="166">
        <v>0</v>
      </c>
      <c r="K140" s="164">
        <f aca="true" t="shared" si="19" ref="K140:K149">G140*J140</f>
        <v>0</v>
      </c>
      <c r="L140" s="166">
        <v>0</v>
      </c>
      <c r="M140" s="164">
        <f aca="true" t="shared" si="20" ref="M140:M149">G140*L140</f>
        <v>0</v>
      </c>
      <c r="N140" s="167">
        <v>21</v>
      </c>
      <c r="O140" s="168">
        <v>16</v>
      </c>
      <c r="P140" s="13" t="s">
        <v>117</v>
      </c>
    </row>
    <row r="141" spans="1:16" s="13" customFormat="1" ht="13.5" customHeight="1">
      <c r="A141" s="161" t="s">
        <v>489</v>
      </c>
      <c r="B141" s="161" t="s">
        <v>112</v>
      </c>
      <c r="C141" s="161" t="s">
        <v>216</v>
      </c>
      <c r="D141" s="162" t="s">
        <v>490</v>
      </c>
      <c r="E141" s="163" t="s">
        <v>491</v>
      </c>
      <c r="F141" s="161" t="s">
        <v>488</v>
      </c>
      <c r="G141" s="164">
        <v>1</v>
      </c>
      <c r="H141" s="165"/>
      <c r="I141" s="165">
        <f t="shared" si="18"/>
        <v>0</v>
      </c>
      <c r="J141" s="166">
        <v>0</v>
      </c>
      <c r="K141" s="164">
        <f t="shared" si="19"/>
        <v>0</v>
      </c>
      <c r="L141" s="166">
        <v>0</v>
      </c>
      <c r="M141" s="164">
        <f t="shared" si="20"/>
        <v>0</v>
      </c>
      <c r="N141" s="167">
        <v>21</v>
      </c>
      <c r="O141" s="168">
        <v>16</v>
      </c>
      <c r="P141" s="13" t="s">
        <v>117</v>
      </c>
    </row>
    <row r="142" spans="1:16" s="13" customFormat="1" ht="13.5" customHeight="1">
      <c r="A142" s="161" t="s">
        <v>492</v>
      </c>
      <c r="B142" s="161" t="s">
        <v>112</v>
      </c>
      <c r="C142" s="161" t="s">
        <v>216</v>
      </c>
      <c r="D142" s="162" t="s">
        <v>493</v>
      </c>
      <c r="E142" s="163" t="s">
        <v>494</v>
      </c>
      <c r="F142" s="161" t="s">
        <v>172</v>
      </c>
      <c r="G142" s="164">
        <v>10</v>
      </c>
      <c r="H142" s="165"/>
      <c r="I142" s="165">
        <f t="shared" si="18"/>
        <v>0</v>
      </c>
      <c r="J142" s="166">
        <v>0</v>
      </c>
      <c r="K142" s="164">
        <f t="shared" si="19"/>
        <v>0</v>
      </c>
      <c r="L142" s="166">
        <v>0</v>
      </c>
      <c r="M142" s="164">
        <f t="shared" si="20"/>
        <v>0</v>
      </c>
      <c r="N142" s="167">
        <v>21</v>
      </c>
      <c r="O142" s="168">
        <v>16</v>
      </c>
      <c r="P142" s="13" t="s">
        <v>117</v>
      </c>
    </row>
    <row r="143" spans="1:16" s="13" customFormat="1" ht="13.5" customHeight="1">
      <c r="A143" s="161" t="s">
        <v>495</v>
      </c>
      <c r="B143" s="161" t="s">
        <v>112</v>
      </c>
      <c r="C143" s="161" t="s">
        <v>480</v>
      </c>
      <c r="D143" s="162" t="s">
        <v>496</v>
      </c>
      <c r="E143" s="163" t="s">
        <v>497</v>
      </c>
      <c r="F143" s="161" t="s">
        <v>125</v>
      </c>
      <c r="G143" s="164">
        <v>2</v>
      </c>
      <c r="H143" s="165"/>
      <c r="I143" s="165">
        <f t="shared" si="18"/>
        <v>0</v>
      </c>
      <c r="J143" s="166">
        <v>0</v>
      </c>
      <c r="K143" s="164">
        <f t="shared" si="19"/>
        <v>0</v>
      </c>
      <c r="L143" s="166">
        <v>0.0238</v>
      </c>
      <c r="M143" s="164">
        <f t="shared" si="20"/>
        <v>0.0476</v>
      </c>
      <c r="N143" s="167">
        <v>21</v>
      </c>
      <c r="O143" s="168">
        <v>16</v>
      </c>
      <c r="P143" s="13" t="s">
        <v>117</v>
      </c>
    </row>
    <row r="144" spans="1:16" s="13" customFormat="1" ht="24" customHeight="1">
      <c r="A144" s="161" t="s">
        <v>498</v>
      </c>
      <c r="B144" s="161" t="s">
        <v>112</v>
      </c>
      <c r="C144" s="161" t="s">
        <v>480</v>
      </c>
      <c r="D144" s="162" t="s">
        <v>499</v>
      </c>
      <c r="E144" s="163" t="s">
        <v>500</v>
      </c>
      <c r="F144" s="161" t="s">
        <v>125</v>
      </c>
      <c r="G144" s="164">
        <v>2.1</v>
      </c>
      <c r="H144" s="165"/>
      <c r="I144" s="165">
        <f t="shared" si="18"/>
        <v>0</v>
      </c>
      <c r="J144" s="166">
        <v>0</v>
      </c>
      <c r="K144" s="164">
        <f t="shared" si="19"/>
        <v>0</v>
      </c>
      <c r="L144" s="166">
        <v>0.01057</v>
      </c>
      <c r="M144" s="164">
        <f t="shared" si="20"/>
        <v>0.022197</v>
      </c>
      <c r="N144" s="167">
        <v>21</v>
      </c>
      <c r="O144" s="168">
        <v>16</v>
      </c>
      <c r="P144" s="13" t="s">
        <v>117</v>
      </c>
    </row>
    <row r="145" spans="1:16" s="13" customFormat="1" ht="24" customHeight="1">
      <c r="A145" s="161" t="s">
        <v>501</v>
      </c>
      <c r="B145" s="161" t="s">
        <v>112</v>
      </c>
      <c r="C145" s="161" t="s">
        <v>480</v>
      </c>
      <c r="D145" s="162" t="s">
        <v>502</v>
      </c>
      <c r="E145" s="163" t="s">
        <v>503</v>
      </c>
      <c r="F145" s="161" t="s">
        <v>129</v>
      </c>
      <c r="G145" s="164">
        <v>1</v>
      </c>
      <c r="H145" s="165"/>
      <c r="I145" s="165">
        <f t="shared" si="18"/>
        <v>0</v>
      </c>
      <c r="J145" s="166">
        <v>0.0084</v>
      </c>
      <c r="K145" s="164">
        <f t="shared" si="19"/>
        <v>0.0084</v>
      </c>
      <c r="L145" s="166">
        <v>0</v>
      </c>
      <c r="M145" s="164">
        <f t="shared" si="20"/>
        <v>0</v>
      </c>
      <c r="N145" s="167">
        <v>21</v>
      </c>
      <c r="O145" s="168">
        <v>16</v>
      </c>
      <c r="P145" s="13" t="s">
        <v>117</v>
      </c>
    </row>
    <row r="146" spans="1:16" s="13" customFormat="1" ht="24" customHeight="1">
      <c r="A146" s="161" t="s">
        <v>504</v>
      </c>
      <c r="B146" s="161" t="s">
        <v>112</v>
      </c>
      <c r="C146" s="161" t="s">
        <v>480</v>
      </c>
      <c r="D146" s="162" t="s">
        <v>505</v>
      </c>
      <c r="E146" s="163" t="s">
        <v>506</v>
      </c>
      <c r="F146" s="161" t="s">
        <v>129</v>
      </c>
      <c r="G146" s="164">
        <v>1</v>
      </c>
      <c r="H146" s="165"/>
      <c r="I146" s="165">
        <f t="shared" si="18"/>
        <v>0</v>
      </c>
      <c r="J146" s="166">
        <v>0.0685</v>
      </c>
      <c r="K146" s="164">
        <f t="shared" si="19"/>
        <v>0.0685</v>
      </c>
      <c r="L146" s="166">
        <v>0</v>
      </c>
      <c r="M146" s="164">
        <f t="shared" si="20"/>
        <v>0</v>
      </c>
      <c r="N146" s="167">
        <v>21</v>
      </c>
      <c r="O146" s="168">
        <v>16</v>
      </c>
      <c r="P146" s="13" t="s">
        <v>117</v>
      </c>
    </row>
    <row r="147" spans="1:16" s="13" customFormat="1" ht="24" customHeight="1">
      <c r="A147" s="161" t="s">
        <v>507</v>
      </c>
      <c r="B147" s="161" t="s">
        <v>112</v>
      </c>
      <c r="C147" s="161" t="s">
        <v>480</v>
      </c>
      <c r="D147" s="162" t="s">
        <v>508</v>
      </c>
      <c r="E147" s="163" t="s">
        <v>509</v>
      </c>
      <c r="F147" s="161" t="s">
        <v>125</v>
      </c>
      <c r="G147" s="164">
        <v>9</v>
      </c>
      <c r="H147" s="165"/>
      <c r="I147" s="165">
        <f t="shared" si="18"/>
        <v>0</v>
      </c>
      <c r="J147" s="166">
        <v>0</v>
      </c>
      <c r="K147" s="164">
        <f t="shared" si="19"/>
        <v>0</v>
      </c>
      <c r="L147" s="166">
        <v>0</v>
      </c>
      <c r="M147" s="164">
        <f t="shared" si="20"/>
        <v>0</v>
      </c>
      <c r="N147" s="167">
        <v>21</v>
      </c>
      <c r="O147" s="168">
        <v>16</v>
      </c>
      <c r="P147" s="13" t="s">
        <v>117</v>
      </c>
    </row>
    <row r="148" spans="1:16" s="13" customFormat="1" ht="13.5" customHeight="1">
      <c r="A148" s="161" t="s">
        <v>510</v>
      </c>
      <c r="B148" s="161" t="s">
        <v>112</v>
      </c>
      <c r="C148" s="161" t="s">
        <v>480</v>
      </c>
      <c r="D148" s="162" t="s">
        <v>511</v>
      </c>
      <c r="E148" s="163" t="s">
        <v>512</v>
      </c>
      <c r="F148" s="161" t="s">
        <v>125</v>
      </c>
      <c r="G148" s="164">
        <v>9</v>
      </c>
      <c r="H148" s="165"/>
      <c r="I148" s="165">
        <f t="shared" si="18"/>
        <v>0</v>
      </c>
      <c r="J148" s="166">
        <v>0</v>
      </c>
      <c r="K148" s="164">
        <f t="shared" si="19"/>
        <v>0</v>
      </c>
      <c r="L148" s="166">
        <v>0</v>
      </c>
      <c r="M148" s="164">
        <f t="shared" si="20"/>
        <v>0</v>
      </c>
      <c r="N148" s="167">
        <v>21</v>
      </c>
      <c r="O148" s="168">
        <v>16</v>
      </c>
      <c r="P148" s="13" t="s">
        <v>117</v>
      </c>
    </row>
    <row r="149" spans="1:16" s="13" customFormat="1" ht="13.5" customHeight="1">
      <c r="A149" s="161" t="s">
        <v>513</v>
      </c>
      <c r="B149" s="161" t="s">
        <v>112</v>
      </c>
      <c r="C149" s="161" t="s">
        <v>480</v>
      </c>
      <c r="D149" s="162" t="s">
        <v>514</v>
      </c>
      <c r="E149" s="163" t="s">
        <v>515</v>
      </c>
      <c r="F149" s="161" t="s">
        <v>49</v>
      </c>
      <c r="G149" s="164">
        <v>2.39</v>
      </c>
      <c r="H149" s="165"/>
      <c r="I149" s="165">
        <f t="shared" si="18"/>
        <v>0</v>
      </c>
      <c r="J149" s="166">
        <v>0</v>
      </c>
      <c r="K149" s="164">
        <f t="shared" si="19"/>
        <v>0</v>
      </c>
      <c r="L149" s="166">
        <v>0</v>
      </c>
      <c r="M149" s="164">
        <f t="shared" si="20"/>
        <v>0</v>
      </c>
      <c r="N149" s="167">
        <v>21</v>
      </c>
      <c r="O149" s="168">
        <v>16</v>
      </c>
      <c r="P149" s="13" t="s">
        <v>117</v>
      </c>
    </row>
    <row r="150" spans="2:16" s="138" customFormat="1" ht="12.75" customHeight="1">
      <c r="B150" s="139" t="s">
        <v>66</v>
      </c>
      <c r="D150" s="140" t="s">
        <v>516</v>
      </c>
      <c r="E150" s="140" t="s">
        <v>517</v>
      </c>
      <c r="I150" s="141">
        <f>SUM(I151:I156)</f>
        <v>0</v>
      </c>
      <c r="K150" s="142">
        <f>SUM(K151:K156)</f>
        <v>0</v>
      </c>
      <c r="M150" s="142">
        <f>SUM(M151:M156)</f>
        <v>0</v>
      </c>
      <c r="P150" s="140" t="s">
        <v>110</v>
      </c>
    </row>
    <row r="151" spans="1:16" s="13" customFormat="1" ht="13.5" customHeight="1">
      <c r="A151" s="161" t="s">
        <v>518</v>
      </c>
      <c r="B151" s="161" t="s">
        <v>112</v>
      </c>
      <c r="C151" s="161" t="s">
        <v>216</v>
      </c>
      <c r="D151" s="162" t="s">
        <v>519</v>
      </c>
      <c r="E151" s="163" t="s">
        <v>520</v>
      </c>
      <c r="F151" s="161" t="s">
        <v>521</v>
      </c>
      <c r="G151" s="164">
        <v>9</v>
      </c>
      <c r="H151" s="165"/>
      <c r="I151" s="165">
        <f aca="true" t="shared" si="21" ref="I151:I156">ROUND(G151*H151,2)</f>
        <v>0</v>
      </c>
      <c r="J151" s="166">
        <v>0</v>
      </c>
      <c r="K151" s="164">
        <f aca="true" t="shared" si="22" ref="K151:K156">G151*J151</f>
        <v>0</v>
      </c>
      <c r="L151" s="166">
        <v>0</v>
      </c>
      <c r="M151" s="164">
        <f aca="true" t="shared" si="23" ref="M151:M156">G151*L151</f>
        <v>0</v>
      </c>
      <c r="N151" s="167">
        <v>21</v>
      </c>
      <c r="O151" s="168">
        <v>16</v>
      </c>
      <c r="P151" s="13" t="s">
        <v>117</v>
      </c>
    </row>
    <row r="152" spans="1:16" s="13" customFormat="1" ht="24" customHeight="1">
      <c r="A152" s="161" t="s">
        <v>522</v>
      </c>
      <c r="B152" s="161" t="s">
        <v>112</v>
      </c>
      <c r="C152" s="161" t="s">
        <v>216</v>
      </c>
      <c r="D152" s="162" t="s">
        <v>523</v>
      </c>
      <c r="E152" s="163" t="s">
        <v>524</v>
      </c>
      <c r="F152" s="161" t="s">
        <v>172</v>
      </c>
      <c r="G152" s="164">
        <v>20</v>
      </c>
      <c r="H152" s="165"/>
      <c r="I152" s="165">
        <f t="shared" si="21"/>
        <v>0</v>
      </c>
      <c r="J152" s="166">
        <v>0</v>
      </c>
      <c r="K152" s="164">
        <f t="shared" si="22"/>
        <v>0</v>
      </c>
      <c r="L152" s="166">
        <v>0</v>
      </c>
      <c r="M152" s="164">
        <f t="shared" si="23"/>
        <v>0</v>
      </c>
      <c r="N152" s="167">
        <v>21</v>
      </c>
      <c r="O152" s="168">
        <v>16</v>
      </c>
      <c r="P152" s="13" t="s">
        <v>117</v>
      </c>
    </row>
    <row r="153" spans="1:16" s="13" customFormat="1" ht="13.5" customHeight="1">
      <c r="A153" s="161" t="s">
        <v>525</v>
      </c>
      <c r="B153" s="161" t="s">
        <v>112</v>
      </c>
      <c r="C153" s="161" t="s">
        <v>216</v>
      </c>
      <c r="D153" s="162" t="s">
        <v>526</v>
      </c>
      <c r="E153" s="163" t="s">
        <v>527</v>
      </c>
      <c r="F153" s="161" t="s">
        <v>521</v>
      </c>
      <c r="G153" s="164">
        <v>3</v>
      </c>
      <c r="H153" s="165"/>
      <c r="I153" s="165">
        <f t="shared" si="21"/>
        <v>0</v>
      </c>
      <c r="J153" s="166">
        <v>0</v>
      </c>
      <c r="K153" s="164">
        <f t="shared" si="22"/>
        <v>0</v>
      </c>
      <c r="L153" s="166">
        <v>0</v>
      </c>
      <c r="M153" s="164">
        <f t="shared" si="23"/>
        <v>0</v>
      </c>
      <c r="N153" s="167">
        <v>21</v>
      </c>
      <c r="O153" s="168">
        <v>16</v>
      </c>
      <c r="P153" s="13" t="s">
        <v>117</v>
      </c>
    </row>
    <row r="154" spans="1:16" s="13" customFormat="1" ht="13.5" customHeight="1">
      <c r="A154" s="161" t="s">
        <v>528</v>
      </c>
      <c r="B154" s="161" t="s">
        <v>112</v>
      </c>
      <c r="C154" s="161" t="s">
        <v>216</v>
      </c>
      <c r="D154" s="162" t="s">
        <v>529</v>
      </c>
      <c r="E154" s="163" t="s">
        <v>530</v>
      </c>
      <c r="F154" s="161" t="s">
        <v>331</v>
      </c>
      <c r="G154" s="164">
        <v>1</v>
      </c>
      <c r="H154" s="165"/>
      <c r="I154" s="165">
        <f t="shared" si="21"/>
        <v>0</v>
      </c>
      <c r="J154" s="166">
        <v>0</v>
      </c>
      <c r="K154" s="164">
        <f t="shared" si="22"/>
        <v>0</v>
      </c>
      <c r="L154" s="166">
        <v>0</v>
      </c>
      <c r="M154" s="164">
        <f t="shared" si="23"/>
        <v>0</v>
      </c>
      <c r="N154" s="167">
        <v>21</v>
      </c>
      <c r="O154" s="168">
        <v>16</v>
      </c>
      <c r="P154" s="13" t="s">
        <v>117</v>
      </c>
    </row>
    <row r="155" spans="1:16" s="13" customFormat="1" ht="24" customHeight="1">
      <c r="A155" s="161" t="s">
        <v>531</v>
      </c>
      <c r="B155" s="161" t="s">
        <v>112</v>
      </c>
      <c r="C155" s="161" t="s">
        <v>216</v>
      </c>
      <c r="D155" s="162" t="s">
        <v>532</v>
      </c>
      <c r="E155" s="163" t="s">
        <v>533</v>
      </c>
      <c r="F155" s="161" t="s">
        <v>172</v>
      </c>
      <c r="G155" s="164">
        <v>20</v>
      </c>
      <c r="H155" s="165"/>
      <c r="I155" s="165">
        <f t="shared" si="21"/>
        <v>0</v>
      </c>
      <c r="J155" s="166">
        <v>0</v>
      </c>
      <c r="K155" s="164">
        <f t="shared" si="22"/>
        <v>0</v>
      </c>
      <c r="L155" s="166">
        <v>0</v>
      </c>
      <c r="M155" s="164">
        <f t="shared" si="23"/>
        <v>0</v>
      </c>
      <c r="N155" s="167">
        <v>21</v>
      </c>
      <c r="O155" s="168">
        <v>16</v>
      </c>
      <c r="P155" s="13" t="s">
        <v>117</v>
      </c>
    </row>
    <row r="156" spans="1:16" s="13" customFormat="1" ht="24" customHeight="1">
      <c r="A156" s="161" t="s">
        <v>534</v>
      </c>
      <c r="B156" s="161" t="s">
        <v>112</v>
      </c>
      <c r="C156" s="161" t="s">
        <v>535</v>
      </c>
      <c r="D156" s="162" t="s">
        <v>536</v>
      </c>
      <c r="E156" s="163" t="s">
        <v>537</v>
      </c>
      <c r="F156" s="161" t="s">
        <v>129</v>
      </c>
      <c r="G156" s="164">
        <v>13</v>
      </c>
      <c r="H156" s="165"/>
      <c r="I156" s="165">
        <f t="shared" si="21"/>
        <v>0</v>
      </c>
      <c r="J156" s="166">
        <v>0</v>
      </c>
      <c r="K156" s="164">
        <f t="shared" si="22"/>
        <v>0</v>
      </c>
      <c r="L156" s="166">
        <v>0</v>
      </c>
      <c r="M156" s="164">
        <f t="shared" si="23"/>
        <v>0</v>
      </c>
      <c r="N156" s="167">
        <v>21</v>
      </c>
      <c r="O156" s="168">
        <v>16</v>
      </c>
      <c r="P156" s="13" t="s">
        <v>117</v>
      </c>
    </row>
    <row r="157" spans="2:16" s="138" customFormat="1" ht="12.75" customHeight="1">
      <c r="B157" s="139" t="s">
        <v>66</v>
      </c>
      <c r="D157" s="140" t="s">
        <v>538</v>
      </c>
      <c r="E157" s="140" t="s">
        <v>539</v>
      </c>
      <c r="I157" s="141">
        <f>SUM(I158:I159)</f>
        <v>0</v>
      </c>
      <c r="K157" s="142">
        <f>SUM(K158:K159)</f>
        <v>0.0669</v>
      </c>
      <c r="M157" s="142">
        <f>SUM(M158:M159)</f>
        <v>0</v>
      </c>
      <c r="P157" s="140" t="s">
        <v>110</v>
      </c>
    </row>
    <row r="158" spans="1:16" s="13" customFormat="1" ht="13.5" customHeight="1">
      <c r="A158" s="161" t="s">
        <v>540</v>
      </c>
      <c r="B158" s="161" t="s">
        <v>112</v>
      </c>
      <c r="C158" s="161" t="s">
        <v>538</v>
      </c>
      <c r="D158" s="162" t="s">
        <v>541</v>
      </c>
      <c r="E158" s="163" t="s">
        <v>542</v>
      </c>
      <c r="F158" s="161" t="s">
        <v>125</v>
      </c>
      <c r="G158" s="164">
        <v>6</v>
      </c>
      <c r="H158" s="165"/>
      <c r="I158" s="165">
        <f>ROUND(G158*H158,2)</f>
        <v>0</v>
      </c>
      <c r="J158" s="166">
        <v>0.01115</v>
      </c>
      <c r="K158" s="164">
        <f>G158*J158</f>
        <v>0.0669</v>
      </c>
      <c r="L158" s="166">
        <v>0</v>
      </c>
      <c r="M158" s="164">
        <f>G158*L158</f>
        <v>0</v>
      </c>
      <c r="N158" s="167">
        <v>21</v>
      </c>
      <c r="O158" s="168">
        <v>16</v>
      </c>
      <c r="P158" s="13" t="s">
        <v>117</v>
      </c>
    </row>
    <row r="159" spans="1:16" s="13" customFormat="1" ht="13.5" customHeight="1">
      <c r="A159" s="161" t="s">
        <v>543</v>
      </c>
      <c r="B159" s="161" t="s">
        <v>112</v>
      </c>
      <c r="C159" s="161" t="s">
        <v>538</v>
      </c>
      <c r="D159" s="162" t="s">
        <v>544</v>
      </c>
      <c r="E159" s="163" t="s">
        <v>545</v>
      </c>
      <c r="F159" s="161" t="s">
        <v>49</v>
      </c>
      <c r="G159" s="164">
        <v>5.13</v>
      </c>
      <c r="H159" s="165"/>
      <c r="I159" s="165">
        <f>ROUND(G159*H159,2)</f>
        <v>0</v>
      </c>
      <c r="J159" s="166">
        <v>0</v>
      </c>
      <c r="K159" s="164">
        <f>G159*J159</f>
        <v>0</v>
      </c>
      <c r="L159" s="166">
        <v>0</v>
      </c>
      <c r="M159" s="164">
        <f>G159*L159</f>
        <v>0</v>
      </c>
      <c r="N159" s="167">
        <v>21</v>
      </c>
      <c r="O159" s="168">
        <v>16</v>
      </c>
      <c r="P159" s="13" t="s">
        <v>117</v>
      </c>
    </row>
    <row r="160" spans="2:16" s="138" customFormat="1" ht="12.75" customHeight="1">
      <c r="B160" s="139" t="s">
        <v>66</v>
      </c>
      <c r="D160" s="140" t="s">
        <v>546</v>
      </c>
      <c r="E160" s="140" t="s">
        <v>547</v>
      </c>
      <c r="I160" s="141">
        <f>SUM(I161:I167)</f>
        <v>0</v>
      </c>
      <c r="K160" s="142">
        <f>SUM(K161:K167)</f>
        <v>2.5523680000000004</v>
      </c>
      <c r="M160" s="142">
        <f>SUM(M161:M167)</f>
        <v>0</v>
      </c>
      <c r="P160" s="140" t="s">
        <v>110</v>
      </c>
    </row>
    <row r="161" spans="1:16" s="13" customFormat="1" ht="24" customHeight="1">
      <c r="A161" s="161" t="s">
        <v>548</v>
      </c>
      <c r="B161" s="161" t="s">
        <v>112</v>
      </c>
      <c r="C161" s="161" t="s">
        <v>546</v>
      </c>
      <c r="D161" s="162" t="s">
        <v>549</v>
      </c>
      <c r="E161" s="163" t="s">
        <v>550</v>
      </c>
      <c r="F161" s="161" t="s">
        <v>125</v>
      </c>
      <c r="G161" s="164">
        <v>22</v>
      </c>
      <c r="H161" s="165"/>
      <c r="I161" s="165">
        <f aca="true" t="shared" si="24" ref="I161:I167">ROUND(G161*H161,2)</f>
        <v>0</v>
      </c>
      <c r="J161" s="166">
        <v>0.06515</v>
      </c>
      <c r="K161" s="164">
        <f aca="true" t="shared" si="25" ref="K161:K167">G161*J161</f>
        <v>1.4333</v>
      </c>
      <c r="L161" s="166">
        <v>0</v>
      </c>
      <c r="M161" s="164">
        <f aca="true" t="shared" si="26" ref="M161:M167">G161*L161</f>
        <v>0</v>
      </c>
      <c r="N161" s="167">
        <v>21</v>
      </c>
      <c r="O161" s="168">
        <v>16</v>
      </c>
      <c r="P161" s="13" t="s">
        <v>117</v>
      </c>
    </row>
    <row r="162" spans="1:16" s="13" customFormat="1" ht="24" customHeight="1">
      <c r="A162" s="161" t="s">
        <v>551</v>
      </c>
      <c r="B162" s="161" t="s">
        <v>112</v>
      </c>
      <c r="C162" s="161" t="s">
        <v>546</v>
      </c>
      <c r="D162" s="162" t="s">
        <v>552</v>
      </c>
      <c r="E162" s="163" t="s">
        <v>553</v>
      </c>
      <c r="F162" s="161" t="s">
        <v>125</v>
      </c>
      <c r="G162" s="164">
        <v>3</v>
      </c>
      <c r="H162" s="165"/>
      <c r="I162" s="165">
        <f t="shared" si="24"/>
        <v>0</v>
      </c>
      <c r="J162" s="166">
        <v>0.06515</v>
      </c>
      <c r="K162" s="164">
        <f t="shared" si="25"/>
        <v>0.19545</v>
      </c>
      <c r="L162" s="166">
        <v>0</v>
      </c>
      <c r="M162" s="164">
        <f t="shared" si="26"/>
        <v>0</v>
      </c>
      <c r="N162" s="167">
        <v>21</v>
      </c>
      <c r="O162" s="168">
        <v>16</v>
      </c>
      <c r="P162" s="13" t="s">
        <v>117</v>
      </c>
    </row>
    <row r="163" spans="1:16" s="13" customFormat="1" ht="24" customHeight="1">
      <c r="A163" s="161" t="s">
        <v>554</v>
      </c>
      <c r="B163" s="161" t="s">
        <v>112</v>
      </c>
      <c r="C163" s="161" t="s">
        <v>546</v>
      </c>
      <c r="D163" s="162" t="s">
        <v>555</v>
      </c>
      <c r="E163" s="163" t="s">
        <v>556</v>
      </c>
      <c r="F163" s="161" t="s">
        <v>125</v>
      </c>
      <c r="G163" s="164">
        <v>15</v>
      </c>
      <c r="H163" s="165"/>
      <c r="I163" s="165">
        <f t="shared" si="24"/>
        <v>0</v>
      </c>
      <c r="J163" s="166">
        <v>0.01379</v>
      </c>
      <c r="K163" s="164">
        <f t="shared" si="25"/>
        <v>0.20685</v>
      </c>
      <c r="L163" s="166">
        <v>0</v>
      </c>
      <c r="M163" s="164">
        <f t="shared" si="26"/>
        <v>0</v>
      </c>
      <c r="N163" s="167">
        <v>21</v>
      </c>
      <c r="O163" s="168">
        <v>16</v>
      </c>
      <c r="P163" s="13" t="s">
        <v>117</v>
      </c>
    </row>
    <row r="164" spans="1:16" s="13" customFormat="1" ht="24" customHeight="1">
      <c r="A164" s="161" t="s">
        <v>557</v>
      </c>
      <c r="B164" s="161" t="s">
        <v>112</v>
      </c>
      <c r="C164" s="161" t="s">
        <v>546</v>
      </c>
      <c r="D164" s="162" t="s">
        <v>558</v>
      </c>
      <c r="E164" s="163" t="s">
        <v>559</v>
      </c>
      <c r="F164" s="161" t="s">
        <v>125</v>
      </c>
      <c r="G164" s="164">
        <v>10</v>
      </c>
      <c r="H164" s="165"/>
      <c r="I164" s="165">
        <f t="shared" si="24"/>
        <v>0</v>
      </c>
      <c r="J164" s="166">
        <v>0.02</v>
      </c>
      <c r="K164" s="164">
        <f t="shared" si="25"/>
        <v>0.2</v>
      </c>
      <c r="L164" s="166">
        <v>0</v>
      </c>
      <c r="M164" s="164">
        <f t="shared" si="26"/>
        <v>0</v>
      </c>
      <c r="N164" s="167">
        <v>21</v>
      </c>
      <c r="O164" s="168">
        <v>16</v>
      </c>
      <c r="P164" s="13" t="s">
        <v>117</v>
      </c>
    </row>
    <row r="165" spans="1:16" s="13" customFormat="1" ht="24" customHeight="1">
      <c r="A165" s="161" t="s">
        <v>560</v>
      </c>
      <c r="B165" s="161" t="s">
        <v>112</v>
      </c>
      <c r="C165" s="161" t="s">
        <v>546</v>
      </c>
      <c r="D165" s="162" t="s">
        <v>561</v>
      </c>
      <c r="E165" s="163" t="s">
        <v>562</v>
      </c>
      <c r="F165" s="161" t="s">
        <v>125</v>
      </c>
      <c r="G165" s="164">
        <v>67.2</v>
      </c>
      <c r="H165" s="165"/>
      <c r="I165" s="165">
        <f t="shared" si="24"/>
        <v>0</v>
      </c>
      <c r="J165" s="166">
        <v>0.00139</v>
      </c>
      <c r="K165" s="164">
        <f t="shared" si="25"/>
        <v>0.093408</v>
      </c>
      <c r="L165" s="166">
        <v>0</v>
      </c>
      <c r="M165" s="164">
        <f t="shared" si="26"/>
        <v>0</v>
      </c>
      <c r="N165" s="167">
        <v>21</v>
      </c>
      <c r="O165" s="168">
        <v>16</v>
      </c>
      <c r="P165" s="13" t="s">
        <v>117</v>
      </c>
    </row>
    <row r="166" spans="1:16" s="13" customFormat="1" ht="13.5" customHeight="1">
      <c r="A166" s="169" t="s">
        <v>563</v>
      </c>
      <c r="B166" s="169" t="s">
        <v>192</v>
      </c>
      <c r="C166" s="169" t="s">
        <v>193</v>
      </c>
      <c r="D166" s="170" t="s">
        <v>564</v>
      </c>
      <c r="E166" s="171" t="s">
        <v>565</v>
      </c>
      <c r="F166" s="169" t="s">
        <v>125</v>
      </c>
      <c r="G166" s="172">
        <v>70.56</v>
      </c>
      <c r="H166" s="173"/>
      <c r="I166" s="173">
        <f t="shared" si="24"/>
        <v>0</v>
      </c>
      <c r="J166" s="174">
        <v>0.006</v>
      </c>
      <c r="K166" s="172">
        <f t="shared" si="25"/>
        <v>0.42336</v>
      </c>
      <c r="L166" s="174">
        <v>0</v>
      </c>
      <c r="M166" s="172">
        <f t="shared" si="26"/>
        <v>0</v>
      </c>
      <c r="N166" s="175">
        <v>21</v>
      </c>
      <c r="O166" s="176">
        <v>32</v>
      </c>
      <c r="P166" s="177" t="s">
        <v>117</v>
      </c>
    </row>
    <row r="167" spans="1:16" s="13" customFormat="1" ht="13.5" customHeight="1">
      <c r="A167" s="161" t="s">
        <v>566</v>
      </c>
      <c r="B167" s="161" t="s">
        <v>112</v>
      </c>
      <c r="C167" s="161" t="s">
        <v>546</v>
      </c>
      <c r="D167" s="162" t="s">
        <v>567</v>
      </c>
      <c r="E167" s="163" t="s">
        <v>568</v>
      </c>
      <c r="F167" s="161" t="s">
        <v>49</v>
      </c>
      <c r="G167" s="164">
        <v>1.52</v>
      </c>
      <c r="H167" s="165"/>
      <c r="I167" s="165">
        <f t="shared" si="24"/>
        <v>0</v>
      </c>
      <c r="J167" s="166">
        <v>0</v>
      </c>
      <c r="K167" s="164">
        <f t="shared" si="25"/>
        <v>0</v>
      </c>
      <c r="L167" s="166">
        <v>0</v>
      </c>
      <c r="M167" s="164">
        <f t="shared" si="26"/>
        <v>0</v>
      </c>
      <c r="N167" s="167">
        <v>21</v>
      </c>
      <c r="O167" s="168">
        <v>16</v>
      </c>
      <c r="P167" s="13" t="s">
        <v>117</v>
      </c>
    </row>
    <row r="168" spans="2:16" s="138" customFormat="1" ht="12.75" customHeight="1">
      <c r="B168" s="139" t="s">
        <v>66</v>
      </c>
      <c r="D168" s="140" t="s">
        <v>569</v>
      </c>
      <c r="E168" s="140" t="s">
        <v>570</v>
      </c>
      <c r="I168" s="141">
        <f>SUM(I169:I172)</f>
        <v>0</v>
      </c>
      <c r="K168" s="142">
        <f>SUM(K169:K172)</f>
        <v>0.029884</v>
      </c>
      <c r="M168" s="142">
        <f>SUM(M169:M172)</f>
        <v>0.032732000000000004</v>
      </c>
      <c r="P168" s="140" t="s">
        <v>110</v>
      </c>
    </row>
    <row r="169" spans="1:16" s="13" customFormat="1" ht="13.5" customHeight="1">
      <c r="A169" s="161" t="s">
        <v>571</v>
      </c>
      <c r="B169" s="161" t="s">
        <v>112</v>
      </c>
      <c r="C169" s="161" t="s">
        <v>569</v>
      </c>
      <c r="D169" s="162" t="s">
        <v>572</v>
      </c>
      <c r="E169" s="163" t="s">
        <v>573</v>
      </c>
      <c r="F169" s="161" t="s">
        <v>172</v>
      </c>
      <c r="G169" s="164">
        <v>19.6</v>
      </c>
      <c r="H169" s="165"/>
      <c r="I169" s="165">
        <f>ROUND(G169*H169,2)</f>
        <v>0</v>
      </c>
      <c r="J169" s="166">
        <v>0</v>
      </c>
      <c r="K169" s="164">
        <f>G169*J169</f>
        <v>0</v>
      </c>
      <c r="L169" s="166">
        <v>0.00167</v>
      </c>
      <c r="M169" s="164">
        <f>G169*L169</f>
        <v>0.032732000000000004</v>
      </c>
      <c r="N169" s="167">
        <v>21</v>
      </c>
      <c r="O169" s="168">
        <v>16</v>
      </c>
      <c r="P169" s="13" t="s">
        <v>117</v>
      </c>
    </row>
    <row r="170" spans="1:16" s="13" customFormat="1" ht="24" customHeight="1">
      <c r="A170" s="161" t="s">
        <v>574</v>
      </c>
      <c r="B170" s="161" t="s">
        <v>112</v>
      </c>
      <c r="C170" s="161" t="s">
        <v>569</v>
      </c>
      <c r="D170" s="162" t="s">
        <v>575</v>
      </c>
      <c r="E170" s="163" t="s">
        <v>576</v>
      </c>
      <c r="F170" s="161" t="s">
        <v>172</v>
      </c>
      <c r="G170" s="164">
        <v>16</v>
      </c>
      <c r="H170" s="165"/>
      <c r="I170" s="165">
        <f>ROUND(G170*H170,2)</f>
        <v>0</v>
      </c>
      <c r="J170" s="166">
        <v>0.00151</v>
      </c>
      <c r="K170" s="164">
        <f>G170*J170</f>
        <v>0.02416</v>
      </c>
      <c r="L170" s="166">
        <v>0</v>
      </c>
      <c r="M170" s="164">
        <f>G170*L170</f>
        <v>0</v>
      </c>
      <c r="N170" s="167">
        <v>21</v>
      </c>
      <c r="O170" s="168">
        <v>16</v>
      </c>
      <c r="P170" s="13" t="s">
        <v>117</v>
      </c>
    </row>
    <row r="171" spans="1:16" s="13" customFormat="1" ht="24" customHeight="1">
      <c r="A171" s="161" t="s">
        <v>577</v>
      </c>
      <c r="B171" s="161" t="s">
        <v>112</v>
      </c>
      <c r="C171" s="161" t="s">
        <v>569</v>
      </c>
      <c r="D171" s="162" t="s">
        <v>578</v>
      </c>
      <c r="E171" s="163" t="s">
        <v>579</v>
      </c>
      <c r="F171" s="161" t="s">
        <v>172</v>
      </c>
      <c r="G171" s="164">
        <v>3.6</v>
      </c>
      <c r="H171" s="165"/>
      <c r="I171" s="165">
        <f>ROUND(G171*H171,2)</f>
        <v>0</v>
      </c>
      <c r="J171" s="166">
        <v>0.00159</v>
      </c>
      <c r="K171" s="164">
        <f>G171*J171</f>
        <v>0.005724</v>
      </c>
      <c r="L171" s="166">
        <v>0</v>
      </c>
      <c r="M171" s="164">
        <f>G171*L171</f>
        <v>0</v>
      </c>
      <c r="N171" s="167">
        <v>21</v>
      </c>
      <c r="O171" s="168">
        <v>16</v>
      </c>
      <c r="P171" s="13" t="s">
        <v>117</v>
      </c>
    </row>
    <row r="172" spans="1:16" s="13" customFormat="1" ht="13.5" customHeight="1">
      <c r="A172" s="161" t="s">
        <v>580</v>
      </c>
      <c r="B172" s="161" t="s">
        <v>112</v>
      </c>
      <c r="C172" s="161" t="s">
        <v>569</v>
      </c>
      <c r="D172" s="162" t="s">
        <v>581</v>
      </c>
      <c r="E172" s="163" t="s">
        <v>582</v>
      </c>
      <c r="F172" s="161" t="s">
        <v>49</v>
      </c>
      <c r="G172" s="164">
        <v>1.56</v>
      </c>
      <c r="H172" s="165"/>
      <c r="I172" s="165">
        <f>ROUND(G172*H172,2)</f>
        <v>0</v>
      </c>
      <c r="J172" s="166">
        <v>0</v>
      </c>
      <c r="K172" s="164">
        <f>G172*J172</f>
        <v>0</v>
      </c>
      <c r="L172" s="166">
        <v>0</v>
      </c>
      <c r="M172" s="164">
        <f>G172*L172</f>
        <v>0</v>
      </c>
      <c r="N172" s="167">
        <v>21</v>
      </c>
      <c r="O172" s="168">
        <v>16</v>
      </c>
      <c r="P172" s="13" t="s">
        <v>117</v>
      </c>
    </row>
    <row r="173" spans="2:16" s="138" customFormat="1" ht="12.75" customHeight="1">
      <c r="B173" s="139" t="s">
        <v>66</v>
      </c>
      <c r="D173" s="140" t="s">
        <v>583</v>
      </c>
      <c r="E173" s="140" t="s">
        <v>584</v>
      </c>
      <c r="I173" s="141">
        <f>SUM(I174:I198)</f>
        <v>0</v>
      </c>
      <c r="K173" s="142">
        <f>SUM(K174:K198)</f>
        <v>1.032055</v>
      </c>
      <c r="M173" s="142">
        <f>SUM(M174:M198)</f>
        <v>0.73411</v>
      </c>
      <c r="P173" s="140" t="s">
        <v>110</v>
      </c>
    </row>
    <row r="174" spans="1:16" s="13" customFormat="1" ht="13.5" customHeight="1">
      <c r="A174" s="161" t="s">
        <v>585</v>
      </c>
      <c r="B174" s="161" t="s">
        <v>112</v>
      </c>
      <c r="C174" s="161" t="s">
        <v>216</v>
      </c>
      <c r="D174" s="162" t="s">
        <v>586</v>
      </c>
      <c r="E174" s="163" t="s">
        <v>587</v>
      </c>
      <c r="F174" s="161" t="s">
        <v>331</v>
      </c>
      <c r="G174" s="164">
        <v>7</v>
      </c>
      <c r="H174" s="165"/>
      <c r="I174" s="165">
        <f aca="true" t="shared" si="27" ref="I174:I198">ROUND(G174*H174,2)</f>
        <v>0</v>
      </c>
      <c r="J174" s="166">
        <v>0</v>
      </c>
      <c r="K174" s="164">
        <f aca="true" t="shared" si="28" ref="K174:K198">G174*J174</f>
        <v>0</v>
      </c>
      <c r="L174" s="166">
        <v>0</v>
      </c>
      <c r="M174" s="164">
        <f aca="true" t="shared" si="29" ref="M174:M198">G174*L174</f>
        <v>0</v>
      </c>
      <c r="N174" s="167">
        <v>21</v>
      </c>
      <c r="O174" s="168">
        <v>16</v>
      </c>
      <c r="P174" s="13" t="s">
        <v>117</v>
      </c>
    </row>
    <row r="175" spans="1:16" s="13" customFormat="1" ht="24" customHeight="1">
      <c r="A175" s="161" t="s">
        <v>588</v>
      </c>
      <c r="B175" s="161" t="s">
        <v>112</v>
      </c>
      <c r="C175" s="161" t="s">
        <v>216</v>
      </c>
      <c r="D175" s="162" t="s">
        <v>589</v>
      </c>
      <c r="E175" s="163" t="s">
        <v>590</v>
      </c>
      <c r="F175" s="161" t="s">
        <v>125</v>
      </c>
      <c r="G175" s="164">
        <v>64</v>
      </c>
      <c r="H175" s="165"/>
      <c r="I175" s="165">
        <f t="shared" si="27"/>
        <v>0</v>
      </c>
      <c r="J175" s="166">
        <v>0</v>
      </c>
      <c r="K175" s="164">
        <f t="shared" si="28"/>
        <v>0</v>
      </c>
      <c r="L175" s="166">
        <v>0</v>
      </c>
      <c r="M175" s="164">
        <f t="shared" si="29"/>
        <v>0</v>
      </c>
      <c r="N175" s="167">
        <v>21</v>
      </c>
      <c r="O175" s="168">
        <v>16</v>
      </c>
      <c r="P175" s="13" t="s">
        <v>117</v>
      </c>
    </row>
    <row r="176" spans="1:16" s="13" customFormat="1" ht="34.5" customHeight="1">
      <c r="A176" s="161" t="s">
        <v>591</v>
      </c>
      <c r="B176" s="161" t="s">
        <v>112</v>
      </c>
      <c r="C176" s="161" t="s">
        <v>216</v>
      </c>
      <c r="D176" s="162" t="s">
        <v>592</v>
      </c>
      <c r="E176" s="163" t="s">
        <v>593</v>
      </c>
      <c r="F176" s="161" t="s">
        <v>331</v>
      </c>
      <c r="G176" s="164">
        <v>1</v>
      </c>
      <c r="H176" s="165"/>
      <c r="I176" s="165">
        <f t="shared" si="27"/>
        <v>0</v>
      </c>
      <c r="J176" s="166">
        <v>0</v>
      </c>
      <c r="K176" s="164">
        <f t="shared" si="28"/>
        <v>0</v>
      </c>
      <c r="L176" s="166">
        <v>0</v>
      </c>
      <c r="M176" s="164">
        <f t="shared" si="29"/>
        <v>0</v>
      </c>
      <c r="N176" s="167">
        <v>21</v>
      </c>
      <c r="O176" s="168">
        <v>16</v>
      </c>
      <c r="P176" s="13" t="s">
        <v>117</v>
      </c>
    </row>
    <row r="177" spans="1:16" s="13" customFormat="1" ht="13.5" customHeight="1">
      <c r="A177" s="161" t="s">
        <v>594</v>
      </c>
      <c r="B177" s="161" t="s">
        <v>112</v>
      </c>
      <c r="C177" s="161" t="s">
        <v>583</v>
      </c>
      <c r="D177" s="162" t="s">
        <v>595</v>
      </c>
      <c r="E177" s="163" t="s">
        <v>596</v>
      </c>
      <c r="F177" s="161" t="s">
        <v>125</v>
      </c>
      <c r="G177" s="164">
        <v>6</v>
      </c>
      <c r="H177" s="165"/>
      <c r="I177" s="165">
        <f t="shared" si="27"/>
        <v>0</v>
      </c>
      <c r="J177" s="166">
        <v>0</v>
      </c>
      <c r="K177" s="164">
        <f t="shared" si="28"/>
        <v>0</v>
      </c>
      <c r="L177" s="166">
        <v>0.01098</v>
      </c>
      <c r="M177" s="164">
        <f t="shared" si="29"/>
        <v>0.06588</v>
      </c>
      <c r="N177" s="167">
        <v>21</v>
      </c>
      <c r="O177" s="168">
        <v>16</v>
      </c>
      <c r="P177" s="13" t="s">
        <v>117</v>
      </c>
    </row>
    <row r="178" spans="1:16" s="13" customFormat="1" ht="24" customHeight="1">
      <c r="A178" s="161" t="s">
        <v>597</v>
      </c>
      <c r="B178" s="161" t="s">
        <v>112</v>
      </c>
      <c r="C178" s="161" t="s">
        <v>583</v>
      </c>
      <c r="D178" s="162" t="s">
        <v>598</v>
      </c>
      <c r="E178" s="163" t="s">
        <v>599</v>
      </c>
      <c r="F178" s="161" t="s">
        <v>125</v>
      </c>
      <c r="G178" s="164">
        <v>17.42</v>
      </c>
      <c r="H178" s="165"/>
      <c r="I178" s="165">
        <f t="shared" si="27"/>
        <v>0</v>
      </c>
      <c r="J178" s="166">
        <v>0.00025</v>
      </c>
      <c r="K178" s="164">
        <f t="shared" si="28"/>
        <v>0.004355</v>
      </c>
      <c r="L178" s="166">
        <v>0</v>
      </c>
      <c r="M178" s="164">
        <f t="shared" si="29"/>
        <v>0</v>
      </c>
      <c r="N178" s="167">
        <v>21</v>
      </c>
      <c r="O178" s="168">
        <v>16</v>
      </c>
      <c r="P178" s="13" t="s">
        <v>117</v>
      </c>
    </row>
    <row r="179" spans="1:16" s="13" customFormat="1" ht="24" customHeight="1">
      <c r="A179" s="169" t="s">
        <v>600</v>
      </c>
      <c r="B179" s="169" t="s">
        <v>192</v>
      </c>
      <c r="C179" s="169" t="s">
        <v>193</v>
      </c>
      <c r="D179" s="170" t="s">
        <v>601</v>
      </c>
      <c r="E179" s="171" t="s">
        <v>602</v>
      </c>
      <c r="F179" s="169" t="s">
        <v>129</v>
      </c>
      <c r="G179" s="172">
        <v>5</v>
      </c>
      <c r="H179" s="173"/>
      <c r="I179" s="173">
        <f t="shared" si="27"/>
        <v>0</v>
      </c>
      <c r="J179" s="174">
        <v>0.0073</v>
      </c>
      <c r="K179" s="172">
        <f t="shared" si="28"/>
        <v>0.0365</v>
      </c>
      <c r="L179" s="174">
        <v>0</v>
      </c>
      <c r="M179" s="172">
        <f t="shared" si="29"/>
        <v>0</v>
      </c>
      <c r="N179" s="175">
        <v>21</v>
      </c>
      <c r="O179" s="176">
        <v>32</v>
      </c>
      <c r="P179" s="177" t="s">
        <v>117</v>
      </c>
    </row>
    <row r="180" spans="1:16" s="13" customFormat="1" ht="34.5" customHeight="1">
      <c r="A180" s="169" t="s">
        <v>603</v>
      </c>
      <c r="B180" s="169" t="s">
        <v>192</v>
      </c>
      <c r="C180" s="169" t="s">
        <v>193</v>
      </c>
      <c r="D180" s="170" t="s">
        <v>604</v>
      </c>
      <c r="E180" s="171" t="s">
        <v>605</v>
      </c>
      <c r="F180" s="169" t="s">
        <v>129</v>
      </c>
      <c r="G180" s="172">
        <v>1</v>
      </c>
      <c r="H180" s="173"/>
      <c r="I180" s="173">
        <f t="shared" si="27"/>
        <v>0</v>
      </c>
      <c r="J180" s="174">
        <v>0.0622</v>
      </c>
      <c r="K180" s="172">
        <f t="shared" si="28"/>
        <v>0.0622</v>
      </c>
      <c r="L180" s="174">
        <v>0</v>
      </c>
      <c r="M180" s="172">
        <f t="shared" si="29"/>
        <v>0</v>
      </c>
      <c r="N180" s="175">
        <v>21</v>
      </c>
      <c r="O180" s="176">
        <v>32</v>
      </c>
      <c r="P180" s="177" t="s">
        <v>117</v>
      </c>
    </row>
    <row r="181" spans="1:16" s="13" customFormat="1" ht="13.5" customHeight="1">
      <c r="A181" s="161" t="s">
        <v>606</v>
      </c>
      <c r="B181" s="161" t="s">
        <v>112</v>
      </c>
      <c r="C181" s="161" t="s">
        <v>583</v>
      </c>
      <c r="D181" s="162" t="s">
        <v>607</v>
      </c>
      <c r="E181" s="163" t="s">
        <v>608</v>
      </c>
      <c r="F181" s="161" t="s">
        <v>129</v>
      </c>
      <c r="G181" s="164">
        <v>20</v>
      </c>
      <c r="H181" s="165"/>
      <c r="I181" s="165">
        <f t="shared" si="27"/>
        <v>0</v>
      </c>
      <c r="J181" s="166">
        <v>0.00025</v>
      </c>
      <c r="K181" s="164">
        <f t="shared" si="28"/>
        <v>0.005</v>
      </c>
      <c r="L181" s="166">
        <v>0</v>
      </c>
      <c r="M181" s="164">
        <f t="shared" si="29"/>
        <v>0</v>
      </c>
      <c r="N181" s="167">
        <v>21</v>
      </c>
      <c r="O181" s="168">
        <v>16</v>
      </c>
      <c r="P181" s="13" t="s">
        <v>117</v>
      </c>
    </row>
    <row r="182" spans="1:16" s="13" customFormat="1" ht="24" customHeight="1">
      <c r="A182" s="161" t="s">
        <v>609</v>
      </c>
      <c r="B182" s="161" t="s">
        <v>112</v>
      </c>
      <c r="C182" s="161" t="s">
        <v>583</v>
      </c>
      <c r="D182" s="162" t="s">
        <v>610</v>
      </c>
      <c r="E182" s="163" t="s">
        <v>611</v>
      </c>
      <c r="F182" s="161" t="s">
        <v>129</v>
      </c>
      <c r="G182" s="164">
        <v>8</v>
      </c>
      <c r="H182" s="165"/>
      <c r="I182" s="165">
        <f t="shared" si="27"/>
        <v>0</v>
      </c>
      <c r="J182" s="166">
        <v>0</v>
      </c>
      <c r="K182" s="164">
        <f t="shared" si="28"/>
        <v>0</v>
      </c>
      <c r="L182" s="166">
        <v>0</v>
      </c>
      <c r="M182" s="164">
        <f t="shared" si="29"/>
        <v>0</v>
      </c>
      <c r="N182" s="167">
        <v>21</v>
      </c>
      <c r="O182" s="168">
        <v>16</v>
      </c>
      <c r="P182" s="13" t="s">
        <v>117</v>
      </c>
    </row>
    <row r="183" spans="1:16" s="13" customFormat="1" ht="13.5" customHeight="1">
      <c r="A183" s="169" t="s">
        <v>612</v>
      </c>
      <c r="B183" s="169" t="s">
        <v>192</v>
      </c>
      <c r="C183" s="169" t="s">
        <v>193</v>
      </c>
      <c r="D183" s="170" t="s">
        <v>613</v>
      </c>
      <c r="E183" s="171" t="s">
        <v>614</v>
      </c>
      <c r="F183" s="169" t="s">
        <v>129</v>
      </c>
      <c r="G183" s="172">
        <v>6</v>
      </c>
      <c r="H183" s="173"/>
      <c r="I183" s="173">
        <f t="shared" si="27"/>
        <v>0</v>
      </c>
      <c r="J183" s="174">
        <v>0.0138</v>
      </c>
      <c r="K183" s="172">
        <f t="shared" si="28"/>
        <v>0.0828</v>
      </c>
      <c r="L183" s="174">
        <v>0</v>
      </c>
      <c r="M183" s="172">
        <f t="shared" si="29"/>
        <v>0</v>
      </c>
      <c r="N183" s="175">
        <v>21</v>
      </c>
      <c r="O183" s="176">
        <v>32</v>
      </c>
      <c r="P183" s="177" t="s">
        <v>117</v>
      </c>
    </row>
    <row r="184" spans="1:16" s="13" customFormat="1" ht="24" customHeight="1">
      <c r="A184" s="161" t="s">
        <v>615</v>
      </c>
      <c r="B184" s="161" t="s">
        <v>112</v>
      </c>
      <c r="C184" s="161" t="s">
        <v>583</v>
      </c>
      <c r="D184" s="162" t="s">
        <v>616</v>
      </c>
      <c r="E184" s="163" t="s">
        <v>617</v>
      </c>
      <c r="F184" s="161" t="s">
        <v>129</v>
      </c>
      <c r="G184" s="164">
        <v>15</v>
      </c>
      <c r="H184" s="165"/>
      <c r="I184" s="165">
        <f t="shared" si="27"/>
        <v>0</v>
      </c>
      <c r="J184" s="166">
        <v>0</v>
      </c>
      <c r="K184" s="164">
        <f t="shared" si="28"/>
        <v>0</v>
      </c>
      <c r="L184" s="166">
        <v>0</v>
      </c>
      <c r="M184" s="164">
        <f t="shared" si="29"/>
        <v>0</v>
      </c>
      <c r="N184" s="167">
        <v>21</v>
      </c>
      <c r="O184" s="168">
        <v>16</v>
      </c>
      <c r="P184" s="13" t="s">
        <v>117</v>
      </c>
    </row>
    <row r="185" spans="1:16" s="13" customFormat="1" ht="13.5" customHeight="1">
      <c r="A185" s="169" t="s">
        <v>618</v>
      </c>
      <c r="B185" s="169" t="s">
        <v>192</v>
      </c>
      <c r="C185" s="169" t="s">
        <v>193</v>
      </c>
      <c r="D185" s="170" t="s">
        <v>619</v>
      </c>
      <c r="E185" s="171" t="s">
        <v>614</v>
      </c>
      <c r="F185" s="169" t="s">
        <v>129</v>
      </c>
      <c r="G185" s="172">
        <v>5</v>
      </c>
      <c r="H185" s="173"/>
      <c r="I185" s="173">
        <f t="shared" si="27"/>
        <v>0</v>
      </c>
      <c r="J185" s="174">
        <v>0.0138</v>
      </c>
      <c r="K185" s="172">
        <f t="shared" si="28"/>
        <v>0.069</v>
      </c>
      <c r="L185" s="174">
        <v>0</v>
      </c>
      <c r="M185" s="172">
        <f t="shared" si="29"/>
        <v>0</v>
      </c>
      <c r="N185" s="175">
        <v>21</v>
      </c>
      <c r="O185" s="176">
        <v>32</v>
      </c>
      <c r="P185" s="177" t="s">
        <v>117</v>
      </c>
    </row>
    <row r="186" spans="1:16" s="13" customFormat="1" ht="13.5" customHeight="1">
      <c r="A186" s="169" t="s">
        <v>620</v>
      </c>
      <c r="B186" s="169" t="s">
        <v>192</v>
      </c>
      <c r="C186" s="169" t="s">
        <v>193</v>
      </c>
      <c r="D186" s="170" t="s">
        <v>621</v>
      </c>
      <c r="E186" s="171" t="s">
        <v>622</v>
      </c>
      <c r="F186" s="169" t="s">
        <v>129</v>
      </c>
      <c r="G186" s="172">
        <v>10</v>
      </c>
      <c r="H186" s="173"/>
      <c r="I186" s="173">
        <f t="shared" si="27"/>
        <v>0</v>
      </c>
      <c r="J186" s="174">
        <v>0.016</v>
      </c>
      <c r="K186" s="172">
        <f t="shared" si="28"/>
        <v>0.16</v>
      </c>
      <c r="L186" s="174">
        <v>0</v>
      </c>
      <c r="M186" s="172">
        <f t="shared" si="29"/>
        <v>0</v>
      </c>
      <c r="N186" s="175">
        <v>21</v>
      </c>
      <c r="O186" s="176">
        <v>32</v>
      </c>
      <c r="P186" s="177" t="s">
        <v>117</v>
      </c>
    </row>
    <row r="187" spans="1:16" s="13" customFormat="1" ht="13.5" customHeight="1">
      <c r="A187" s="161" t="s">
        <v>623</v>
      </c>
      <c r="B187" s="161" t="s">
        <v>112</v>
      </c>
      <c r="C187" s="161" t="s">
        <v>583</v>
      </c>
      <c r="D187" s="162" t="s">
        <v>624</v>
      </c>
      <c r="E187" s="163" t="s">
        <v>625</v>
      </c>
      <c r="F187" s="161" t="s">
        <v>129</v>
      </c>
      <c r="G187" s="164">
        <v>10</v>
      </c>
      <c r="H187" s="165"/>
      <c r="I187" s="165">
        <f t="shared" si="27"/>
        <v>0</v>
      </c>
      <c r="J187" s="166">
        <v>0</v>
      </c>
      <c r="K187" s="164">
        <f t="shared" si="28"/>
        <v>0</v>
      </c>
      <c r="L187" s="166">
        <v>0.0018</v>
      </c>
      <c r="M187" s="164">
        <f t="shared" si="29"/>
        <v>0.018</v>
      </c>
      <c r="N187" s="167">
        <v>21</v>
      </c>
      <c r="O187" s="168">
        <v>16</v>
      </c>
      <c r="P187" s="13" t="s">
        <v>117</v>
      </c>
    </row>
    <row r="188" spans="1:16" s="13" customFormat="1" ht="13.5" customHeight="1">
      <c r="A188" s="161" t="s">
        <v>626</v>
      </c>
      <c r="B188" s="161" t="s">
        <v>112</v>
      </c>
      <c r="C188" s="161" t="s">
        <v>583</v>
      </c>
      <c r="D188" s="162" t="s">
        <v>627</v>
      </c>
      <c r="E188" s="163" t="s">
        <v>628</v>
      </c>
      <c r="F188" s="161" t="s">
        <v>129</v>
      </c>
      <c r="G188" s="164">
        <v>1</v>
      </c>
      <c r="H188" s="165"/>
      <c r="I188" s="165">
        <f t="shared" si="27"/>
        <v>0</v>
      </c>
      <c r="J188" s="166">
        <v>0</v>
      </c>
      <c r="K188" s="164">
        <f t="shared" si="28"/>
        <v>0</v>
      </c>
      <c r="L188" s="166">
        <v>0.00223</v>
      </c>
      <c r="M188" s="164">
        <f t="shared" si="29"/>
        <v>0.00223</v>
      </c>
      <c r="N188" s="167">
        <v>21</v>
      </c>
      <c r="O188" s="168">
        <v>16</v>
      </c>
      <c r="P188" s="13" t="s">
        <v>117</v>
      </c>
    </row>
    <row r="189" spans="1:16" s="13" customFormat="1" ht="13.5" customHeight="1">
      <c r="A189" s="161" t="s">
        <v>629</v>
      </c>
      <c r="B189" s="161" t="s">
        <v>112</v>
      </c>
      <c r="C189" s="161" t="s">
        <v>583</v>
      </c>
      <c r="D189" s="162" t="s">
        <v>630</v>
      </c>
      <c r="E189" s="163" t="s">
        <v>631</v>
      </c>
      <c r="F189" s="161" t="s">
        <v>129</v>
      </c>
      <c r="G189" s="164">
        <v>27</v>
      </c>
      <c r="H189" s="165"/>
      <c r="I189" s="165">
        <f t="shared" si="27"/>
        <v>0</v>
      </c>
      <c r="J189" s="166">
        <v>0</v>
      </c>
      <c r="K189" s="164">
        <f t="shared" si="28"/>
        <v>0</v>
      </c>
      <c r="L189" s="166">
        <v>0.024</v>
      </c>
      <c r="M189" s="164">
        <f t="shared" si="29"/>
        <v>0.648</v>
      </c>
      <c r="N189" s="167">
        <v>21</v>
      </c>
      <c r="O189" s="168">
        <v>16</v>
      </c>
      <c r="P189" s="13" t="s">
        <v>117</v>
      </c>
    </row>
    <row r="190" spans="1:16" s="13" customFormat="1" ht="24" customHeight="1">
      <c r="A190" s="161" t="s">
        <v>632</v>
      </c>
      <c r="B190" s="161" t="s">
        <v>112</v>
      </c>
      <c r="C190" s="161" t="s">
        <v>583</v>
      </c>
      <c r="D190" s="162" t="s">
        <v>633</v>
      </c>
      <c r="E190" s="163" t="s">
        <v>634</v>
      </c>
      <c r="F190" s="161" t="s">
        <v>129</v>
      </c>
      <c r="G190" s="164">
        <v>5</v>
      </c>
      <c r="H190" s="165"/>
      <c r="I190" s="165">
        <f t="shared" si="27"/>
        <v>0</v>
      </c>
      <c r="J190" s="166">
        <v>0</v>
      </c>
      <c r="K190" s="164">
        <f t="shared" si="28"/>
        <v>0</v>
      </c>
      <c r="L190" s="166">
        <v>0</v>
      </c>
      <c r="M190" s="164">
        <f t="shared" si="29"/>
        <v>0</v>
      </c>
      <c r="N190" s="167">
        <v>21</v>
      </c>
      <c r="O190" s="168">
        <v>16</v>
      </c>
      <c r="P190" s="13" t="s">
        <v>117</v>
      </c>
    </row>
    <row r="191" spans="1:16" s="13" customFormat="1" ht="24" customHeight="1">
      <c r="A191" s="161" t="s">
        <v>635</v>
      </c>
      <c r="B191" s="161" t="s">
        <v>112</v>
      </c>
      <c r="C191" s="161" t="s">
        <v>583</v>
      </c>
      <c r="D191" s="162" t="s">
        <v>636</v>
      </c>
      <c r="E191" s="163" t="s">
        <v>637</v>
      </c>
      <c r="F191" s="161" t="s">
        <v>129</v>
      </c>
      <c r="G191" s="164">
        <v>3</v>
      </c>
      <c r="H191" s="165"/>
      <c r="I191" s="165">
        <f t="shared" si="27"/>
        <v>0</v>
      </c>
      <c r="J191" s="166">
        <v>0</v>
      </c>
      <c r="K191" s="164">
        <f t="shared" si="28"/>
        <v>0</v>
      </c>
      <c r="L191" s="166">
        <v>0</v>
      </c>
      <c r="M191" s="164">
        <f t="shared" si="29"/>
        <v>0</v>
      </c>
      <c r="N191" s="167">
        <v>21</v>
      </c>
      <c r="O191" s="168">
        <v>16</v>
      </c>
      <c r="P191" s="13" t="s">
        <v>117</v>
      </c>
    </row>
    <row r="192" spans="1:16" s="13" customFormat="1" ht="13.5" customHeight="1">
      <c r="A192" s="169" t="s">
        <v>638</v>
      </c>
      <c r="B192" s="169" t="s">
        <v>192</v>
      </c>
      <c r="C192" s="169" t="s">
        <v>193</v>
      </c>
      <c r="D192" s="170" t="s">
        <v>639</v>
      </c>
      <c r="E192" s="171" t="s">
        <v>640</v>
      </c>
      <c r="F192" s="169" t="s">
        <v>172</v>
      </c>
      <c r="G192" s="172">
        <v>6.6</v>
      </c>
      <c r="H192" s="173"/>
      <c r="I192" s="173">
        <f t="shared" si="27"/>
        <v>0</v>
      </c>
      <c r="J192" s="174">
        <v>0.005</v>
      </c>
      <c r="K192" s="172">
        <f t="shared" si="28"/>
        <v>0.033</v>
      </c>
      <c r="L192" s="174">
        <v>0</v>
      </c>
      <c r="M192" s="172">
        <f t="shared" si="29"/>
        <v>0</v>
      </c>
      <c r="N192" s="175">
        <v>21</v>
      </c>
      <c r="O192" s="176">
        <v>32</v>
      </c>
      <c r="P192" s="177" t="s">
        <v>117</v>
      </c>
    </row>
    <row r="193" spans="1:16" s="13" customFormat="1" ht="24" customHeight="1">
      <c r="A193" s="169" t="s">
        <v>641</v>
      </c>
      <c r="B193" s="169" t="s">
        <v>192</v>
      </c>
      <c r="C193" s="169" t="s">
        <v>193</v>
      </c>
      <c r="D193" s="170" t="s">
        <v>642</v>
      </c>
      <c r="E193" s="171" t="s">
        <v>643</v>
      </c>
      <c r="F193" s="169" t="s">
        <v>129</v>
      </c>
      <c r="G193" s="172">
        <v>15</v>
      </c>
      <c r="H193" s="173"/>
      <c r="I193" s="173">
        <f t="shared" si="27"/>
        <v>0</v>
      </c>
      <c r="J193" s="174">
        <v>0.0187</v>
      </c>
      <c r="K193" s="172">
        <f t="shared" si="28"/>
        <v>0.2805</v>
      </c>
      <c r="L193" s="174">
        <v>0</v>
      </c>
      <c r="M193" s="172">
        <f t="shared" si="29"/>
        <v>0</v>
      </c>
      <c r="N193" s="175">
        <v>21</v>
      </c>
      <c r="O193" s="176">
        <v>32</v>
      </c>
      <c r="P193" s="177" t="s">
        <v>117</v>
      </c>
    </row>
    <row r="194" spans="1:16" s="13" customFormat="1" ht="24" customHeight="1">
      <c r="A194" s="169" t="s">
        <v>644</v>
      </c>
      <c r="B194" s="169" t="s">
        <v>192</v>
      </c>
      <c r="C194" s="169" t="s">
        <v>193</v>
      </c>
      <c r="D194" s="170" t="s">
        <v>645</v>
      </c>
      <c r="E194" s="171" t="s">
        <v>646</v>
      </c>
      <c r="F194" s="169" t="s">
        <v>129</v>
      </c>
      <c r="G194" s="172">
        <v>5</v>
      </c>
      <c r="H194" s="173"/>
      <c r="I194" s="173">
        <f t="shared" si="27"/>
        <v>0</v>
      </c>
      <c r="J194" s="174">
        <v>0.0311</v>
      </c>
      <c r="K194" s="172">
        <f t="shared" si="28"/>
        <v>0.1555</v>
      </c>
      <c r="L194" s="174">
        <v>0</v>
      </c>
      <c r="M194" s="172">
        <f t="shared" si="29"/>
        <v>0</v>
      </c>
      <c r="N194" s="175">
        <v>21</v>
      </c>
      <c r="O194" s="176">
        <v>32</v>
      </c>
      <c r="P194" s="177" t="s">
        <v>117</v>
      </c>
    </row>
    <row r="195" spans="1:16" s="13" customFormat="1" ht="13.5" customHeight="1">
      <c r="A195" s="161" t="s">
        <v>647</v>
      </c>
      <c r="B195" s="161" t="s">
        <v>112</v>
      </c>
      <c r="C195" s="161" t="s">
        <v>583</v>
      </c>
      <c r="D195" s="162" t="s">
        <v>648</v>
      </c>
      <c r="E195" s="163" t="s">
        <v>649</v>
      </c>
      <c r="F195" s="161" t="s">
        <v>49</v>
      </c>
      <c r="G195" s="164">
        <v>1.08</v>
      </c>
      <c r="H195" s="165"/>
      <c r="I195" s="165">
        <f t="shared" si="27"/>
        <v>0</v>
      </c>
      <c r="J195" s="166">
        <v>0</v>
      </c>
      <c r="K195" s="164">
        <f t="shared" si="28"/>
        <v>0</v>
      </c>
      <c r="L195" s="166">
        <v>0</v>
      </c>
      <c r="M195" s="164">
        <f t="shared" si="29"/>
        <v>0</v>
      </c>
      <c r="N195" s="167">
        <v>21</v>
      </c>
      <c r="O195" s="168">
        <v>16</v>
      </c>
      <c r="P195" s="13" t="s">
        <v>117</v>
      </c>
    </row>
    <row r="196" spans="1:16" s="13" customFormat="1" ht="24" customHeight="1">
      <c r="A196" s="169" t="s">
        <v>650</v>
      </c>
      <c r="B196" s="169" t="s">
        <v>192</v>
      </c>
      <c r="C196" s="169" t="s">
        <v>193</v>
      </c>
      <c r="D196" s="170" t="s">
        <v>651</v>
      </c>
      <c r="E196" s="171" t="s">
        <v>652</v>
      </c>
      <c r="F196" s="169" t="s">
        <v>129</v>
      </c>
      <c r="G196" s="172">
        <v>5</v>
      </c>
      <c r="H196" s="173"/>
      <c r="I196" s="173">
        <f t="shared" si="27"/>
        <v>0</v>
      </c>
      <c r="J196" s="174">
        <v>0.0073</v>
      </c>
      <c r="K196" s="172">
        <f t="shared" si="28"/>
        <v>0.0365</v>
      </c>
      <c r="L196" s="174">
        <v>0</v>
      </c>
      <c r="M196" s="172">
        <f t="shared" si="29"/>
        <v>0</v>
      </c>
      <c r="N196" s="175">
        <v>21</v>
      </c>
      <c r="O196" s="176">
        <v>32</v>
      </c>
      <c r="P196" s="177" t="s">
        <v>117</v>
      </c>
    </row>
    <row r="197" spans="1:16" s="13" customFormat="1" ht="24" customHeight="1">
      <c r="A197" s="169" t="s">
        <v>653</v>
      </c>
      <c r="B197" s="169" t="s">
        <v>192</v>
      </c>
      <c r="C197" s="169" t="s">
        <v>193</v>
      </c>
      <c r="D197" s="170" t="s">
        <v>654</v>
      </c>
      <c r="E197" s="171" t="s">
        <v>655</v>
      </c>
      <c r="F197" s="169" t="s">
        <v>129</v>
      </c>
      <c r="G197" s="172">
        <v>3</v>
      </c>
      <c r="H197" s="173"/>
      <c r="I197" s="173">
        <f t="shared" si="27"/>
        <v>0</v>
      </c>
      <c r="J197" s="174">
        <v>0.0249</v>
      </c>
      <c r="K197" s="172">
        <f t="shared" si="28"/>
        <v>0.07469999999999999</v>
      </c>
      <c r="L197" s="174">
        <v>0</v>
      </c>
      <c r="M197" s="172">
        <f t="shared" si="29"/>
        <v>0</v>
      </c>
      <c r="N197" s="175">
        <v>21</v>
      </c>
      <c r="O197" s="176">
        <v>32</v>
      </c>
      <c r="P197" s="177" t="s">
        <v>117</v>
      </c>
    </row>
    <row r="198" spans="1:16" s="13" customFormat="1" ht="24" customHeight="1">
      <c r="A198" s="169" t="s">
        <v>656</v>
      </c>
      <c r="B198" s="169" t="s">
        <v>192</v>
      </c>
      <c r="C198" s="169" t="s">
        <v>193</v>
      </c>
      <c r="D198" s="170" t="s">
        <v>657</v>
      </c>
      <c r="E198" s="171" t="s">
        <v>658</v>
      </c>
      <c r="F198" s="169" t="s">
        <v>129</v>
      </c>
      <c r="G198" s="172">
        <v>2</v>
      </c>
      <c r="H198" s="173"/>
      <c r="I198" s="173">
        <f t="shared" si="27"/>
        <v>0</v>
      </c>
      <c r="J198" s="174">
        <v>0.016</v>
      </c>
      <c r="K198" s="172">
        <f t="shared" si="28"/>
        <v>0.032</v>
      </c>
      <c r="L198" s="174">
        <v>0</v>
      </c>
      <c r="M198" s="172">
        <f t="shared" si="29"/>
        <v>0</v>
      </c>
      <c r="N198" s="175">
        <v>21</v>
      </c>
      <c r="O198" s="176">
        <v>32</v>
      </c>
      <c r="P198" s="177" t="s">
        <v>117</v>
      </c>
    </row>
    <row r="199" spans="2:16" s="138" customFormat="1" ht="12.75" customHeight="1">
      <c r="B199" s="139" t="s">
        <v>66</v>
      </c>
      <c r="D199" s="140" t="s">
        <v>659</v>
      </c>
      <c r="E199" s="140" t="s">
        <v>660</v>
      </c>
      <c r="I199" s="141">
        <f>SUM(I200:I202)</f>
        <v>0</v>
      </c>
      <c r="K199" s="142">
        <f>SUM(K200:K202)</f>
        <v>0</v>
      </c>
      <c r="M199" s="142">
        <f>SUM(M200:M202)</f>
        <v>0.9899999999999999</v>
      </c>
      <c r="P199" s="140" t="s">
        <v>110</v>
      </c>
    </row>
    <row r="200" spans="1:16" s="13" customFormat="1" ht="24" customHeight="1">
      <c r="A200" s="161" t="s">
        <v>661</v>
      </c>
      <c r="B200" s="161" t="s">
        <v>112</v>
      </c>
      <c r="C200" s="161" t="s">
        <v>216</v>
      </c>
      <c r="D200" s="162" t="s">
        <v>662</v>
      </c>
      <c r="E200" s="163" t="s">
        <v>663</v>
      </c>
      <c r="F200" s="161" t="s">
        <v>331</v>
      </c>
      <c r="G200" s="164">
        <v>1</v>
      </c>
      <c r="H200" s="165"/>
      <c r="I200" s="165">
        <f>ROUND(G200*H200,2)</f>
        <v>0</v>
      </c>
      <c r="J200" s="166">
        <v>0</v>
      </c>
      <c r="K200" s="164">
        <f>G200*J200</f>
        <v>0</v>
      </c>
      <c r="L200" s="166">
        <v>0</v>
      </c>
      <c r="M200" s="164">
        <f>G200*L200</f>
        <v>0</v>
      </c>
      <c r="N200" s="167">
        <v>21</v>
      </c>
      <c r="O200" s="168">
        <v>16</v>
      </c>
      <c r="P200" s="13" t="s">
        <v>117</v>
      </c>
    </row>
    <row r="201" spans="1:16" s="13" customFormat="1" ht="24" customHeight="1">
      <c r="A201" s="161" t="s">
        <v>664</v>
      </c>
      <c r="B201" s="161" t="s">
        <v>112</v>
      </c>
      <c r="C201" s="161" t="s">
        <v>216</v>
      </c>
      <c r="D201" s="162" t="s">
        <v>665</v>
      </c>
      <c r="E201" s="163" t="s">
        <v>666</v>
      </c>
      <c r="F201" s="161" t="s">
        <v>331</v>
      </c>
      <c r="G201" s="164">
        <v>1</v>
      </c>
      <c r="H201" s="165"/>
      <c r="I201" s="165">
        <f>ROUND(G201*H201,2)</f>
        <v>0</v>
      </c>
      <c r="J201" s="166">
        <v>0</v>
      </c>
      <c r="K201" s="164">
        <f>G201*J201</f>
        <v>0</v>
      </c>
      <c r="L201" s="166">
        <v>0</v>
      </c>
      <c r="M201" s="164">
        <f>G201*L201</f>
        <v>0</v>
      </c>
      <c r="N201" s="167">
        <v>21</v>
      </c>
      <c r="O201" s="168">
        <v>16</v>
      </c>
      <c r="P201" s="13" t="s">
        <v>117</v>
      </c>
    </row>
    <row r="202" spans="1:16" s="13" customFormat="1" ht="13.5" customHeight="1">
      <c r="A202" s="161" t="s">
        <v>667</v>
      </c>
      <c r="B202" s="161" t="s">
        <v>112</v>
      </c>
      <c r="C202" s="161" t="s">
        <v>659</v>
      </c>
      <c r="D202" s="162" t="s">
        <v>668</v>
      </c>
      <c r="E202" s="163" t="s">
        <v>669</v>
      </c>
      <c r="F202" s="161" t="s">
        <v>125</v>
      </c>
      <c r="G202" s="164">
        <v>55</v>
      </c>
      <c r="H202" s="165"/>
      <c r="I202" s="165">
        <f>ROUND(G202*H202,2)</f>
        <v>0</v>
      </c>
      <c r="J202" s="166">
        <v>0</v>
      </c>
      <c r="K202" s="164">
        <f>G202*J202</f>
        <v>0</v>
      </c>
      <c r="L202" s="166">
        <v>0.018</v>
      </c>
      <c r="M202" s="164">
        <f>G202*L202</f>
        <v>0.9899999999999999</v>
      </c>
      <c r="N202" s="167">
        <v>21</v>
      </c>
      <c r="O202" s="168">
        <v>16</v>
      </c>
      <c r="P202" s="13" t="s">
        <v>117</v>
      </c>
    </row>
    <row r="203" spans="2:16" s="138" customFormat="1" ht="12.75" customHeight="1">
      <c r="B203" s="139" t="s">
        <v>66</v>
      </c>
      <c r="D203" s="140" t="s">
        <v>670</v>
      </c>
      <c r="E203" s="140" t="s">
        <v>671</v>
      </c>
      <c r="I203" s="141">
        <f>SUM(I204:I216)</f>
        <v>0</v>
      </c>
      <c r="K203" s="142">
        <f>SUM(K204:K216)</f>
        <v>4.140079999999999</v>
      </c>
      <c r="M203" s="142">
        <f>SUM(M204:M216)</f>
        <v>0</v>
      </c>
      <c r="P203" s="140" t="s">
        <v>110</v>
      </c>
    </row>
    <row r="204" spans="1:16" s="13" customFormat="1" ht="13.5" customHeight="1">
      <c r="A204" s="161" t="s">
        <v>672</v>
      </c>
      <c r="B204" s="161" t="s">
        <v>112</v>
      </c>
      <c r="C204" s="161" t="s">
        <v>670</v>
      </c>
      <c r="D204" s="162" t="s">
        <v>673</v>
      </c>
      <c r="E204" s="163" t="s">
        <v>674</v>
      </c>
      <c r="F204" s="161" t="s">
        <v>172</v>
      </c>
      <c r="G204" s="164">
        <v>40</v>
      </c>
      <c r="H204" s="165"/>
      <c r="I204" s="165">
        <f>ROUND(G204*H204,2)</f>
        <v>0</v>
      </c>
      <c r="J204" s="166">
        <v>0.00062</v>
      </c>
      <c r="K204" s="164">
        <f aca="true" t="shared" si="30" ref="K204:K216">G204*J204</f>
        <v>0.0248</v>
      </c>
      <c r="L204" s="166">
        <v>0</v>
      </c>
      <c r="M204" s="164">
        <f aca="true" t="shared" si="31" ref="M204:M216">G204*L204</f>
        <v>0</v>
      </c>
      <c r="N204" s="167">
        <v>21</v>
      </c>
      <c r="O204" s="168">
        <v>16</v>
      </c>
      <c r="P204" s="13" t="s">
        <v>117</v>
      </c>
    </row>
    <row r="205" spans="1:16" s="13" customFormat="1" ht="24" customHeight="1">
      <c r="A205" s="161" t="s">
        <v>675</v>
      </c>
      <c r="B205" s="161" t="s">
        <v>112</v>
      </c>
      <c r="C205" s="161" t="s">
        <v>670</v>
      </c>
      <c r="D205" s="162" t="s">
        <v>676</v>
      </c>
      <c r="E205" s="163" t="s">
        <v>677</v>
      </c>
      <c r="F205" s="161" t="s">
        <v>125</v>
      </c>
      <c r="G205" s="164">
        <v>75.2</v>
      </c>
      <c r="H205" s="165"/>
      <c r="I205" s="165"/>
      <c r="J205" s="166">
        <v>0.00345</v>
      </c>
      <c r="K205" s="164">
        <f t="shared" si="30"/>
        <v>0.25944</v>
      </c>
      <c r="L205" s="166">
        <v>0</v>
      </c>
      <c r="M205" s="164">
        <f t="shared" si="31"/>
        <v>0</v>
      </c>
      <c r="N205" s="167">
        <v>21</v>
      </c>
      <c r="O205" s="168">
        <v>16</v>
      </c>
      <c r="P205" s="13" t="s">
        <v>117</v>
      </c>
    </row>
    <row r="206" spans="1:16" s="13" customFormat="1" ht="24" customHeight="1">
      <c r="A206" s="169" t="s">
        <v>678</v>
      </c>
      <c r="B206" s="169" t="s">
        <v>192</v>
      </c>
      <c r="C206" s="169" t="s">
        <v>193</v>
      </c>
      <c r="D206" s="170" t="s">
        <v>679</v>
      </c>
      <c r="E206" s="171" t="s">
        <v>680</v>
      </c>
      <c r="F206" s="169" t="s">
        <v>125</v>
      </c>
      <c r="G206" s="172">
        <v>85.455</v>
      </c>
      <c r="H206" s="173"/>
      <c r="I206" s="173">
        <f aca="true" t="shared" si="32" ref="I206:I216">ROUND(G206*H206,2)</f>
        <v>0</v>
      </c>
      <c r="J206" s="174">
        <v>0.0192</v>
      </c>
      <c r="K206" s="172">
        <f t="shared" si="30"/>
        <v>1.6407359999999998</v>
      </c>
      <c r="L206" s="174">
        <v>0</v>
      </c>
      <c r="M206" s="172">
        <f t="shared" si="31"/>
        <v>0</v>
      </c>
      <c r="N206" s="175">
        <v>21</v>
      </c>
      <c r="O206" s="176">
        <v>32</v>
      </c>
      <c r="P206" s="177" t="s">
        <v>117</v>
      </c>
    </row>
    <row r="207" spans="1:16" s="13" customFormat="1" ht="24" customHeight="1">
      <c r="A207" s="161" t="s">
        <v>681</v>
      </c>
      <c r="B207" s="161" t="s">
        <v>112</v>
      </c>
      <c r="C207" s="161" t="s">
        <v>670</v>
      </c>
      <c r="D207" s="162" t="s">
        <v>682</v>
      </c>
      <c r="E207" s="163" t="s">
        <v>683</v>
      </c>
      <c r="F207" s="161" t="s">
        <v>125</v>
      </c>
      <c r="G207" s="164">
        <v>99</v>
      </c>
      <c r="H207" s="165"/>
      <c r="I207" s="165">
        <f t="shared" si="32"/>
        <v>0</v>
      </c>
      <c r="J207" s="166">
        <v>0.0035</v>
      </c>
      <c r="K207" s="164">
        <f t="shared" si="30"/>
        <v>0.34650000000000003</v>
      </c>
      <c r="L207" s="166">
        <v>0</v>
      </c>
      <c r="M207" s="164">
        <f t="shared" si="31"/>
        <v>0</v>
      </c>
      <c r="N207" s="167">
        <v>21</v>
      </c>
      <c r="O207" s="168">
        <v>16</v>
      </c>
      <c r="P207" s="13" t="s">
        <v>117</v>
      </c>
    </row>
    <row r="208" spans="1:16" s="13" customFormat="1" ht="13.5" customHeight="1">
      <c r="A208" s="169" t="s">
        <v>684</v>
      </c>
      <c r="B208" s="169" t="s">
        <v>192</v>
      </c>
      <c r="C208" s="169" t="s">
        <v>193</v>
      </c>
      <c r="D208" s="170" t="s">
        <v>685</v>
      </c>
      <c r="E208" s="171" t="s">
        <v>686</v>
      </c>
      <c r="F208" s="169" t="s">
        <v>125</v>
      </c>
      <c r="G208" s="172">
        <v>118</v>
      </c>
      <c r="H208" s="173"/>
      <c r="I208" s="173">
        <f t="shared" si="32"/>
        <v>0</v>
      </c>
      <c r="J208" s="174">
        <v>0.0155</v>
      </c>
      <c r="K208" s="172">
        <f t="shared" si="30"/>
        <v>1.829</v>
      </c>
      <c r="L208" s="174">
        <v>0</v>
      </c>
      <c r="M208" s="172">
        <f t="shared" si="31"/>
        <v>0</v>
      </c>
      <c r="N208" s="175">
        <v>21</v>
      </c>
      <c r="O208" s="176">
        <v>32</v>
      </c>
      <c r="P208" s="177" t="s">
        <v>117</v>
      </c>
    </row>
    <row r="209" spans="1:16" s="13" customFormat="1" ht="13.5" customHeight="1">
      <c r="A209" s="161" t="s">
        <v>687</v>
      </c>
      <c r="B209" s="161" t="s">
        <v>112</v>
      </c>
      <c r="C209" s="161" t="s">
        <v>670</v>
      </c>
      <c r="D209" s="162" t="s">
        <v>688</v>
      </c>
      <c r="E209" s="163" t="s">
        <v>689</v>
      </c>
      <c r="F209" s="161" t="s">
        <v>125</v>
      </c>
      <c r="G209" s="164">
        <v>8</v>
      </c>
      <c r="H209" s="165"/>
      <c r="I209" s="165">
        <f t="shared" si="32"/>
        <v>0</v>
      </c>
      <c r="J209" s="166">
        <v>0.0003</v>
      </c>
      <c r="K209" s="164">
        <f t="shared" si="30"/>
        <v>0.0024</v>
      </c>
      <c r="L209" s="166">
        <v>0</v>
      </c>
      <c r="M209" s="164">
        <f t="shared" si="31"/>
        <v>0</v>
      </c>
      <c r="N209" s="167">
        <v>21</v>
      </c>
      <c r="O209" s="168">
        <v>16</v>
      </c>
      <c r="P209" s="13" t="s">
        <v>117</v>
      </c>
    </row>
    <row r="210" spans="1:16" s="13" customFormat="1" ht="13.5" customHeight="1">
      <c r="A210" s="161" t="s">
        <v>690</v>
      </c>
      <c r="B210" s="161" t="s">
        <v>112</v>
      </c>
      <c r="C210" s="161" t="s">
        <v>670</v>
      </c>
      <c r="D210" s="162" t="s">
        <v>691</v>
      </c>
      <c r="E210" s="163" t="s">
        <v>692</v>
      </c>
      <c r="F210" s="161" t="s">
        <v>172</v>
      </c>
      <c r="G210" s="164">
        <v>6.2</v>
      </c>
      <c r="H210" s="165"/>
      <c r="I210" s="165">
        <f t="shared" si="32"/>
        <v>0</v>
      </c>
      <c r="J210" s="166">
        <v>0</v>
      </c>
      <c r="K210" s="164">
        <f t="shared" si="30"/>
        <v>0</v>
      </c>
      <c r="L210" s="166">
        <v>0</v>
      </c>
      <c r="M210" s="164">
        <f t="shared" si="31"/>
        <v>0</v>
      </c>
      <c r="N210" s="167">
        <v>21</v>
      </c>
      <c r="O210" s="168">
        <v>16</v>
      </c>
      <c r="P210" s="13" t="s">
        <v>117</v>
      </c>
    </row>
    <row r="211" spans="1:16" s="13" customFormat="1" ht="13.5" customHeight="1">
      <c r="A211" s="169" t="s">
        <v>693</v>
      </c>
      <c r="B211" s="169" t="s">
        <v>192</v>
      </c>
      <c r="C211" s="169" t="s">
        <v>193</v>
      </c>
      <c r="D211" s="170" t="s">
        <v>694</v>
      </c>
      <c r="E211" s="171" t="s">
        <v>695</v>
      </c>
      <c r="F211" s="169" t="s">
        <v>172</v>
      </c>
      <c r="G211" s="172">
        <v>6.82</v>
      </c>
      <c r="H211" s="173"/>
      <c r="I211" s="173">
        <f t="shared" si="32"/>
        <v>0</v>
      </c>
      <c r="J211" s="174">
        <v>4E-05</v>
      </c>
      <c r="K211" s="172">
        <f t="shared" si="30"/>
        <v>0.0002728</v>
      </c>
      <c r="L211" s="174">
        <v>0</v>
      </c>
      <c r="M211" s="172">
        <f t="shared" si="31"/>
        <v>0</v>
      </c>
      <c r="N211" s="175">
        <v>21</v>
      </c>
      <c r="O211" s="176">
        <v>32</v>
      </c>
      <c r="P211" s="177" t="s">
        <v>117</v>
      </c>
    </row>
    <row r="212" spans="1:16" s="13" customFormat="1" ht="13.5" customHeight="1">
      <c r="A212" s="161" t="s">
        <v>696</v>
      </c>
      <c r="B212" s="161" t="s">
        <v>112</v>
      </c>
      <c r="C212" s="161" t="s">
        <v>670</v>
      </c>
      <c r="D212" s="162" t="s">
        <v>697</v>
      </c>
      <c r="E212" s="163" t="s">
        <v>698</v>
      </c>
      <c r="F212" s="161" t="s">
        <v>172</v>
      </c>
      <c r="G212" s="164">
        <v>4.8</v>
      </c>
      <c r="H212" s="165"/>
      <c r="I212" s="165">
        <f t="shared" si="32"/>
        <v>0</v>
      </c>
      <c r="J212" s="166">
        <v>0.0002</v>
      </c>
      <c r="K212" s="164">
        <f t="shared" si="30"/>
        <v>0.00096</v>
      </c>
      <c r="L212" s="166">
        <v>0</v>
      </c>
      <c r="M212" s="164">
        <f t="shared" si="31"/>
        <v>0</v>
      </c>
      <c r="N212" s="167">
        <v>21</v>
      </c>
      <c r="O212" s="168">
        <v>16</v>
      </c>
      <c r="P212" s="13" t="s">
        <v>117</v>
      </c>
    </row>
    <row r="213" spans="1:16" s="13" customFormat="1" ht="24" customHeight="1">
      <c r="A213" s="169" t="s">
        <v>699</v>
      </c>
      <c r="B213" s="169" t="s">
        <v>192</v>
      </c>
      <c r="C213" s="169" t="s">
        <v>193</v>
      </c>
      <c r="D213" s="170" t="s">
        <v>700</v>
      </c>
      <c r="E213" s="171" t="s">
        <v>701</v>
      </c>
      <c r="F213" s="169" t="s">
        <v>172</v>
      </c>
      <c r="G213" s="172">
        <v>5.28</v>
      </c>
      <c r="H213" s="173"/>
      <c r="I213" s="173">
        <f t="shared" si="32"/>
        <v>0</v>
      </c>
      <c r="J213" s="174">
        <v>4E-05</v>
      </c>
      <c r="K213" s="172">
        <f t="shared" si="30"/>
        <v>0.00021120000000000004</v>
      </c>
      <c r="L213" s="174">
        <v>0</v>
      </c>
      <c r="M213" s="172">
        <f t="shared" si="31"/>
        <v>0</v>
      </c>
      <c r="N213" s="175">
        <v>21</v>
      </c>
      <c r="O213" s="176">
        <v>32</v>
      </c>
      <c r="P213" s="177" t="s">
        <v>117</v>
      </c>
    </row>
    <row r="214" spans="1:16" s="13" customFormat="1" ht="24" customHeight="1">
      <c r="A214" s="161" t="s">
        <v>702</v>
      </c>
      <c r="B214" s="161" t="s">
        <v>112</v>
      </c>
      <c r="C214" s="161" t="s">
        <v>670</v>
      </c>
      <c r="D214" s="162" t="s">
        <v>703</v>
      </c>
      <c r="E214" s="163" t="s">
        <v>704</v>
      </c>
      <c r="F214" s="161" t="s">
        <v>125</v>
      </c>
      <c r="G214" s="164">
        <v>4</v>
      </c>
      <c r="H214" s="165"/>
      <c r="I214" s="165">
        <f t="shared" si="32"/>
        <v>0</v>
      </c>
      <c r="J214" s="166">
        <v>0.00715</v>
      </c>
      <c r="K214" s="164">
        <f t="shared" si="30"/>
        <v>0.0286</v>
      </c>
      <c r="L214" s="166">
        <v>0</v>
      </c>
      <c r="M214" s="164">
        <f t="shared" si="31"/>
        <v>0</v>
      </c>
      <c r="N214" s="167">
        <v>21</v>
      </c>
      <c r="O214" s="168">
        <v>16</v>
      </c>
      <c r="P214" s="13" t="s">
        <v>117</v>
      </c>
    </row>
    <row r="215" spans="1:16" s="13" customFormat="1" ht="24" customHeight="1">
      <c r="A215" s="161" t="s">
        <v>705</v>
      </c>
      <c r="B215" s="161" t="s">
        <v>112</v>
      </c>
      <c r="C215" s="161" t="s">
        <v>670</v>
      </c>
      <c r="D215" s="162" t="s">
        <v>706</v>
      </c>
      <c r="E215" s="163" t="s">
        <v>707</v>
      </c>
      <c r="F215" s="161" t="s">
        <v>125</v>
      </c>
      <c r="G215" s="164">
        <v>4</v>
      </c>
      <c r="H215" s="165"/>
      <c r="I215" s="165">
        <f t="shared" si="32"/>
        <v>0</v>
      </c>
      <c r="J215" s="166">
        <v>0.00179</v>
      </c>
      <c r="K215" s="164">
        <f t="shared" si="30"/>
        <v>0.00716</v>
      </c>
      <c r="L215" s="166">
        <v>0</v>
      </c>
      <c r="M215" s="164">
        <f t="shared" si="31"/>
        <v>0</v>
      </c>
      <c r="N215" s="167">
        <v>21</v>
      </c>
      <c r="O215" s="168">
        <v>16</v>
      </c>
      <c r="P215" s="13" t="s">
        <v>117</v>
      </c>
    </row>
    <row r="216" spans="1:16" s="13" customFormat="1" ht="13.5" customHeight="1">
      <c r="A216" s="161" t="s">
        <v>708</v>
      </c>
      <c r="B216" s="161" t="s">
        <v>112</v>
      </c>
      <c r="C216" s="161" t="s">
        <v>670</v>
      </c>
      <c r="D216" s="162" t="s">
        <v>709</v>
      </c>
      <c r="E216" s="163" t="s">
        <v>710</v>
      </c>
      <c r="F216" s="161" t="s">
        <v>49</v>
      </c>
      <c r="G216" s="164">
        <v>6.58</v>
      </c>
      <c r="H216" s="165"/>
      <c r="I216" s="165">
        <f t="shared" si="32"/>
        <v>0</v>
      </c>
      <c r="J216" s="166">
        <v>0</v>
      </c>
      <c r="K216" s="164">
        <f t="shared" si="30"/>
        <v>0</v>
      </c>
      <c r="L216" s="166">
        <v>0</v>
      </c>
      <c r="M216" s="164">
        <f t="shared" si="31"/>
        <v>0</v>
      </c>
      <c r="N216" s="167">
        <v>21</v>
      </c>
      <c r="O216" s="168">
        <v>16</v>
      </c>
      <c r="P216" s="13" t="s">
        <v>117</v>
      </c>
    </row>
    <row r="217" spans="2:16" s="138" customFormat="1" ht="12.75" customHeight="1">
      <c r="B217" s="139" t="s">
        <v>66</v>
      </c>
      <c r="D217" s="140" t="s">
        <v>711</v>
      </c>
      <c r="E217" s="140" t="s">
        <v>712</v>
      </c>
      <c r="I217" s="141">
        <f>SUM(I218:I219)</f>
        <v>0</v>
      </c>
      <c r="K217" s="142">
        <f>SUM(K218:K219)</f>
        <v>0.003</v>
      </c>
      <c r="M217" s="142">
        <f>SUM(M218:M219)</f>
        <v>0</v>
      </c>
      <c r="P217" s="140" t="s">
        <v>110</v>
      </c>
    </row>
    <row r="218" spans="1:16" s="13" customFormat="1" ht="24" customHeight="1">
      <c r="A218" s="161" t="s">
        <v>713</v>
      </c>
      <c r="B218" s="161" t="s">
        <v>112</v>
      </c>
      <c r="C218" s="161" t="s">
        <v>711</v>
      </c>
      <c r="D218" s="162" t="s">
        <v>714</v>
      </c>
      <c r="E218" s="163" t="s">
        <v>715</v>
      </c>
      <c r="F218" s="161" t="s">
        <v>172</v>
      </c>
      <c r="G218" s="164">
        <v>12</v>
      </c>
      <c r="H218" s="165"/>
      <c r="I218" s="165">
        <f>ROUND(G218*H218,2)</f>
        <v>0</v>
      </c>
      <c r="J218" s="166">
        <v>4E-05</v>
      </c>
      <c r="K218" s="164">
        <f>G218*J218</f>
        <v>0.00048000000000000007</v>
      </c>
      <c r="L218" s="166">
        <v>0</v>
      </c>
      <c r="M218" s="164">
        <f>G218*L218</f>
        <v>0</v>
      </c>
      <c r="N218" s="167">
        <v>21</v>
      </c>
      <c r="O218" s="168">
        <v>16</v>
      </c>
      <c r="P218" s="13" t="s">
        <v>117</v>
      </c>
    </row>
    <row r="219" spans="1:16" s="13" customFormat="1" ht="13.5" customHeight="1">
      <c r="A219" s="169" t="s">
        <v>716</v>
      </c>
      <c r="B219" s="169" t="s">
        <v>192</v>
      </c>
      <c r="C219" s="169" t="s">
        <v>193</v>
      </c>
      <c r="D219" s="170" t="s">
        <v>717</v>
      </c>
      <c r="E219" s="171" t="s">
        <v>718</v>
      </c>
      <c r="F219" s="169" t="s">
        <v>172</v>
      </c>
      <c r="G219" s="172">
        <v>12</v>
      </c>
      <c r="H219" s="173"/>
      <c r="I219" s="173">
        <f>ROUND(G219*H219,2)</f>
        <v>0</v>
      </c>
      <c r="J219" s="174">
        <v>0.00021</v>
      </c>
      <c r="K219" s="172">
        <f>G219*J219</f>
        <v>0.00252</v>
      </c>
      <c r="L219" s="174">
        <v>0</v>
      </c>
      <c r="M219" s="172">
        <f>G219*L219</f>
        <v>0</v>
      </c>
      <c r="N219" s="175">
        <v>21</v>
      </c>
      <c r="O219" s="176">
        <v>32</v>
      </c>
      <c r="P219" s="177" t="s">
        <v>117</v>
      </c>
    </row>
    <row r="220" spans="2:16" s="138" customFormat="1" ht="12.75" customHeight="1">
      <c r="B220" s="139" t="s">
        <v>66</v>
      </c>
      <c r="D220" s="140" t="s">
        <v>719</v>
      </c>
      <c r="E220" s="140" t="s">
        <v>720</v>
      </c>
      <c r="I220" s="141">
        <f>SUM(I221:I234)</f>
        <v>0</v>
      </c>
      <c r="K220" s="142">
        <f>SUM(K221:K234)</f>
        <v>0.43308</v>
      </c>
      <c r="M220" s="142">
        <f>SUM(M221:M234)</f>
        <v>0.0368</v>
      </c>
      <c r="P220" s="140" t="s">
        <v>110</v>
      </c>
    </row>
    <row r="221" spans="1:16" s="13" customFormat="1" ht="13.5" customHeight="1">
      <c r="A221" s="161" t="s">
        <v>721</v>
      </c>
      <c r="B221" s="161" t="s">
        <v>112</v>
      </c>
      <c r="C221" s="161" t="s">
        <v>719</v>
      </c>
      <c r="D221" s="162" t="s">
        <v>722</v>
      </c>
      <c r="E221" s="163" t="s">
        <v>723</v>
      </c>
      <c r="F221" s="161" t="s">
        <v>172</v>
      </c>
      <c r="G221" s="164">
        <v>3.5</v>
      </c>
      <c r="H221" s="165"/>
      <c r="I221" s="165">
        <f aca="true" t="shared" si="33" ref="I221:I234">ROUND(G221*H221,2)</f>
        <v>0</v>
      </c>
      <c r="J221" s="166">
        <v>0.0002</v>
      </c>
      <c r="K221" s="164">
        <f aca="true" t="shared" si="34" ref="K221:K234">G221*J221</f>
        <v>0.0007</v>
      </c>
      <c r="L221" s="166">
        <v>0</v>
      </c>
      <c r="M221" s="164">
        <f aca="true" t="shared" si="35" ref="M221:M234">G221*L221</f>
        <v>0</v>
      </c>
      <c r="N221" s="167">
        <v>21</v>
      </c>
      <c r="O221" s="168">
        <v>16</v>
      </c>
      <c r="P221" s="13" t="s">
        <v>117</v>
      </c>
    </row>
    <row r="222" spans="1:16" s="13" customFormat="1" ht="13.5" customHeight="1">
      <c r="A222" s="161" t="s">
        <v>724</v>
      </c>
      <c r="B222" s="161" t="s">
        <v>112</v>
      </c>
      <c r="C222" s="161" t="s">
        <v>719</v>
      </c>
      <c r="D222" s="162" t="s">
        <v>725</v>
      </c>
      <c r="E222" s="163" t="s">
        <v>726</v>
      </c>
      <c r="F222" s="161" t="s">
        <v>172</v>
      </c>
      <c r="G222" s="164">
        <v>4</v>
      </c>
      <c r="H222" s="165"/>
      <c r="I222" s="165">
        <f t="shared" si="33"/>
        <v>0</v>
      </c>
      <c r="J222" s="166">
        <v>0.0002</v>
      </c>
      <c r="K222" s="164">
        <f t="shared" si="34"/>
        <v>0.0008</v>
      </c>
      <c r="L222" s="166">
        <v>0</v>
      </c>
      <c r="M222" s="164">
        <f t="shared" si="35"/>
        <v>0</v>
      </c>
      <c r="N222" s="167">
        <v>21</v>
      </c>
      <c r="O222" s="168">
        <v>16</v>
      </c>
      <c r="P222" s="13" t="s">
        <v>117</v>
      </c>
    </row>
    <row r="223" spans="1:16" s="13" customFormat="1" ht="24" customHeight="1">
      <c r="A223" s="161" t="s">
        <v>727</v>
      </c>
      <c r="B223" s="161" t="s">
        <v>112</v>
      </c>
      <c r="C223" s="161" t="s">
        <v>719</v>
      </c>
      <c r="D223" s="162" t="s">
        <v>728</v>
      </c>
      <c r="E223" s="163" t="s">
        <v>729</v>
      </c>
      <c r="F223" s="161" t="s">
        <v>125</v>
      </c>
      <c r="G223" s="164">
        <v>43</v>
      </c>
      <c r="H223" s="165"/>
      <c r="I223" s="165">
        <f t="shared" si="33"/>
        <v>0</v>
      </c>
      <c r="J223" s="166">
        <v>0.00027</v>
      </c>
      <c r="K223" s="164">
        <f t="shared" si="34"/>
        <v>0.01161</v>
      </c>
      <c r="L223" s="166">
        <v>0</v>
      </c>
      <c r="M223" s="164">
        <f t="shared" si="35"/>
        <v>0</v>
      </c>
      <c r="N223" s="167">
        <v>21</v>
      </c>
      <c r="O223" s="168">
        <v>16</v>
      </c>
      <c r="P223" s="13" t="s">
        <v>117</v>
      </c>
    </row>
    <row r="224" spans="1:16" s="13" customFormat="1" ht="13.5" customHeight="1">
      <c r="A224" s="169" t="s">
        <v>730</v>
      </c>
      <c r="B224" s="169" t="s">
        <v>192</v>
      </c>
      <c r="C224" s="169" t="s">
        <v>193</v>
      </c>
      <c r="D224" s="170" t="s">
        <v>731</v>
      </c>
      <c r="E224" s="171" t="s">
        <v>732</v>
      </c>
      <c r="F224" s="169" t="s">
        <v>125</v>
      </c>
      <c r="G224" s="172">
        <v>43</v>
      </c>
      <c r="H224" s="173"/>
      <c r="I224" s="173">
        <f t="shared" si="33"/>
        <v>0</v>
      </c>
      <c r="J224" s="174">
        <v>0.00283</v>
      </c>
      <c r="K224" s="172">
        <f t="shared" si="34"/>
        <v>0.12169</v>
      </c>
      <c r="L224" s="174">
        <v>0</v>
      </c>
      <c r="M224" s="172">
        <f t="shared" si="35"/>
        <v>0</v>
      </c>
      <c r="N224" s="175">
        <v>21</v>
      </c>
      <c r="O224" s="176">
        <v>32</v>
      </c>
      <c r="P224" s="177" t="s">
        <v>117</v>
      </c>
    </row>
    <row r="225" spans="1:16" s="13" customFormat="1" ht="24" customHeight="1">
      <c r="A225" s="161" t="s">
        <v>733</v>
      </c>
      <c r="B225" s="161" t="s">
        <v>112</v>
      </c>
      <c r="C225" s="161" t="s">
        <v>719</v>
      </c>
      <c r="D225" s="162" t="s">
        <v>734</v>
      </c>
      <c r="E225" s="163" t="s">
        <v>735</v>
      </c>
      <c r="F225" s="161" t="s">
        <v>125</v>
      </c>
      <c r="G225" s="164">
        <v>16</v>
      </c>
      <c r="H225" s="165"/>
      <c r="I225" s="165">
        <f t="shared" si="33"/>
        <v>0</v>
      </c>
      <c r="J225" s="166">
        <v>0</v>
      </c>
      <c r="K225" s="164">
        <f t="shared" si="34"/>
        <v>0</v>
      </c>
      <c r="L225" s="166">
        <v>0.0023</v>
      </c>
      <c r="M225" s="164">
        <f t="shared" si="35"/>
        <v>0.0368</v>
      </c>
      <c r="N225" s="167">
        <v>21</v>
      </c>
      <c r="O225" s="168">
        <v>16</v>
      </c>
      <c r="P225" s="13" t="s">
        <v>117</v>
      </c>
    </row>
    <row r="226" spans="1:16" s="13" customFormat="1" ht="13.5" customHeight="1">
      <c r="A226" s="161" t="s">
        <v>736</v>
      </c>
      <c r="B226" s="161" t="s">
        <v>112</v>
      </c>
      <c r="C226" s="161" t="s">
        <v>719</v>
      </c>
      <c r="D226" s="162" t="s">
        <v>737</v>
      </c>
      <c r="E226" s="163" t="s">
        <v>738</v>
      </c>
      <c r="F226" s="161" t="s">
        <v>125</v>
      </c>
      <c r="G226" s="164">
        <v>4</v>
      </c>
      <c r="H226" s="165"/>
      <c r="I226" s="165">
        <f t="shared" si="33"/>
        <v>0</v>
      </c>
      <c r="J226" s="166">
        <v>0</v>
      </c>
      <c r="K226" s="164">
        <f t="shared" si="34"/>
        <v>0</v>
      </c>
      <c r="L226" s="166">
        <v>0</v>
      </c>
      <c r="M226" s="164">
        <f t="shared" si="35"/>
        <v>0</v>
      </c>
      <c r="N226" s="167">
        <v>21</v>
      </c>
      <c r="O226" s="168">
        <v>16</v>
      </c>
      <c r="P226" s="13" t="s">
        <v>117</v>
      </c>
    </row>
    <row r="227" spans="1:16" s="13" customFormat="1" ht="24" customHeight="1">
      <c r="A227" s="169" t="s">
        <v>739</v>
      </c>
      <c r="B227" s="169" t="s">
        <v>192</v>
      </c>
      <c r="C227" s="169" t="s">
        <v>193</v>
      </c>
      <c r="D227" s="170" t="s">
        <v>740</v>
      </c>
      <c r="E227" s="171" t="s">
        <v>741</v>
      </c>
      <c r="F227" s="169" t="s">
        <v>125</v>
      </c>
      <c r="G227" s="172">
        <v>4</v>
      </c>
      <c r="H227" s="173"/>
      <c r="I227" s="173">
        <f t="shared" si="33"/>
        <v>0</v>
      </c>
      <c r="J227" s="174">
        <v>0.0042</v>
      </c>
      <c r="K227" s="172">
        <f t="shared" si="34"/>
        <v>0.0168</v>
      </c>
      <c r="L227" s="174">
        <v>0</v>
      </c>
      <c r="M227" s="172">
        <f t="shared" si="35"/>
        <v>0</v>
      </c>
      <c r="N227" s="175">
        <v>21</v>
      </c>
      <c r="O227" s="176">
        <v>32</v>
      </c>
      <c r="P227" s="177" t="s">
        <v>117</v>
      </c>
    </row>
    <row r="228" spans="1:16" s="13" customFormat="1" ht="13.5" customHeight="1">
      <c r="A228" s="161" t="s">
        <v>742</v>
      </c>
      <c r="B228" s="161" t="s">
        <v>112</v>
      </c>
      <c r="C228" s="161" t="s">
        <v>719</v>
      </c>
      <c r="D228" s="162" t="s">
        <v>743</v>
      </c>
      <c r="E228" s="163" t="s">
        <v>744</v>
      </c>
      <c r="F228" s="161" t="s">
        <v>125</v>
      </c>
      <c r="G228" s="164">
        <v>43</v>
      </c>
      <c r="H228" s="165"/>
      <c r="I228" s="165">
        <f t="shared" si="33"/>
        <v>0</v>
      </c>
      <c r="J228" s="166">
        <v>0</v>
      </c>
      <c r="K228" s="164">
        <f t="shared" si="34"/>
        <v>0</v>
      </c>
      <c r="L228" s="166">
        <v>0</v>
      </c>
      <c r="M228" s="164">
        <f t="shared" si="35"/>
        <v>0</v>
      </c>
      <c r="N228" s="167">
        <v>21</v>
      </c>
      <c r="O228" s="168">
        <v>16</v>
      </c>
      <c r="P228" s="13" t="s">
        <v>117</v>
      </c>
    </row>
    <row r="229" spans="1:16" s="13" customFormat="1" ht="13.5" customHeight="1">
      <c r="A229" s="161" t="s">
        <v>745</v>
      </c>
      <c r="B229" s="161" t="s">
        <v>112</v>
      </c>
      <c r="C229" s="161" t="s">
        <v>719</v>
      </c>
      <c r="D229" s="162" t="s">
        <v>746</v>
      </c>
      <c r="E229" s="163" t="s">
        <v>747</v>
      </c>
      <c r="F229" s="161" t="s">
        <v>125</v>
      </c>
      <c r="G229" s="164">
        <v>1</v>
      </c>
      <c r="H229" s="165"/>
      <c r="I229" s="165">
        <f t="shared" si="33"/>
        <v>0</v>
      </c>
      <c r="J229" s="166">
        <v>0</v>
      </c>
      <c r="K229" s="164">
        <f t="shared" si="34"/>
        <v>0</v>
      </c>
      <c r="L229" s="166">
        <v>0</v>
      </c>
      <c r="M229" s="164">
        <f t="shared" si="35"/>
        <v>0</v>
      </c>
      <c r="N229" s="167">
        <v>21</v>
      </c>
      <c r="O229" s="168">
        <v>16</v>
      </c>
      <c r="P229" s="13" t="s">
        <v>117</v>
      </c>
    </row>
    <row r="230" spans="1:16" s="13" customFormat="1" ht="13.5" customHeight="1">
      <c r="A230" s="169" t="s">
        <v>748</v>
      </c>
      <c r="B230" s="169" t="s">
        <v>192</v>
      </c>
      <c r="C230" s="169" t="s">
        <v>193</v>
      </c>
      <c r="D230" s="170" t="s">
        <v>749</v>
      </c>
      <c r="E230" s="171" t="s">
        <v>750</v>
      </c>
      <c r="F230" s="169" t="s">
        <v>751</v>
      </c>
      <c r="G230" s="172">
        <v>1</v>
      </c>
      <c r="H230" s="173"/>
      <c r="I230" s="173">
        <f t="shared" si="33"/>
        <v>0</v>
      </c>
      <c r="J230" s="174">
        <v>0.001</v>
      </c>
      <c r="K230" s="172">
        <f t="shared" si="34"/>
        <v>0.001</v>
      </c>
      <c r="L230" s="174">
        <v>0</v>
      </c>
      <c r="M230" s="172">
        <f t="shared" si="35"/>
        <v>0</v>
      </c>
      <c r="N230" s="175">
        <v>21</v>
      </c>
      <c r="O230" s="176">
        <v>32</v>
      </c>
      <c r="P230" s="177" t="s">
        <v>117</v>
      </c>
    </row>
    <row r="231" spans="1:16" s="13" customFormat="1" ht="24" customHeight="1">
      <c r="A231" s="161" t="s">
        <v>752</v>
      </c>
      <c r="B231" s="161" t="s">
        <v>112</v>
      </c>
      <c r="C231" s="161" t="s">
        <v>719</v>
      </c>
      <c r="D231" s="162" t="s">
        <v>753</v>
      </c>
      <c r="E231" s="163" t="s">
        <v>754</v>
      </c>
      <c r="F231" s="161" t="s">
        <v>125</v>
      </c>
      <c r="G231" s="164">
        <v>10</v>
      </c>
      <c r="H231" s="165"/>
      <c r="I231" s="165">
        <f t="shared" si="33"/>
        <v>0</v>
      </c>
      <c r="J231" s="166">
        <v>0</v>
      </c>
      <c r="K231" s="164">
        <f t="shared" si="34"/>
        <v>0</v>
      </c>
      <c r="L231" s="166">
        <v>0</v>
      </c>
      <c r="M231" s="164">
        <f t="shared" si="35"/>
        <v>0</v>
      </c>
      <c r="N231" s="167">
        <v>21</v>
      </c>
      <c r="O231" s="168">
        <v>4</v>
      </c>
      <c r="P231" s="13" t="s">
        <v>117</v>
      </c>
    </row>
    <row r="232" spans="1:16" s="13" customFormat="1" ht="13.5" customHeight="1">
      <c r="A232" s="169" t="s">
        <v>755</v>
      </c>
      <c r="B232" s="169" t="s">
        <v>192</v>
      </c>
      <c r="C232" s="169" t="s">
        <v>193</v>
      </c>
      <c r="D232" s="170" t="s">
        <v>756</v>
      </c>
      <c r="E232" s="171" t="s">
        <v>757</v>
      </c>
      <c r="F232" s="169" t="s">
        <v>134</v>
      </c>
      <c r="G232" s="172">
        <v>0.05</v>
      </c>
      <c r="H232" s="173"/>
      <c r="I232" s="173">
        <f t="shared" si="33"/>
        <v>0</v>
      </c>
      <c r="J232" s="174">
        <v>1</v>
      </c>
      <c r="K232" s="172">
        <f t="shared" si="34"/>
        <v>0.05</v>
      </c>
      <c r="L232" s="174">
        <v>0</v>
      </c>
      <c r="M232" s="172">
        <f t="shared" si="35"/>
        <v>0</v>
      </c>
      <c r="N232" s="175">
        <v>21</v>
      </c>
      <c r="O232" s="176">
        <v>8</v>
      </c>
      <c r="P232" s="177" t="s">
        <v>117</v>
      </c>
    </row>
    <row r="233" spans="1:16" s="13" customFormat="1" ht="13.5" customHeight="1">
      <c r="A233" s="161" t="s">
        <v>758</v>
      </c>
      <c r="B233" s="161" t="s">
        <v>112</v>
      </c>
      <c r="C233" s="161" t="s">
        <v>719</v>
      </c>
      <c r="D233" s="162" t="s">
        <v>759</v>
      </c>
      <c r="E233" s="163" t="s">
        <v>760</v>
      </c>
      <c r="F233" s="161" t="s">
        <v>125</v>
      </c>
      <c r="G233" s="164">
        <v>43</v>
      </c>
      <c r="H233" s="165"/>
      <c r="I233" s="165">
        <f t="shared" si="33"/>
        <v>0</v>
      </c>
      <c r="J233" s="166">
        <v>0.00536</v>
      </c>
      <c r="K233" s="164">
        <f t="shared" si="34"/>
        <v>0.23048000000000002</v>
      </c>
      <c r="L233" s="166">
        <v>0</v>
      </c>
      <c r="M233" s="164">
        <f t="shared" si="35"/>
        <v>0</v>
      </c>
      <c r="N233" s="167">
        <v>21</v>
      </c>
      <c r="O233" s="168">
        <v>16</v>
      </c>
      <c r="P233" s="13" t="s">
        <v>117</v>
      </c>
    </row>
    <row r="234" spans="1:16" s="13" customFormat="1" ht="13.5" customHeight="1">
      <c r="A234" s="161" t="s">
        <v>761</v>
      </c>
      <c r="B234" s="161" t="s">
        <v>112</v>
      </c>
      <c r="C234" s="161" t="s">
        <v>719</v>
      </c>
      <c r="D234" s="162" t="s">
        <v>762</v>
      </c>
      <c r="E234" s="163" t="s">
        <v>763</v>
      </c>
      <c r="F234" s="161" t="s">
        <v>49</v>
      </c>
      <c r="G234" s="164">
        <v>0.37</v>
      </c>
      <c r="H234" s="165"/>
      <c r="I234" s="165">
        <f t="shared" si="33"/>
        <v>0</v>
      </c>
      <c r="J234" s="166">
        <v>0</v>
      </c>
      <c r="K234" s="164">
        <f t="shared" si="34"/>
        <v>0</v>
      </c>
      <c r="L234" s="166">
        <v>0</v>
      </c>
      <c r="M234" s="164">
        <f t="shared" si="35"/>
        <v>0</v>
      </c>
      <c r="N234" s="167">
        <v>21</v>
      </c>
      <c r="O234" s="168">
        <v>16</v>
      </c>
      <c r="P234" s="13" t="s">
        <v>117</v>
      </c>
    </row>
    <row r="235" spans="2:16" s="138" customFormat="1" ht="12.75" customHeight="1">
      <c r="B235" s="139" t="s">
        <v>66</v>
      </c>
      <c r="D235" s="140" t="s">
        <v>764</v>
      </c>
      <c r="E235" s="140" t="s">
        <v>765</v>
      </c>
      <c r="I235" s="141">
        <f>SUM(I236:I244)</f>
        <v>0</v>
      </c>
      <c r="K235" s="142">
        <f>SUM(K236:K244)</f>
        <v>3.454574</v>
      </c>
      <c r="M235" s="142">
        <f>SUM(M236:M244)</f>
        <v>0.05742</v>
      </c>
      <c r="P235" s="140" t="s">
        <v>110</v>
      </c>
    </row>
    <row r="236" spans="1:16" s="13" customFormat="1" ht="24" customHeight="1">
      <c r="A236" s="161" t="s">
        <v>766</v>
      </c>
      <c r="B236" s="161" t="s">
        <v>112</v>
      </c>
      <c r="C236" s="161" t="s">
        <v>764</v>
      </c>
      <c r="D236" s="162" t="s">
        <v>767</v>
      </c>
      <c r="E236" s="163" t="s">
        <v>768</v>
      </c>
      <c r="F236" s="161" t="s">
        <v>125</v>
      </c>
      <c r="G236" s="164">
        <v>206</v>
      </c>
      <c r="H236" s="165"/>
      <c r="I236" s="165">
        <f aca="true" t="shared" si="36" ref="I236:I244">ROUND(G236*H236,2)</f>
        <v>0</v>
      </c>
      <c r="J236" s="166">
        <v>0.003</v>
      </c>
      <c r="K236" s="164">
        <f aca="true" t="shared" si="37" ref="K236:K244">G236*J236</f>
        <v>0.618</v>
      </c>
      <c r="L236" s="166">
        <v>0</v>
      </c>
      <c r="M236" s="164">
        <f aca="true" t="shared" si="38" ref="M236:M244">G236*L236</f>
        <v>0</v>
      </c>
      <c r="N236" s="167">
        <v>21</v>
      </c>
      <c r="O236" s="168">
        <v>16</v>
      </c>
      <c r="P236" s="13" t="s">
        <v>117</v>
      </c>
    </row>
    <row r="237" spans="1:16" s="13" customFormat="1" ht="24" customHeight="1">
      <c r="A237" s="169" t="s">
        <v>769</v>
      </c>
      <c r="B237" s="169" t="s">
        <v>192</v>
      </c>
      <c r="C237" s="169" t="s">
        <v>193</v>
      </c>
      <c r="D237" s="170" t="s">
        <v>770</v>
      </c>
      <c r="E237" s="171" t="s">
        <v>771</v>
      </c>
      <c r="F237" s="169" t="s">
        <v>125</v>
      </c>
      <c r="G237" s="172">
        <v>214.24</v>
      </c>
      <c r="H237" s="173"/>
      <c r="I237" s="173">
        <f t="shared" si="36"/>
        <v>0</v>
      </c>
      <c r="J237" s="174">
        <v>0.0126</v>
      </c>
      <c r="K237" s="172">
        <f t="shared" si="37"/>
        <v>2.699424</v>
      </c>
      <c r="L237" s="174">
        <v>0</v>
      </c>
      <c r="M237" s="172">
        <f t="shared" si="38"/>
        <v>0</v>
      </c>
      <c r="N237" s="175">
        <v>21</v>
      </c>
      <c r="O237" s="176">
        <v>32</v>
      </c>
      <c r="P237" s="177" t="s">
        <v>117</v>
      </c>
    </row>
    <row r="238" spans="1:16" s="13" customFormat="1" ht="13.5" customHeight="1">
      <c r="A238" s="169" t="s">
        <v>772</v>
      </c>
      <c r="B238" s="169" t="s">
        <v>192</v>
      </c>
      <c r="C238" s="169" t="s">
        <v>193</v>
      </c>
      <c r="D238" s="170" t="s">
        <v>773</v>
      </c>
      <c r="E238" s="171" t="s">
        <v>774</v>
      </c>
      <c r="F238" s="169" t="s">
        <v>125</v>
      </c>
      <c r="G238" s="172">
        <v>5</v>
      </c>
      <c r="H238" s="173"/>
      <c r="I238" s="173">
        <f t="shared" si="36"/>
        <v>0</v>
      </c>
      <c r="J238" s="174">
        <v>0.0126</v>
      </c>
      <c r="K238" s="172">
        <f t="shared" si="37"/>
        <v>0.063</v>
      </c>
      <c r="L238" s="174">
        <v>0</v>
      </c>
      <c r="M238" s="172">
        <f t="shared" si="38"/>
        <v>0</v>
      </c>
      <c r="N238" s="175">
        <v>21</v>
      </c>
      <c r="O238" s="176">
        <v>32</v>
      </c>
      <c r="P238" s="177" t="s">
        <v>117</v>
      </c>
    </row>
    <row r="239" spans="1:16" s="13" customFormat="1" ht="13.5" customHeight="1">
      <c r="A239" s="161" t="s">
        <v>775</v>
      </c>
      <c r="B239" s="161" t="s">
        <v>112</v>
      </c>
      <c r="C239" s="161" t="s">
        <v>764</v>
      </c>
      <c r="D239" s="162" t="s">
        <v>776</v>
      </c>
      <c r="E239" s="163" t="s">
        <v>777</v>
      </c>
      <c r="F239" s="161" t="s">
        <v>125</v>
      </c>
      <c r="G239" s="164">
        <v>2.5</v>
      </c>
      <c r="H239" s="165"/>
      <c r="I239" s="165">
        <f t="shared" si="36"/>
        <v>0</v>
      </c>
      <c r="J239" s="166">
        <v>0.003</v>
      </c>
      <c r="K239" s="164">
        <f t="shared" si="37"/>
        <v>0.0075</v>
      </c>
      <c r="L239" s="166">
        <v>0</v>
      </c>
      <c r="M239" s="164">
        <f t="shared" si="38"/>
        <v>0</v>
      </c>
      <c r="N239" s="167">
        <v>21</v>
      </c>
      <c r="O239" s="168">
        <v>16</v>
      </c>
      <c r="P239" s="13" t="s">
        <v>117</v>
      </c>
    </row>
    <row r="240" spans="1:16" s="13" customFormat="1" ht="13.5" customHeight="1">
      <c r="A240" s="161" t="s">
        <v>778</v>
      </c>
      <c r="B240" s="161" t="s">
        <v>112</v>
      </c>
      <c r="C240" s="161" t="s">
        <v>764</v>
      </c>
      <c r="D240" s="162" t="s">
        <v>779</v>
      </c>
      <c r="E240" s="163" t="s">
        <v>780</v>
      </c>
      <c r="F240" s="161" t="s">
        <v>125</v>
      </c>
      <c r="G240" s="164">
        <v>0.9</v>
      </c>
      <c r="H240" s="165"/>
      <c r="I240" s="165">
        <f t="shared" si="36"/>
        <v>0</v>
      </c>
      <c r="J240" s="166">
        <v>0</v>
      </c>
      <c r="K240" s="164">
        <f t="shared" si="37"/>
        <v>0</v>
      </c>
      <c r="L240" s="166">
        <v>0.0638</v>
      </c>
      <c r="M240" s="164">
        <f t="shared" si="38"/>
        <v>0.05742</v>
      </c>
      <c r="N240" s="167">
        <v>21</v>
      </c>
      <c r="O240" s="168">
        <v>16</v>
      </c>
      <c r="P240" s="13" t="s">
        <v>117</v>
      </c>
    </row>
    <row r="241" spans="1:16" s="13" customFormat="1" ht="13.5" customHeight="1">
      <c r="A241" s="161" t="s">
        <v>781</v>
      </c>
      <c r="B241" s="161" t="s">
        <v>112</v>
      </c>
      <c r="C241" s="161" t="s">
        <v>764</v>
      </c>
      <c r="D241" s="162" t="s">
        <v>782</v>
      </c>
      <c r="E241" s="163" t="s">
        <v>783</v>
      </c>
      <c r="F241" s="161" t="s">
        <v>129</v>
      </c>
      <c r="G241" s="164">
        <v>7</v>
      </c>
      <c r="H241" s="165"/>
      <c r="I241" s="165">
        <f t="shared" si="36"/>
        <v>0</v>
      </c>
      <c r="J241" s="166">
        <v>0</v>
      </c>
      <c r="K241" s="164">
        <f t="shared" si="37"/>
        <v>0</v>
      </c>
      <c r="L241" s="166">
        <v>0</v>
      </c>
      <c r="M241" s="164">
        <f t="shared" si="38"/>
        <v>0</v>
      </c>
      <c r="N241" s="167">
        <v>21</v>
      </c>
      <c r="O241" s="168">
        <v>16</v>
      </c>
      <c r="P241" s="13" t="s">
        <v>117</v>
      </c>
    </row>
    <row r="242" spans="1:16" s="13" customFormat="1" ht="24" customHeight="1">
      <c r="A242" s="161" t="s">
        <v>784</v>
      </c>
      <c r="B242" s="161" t="s">
        <v>112</v>
      </c>
      <c r="C242" s="161" t="s">
        <v>764</v>
      </c>
      <c r="D242" s="162" t="s">
        <v>785</v>
      </c>
      <c r="E242" s="163" t="s">
        <v>786</v>
      </c>
      <c r="F242" s="161" t="s">
        <v>129</v>
      </c>
      <c r="G242" s="164">
        <v>1</v>
      </c>
      <c r="H242" s="165"/>
      <c r="I242" s="165">
        <f t="shared" si="36"/>
        <v>0</v>
      </c>
      <c r="J242" s="166">
        <v>0</v>
      </c>
      <c r="K242" s="164">
        <f t="shared" si="37"/>
        <v>0</v>
      </c>
      <c r="L242" s="166">
        <v>0</v>
      </c>
      <c r="M242" s="164">
        <f t="shared" si="38"/>
        <v>0</v>
      </c>
      <c r="N242" s="167">
        <v>21</v>
      </c>
      <c r="O242" s="168">
        <v>16</v>
      </c>
      <c r="P242" s="13" t="s">
        <v>117</v>
      </c>
    </row>
    <row r="243" spans="1:16" s="13" customFormat="1" ht="24" customHeight="1">
      <c r="A243" s="161" t="s">
        <v>787</v>
      </c>
      <c r="B243" s="161" t="s">
        <v>112</v>
      </c>
      <c r="C243" s="161" t="s">
        <v>764</v>
      </c>
      <c r="D243" s="162" t="s">
        <v>788</v>
      </c>
      <c r="E243" s="163" t="s">
        <v>789</v>
      </c>
      <c r="F243" s="161" t="s">
        <v>172</v>
      </c>
      <c r="G243" s="164">
        <v>215</v>
      </c>
      <c r="H243" s="165"/>
      <c r="I243" s="165">
        <f t="shared" si="36"/>
        <v>0</v>
      </c>
      <c r="J243" s="166">
        <v>0.00031</v>
      </c>
      <c r="K243" s="164">
        <f t="shared" si="37"/>
        <v>0.06665</v>
      </c>
      <c r="L243" s="166">
        <v>0</v>
      </c>
      <c r="M243" s="164">
        <f t="shared" si="38"/>
        <v>0</v>
      </c>
      <c r="N243" s="167">
        <v>21</v>
      </c>
      <c r="O243" s="168">
        <v>16</v>
      </c>
      <c r="P243" s="13" t="s">
        <v>117</v>
      </c>
    </row>
    <row r="244" spans="1:16" s="13" customFormat="1" ht="13.5" customHeight="1">
      <c r="A244" s="161" t="s">
        <v>790</v>
      </c>
      <c r="B244" s="161" t="s">
        <v>112</v>
      </c>
      <c r="C244" s="161" t="s">
        <v>764</v>
      </c>
      <c r="D244" s="162" t="s">
        <v>791</v>
      </c>
      <c r="E244" s="163" t="s">
        <v>792</v>
      </c>
      <c r="F244" s="161" t="s">
        <v>49</v>
      </c>
      <c r="G244" s="164">
        <v>3.37</v>
      </c>
      <c r="H244" s="165"/>
      <c r="I244" s="165">
        <f t="shared" si="36"/>
        <v>0</v>
      </c>
      <c r="J244" s="166">
        <v>0</v>
      </c>
      <c r="K244" s="164">
        <f t="shared" si="37"/>
        <v>0</v>
      </c>
      <c r="L244" s="166">
        <v>0</v>
      </c>
      <c r="M244" s="164">
        <f t="shared" si="38"/>
        <v>0</v>
      </c>
      <c r="N244" s="167">
        <v>21</v>
      </c>
      <c r="O244" s="168">
        <v>16</v>
      </c>
      <c r="P244" s="13" t="s">
        <v>117</v>
      </c>
    </row>
    <row r="245" spans="2:16" s="138" customFormat="1" ht="12.75" customHeight="1">
      <c r="B245" s="139" t="s">
        <v>66</v>
      </c>
      <c r="D245" s="140" t="s">
        <v>793</v>
      </c>
      <c r="E245" s="140" t="s">
        <v>794</v>
      </c>
      <c r="I245" s="141">
        <f>SUM(I246:I252)</f>
        <v>0</v>
      </c>
      <c r="K245" s="142">
        <f>SUM(K246:K252)</f>
        <v>0.05649500000000001</v>
      </c>
      <c r="M245" s="142">
        <f>SUM(M246:M252)</f>
        <v>0</v>
      </c>
      <c r="P245" s="140" t="s">
        <v>110</v>
      </c>
    </row>
    <row r="246" spans="1:16" s="13" customFormat="1" ht="24" customHeight="1">
      <c r="A246" s="161" t="s">
        <v>795</v>
      </c>
      <c r="B246" s="161" t="s">
        <v>112</v>
      </c>
      <c r="C246" s="161" t="s">
        <v>793</v>
      </c>
      <c r="D246" s="162" t="s">
        <v>796</v>
      </c>
      <c r="E246" s="163" t="s">
        <v>797</v>
      </c>
      <c r="F246" s="161" t="s">
        <v>125</v>
      </c>
      <c r="G246" s="164">
        <v>2</v>
      </c>
      <c r="H246" s="165"/>
      <c r="I246" s="165">
        <f aca="true" t="shared" si="39" ref="I246:I252">ROUND(G246*H246,2)</f>
        <v>0</v>
      </c>
      <c r="J246" s="166">
        <v>0.00051</v>
      </c>
      <c r="K246" s="164">
        <f aca="true" t="shared" si="40" ref="K246:K252">G246*J246</f>
        <v>0.00102</v>
      </c>
      <c r="L246" s="166">
        <v>0</v>
      </c>
      <c r="M246" s="164">
        <f aca="true" t="shared" si="41" ref="M246:M252">G246*L246</f>
        <v>0</v>
      </c>
      <c r="N246" s="167">
        <v>21</v>
      </c>
      <c r="O246" s="168">
        <v>16</v>
      </c>
      <c r="P246" s="13" t="s">
        <v>117</v>
      </c>
    </row>
    <row r="247" spans="1:16" s="13" customFormat="1" ht="24" customHeight="1">
      <c r="A247" s="161" t="s">
        <v>798</v>
      </c>
      <c r="B247" s="161" t="s">
        <v>112</v>
      </c>
      <c r="C247" s="161" t="s">
        <v>793</v>
      </c>
      <c r="D247" s="162" t="s">
        <v>799</v>
      </c>
      <c r="E247" s="163" t="s">
        <v>800</v>
      </c>
      <c r="F247" s="161" t="s">
        <v>125</v>
      </c>
      <c r="G247" s="164">
        <v>75</v>
      </c>
      <c r="H247" s="165"/>
      <c r="I247" s="165">
        <f t="shared" si="39"/>
        <v>0</v>
      </c>
      <c r="J247" s="166">
        <v>0.00051</v>
      </c>
      <c r="K247" s="164">
        <f t="shared" si="40"/>
        <v>0.038250000000000006</v>
      </c>
      <c r="L247" s="166">
        <v>0</v>
      </c>
      <c r="M247" s="164">
        <f t="shared" si="41"/>
        <v>0</v>
      </c>
      <c r="N247" s="167">
        <v>21</v>
      </c>
      <c r="O247" s="168">
        <v>16</v>
      </c>
      <c r="P247" s="13" t="s">
        <v>117</v>
      </c>
    </row>
    <row r="248" spans="1:16" s="13" customFormat="1" ht="24" customHeight="1">
      <c r="A248" s="161" t="s">
        <v>801</v>
      </c>
      <c r="B248" s="161" t="s">
        <v>112</v>
      </c>
      <c r="C248" s="161" t="s">
        <v>793</v>
      </c>
      <c r="D248" s="162" t="s">
        <v>802</v>
      </c>
      <c r="E248" s="163" t="s">
        <v>803</v>
      </c>
      <c r="F248" s="161" t="s">
        <v>125</v>
      </c>
      <c r="G248" s="164">
        <v>20</v>
      </c>
      <c r="H248" s="165"/>
      <c r="I248" s="165">
        <f t="shared" si="39"/>
        <v>0</v>
      </c>
      <c r="J248" s="166">
        <v>0.00051</v>
      </c>
      <c r="K248" s="164">
        <f t="shared" si="40"/>
        <v>0.0102</v>
      </c>
      <c r="L248" s="166">
        <v>0</v>
      </c>
      <c r="M248" s="164">
        <f t="shared" si="41"/>
        <v>0</v>
      </c>
      <c r="N248" s="167">
        <v>21</v>
      </c>
      <c r="O248" s="168">
        <v>16</v>
      </c>
      <c r="P248" s="13" t="s">
        <v>117</v>
      </c>
    </row>
    <row r="249" spans="1:16" s="13" customFormat="1" ht="24" customHeight="1">
      <c r="A249" s="161" t="s">
        <v>804</v>
      </c>
      <c r="B249" s="161" t="s">
        <v>112</v>
      </c>
      <c r="C249" s="161" t="s">
        <v>793</v>
      </c>
      <c r="D249" s="162" t="s">
        <v>805</v>
      </c>
      <c r="E249" s="163" t="s">
        <v>806</v>
      </c>
      <c r="F249" s="161" t="s">
        <v>172</v>
      </c>
      <c r="G249" s="164">
        <v>48</v>
      </c>
      <c r="H249" s="165"/>
      <c r="I249" s="165">
        <f t="shared" si="39"/>
        <v>0</v>
      </c>
      <c r="J249" s="166">
        <v>7E-05</v>
      </c>
      <c r="K249" s="164">
        <f t="shared" si="40"/>
        <v>0.0033599999999999997</v>
      </c>
      <c r="L249" s="166">
        <v>0</v>
      </c>
      <c r="M249" s="164">
        <f t="shared" si="41"/>
        <v>0</v>
      </c>
      <c r="N249" s="167">
        <v>21</v>
      </c>
      <c r="O249" s="168">
        <v>16</v>
      </c>
      <c r="P249" s="13" t="s">
        <v>117</v>
      </c>
    </row>
    <row r="250" spans="1:16" s="13" customFormat="1" ht="13.5" customHeight="1">
      <c r="A250" s="161" t="s">
        <v>807</v>
      </c>
      <c r="B250" s="161" t="s">
        <v>112</v>
      </c>
      <c r="C250" s="161" t="s">
        <v>793</v>
      </c>
      <c r="D250" s="162" t="s">
        <v>808</v>
      </c>
      <c r="E250" s="163" t="s">
        <v>809</v>
      </c>
      <c r="F250" s="161" t="s">
        <v>172</v>
      </c>
      <c r="G250" s="164">
        <v>1.5</v>
      </c>
      <c r="H250" s="165"/>
      <c r="I250" s="165">
        <f t="shared" si="39"/>
        <v>0</v>
      </c>
      <c r="J250" s="166">
        <v>7E-05</v>
      </c>
      <c r="K250" s="164">
        <f t="shared" si="40"/>
        <v>0.00010499999999999999</v>
      </c>
      <c r="L250" s="166">
        <v>0</v>
      </c>
      <c r="M250" s="164">
        <f t="shared" si="41"/>
        <v>0</v>
      </c>
      <c r="N250" s="167">
        <v>21</v>
      </c>
      <c r="O250" s="168">
        <v>16</v>
      </c>
      <c r="P250" s="13" t="s">
        <v>117</v>
      </c>
    </row>
    <row r="251" spans="1:16" s="13" customFormat="1" ht="24" customHeight="1">
      <c r="A251" s="161" t="s">
        <v>810</v>
      </c>
      <c r="B251" s="161" t="s">
        <v>112</v>
      </c>
      <c r="C251" s="161" t="s">
        <v>793</v>
      </c>
      <c r="D251" s="162" t="s">
        <v>811</v>
      </c>
      <c r="E251" s="163" t="s">
        <v>812</v>
      </c>
      <c r="F251" s="161" t="s">
        <v>125</v>
      </c>
      <c r="G251" s="164">
        <v>36</v>
      </c>
      <c r="H251" s="165"/>
      <c r="I251" s="165">
        <f t="shared" si="39"/>
        <v>0</v>
      </c>
      <c r="J251" s="166">
        <v>7E-05</v>
      </c>
      <c r="K251" s="164">
        <f t="shared" si="40"/>
        <v>0.0025199999999999997</v>
      </c>
      <c r="L251" s="166">
        <v>0</v>
      </c>
      <c r="M251" s="164">
        <f t="shared" si="41"/>
        <v>0</v>
      </c>
      <c r="N251" s="167">
        <v>21</v>
      </c>
      <c r="O251" s="168">
        <v>16</v>
      </c>
      <c r="P251" s="13" t="s">
        <v>117</v>
      </c>
    </row>
    <row r="252" spans="1:16" s="13" customFormat="1" ht="24" customHeight="1">
      <c r="A252" s="161" t="s">
        <v>813</v>
      </c>
      <c r="B252" s="161" t="s">
        <v>112</v>
      </c>
      <c r="C252" s="161" t="s">
        <v>793</v>
      </c>
      <c r="D252" s="162" t="s">
        <v>814</v>
      </c>
      <c r="E252" s="163" t="s">
        <v>815</v>
      </c>
      <c r="F252" s="161" t="s">
        <v>125</v>
      </c>
      <c r="G252" s="164">
        <v>104</v>
      </c>
      <c r="H252" s="165"/>
      <c r="I252" s="165">
        <f t="shared" si="39"/>
        <v>0</v>
      </c>
      <c r="J252" s="166">
        <v>1E-05</v>
      </c>
      <c r="K252" s="164">
        <f t="shared" si="40"/>
        <v>0.0010400000000000001</v>
      </c>
      <c r="L252" s="166">
        <v>0</v>
      </c>
      <c r="M252" s="164">
        <f t="shared" si="41"/>
        <v>0</v>
      </c>
      <c r="N252" s="167">
        <v>21</v>
      </c>
      <c r="O252" s="168">
        <v>16</v>
      </c>
      <c r="P252" s="13" t="s">
        <v>117</v>
      </c>
    </row>
    <row r="253" spans="2:16" s="138" customFormat="1" ht="12.75" customHeight="1">
      <c r="B253" s="139" t="s">
        <v>66</v>
      </c>
      <c r="D253" s="140" t="s">
        <v>816</v>
      </c>
      <c r="E253" s="140" t="s">
        <v>817</v>
      </c>
      <c r="I253" s="141">
        <f>SUM(I254:I259)</f>
        <v>0</v>
      </c>
      <c r="K253" s="142">
        <f>SUM(K254:K259)</f>
        <v>0.5109400000000001</v>
      </c>
      <c r="M253" s="142">
        <f>SUM(M254:M259)</f>
        <v>0.11222</v>
      </c>
      <c r="P253" s="140" t="s">
        <v>110</v>
      </c>
    </row>
    <row r="254" spans="1:16" s="13" customFormat="1" ht="24" customHeight="1">
      <c r="A254" s="161" t="s">
        <v>818</v>
      </c>
      <c r="B254" s="161" t="s">
        <v>112</v>
      </c>
      <c r="C254" s="161" t="s">
        <v>816</v>
      </c>
      <c r="D254" s="162" t="s">
        <v>819</v>
      </c>
      <c r="E254" s="163" t="s">
        <v>820</v>
      </c>
      <c r="F254" s="161" t="s">
        <v>125</v>
      </c>
      <c r="G254" s="164">
        <v>362</v>
      </c>
      <c r="H254" s="165"/>
      <c r="I254" s="165">
        <f aca="true" t="shared" si="42" ref="I254:I259">ROUND(G254*H254,2)</f>
        <v>0</v>
      </c>
      <c r="J254" s="166">
        <v>0.001</v>
      </c>
      <c r="K254" s="164">
        <f aca="true" t="shared" si="43" ref="K254:K259">G254*J254</f>
        <v>0.362</v>
      </c>
      <c r="L254" s="166">
        <v>0.00031</v>
      </c>
      <c r="M254" s="164">
        <f aca="true" t="shared" si="44" ref="M254:M259">G254*L254</f>
        <v>0.11222</v>
      </c>
      <c r="N254" s="167">
        <v>21</v>
      </c>
      <c r="O254" s="168">
        <v>16</v>
      </c>
      <c r="P254" s="13" t="s">
        <v>117</v>
      </c>
    </row>
    <row r="255" spans="1:16" s="13" customFormat="1" ht="13.5" customHeight="1">
      <c r="A255" s="161" t="s">
        <v>821</v>
      </c>
      <c r="B255" s="161" t="s">
        <v>112</v>
      </c>
      <c r="C255" s="161" t="s">
        <v>816</v>
      </c>
      <c r="D255" s="162" t="s">
        <v>822</v>
      </c>
      <c r="E255" s="163" t="s">
        <v>823</v>
      </c>
      <c r="F255" s="161" t="s">
        <v>125</v>
      </c>
      <c r="G255" s="164">
        <v>296</v>
      </c>
      <c r="H255" s="165"/>
      <c r="I255" s="165">
        <f t="shared" si="42"/>
        <v>0</v>
      </c>
      <c r="J255" s="166">
        <v>0</v>
      </c>
      <c r="K255" s="164">
        <f t="shared" si="43"/>
        <v>0</v>
      </c>
      <c r="L255" s="166">
        <v>0</v>
      </c>
      <c r="M255" s="164">
        <f t="shared" si="44"/>
        <v>0</v>
      </c>
      <c r="N255" s="167">
        <v>21</v>
      </c>
      <c r="O255" s="168">
        <v>16</v>
      </c>
      <c r="P255" s="13" t="s">
        <v>117</v>
      </c>
    </row>
    <row r="256" spans="1:16" s="13" customFormat="1" ht="34.5" customHeight="1">
      <c r="A256" s="161" t="s">
        <v>824</v>
      </c>
      <c r="B256" s="161" t="s">
        <v>112</v>
      </c>
      <c r="C256" s="161" t="s">
        <v>816</v>
      </c>
      <c r="D256" s="162" t="s">
        <v>825</v>
      </c>
      <c r="E256" s="163" t="s">
        <v>826</v>
      </c>
      <c r="F256" s="161" t="s">
        <v>125</v>
      </c>
      <c r="G256" s="164">
        <v>199</v>
      </c>
      <c r="H256" s="165"/>
      <c r="I256" s="165">
        <f t="shared" si="42"/>
        <v>0</v>
      </c>
      <c r="J256" s="166">
        <v>0.00026</v>
      </c>
      <c r="K256" s="164">
        <f t="shared" si="43"/>
        <v>0.051739999999999994</v>
      </c>
      <c r="L256" s="166">
        <v>0</v>
      </c>
      <c r="M256" s="164">
        <f t="shared" si="44"/>
        <v>0</v>
      </c>
      <c r="N256" s="167">
        <v>21</v>
      </c>
      <c r="O256" s="168">
        <v>16</v>
      </c>
      <c r="P256" s="13" t="s">
        <v>117</v>
      </c>
    </row>
    <row r="257" spans="1:16" s="13" customFormat="1" ht="24" customHeight="1">
      <c r="A257" s="161" t="s">
        <v>827</v>
      </c>
      <c r="B257" s="161" t="s">
        <v>112</v>
      </c>
      <c r="C257" s="161" t="s">
        <v>816</v>
      </c>
      <c r="D257" s="162" t="s">
        <v>828</v>
      </c>
      <c r="E257" s="163" t="s">
        <v>829</v>
      </c>
      <c r="F257" s="161" t="s">
        <v>125</v>
      </c>
      <c r="G257" s="164">
        <v>25</v>
      </c>
      <c r="H257" s="165"/>
      <c r="I257" s="165">
        <f t="shared" si="42"/>
        <v>0</v>
      </c>
      <c r="J257" s="166">
        <v>0.00029</v>
      </c>
      <c r="K257" s="164">
        <f t="shared" si="43"/>
        <v>0.00725</v>
      </c>
      <c r="L257" s="166">
        <v>0</v>
      </c>
      <c r="M257" s="164">
        <f t="shared" si="44"/>
        <v>0</v>
      </c>
      <c r="N257" s="167">
        <v>21</v>
      </c>
      <c r="O257" s="168">
        <v>16</v>
      </c>
      <c r="P257" s="13" t="s">
        <v>117</v>
      </c>
    </row>
    <row r="258" spans="1:16" s="13" customFormat="1" ht="34.5" customHeight="1">
      <c r="A258" s="161" t="s">
        <v>830</v>
      </c>
      <c r="B258" s="161" t="s">
        <v>112</v>
      </c>
      <c r="C258" s="161" t="s">
        <v>816</v>
      </c>
      <c r="D258" s="162" t="s">
        <v>831</v>
      </c>
      <c r="E258" s="163" t="s">
        <v>832</v>
      </c>
      <c r="F258" s="161" t="s">
        <v>125</v>
      </c>
      <c r="G258" s="164">
        <v>306</v>
      </c>
      <c r="H258" s="165"/>
      <c r="I258" s="165">
        <f t="shared" si="42"/>
        <v>0</v>
      </c>
      <c r="J258" s="166">
        <v>0.00029</v>
      </c>
      <c r="K258" s="164">
        <f t="shared" si="43"/>
        <v>0.08874</v>
      </c>
      <c r="L258" s="166">
        <v>0</v>
      </c>
      <c r="M258" s="164">
        <f t="shared" si="44"/>
        <v>0</v>
      </c>
      <c r="N258" s="167">
        <v>21</v>
      </c>
      <c r="O258" s="168">
        <v>16</v>
      </c>
      <c r="P258" s="13" t="s">
        <v>117</v>
      </c>
    </row>
    <row r="259" spans="1:16" s="13" customFormat="1" ht="24" customHeight="1">
      <c r="A259" s="161" t="s">
        <v>833</v>
      </c>
      <c r="B259" s="161" t="s">
        <v>112</v>
      </c>
      <c r="C259" s="161" t="s">
        <v>816</v>
      </c>
      <c r="D259" s="162" t="s">
        <v>834</v>
      </c>
      <c r="E259" s="163" t="s">
        <v>835</v>
      </c>
      <c r="F259" s="161" t="s">
        <v>125</v>
      </c>
      <c r="G259" s="164">
        <v>121</v>
      </c>
      <c r="H259" s="165"/>
      <c r="I259" s="165">
        <f t="shared" si="42"/>
        <v>0</v>
      </c>
      <c r="J259" s="166">
        <v>1E-05</v>
      </c>
      <c r="K259" s="164">
        <f t="shared" si="43"/>
        <v>0.0012100000000000001</v>
      </c>
      <c r="L259" s="166">
        <v>0</v>
      </c>
      <c r="M259" s="164">
        <f t="shared" si="44"/>
        <v>0</v>
      </c>
      <c r="N259" s="167">
        <v>21</v>
      </c>
      <c r="O259" s="168">
        <v>16</v>
      </c>
      <c r="P259" s="13" t="s">
        <v>117</v>
      </c>
    </row>
    <row r="260" spans="2:16" s="138" customFormat="1" ht="12.75" customHeight="1">
      <c r="B260" s="134" t="s">
        <v>66</v>
      </c>
      <c r="D260" s="135" t="s">
        <v>192</v>
      </c>
      <c r="E260" s="135" t="s">
        <v>836</v>
      </c>
      <c r="I260" s="136">
        <f>I261</f>
        <v>0</v>
      </c>
      <c r="K260" s="137">
        <f>K261</f>
        <v>0</v>
      </c>
      <c r="M260" s="137">
        <f>M261</f>
        <v>0</v>
      </c>
      <c r="P260" s="135" t="s">
        <v>109</v>
      </c>
    </row>
    <row r="261" spans="2:16" s="138" customFormat="1" ht="12.75" customHeight="1">
      <c r="B261" s="139" t="s">
        <v>66</v>
      </c>
      <c r="D261" s="140" t="s">
        <v>837</v>
      </c>
      <c r="E261" s="140" t="s">
        <v>838</v>
      </c>
      <c r="I261" s="141">
        <f>SUM(I262:I267)</f>
        <v>0</v>
      </c>
      <c r="K261" s="142">
        <f>SUM(K262:K267)</f>
        <v>0</v>
      </c>
      <c r="M261" s="142">
        <f>SUM(M262:M267)</f>
        <v>0</v>
      </c>
      <c r="P261" s="140" t="s">
        <v>110</v>
      </c>
    </row>
    <row r="262" spans="1:16" s="13" customFormat="1" ht="13.5" customHeight="1">
      <c r="A262" s="161" t="s">
        <v>839</v>
      </c>
      <c r="B262" s="161" t="s">
        <v>112</v>
      </c>
      <c r="C262" s="161" t="s">
        <v>216</v>
      </c>
      <c r="D262" s="162" t="s">
        <v>840</v>
      </c>
      <c r="E262" s="163" t="s">
        <v>841</v>
      </c>
      <c r="F262" s="161" t="s">
        <v>521</v>
      </c>
      <c r="G262" s="164">
        <v>10</v>
      </c>
      <c r="H262" s="165"/>
      <c r="I262" s="165">
        <f aca="true" t="shared" si="45" ref="I262:I267">ROUND(G262*H262,2)</f>
        <v>0</v>
      </c>
      <c r="J262" s="166">
        <v>0</v>
      </c>
      <c r="K262" s="164">
        <f aca="true" t="shared" si="46" ref="K262:K267">G262*J262</f>
        <v>0</v>
      </c>
      <c r="L262" s="166">
        <v>0</v>
      </c>
      <c r="M262" s="164">
        <f aca="true" t="shared" si="47" ref="M262:M267">G262*L262</f>
        <v>0</v>
      </c>
      <c r="N262" s="167">
        <v>21</v>
      </c>
      <c r="O262" s="168">
        <v>64</v>
      </c>
      <c r="P262" s="13" t="s">
        <v>117</v>
      </c>
    </row>
    <row r="263" spans="1:16" s="13" customFormat="1" ht="13.5" customHeight="1">
      <c r="A263" s="161" t="s">
        <v>842</v>
      </c>
      <c r="B263" s="161" t="s">
        <v>112</v>
      </c>
      <c r="C263" s="161" t="s">
        <v>216</v>
      </c>
      <c r="D263" s="162" t="s">
        <v>843</v>
      </c>
      <c r="E263" s="163" t="s">
        <v>844</v>
      </c>
      <c r="F263" s="161" t="s">
        <v>521</v>
      </c>
      <c r="G263" s="164">
        <v>17</v>
      </c>
      <c r="H263" s="165"/>
      <c r="I263" s="165">
        <f t="shared" si="45"/>
        <v>0</v>
      </c>
      <c r="J263" s="166">
        <v>0</v>
      </c>
      <c r="K263" s="164">
        <f t="shared" si="46"/>
        <v>0</v>
      </c>
      <c r="L263" s="166">
        <v>0</v>
      </c>
      <c r="M263" s="164">
        <f t="shared" si="47"/>
        <v>0</v>
      </c>
      <c r="N263" s="167">
        <v>21</v>
      </c>
      <c r="O263" s="168">
        <v>64</v>
      </c>
      <c r="P263" s="13" t="s">
        <v>117</v>
      </c>
    </row>
    <row r="264" spans="1:16" s="13" customFormat="1" ht="13.5" customHeight="1">
      <c r="A264" s="161" t="s">
        <v>845</v>
      </c>
      <c r="B264" s="161" t="s">
        <v>112</v>
      </c>
      <c r="C264" s="161" t="s">
        <v>216</v>
      </c>
      <c r="D264" s="162" t="s">
        <v>846</v>
      </c>
      <c r="E264" s="163" t="s">
        <v>847</v>
      </c>
      <c r="F264" s="161" t="s">
        <v>331</v>
      </c>
      <c r="G264" s="164">
        <v>1</v>
      </c>
      <c r="H264" s="165"/>
      <c r="I264" s="165">
        <f t="shared" si="45"/>
        <v>0</v>
      </c>
      <c r="J264" s="166">
        <v>0</v>
      </c>
      <c r="K264" s="164">
        <f t="shared" si="46"/>
        <v>0</v>
      </c>
      <c r="L264" s="166">
        <v>0</v>
      </c>
      <c r="M264" s="164">
        <f t="shared" si="47"/>
        <v>0</v>
      </c>
      <c r="N264" s="167">
        <v>21</v>
      </c>
      <c r="O264" s="168">
        <v>64</v>
      </c>
      <c r="P264" s="13" t="s">
        <v>117</v>
      </c>
    </row>
    <row r="265" spans="1:16" s="13" customFormat="1" ht="24" customHeight="1">
      <c r="A265" s="161" t="s">
        <v>848</v>
      </c>
      <c r="B265" s="161" t="s">
        <v>112</v>
      </c>
      <c r="C265" s="161" t="s">
        <v>216</v>
      </c>
      <c r="D265" s="162" t="s">
        <v>849</v>
      </c>
      <c r="E265" s="163" t="s">
        <v>850</v>
      </c>
      <c r="F265" s="161" t="s">
        <v>331</v>
      </c>
      <c r="G265" s="164">
        <v>1</v>
      </c>
      <c r="H265" s="165"/>
      <c r="I265" s="165">
        <f t="shared" si="45"/>
        <v>0</v>
      </c>
      <c r="J265" s="166">
        <v>0</v>
      </c>
      <c r="K265" s="164">
        <f t="shared" si="46"/>
        <v>0</v>
      </c>
      <c r="L265" s="166">
        <v>0</v>
      </c>
      <c r="M265" s="164">
        <f t="shared" si="47"/>
        <v>0</v>
      </c>
      <c r="N265" s="167">
        <v>21</v>
      </c>
      <c r="O265" s="168">
        <v>64</v>
      </c>
      <c r="P265" s="13" t="s">
        <v>117</v>
      </c>
    </row>
    <row r="266" spans="1:16" s="13" customFormat="1" ht="13.5" customHeight="1">
      <c r="A266" s="161" t="s">
        <v>851</v>
      </c>
      <c r="B266" s="161" t="s">
        <v>112</v>
      </c>
      <c r="C266" s="161" t="s">
        <v>216</v>
      </c>
      <c r="D266" s="162" t="s">
        <v>852</v>
      </c>
      <c r="E266" s="163" t="s">
        <v>853</v>
      </c>
      <c r="F266" s="161" t="s">
        <v>521</v>
      </c>
      <c r="G266" s="164">
        <v>12</v>
      </c>
      <c r="H266" s="165"/>
      <c r="I266" s="165">
        <f t="shared" si="45"/>
        <v>0</v>
      </c>
      <c r="J266" s="166">
        <v>0</v>
      </c>
      <c r="K266" s="164">
        <f t="shared" si="46"/>
        <v>0</v>
      </c>
      <c r="L266" s="166">
        <v>0</v>
      </c>
      <c r="M266" s="164">
        <f t="shared" si="47"/>
        <v>0</v>
      </c>
      <c r="N266" s="167">
        <v>21</v>
      </c>
      <c r="O266" s="168">
        <v>64</v>
      </c>
      <c r="P266" s="13" t="s">
        <v>117</v>
      </c>
    </row>
    <row r="267" spans="1:16" s="13" customFormat="1" ht="24" customHeight="1">
      <c r="A267" s="161" t="s">
        <v>854</v>
      </c>
      <c r="B267" s="161" t="s">
        <v>112</v>
      </c>
      <c r="C267" s="161" t="s">
        <v>216</v>
      </c>
      <c r="D267" s="162" t="s">
        <v>855</v>
      </c>
      <c r="E267" s="163" t="s">
        <v>856</v>
      </c>
      <c r="F267" s="161" t="s">
        <v>521</v>
      </c>
      <c r="G267" s="164">
        <v>10</v>
      </c>
      <c r="H267" s="165"/>
      <c r="I267" s="165">
        <f t="shared" si="45"/>
        <v>0</v>
      </c>
      <c r="J267" s="166">
        <v>0</v>
      </c>
      <c r="K267" s="164">
        <f t="shared" si="46"/>
        <v>0</v>
      </c>
      <c r="L267" s="166">
        <v>0</v>
      </c>
      <c r="M267" s="164">
        <f t="shared" si="47"/>
        <v>0</v>
      </c>
      <c r="N267" s="167">
        <v>21</v>
      </c>
      <c r="O267" s="168">
        <v>64</v>
      </c>
      <c r="P267" s="13" t="s">
        <v>117</v>
      </c>
    </row>
    <row r="268" spans="2:16" s="138" customFormat="1" ht="12.75" customHeight="1">
      <c r="B268" s="134" t="s">
        <v>66</v>
      </c>
      <c r="D268" s="135" t="s">
        <v>857</v>
      </c>
      <c r="E268" s="135" t="s">
        <v>858</v>
      </c>
      <c r="I268" s="136">
        <f>I269</f>
        <v>0</v>
      </c>
      <c r="K268" s="137">
        <f>K269</f>
        <v>0</v>
      </c>
      <c r="M268" s="137">
        <f>M269</f>
        <v>0</v>
      </c>
      <c r="P268" s="135" t="s">
        <v>109</v>
      </c>
    </row>
    <row r="269" spans="2:16" s="138" customFormat="1" ht="12.75" customHeight="1">
      <c r="B269" s="139" t="s">
        <v>66</v>
      </c>
      <c r="D269" s="140" t="s">
        <v>859</v>
      </c>
      <c r="E269" s="140" t="s">
        <v>860</v>
      </c>
      <c r="I269" s="141">
        <f>I270</f>
        <v>0</v>
      </c>
      <c r="K269" s="142">
        <f>K270</f>
        <v>0</v>
      </c>
      <c r="M269" s="142">
        <f>M270</f>
        <v>0</v>
      </c>
      <c r="P269" s="140" t="s">
        <v>110</v>
      </c>
    </row>
    <row r="270" spans="1:16" s="13" customFormat="1" ht="24" customHeight="1">
      <c r="A270" s="161" t="s">
        <v>861</v>
      </c>
      <c r="B270" s="161" t="s">
        <v>112</v>
      </c>
      <c r="C270" s="161" t="s">
        <v>216</v>
      </c>
      <c r="D270" s="162" t="s">
        <v>862</v>
      </c>
      <c r="E270" s="163" t="s">
        <v>863</v>
      </c>
      <c r="F270" s="161" t="s">
        <v>49</v>
      </c>
      <c r="G270" s="164">
        <v>5</v>
      </c>
      <c r="H270" s="165"/>
      <c r="I270" s="165">
        <f>ROUND(G270*H270,2)</f>
        <v>0</v>
      </c>
      <c r="J270" s="166">
        <v>0</v>
      </c>
      <c r="K270" s="164">
        <f>G270*J270</f>
        <v>0</v>
      </c>
      <c r="L270" s="166">
        <v>0</v>
      </c>
      <c r="M270" s="164">
        <f>G270*L270</f>
        <v>0</v>
      </c>
      <c r="N270" s="167">
        <v>21</v>
      </c>
      <c r="O270" s="168">
        <v>512</v>
      </c>
      <c r="P270" s="13" t="s">
        <v>117</v>
      </c>
    </row>
    <row r="271" spans="5:13" s="143" customFormat="1" ht="12.75" customHeight="1">
      <c r="E271" s="144" t="s">
        <v>91</v>
      </c>
      <c r="I271" s="145">
        <f>I14+I85+I260+I268</f>
        <v>0</v>
      </c>
      <c r="K271" s="146">
        <f>K14+K85+K260+K268</f>
        <v>49.725964</v>
      </c>
      <c r="M271" s="146">
        <f>M14+M85+M260+M268</f>
        <v>85.42810899999998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"/>
    </sheetView>
  </sheetViews>
  <sheetFormatPr defaultColWidth="9.00390625" defaultRowHeight="12.75" customHeight="1"/>
  <cols>
    <col min="1" max="16384" width="9.00390625" style="17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Tomková Nikola</dc:creator>
  <cp:keywords/>
  <dc:description/>
  <cp:lastModifiedBy>Tomková Nikola</cp:lastModifiedBy>
  <dcterms:created xsi:type="dcterms:W3CDTF">2015-05-21T13:25:48Z</dcterms:created>
  <dcterms:modified xsi:type="dcterms:W3CDTF">2015-05-21T13:25:48Z</dcterms:modified>
  <cp:category/>
  <cp:version/>
  <cp:contentType/>
  <cp:contentStatus/>
</cp:coreProperties>
</file>