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b_PR\Odd_PRVZ\Martinetz.Nikola\Martinetz.Nikola\Veřejné zakázky\ZŠ Lesní - oprava rozvodu VZT\"/>
    </mc:Choice>
  </mc:AlternateContent>
  <bookViews>
    <workbookView xWindow="0" yWindow="0" windowWidth="21570" windowHeight="8145" activeTab="1"/>
  </bookViews>
  <sheets>
    <sheet name="Rekapitulace" sheetId="3" r:id="rId1"/>
    <sheet name="Rozpočet" sheetId="2" r:id="rId2"/>
    <sheet name="Parametry" sheetId="1" r:id="rId3"/>
  </sheets>
  <calcPr calcId="152511"/>
</workbook>
</file>

<file path=xl/calcChain.xml><?xml version="1.0" encoding="utf-8"?>
<calcChain xmlns="http://schemas.openxmlformats.org/spreadsheetml/2006/main">
  <c r="J15" i="2" l="1"/>
  <c r="H15" i="2"/>
  <c r="B28" i="3" l="1"/>
  <c r="C28" i="3" s="1"/>
  <c r="C16" i="3"/>
  <c r="C15" i="3"/>
  <c r="C14" i="3"/>
  <c r="J40" i="2"/>
  <c r="I40" i="2"/>
  <c r="F39" i="2"/>
  <c r="B38" i="3" s="1"/>
  <c r="L38" i="2"/>
  <c r="L39" i="2" s="1"/>
  <c r="D38" i="3" s="1"/>
  <c r="I38" i="2"/>
  <c r="J38" i="2"/>
  <c r="J39" i="2" s="1"/>
  <c r="L34" i="2"/>
  <c r="L35" i="2" s="1"/>
  <c r="D37" i="3" s="1"/>
  <c r="I34" i="2"/>
  <c r="H35" i="2"/>
  <c r="C37" i="3" s="1"/>
  <c r="L30" i="2"/>
  <c r="I30" i="2"/>
  <c r="L28" i="2"/>
  <c r="L31" i="2" s="1"/>
  <c r="D36" i="3" s="1"/>
  <c r="I28" i="2"/>
  <c r="J28" i="2"/>
  <c r="F31" i="2"/>
  <c r="B36" i="3" s="1"/>
  <c r="J24" i="2"/>
  <c r="I24" i="2"/>
  <c r="J22" i="2"/>
  <c r="I22" i="2"/>
  <c r="L21" i="2"/>
  <c r="I21" i="2"/>
  <c r="J21" i="2"/>
  <c r="L20" i="2"/>
  <c r="I20" i="2"/>
  <c r="H23" i="2"/>
  <c r="C35" i="3" s="1"/>
  <c r="F23" i="2"/>
  <c r="B35" i="3" s="1"/>
  <c r="L17" i="2"/>
  <c r="I17" i="2"/>
  <c r="L13" i="2"/>
  <c r="I13" i="2"/>
  <c r="J13" i="2"/>
  <c r="L12" i="2"/>
  <c r="I12" i="2"/>
  <c r="L10" i="2"/>
  <c r="I10" i="2"/>
  <c r="L8" i="2"/>
  <c r="I8" i="2"/>
  <c r="J8" i="2"/>
  <c r="L7" i="2"/>
  <c r="I7" i="2"/>
  <c r="J7" i="2"/>
  <c r="L5" i="2"/>
  <c r="I5" i="2"/>
  <c r="L4" i="2"/>
  <c r="L25" i="2" s="1"/>
  <c r="I4" i="2"/>
  <c r="H25" i="2"/>
  <c r="J5" i="2" l="1"/>
  <c r="J10" i="2"/>
  <c r="J12" i="2"/>
  <c r="J30" i="2"/>
  <c r="J31" i="2" s="1"/>
  <c r="J34" i="2"/>
  <c r="J35" i="2" s="1"/>
  <c r="F35" i="2"/>
  <c r="C13" i="3" s="1"/>
  <c r="H39" i="2"/>
  <c r="C38" i="3" s="1"/>
  <c r="J4" i="2"/>
  <c r="L23" i="2"/>
  <c r="D35" i="3" s="1"/>
  <c r="D7" i="3"/>
  <c r="D34" i="3"/>
  <c r="C7" i="3"/>
  <c r="C34" i="3"/>
  <c r="H31" i="2"/>
  <c r="C36" i="3" s="1"/>
  <c r="J17" i="2"/>
  <c r="F25" i="2"/>
  <c r="J20" i="2"/>
  <c r="J23" i="2" s="1"/>
  <c r="C4" i="3" l="1"/>
  <c r="J25" i="2"/>
  <c r="B37" i="3"/>
  <c r="C3" i="3"/>
  <c r="B34" i="3"/>
  <c r="B3" i="3"/>
  <c r="C5" i="3" l="1"/>
  <c r="C23" i="3"/>
  <c r="B6" i="3"/>
  <c r="B5" i="3"/>
  <c r="C8" i="3" l="1"/>
  <c r="C9" i="3"/>
  <c r="B10" i="3"/>
  <c r="B17" i="3" s="1"/>
  <c r="C10" i="3" l="1"/>
  <c r="C22" i="3" l="1"/>
  <c r="C12" i="3"/>
  <c r="C17" i="3" s="1"/>
  <c r="C26" i="3" l="1"/>
  <c r="C32" i="3" l="1"/>
  <c r="B27" i="3"/>
  <c r="C27" i="3" s="1"/>
  <c r="C29" i="3" s="1"/>
  <c r="C31" i="3"/>
</calcChain>
</file>

<file path=xl/sharedStrings.xml><?xml version="1.0" encoding="utf-8"?>
<sst xmlns="http://schemas.openxmlformats.org/spreadsheetml/2006/main" count="237" uniqueCount="128">
  <si>
    <t>Název</t>
  </si>
  <si>
    <t>Hodnota</t>
  </si>
  <si>
    <t>Nadpis rekapitulace</t>
  </si>
  <si>
    <t>Seznam prací a dodávek vzduchotechnických zařízení</t>
  </si>
  <si>
    <t>Akce</t>
  </si>
  <si>
    <t xml:space="preserve">Lipová tělocvična
</t>
  </si>
  <si>
    <t>Projekt</t>
  </si>
  <si>
    <t xml:space="preserve">Tělocvična
</t>
  </si>
  <si>
    <t>Investor</t>
  </si>
  <si>
    <t>Z. č.</t>
  </si>
  <si>
    <t/>
  </si>
  <si>
    <t>A. č.</t>
  </si>
  <si>
    <t>Smlouva</t>
  </si>
  <si>
    <t>Vypracoval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</si>
  <si>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</si>
  <si>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</si>
  <si>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</si>
  <si>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</si>
  <si>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</si>
  <si>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</si>
  <si>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%</t>
  </si>
  <si>
    <t>3,60</t>
  </si>
  <si>
    <t>Cna přesunu 1 kg</t>
  </si>
  <si>
    <t>0,60</t>
  </si>
  <si>
    <t>PPV %</t>
  </si>
  <si>
    <t>5,00</t>
  </si>
  <si>
    <t>Zednické výpomoci %</t>
  </si>
  <si>
    <t>1,60</t>
  </si>
  <si>
    <t>Komplexní zkoušky %</t>
  </si>
  <si>
    <t>0,00</t>
  </si>
  <si>
    <t>GZS %</t>
  </si>
  <si>
    <t>Provozní vlivy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</si>
  <si>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</si>
  <si>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</si>
  <si>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</si>
  <si>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</si>
  <si>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</si>
  <si>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</si>
  <si>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</si>
  <si>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</si>
  <si>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20</t>
  </si>
  <si>
    <t>2. sazba DPH %</t>
  </si>
  <si>
    <t>10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</si>
  <si>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</si>
  <si>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</si>
  <si>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</si>
  <si>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</si>
  <si>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</si>
  <si>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</si>
  <si>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</si>
  <si>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</si>
  <si>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</si>
  <si>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</si>
  <si>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</si>
  <si>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Zařízení</t>
  </si>
  <si>
    <t>ČTYŘHRANNÉ POTRUBÍ SKUPINY I.
MATERIÁL POZINKOVANÝ PLECH</t>
  </si>
  <si>
    <t xml:space="preserve"> do obvodu 2630 20% tvarovek</t>
  </si>
  <si>
    <t>bm</t>
  </si>
  <si>
    <t xml:space="preserve"> do obvodu 3500 30% tvarovek</t>
  </si>
  <si>
    <t>KRUHOVÉ POTRUBÍ SKUPINY I.
MATERIÁL POZINKOVANÝ PLECH</t>
  </si>
  <si>
    <t xml:space="preserve"> do průměru400 20% tvarovek</t>
  </si>
  <si>
    <t xml:space="preserve"> do průměru560 30% tvarovek</t>
  </si>
  <si>
    <t>ZASLEPENÍ KRUHOVÉ TROUBY
SKUPINY I POZINKOVANÝ PLECH</t>
  </si>
  <si>
    <t xml:space="preserve"> do průměru400</t>
  </si>
  <si>
    <t>ks</t>
  </si>
  <si>
    <t>DDM II 315 / N nastavitelná</t>
  </si>
  <si>
    <t>DDM II 315 / S .45 nastavitelná, servopohon 230V</t>
  </si>
  <si>
    <t>HODINOVÉ ZÚČTOVACÍ SAZBY</t>
  </si>
  <si>
    <t xml:space="preserve"> komplexní vyzkoušení zařízení</t>
  </si>
  <si>
    <t>hod</t>
  </si>
  <si>
    <t>Demontáže</t>
  </si>
  <si>
    <t>Demontáže - celkem</t>
  </si>
  <si>
    <t>Zařízení - odtah</t>
  </si>
  <si>
    <t>Zařízení - odtah - celkem</t>
  </si>
  <si>
    <t>Lešení</t>
  </si>
  <si>
    <t>LEŠENÍ LEHKÉ, POMOCNÉ
O VÝŠCE LEŠEŇOVÉ PODLAHY</t>
  </si>
  <si>
    <t>přes 2,5 do 3,50</t>
  </si>
  <si>
    <t>m2</t>
  </si>
  <si>
    <t>Lešení - celkem</t>
  </si>
  <si>
    <t>Nátěry vzduchotechnických zařízení</t>
  </si>
  <si>
    <t>NÁTĚR VNITŘNÍCH ZAŘÍZENÍ
Z POZINKOVANÉHO MATERIÁLU:
- příprava povrchu
- 1x základní reaktivní
- 2x email</t>
  </si>
  <si>
    <t>odstín: ….</t>
  </si>
  <si>
    <t>Nátěry vzduchotechnických zařízení - celkem</t>
  </si>
  <si>
    <t>Hodnota A</t>
  </si>
  <si>
    <t>Hodnota B</t>
  </si>
  <si>
    <t>Hodnota C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</si>
  <si>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</si>
  <si>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</si>
  <si>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</si>
  <si>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</si>
  <si>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</si>
  <si>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Přesun 0,60/kg: Cena, Hmotnost</t>
  </si>
  <si>
    <t>PPV 5,00% z montáže a nátěrů zařízení</t>
  </si>
  <si>
    <t>Zednické výpomoci 1,60%
z montáže a nátěrů zařízení</t>
  </si>
  <si>
    <t>Dodávka celkem, Montážní náklady</t>
  </si>
  <si>
    <t>Hodinové zůčtovací sazby</t>
  </si>
  <si>
    <t>Izolace tepelné</t>
  </si>
  <si>
    <t>Izolace protipožární</t>
  </si>
  <si>
    <t>Izolace protihlukové</t>
  </si>
  <si>
    <t>Základní náklady celkem</t>
  </si>
  <si>
    <t>Vedlejší náklady</t>
  </si>
  <si>
    <t>Provozní vlivy 0,00% z montážních nákladů</t>
  </si>
  <si>
    <t>Vedlejší náklady celkem</t>
  </si>
  <si>
    <t>Provozní náklady
- Komplexní zkoušky 0,00% z montáže zařízení</t>
  </si>
  <si>
    <t>Náklady celkem</t>
  </si>
  <si>
    <t>Náklady celkem s DPH</t>
  </si>
  <si>
    <t>Roční nárůst cen 0,00%</t>
  </si>
  <si>
    <t>Součty odstavců</t>
  </si>
  <si>
    <t>Hmotnost
[kg]</t>
  </si>
  <si>
    <t xml:space="preserve">  Demontáže</t>
  </si>
  <si>
    <t>Seznam výrobců</t>
  </si>
  <si>
    <t>=PRODUCERS()</t>
  </si>
  <si>
    <t>Lešení, hodinové zůčtovací sazby-obecně</t>
  </si>
  <si>
    <t>Nátěry - obecné</t>
  </si>
  <si>
    <t>Potrubí kruhové - obecné</t>
  </si>
  <si>
    <t>Potrubí čtyřhranné - obecné</t>
  </si>
  <si>
    <t>1100x450 mm</t>
  </si>
  <si>
    <t xml:space="preserve">KRYCÍ MŘÍŽKA </t>
  </si>
  <si>
    <t>SML</t>
  </si>
  <si>
    <t>GZS v 0,00% z montážních nákladů,
lešení a izolací</t>
  </si>
  <si>
    <t>Základ a hodnota DPH 21%</t>
  </si>
  <si>
    <t>Základ a hodnota DPH 15%</t>
  </si>
  <si>
    <t>například MANDÍK</t>
  </si>
  <si>
    <t>Kotvící a montážní materiál</t>
  </si>
  <si>
    <t>DÝZA S DALEKÝM DOSAHEM 
DDM II TPM072/08</t>
  </si>
  <si>
    <t>PRVEK 1.18 PŘECHOD Z 450/540 NA PRŮMĚR 650</t>
  </si>
  <si>
    <t>KS</t>
  </si>
  <si>
    <t>Zařízení  - přívod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</si>
</sst>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9"/>
      <color rgb="FF000000"/>
      <name val="敓潧⁥䥕ᬀ恎㒰=☸7_x0008_"/>
      <charset val="238"/>
    </font>
    <font>
      <b/>
      <sz val="11"/>
      <color rgb="FF000000"/>
      <name val="敓潧⁥䥕ᬀ恎㒰=☸7_x0008_"/>
      <charset val="238"/>
    </font>
    <font>
      <b/>
      <sz val="10"/>
      <color rgb="FF000000"/>
      <name val="敓潧⁥䥕ᬀ恎㒰=☸7_x0008_"/>
      <charset val="238"/>
    </font>
    <font>
      <b/>
      <sz val="9"/>
      <color rgb="FF000000"/>
      <name val="敓潧⁥䥕ᬀ恎㒰=☸7_x0008_"/>
      <charset val="238"/>
    </font>
    <font>
      <i/>
      <sz val="10"/>
      <color rgb="FF000000"/>
      <name val="敓潧⁥䥕ᬀ恎㒰=☸7_x0008_"/>
      <charset val="238"/>
    </font>
    <font>
      <i/>
      <sz val="10"/>
      <color rgb="FF000000"/>
      <name val="Times New Roman"/>
      <family val="1"/>
      <charset val="238"/>
    </font>
    <font>
      <sz val="9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 wrapText="1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4" fontId="1" fillId="5" borderId="1" xfId="0" applyNumberFormat="1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left" wrapText="1"/>
    </xf>
    <xf numFmtId="49" fontId="7" fillId="5" borderId="1" xfId="0" applyNumberFormat="1" applyFont="1" applyFill="1" applyBorder="1" applyAlignment="1">
      <alignment horizontal="left"/>
    </xf>
    <xf numFmtId="49" fontId="8" fillId="7" borderId="1" xfId="0" applyNumberFormat="1" applyFont="1" applyFill="1" applyBorder="1" applyAlignment="1">
      <alignment horizontal="left" wrapText="1"/>
    </xf>
    <xf numFmtId="4" fontId="8" fillId="7" borderId="1" xfId="0" applyNumberFormat="1" applyFont="1" applyFill="1" applyBorder="1" applyAlignment="1">
      <alignment horizontal="right"/>
    </xf>
    <xf numFmtId="0" fontId="0" fillId="0" borderId="0" xfId="0" applyAlignment="1"/>
    <xf numFmtId="4" fontId="7" fillId="5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21" sqref="C21"/>
    </sheetView>
  </sheetViews>
  <sheetFormatPr defaultRowHeight="15"/>
  <cols>
    <col min="1" max="1" width="34.5703125" style="1" bestFit="1" customWidth="1"/>
    <col min="2" max="2" width="15" style="11" bestFit="1" customWidth="1"/>
    <col min="3" max="3" width="11.28515625" style="11" bestFit="1" customWidth="1"/>
    <col min="4" max="4" width="9.42578125" style="11" bestFit="1" customWidth="1"/>
    <col min="7" max="7" width="0" style="10" hidden="1" customWidth="1"/>
  </cols>
  <sheetData>
    <row r="1" spans="1:5">
      <c r="A1" s="2" t="s">
        <v>0</v>
      </c>
      <c r="B1" s="12" t="s">
        <v>83</v>
      </c>
      <c r="C1" s="12" t="s">
        <v>84</v>
      </c>
      <c r="D1" s="12" t="s">
        <v>85</v>
      </c>
      <c r="E1" s="3"/>
    </row>
    <row r="2" spans="1:5">
      <c r="A2" s="6" t="s">
        <v>86</v>
      </c>
      <c r="B2" s="18"/>
      <c r="C2" s="18"/>
      <c r="D2" s="18"/>
      <c r="E2" s="3"/>
    </row>
    <row r="3" spans="1:5">
      <c r="A3" s="7" t="s">
        <v>87</v>
      </c>
      <c r="B3" s="17">
        <f>(Rozpočet!F25+Rozpočet!F31)</f>
        <v>0</v>
      </c>
      <c r="C3" s="17">
        <f>(Rozpočet!H25+Rozpočet!H31)</f>
        <v>0</v>
      </c>
      <c r="D3" s="17"/>
      <c r="E3" s="3"/>
    </row>
    <row r="4" spans="1:5">
      <c r="A4" s="7" t="s">
        <v>88</v>
      </c>
      <c r="B4" s="17"/>
      <c r="C4" s="17">
        <f>(Rozpočet!F39) + (Rozpočet!H39)</f>
        <v>0</v>
      </c>
      <c r="D4" s="17"/>
      <c r="E4" s="3"/>
    </row>
    <row r="5" spans="1:5">
      <c r="A5" s="8" t="s">
        <v>89</v>
      </c>
      <c r="B5" s="19">
        <f>B3</f>
        <v>0</v>
      </c>
      <c r="C5" s="19">
        <f>C3 + C4</f>
        <v>0</v>
      </c>
      <c r="D5" s="19"/>
      <c r="E5" s="3"/>
    </row>
    <row r="6" spans="1:5">
      <c r="A6" s="7" t="s">
        <v>90</v>
      </c>
      <c r="B6" s="17">
        <f>B3 * Parametry!B16 / 100</f>
        <v>0</v>
      </c>
      <c r="C6" s="17"/>
      <c r="D6" s="17"/>
      <c r="E6" s="3"/>
    </row>
    <row r="7" spans="1:5">
      <c r="A7" s="7" t="s">
        <v>91</v>
      </c>
      <c r="B7" s="17"/>
      <c r="C7" s="17">
        <f>(Rozpočet!L25+Rozpočet!L31+Rozpočet!L39+Rozpočet!L35) * Parametry!B17</f>
        <v>18</v>
      </c>
      <c r="D7" s="17">
        <f>(Rozpočet!L25+Rozpočet!L31+Rozpočet!L39+Rozpočet!L35)</f>
        <v>30</v>
      </c>
      <c r="E7" s="3"/>
    </row>
    <row r="8" spans="1:5">
      <c r="A8" s="7" t="s">
        <v>92</v>
      </c>
      <c r="B8" s="17"/>
      <c r="C8" s="17">
        <f>C5 * Parametry!B18 / 100</f>
        <v>0</v>
      </c>
      <c r="D8" s="17"/>
      <c r="E8" s="3"/>
    </row>
    <row r="9" spans="1:5" ht="24.75">
      <c r="A9" s="20" t="s">
        <v>93</v>
      </c>
      <c r="B9" s="17"/>
      <c r="C9" s="17">
        <f>C5 * Parametry!B19 / 100</f>
        <v>0</v>
      </c>
      <c r="D9" s="17"/>
      <c r="E9" s="3"/>
    </row>
    <row r="10" spans="1:5">
      <c r="A10" s="8" t="s">
        <v>94</v>
      </c>
      <c r="B10" s="19">
        <f>B5 + B6</f>
        <v>0</v>
      </c>
      <c r="C10" s="19">
        <f>C5 + C7 + C8 + C9</f>
        <v>18</v>
      </c>
      <c r="D10" s="19"/>
      <c r="E10" s="3"/>
    </row>
    <row r="11" spans="1:5">
      <c r="A11" s="7" t="s">
        <v>95</v>
      </c>
      <c r="B11" s="17"/>
      <c r="C11" s="17">
        <v>0</v>
      </c>
      <c r="D11" s="17"/>
      <c r="E11" s="3"/>
    </row>
    <row r="12" spans="1:5">
      <c r="A12" s="8" t="s">
        <v>49</v>
      </c>
      <c r="B12" s="19"/>
      <c r="C12" s="19">
        <f>C10 + C11</f>
        <v>18</v>
      </c>
      <c r="D12" s="19"/>
      <c r="E12" s="3"/>
    </row>
    <row r="13" spans="1:5">
      <c r="A13" s="7" t="s">
        <v>74</v>
      </c>
      <c r="B13" s="17"/>
      <c r="C13" s="17">
        <f>(Rozpočet!F35) + (Rozpočet!H35)</f>
        <v>0</v>
      </c>
      <c r="D13" s="17"/>
      <c r="E13" s="3"/>
    </row>
    <row r="14" spans="1:5">
      <c r="A14" s="7" t="s">
        <v>96</v>
      </c>
      <c r="B14" s="17"/>
      <c r="C14" s="17">
        <f>0 + 0</f>
        <v>0</v>
      </c>
      <c r="D14" s="17"/>
      <c r="E14" s="3"/>
    </row>
    <row r="15" spans="1:5">
      <c r="A15" s="7" t="s">
        <v>97</v>
      </c>
      <c r="B15" s="17"/>
      <c r="C15" s="17">
        <f>0 + 0</f>
        <v>0</v>
      </c>
      <c r="D15" s="17"/>
      <c r="E15" s="3"/>
    </row>
    <row r="16" spans="1:5">
      <c r="A16" s="7" t="s">
        <v>98</v>
      </c>
      <c r="B16" s="17"/>
      <c r="C16" s="17">
        <f>0 + 0</f>
        <v>0</v>
      </c>
      <c r="D16" s="17"/>
      <c r="E16" s="3"/>
    </row>
    <row r="17" spans="1:5">
      <c r="A17" s="6" t="s">
        <v>99</v>
      </c>
      <c r="B17" s="18">
        <f>B10</f>
        <v>0</v>
      </c>
      <c r="C17" s="18">
        <f>C12 + C13 + C14 + C15 + C16</f>
        <v>18</v>
      </c>
      <c r="D17" s="18"/>
      <c r="E17" s="3"/>
    </row>
    <row r="18" spans="1:5">
      <c r="A18" s="7" t="s">
        <v>10</v>
      </c>
      <c r="B18" s="17"/>
      <c r="C18" s="17"/>
      <c r="D18" s="17"/>
      <c r="E18" s="3"/>
    </row>
    <row r="19" spans="1:5">
      <c r="A19" s="6" t="s">
        <v>100</v>
      </c>
      <c r="B19" s="18"/>
      <c r="C19" s="18"/>
      <c r="D19" s="18"/>
      <c r="E19" s="3"/>
    </row>
    <row r="20" spans="1:5" ht="24.75">
      <c r="A20" s="20" t="s">
        <v>119</v>
      </c>
      <c r="B20" s="17"/>
      <c r="C20" s="17"/>
      <c r="D20" s="17"/>
      <c r="E20" s="3"/>
    </row>
    <row r="21" spans="1:5">
      <c r="A21" s="7" t="s">
        <v>101</v>
      </c>
      <c r="B21" s="17"/>
      <c r="C21" s="17"/>
      <c r="D21" s="17"/>
      <c r="E21" s="3"/>
    </row>
    <row r="22" spans="1:5">
      <c r="A22" s="6" t="s">
        <v>102</v>
      </c>
      <c r="B22" s="18"/>
      <c r="C22" s="18">
        <f>C20 + C21</f>
        <v>0</v>
      </c>
      <c r="D22" s="18"/>
      <c r="E22" s="3"/>
    </row>
    <row r="23" spans="1:5" ht="36.75">
      <c r="A23" s="20" t="s">
        <v>103</v>
      </c>
      <c r="B23" s="17"/>
      <c r="C23" s="17">
        <f>C3 * Parametry!B20 / 100</f>
        <v>0</v>
      </c>
      <c r="D23" s="17"/>
      <c r="E23" s="3"/>
    </row>
    <row r="24" spans="1:5">
      <c r="A24" s="7" t="s">
        <v>123</v>
      </c>
      <c r="B24" s="17"/>
      <c r="C24" s="17">
        <v>0</v>
      </c>
      <c r="D24" s="17"/>
      <c r="E24" s="3"/>
    </row>
    <row r="25" spans="1:5">
      <c r="A25" s="7" t="s">
        <v>10</v>
      </c>
      <c r="B25" s="17"/>
      <c r="C25" s="17"/>
      <c r="D25" s="17"/>
      <c r="E25" s="3"/>
    </row>
    <row r="26" spans="1:5">
      <c r="A26" s="4" t="s">
        <v>104</v>
      </c>
      <c r="B26" s="13"/>
      <c r="C26" s="13">
        <f>B17 + C17 + C22 + C23 + C24</f>
        <v>18</v>
      </c>
      <c r="D26" s="13"/>
      <c r="E26" s="3"/>
    </row>
    <row r="27" spans="1:5">
      <c r="A27" s="7" t="s">
        <v>120</v>
      </c>
      <c r="B27" s="17">
        <f>C26</f>
        <v>18</v>
      </c>
      <c r="C27" s="17">
        <f>(B27 * 1.21)-B27</f>
        <v>3.7800000000000011</v>
      </c>
      <c r="D27" s="17"/>
      <c r="E27" s="3"/>
    </row>
    <row r="28" spans="1:5">
      <c r="A28" s="7" t="s">
        <v>121</v>
      </c>
      <c r="B28" s="17">
        <f>(SUM(Rozpočet!F27,Rozpočet!F29)+SUM(Rozpočet!F37)+SUM(Rozpočet!F33)) + (SUM(Rozpočet!H27,Rozpočet!H29)+SUM(Rozpočet!H37)+SUM(Rozpočet!H33))</f>
        <v>0</v>
      </c>
      <c r="C28" s="17">
        <f>(B28 * 1.15)-B28</f>
        <v>0</v>
      </c>
      <c r="D28" s="17"/>
      <c r="E28" s="3"/>
    </row>
    <row r="29" spans="1:5">
      <c r="A29" s="4" t="s">
        <v>105</v>
      </c>
      <c r="B29" s="13"/>
      <c r="C29" s="13">
        <f>C26 + C27 + C28</f>
        <v>21.78</v>
      </c>
      <c r="D29" s="13"/>
      <c r="E29" s="3"/>
    </row>
    <row r="30" spans="1:5">
      <c r="A30" s="7" t="s">
        <v>10</v>
      </c>
      <c r="B30" s="17"/>
      <c r="C30" s="17"/>
      <c r="D30" s="17"/>
      <c r="E30" s="3"/>
    </row>
    <row r="31" spans="1:5">
      <c r="A31" s="7" t="s">
        <v>106</v>
      </c>
      <c r="B31" s="17"/>
      <c r="C31" s="17">
        <f>C26 * Parametry!B27 / 100</f>
        <v>0</v>
      </c>
      <c r="D31" s="17"/>
      <c r="E31" s="3"/>
    </row>
    <row r="32" spans="1:5">
      <c r="A32" s="7" t="s">
        <v>106</v>
      </c>
      <c r="B32" s="17"/>
      <c r="C32" s="17">
        <f>C26 * Parametry!B28 / 100</f>
        <v>0</v>
      </c>
      <c r="D32" s="17"/>
      <c r="E32" s="3"/>
    </row>
    <row r="33" spans="1:5" ht="26.25">
      <c r="A33" s="6" t="s">
        <v>107</v>
      </c>
      <c r="B33" s="21" t="s">
        <v>46</v>
      </c>
      <c r="C33" s="21" t="s">
        <v>48</v>
      </c>
      <c r="D33" s="22" t="s">
        <v>108</v>
      </c>
      <c r="E33" s="3"/>
    </row>
    <row r="34" spans="1:5">
      <c r="A34" s="7" t="s">
        <v>54</v>
      </c>
      <c r="B34" s="17">
        <f>(Rozpočet!F25)</f>
        <v>0</v>
      </c>
      <c r="C34" s="17">
        <f>(Rozpočet!H25)</f>
        <v>0</v>
      </c>
      <c r="D34" s="17">
        <f>(Rozpočet!L25)</f>
        <v>30</v>
      </c>
      <c r="E34" s="3"/>
    </row>
    <row r="35" spans="1:5">
      <c r="A35" s="7" t="s">
        <v>109</v>
      </c>
      <c r="B35" s="17">
        <f>(Rozpočet!F23)</f>
        <v>0</v>
      </c>
      <c r="C35" s="17">
        <f>(Rozpočet!H23)</f>
        <v>0</v>
      </c>
      <c r="D35" s="17">
        <f>(Rozpočet!L23)</f>
        <v>0</v>
      </c>
      <c r="E35" s="3"/>
    </row>
    <row r="36" spans="1:5">
      <c r="A36" s="7" t="s">
        <v>72</v>
      </c>
      <c r="B36" s="17">
        <f>(Rozpočet!F31)</f>
        <v>0</v>
      </c>
      <c r="C36" s="17">
        <f>(Rozpočet!H31)</f>
        <v>0</v>
      </c>
      <c r="D36" s="17">
        <f>(Rozpočet!L31)</f>
        <v>0</v>
      </c>
      <c r="E36" s="3"/>
    </row>
    <row r="37" spans="1:5">
      <c r="A37" s="7" t="s">
        <v>74</v>
      </c>
      <c r="B37" s="17">
        <f>(Rozpočet!F35)</f>
        <v>0</v>
      </c>
      <c r="C37" s="17">
        <f>(Rozpočet!H35)</f>
        <v>0</v>
      </c>
      <c r="D37" s="17">
        <f>(Rozpočet!L35)</f>
        <v>0</v>
      </c>
      <c r="E37" s="3"/>
    </row>
    <row r="38" spans="1:5">
      <c r="A38" s="7" t="s">
        <v>79</v>
      </c>
      <c r="B38" s="17">
        <f>(Rozpočet!F39)</f>
        <v>0</v>
      </c>
      <c r="C38" s="17">
        <f>(Rozpočet!H39)</f>
        <v>0</v>
      </c>
      <c r="D38" s="17">
        <f>(Rozpočet!L39)</f>
        <v>0</v>
      </c>
      <c r="E38" s="3"/>
    </row>
    <row r="39" spans="1:5">
      <c r="A39" s="7" t="s">
        <v>10</v>
      </c>
      <c r="B39" s="17"/>
      <c r="C39" s="17"/>
      <c r="D39" s="17"/>
      <c r="E39" s="3"/>
    </row>
    <row r="40" spans="1:5">
      <c r="A40" s="6" t="s">
        <v>110</v>
      </c>
      <c r="B40" s="21" t="s">
        <v>111</v>
      </c>
      <c r="C40" s="18"/>
      <c r="D40" s="18"/>
      <c r="E40" s="3"/>
    </row>
    <row r="41" spans="1:5">
      <c r="A41" s="7" t="s">
        <v>112</v>
      </c>
      <c r="B41" s="23"/>
      <c r="C41" s="17"/>
      <c r="D41" s="17"/>
      <c r="E41" s="3"/>
    </row>
    <row r="42" spans="1:5">
      <c r="A42" s="7" t="s">
        <v>122</v>
      </c>
      <c r="B42" s="23"/>
      <c r="C42" s="17"/>
      <c r="D42" s="17"/>
      <c r="E42" s="3"/>
    </row>
    <row r="43" spans="1:5">
      <c r="A43" s="7" t="s">
        <v>113</v>
      </c>
      <c r="B43" s="23"/>
      <c r="C43" s="17"/>
      <c r="D43" s="17"/>
      <c r="E43" s="3"/>
    </row>
    <row r="44" spans="1:5">
      <c r="A44" s="7" t="s">
        <v>114</v>
      </c>
      <c r="B44" s="23"/>
      <c r="C44" s="17"/>
      <c r="D44" s="17"/>
      <c r="E44" s="3"/>
    </row>
    <row r="45" spans="1:5">
      <c r="A45" s="7" t="s">
        <v>115</v>
      </c>
      <c r="B45" s="23"/>
      <c r="C45" s="17"/>
      <c r="D45" s="17"/>
      <c r="E45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F37" sqref="F37"/>
    </sheetView>
  </sheetViews>
  <sheetFormatPr defaultRowHeight="15"/>
  <cols>
    <col min="1" max="1" width="6.140625" style="1" bestFit="1" customWidth="1"/>
    <col min="2" max="2" width="47.7109375" style="1" bestFit="1" customWidth="1"/>
    <col min="3" max="3" width="4" style="1" bestFit="1" customWidth="1"/>
    <col min="4" max="4" width="5.42578125" style="11" bestFit="1" customWidth="1"/>
    <col min="5" max="5" width="7.85546875" style="11" bestFit="1" customWidth="1"/>
    <col min="6" max="6" width="13.42578125" style="11" bestFit="1" customWidth="1"/>
    <col min="7" max="7" width="6.42578125" style="11" bestFit="1" customWidth="1"/>
    <col min="8" max="8" width="12.5703125" style="11" bestFit="1" customWidth="1"/>
    <col min="9" max="9" width="7.85546875" style="11" bestFit="1" customWidth="1"/>
    <col min="10" max="10" width="11.42578125" style="11" bestFit="1" customWidth="1"/>
    <col min="11" max="11" width="8.7109375" style="11" bestFit="1" customWidth="1"/>
    <col min="12" max="12" width="15" style="11" bestFit="1" customWidth="1"/>
    <col min="15" max="15" width="0" style="10" hidden="1" customWidth="1"/>
  </cols>
  <sheetData>
    <row r="1" spans="1:15">
      <c r="A1" s="2" t="s">
        <v>43</v>
      </c>
      <c r="B1" s="2" t="s">
        <v>0</v>
      </c>
      <c r="C1" s="2" t="s">
        <v>44</v>
      </c>
      <c r="D1" s="12" t="s">
        <v>45</v>
      </c>
      <c r="E1" s="12" t="s">
        <v>46</v>
      </c>
      <c r="F1" s="12" t="s">
        <v>47</v>
      </c>
      <c r="G1" s="12" t="s">
        <v>48</v>
      </c>
      <c r="H1" s="12" t="s">
        <v>49</v>
      </c>
      <c r="I1" s="12" t="s">
        <v>50</v>
      </c>
      <c r="J1" s="12" t="s">
        <v>51</v>
      </c>
      <c r="K1" s="12" t="s">
        <v>52</v>
      </c>
      <c r="L1" s="12" t="s">
        <v>53</v>
      </c>
      <c r="M1" s="3"/>
      <c r="N1" s="3"/>
    </row>
    <row r="2" spans="1:15">
      <c r="A2" s="4" t="s">
        <v>10</v>
      </c>
      <c r="B2" s="4" t="s">
        <v>54</v>
      </c>
      <c r="C2" s="4" t="s">
        <v>10</v>
      </c>
      <c r="D2" s="13"/>
      <c r="E2" s="13"/>
      <c r="F2" s="13"/>
      <c r="G2" s="13"/>
      <c r="H2" s="13"/>
      <c r="I2" s="13"/>
      <c r="J2" s="13"/>
      <c r="K2" s="13"/>
      <c r="L2" s="13"/>
      <c r="M2" s="3"/>
      <c r="N2" s="3"/>
    </row>
    <row r="3" spans="1:15" ht="26.25">
      <c r="A3" s="14" t="s">
        <v>10</v>
      </c>
      <c r="B3" s="15" t="s">
        <v>55</v>
      </c>
      <c r="C3" s="14" t="s">
        <v>10</v>
      </c>
      <c r="D3" s="16"/>
      <c r="E3" s="16"/>
      <c r="F3" s="16"/>
      <c r="G3" s="16"/>
      <c r="H3" s="16"/>
      <c r="I3" s="16"/>
      <c r="J3" s="16"/>
      <c r="K3" s="16"/>
      <c r="L3" s="16"/>
      <c r="M3" s="3"/>
      <c r="N3" s="3"/>
    </row>
    <row r="4" spans="1:15">
      <c r="A4" s="7" t="s">
        <v>10</v>
      </c>
      <c r="B4" s="7" t="s">
        <v>56</v>
      </c>
      <c r="C4" s="7" t="s">
        <v>57</v>
      </c>
      <c r="D4" s="17">
        <v>20.9</v>
      </c>
      <c r="E4" s="17"/>
      <c r="F4" s="17">
        <v>0</v>
      </c>
      <c r="G4" s="17"/>
      <c r="H4" s="17">
        <v>0</v>
      </c>
      <c r="I4" s="17">
        <f>E4+G4</f>
        <v>0</v>
      </c>
      <c r="J4" s="17">
        <f>F4+H4</f>
        <v>0</v>
      </c>
      <c r="K4" s="17"/>
      <c r="L4" s="17">
        <f>D4*K4</f>
        <v>0</v>
      </c>
      <c r="M4" s="3"/>
      <c r="N4" s="3"/>
    </row>
    <row r="5" spans="1:15">
      <c r="A5" s="7" t="s">
        <v>10</v>
      </c>
      <c r="B5" s="7" t="s">
        <v>58</v>
      </c>
      <c r="C5" s="7" t="s">
        <v>57</v>
      </c>
      <c r="D5" s="17">
        <v>7.1</v>
      </c>
      <c r="E5" s="17"/>
      <c r="F5" s="17">
        <v>0</v>
      </c>
      <c r="G5" s="17"/>
      <c r="H5" s="17">
        <v>0</v>
      </c>
      <c r="I5" s="17">
        <f>E5+G5</f>
        <v>0</v>
      </c>
      <c r="J5" s="17">
        <f>F5+H5</f>
        <v>0</v>
      </c>
      <c r="K5" s="17"/>
      <c r="L5" s="17">
        <f>D5*K5</f>
        <v>0</v>
      </c>
      <c r="M5" s="3"/>
      <c r="N5" s="3"/>
    </row>
    <row r="6" spans="1:15" ht="26.25">
      <c r="A6" s="14" t="s">
        <v>10</v>
      </c>
      <c r="B6" s="15" t="s">
        <v>59</v>
      </c>
      <c r="C6" s="14" t="s">
        <v>10</v>
      </c>
      <c r="D6" s="16"/>
      <c r="E6" s="16"/>
      <c r="F6" s="16"/>
      <c r="G6" s="16"/>
      <c r="H6" s="16"/>
      <c r="I6" s="16"/>
      <c r="J6" s="16"/>
      <c r="K6" s="16"/>
      <c r="L6" s="16"/>
      <c r="M6" s="3"/>
      <c r="N6" s="3"/>
    </row>
    <row r="7" spans="1:15">
      <c r="A7" s="7" t="s">
        <v>10</v>
      </c>
      <c r="B7" s="7" t="s">
        <v>60</v>
      </c>
      <c r="C7" s="7" t="s">
        <v>57</v>
      </c>
      <c r="D7" s="17">
        <v>24.8</v>
      </c>
      <c r="E7" s="17"/>
      <c r="F7" s="17">
        <v>0</v>
      </c>
      <c r="G7" s="17"/>
      <c r="H7" s="17">
        <v>0</v>
      </c>
      <c r="I7" s="17">
        <f>E7+G7</f>
        <v>0</v>
      </c>
      <c r="J7" s="17">
        <f>F7+H7</f>
        <v>0</v>
      </c>
      <c r="K7" s="17"/>
      <c r="L7" s="17">
        <f>D7*K7</f>
        <v>0</v>
      </c>
      <c r="M7" s="3"/>
      <c r="N7" s="3"/>
    </row>
    <row r="8" spans="1:15">
      <c r="A8" s="7" t="s">
        <v>10</v>
      </c>
      <c r="B8" s="7" t="s">
        <v>61</v>
      </c>
      <c r="C8" s="7" t="s">
        <v>57</v>
      </c>
      <c r="D8" s="17">
        <v>39.1</v>
      </c>
      <c r="E8" s="17"/>
      <c r="F8" s="17">
        <v>0</v>
      </c>
      <c r="G8" s="17"/>
      <c r="H8" s="17">
        <v>0</v>
      </c>
      <c r="I8" s="17">
        <f>E8+G8</f>
        <v>0</v>
      </c>
      <c r="J8" s="17">
        <f>F8+H8</f>
        <v>0</v>
      </c>
      <c r="K8" s="17"/>
      <c r="L8" s="17">
        <f>D8*K8</f>
        <v>0</v>
      </c>
      <c r="M8" s="3"/>
      <c r="N8" s="3"/>
    </row>
    <row r="9" spans="1:15" ht="26.25">
      <c r="A9" s="14" t="s">
        <v>10</v>
      </c>
      <c r="B9" s="15" t="s">
        <v>62</v>
      </c>
      <c r="C9" s="14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3"/>
      <c r="N9" s="3"/>
    </row>
    <row r="10" spans="1:15">
      <c r="A10" s="7" t="s">
        <v>10</v>
      </c>
      <c r="B10" s="7" t="s">
        <v>63</v>
      </c>
      <c r="C10" s="7" t="s">
        <v>64</v>
      </c>
      <c r="D10" s="17">
        <v>2</v>
      </c>
      <c r="E10" s="17"/>
      <c r="F10" s="17">
        <v>0</v>
      </c>
      <c r="G10" s="17"/>
      <c r="H10" s="17">
        <v>0</v>
      </c>
      <c r="I10" s="17">
        <f>E10+G10</f>
        <v>0</v>
      </c>
      <c r="J10" s="17">
        <f>F10+H10</f>
        <v>0</v>
      </c>
      <c r="K10" s="17"/>
      <c r="L10" s="17">
        <f>D10*K10</f>
        <v>0</v>
      </c>
      <c r="M10" s="3"/>
      <c r="N10" s="3"/>
    </row>
    <row r="11" spans="1:15" ht="26.25">
      <c r="A11" s="14" t="s">
        <v>10</v>
      </c>
      <c r="B11" s="15" t="s">
        <v>124</v>
      </c>
      <c r="C11" s="14" t="s">
        <v>10</v>
      </c>
      <c r="D11" s="16"/>
      <c r="E11" s="16"/>
      <c r="F11" s="16"/>
      <c r="G11" s="16"/>
      <c r="H11" s="16"/>
      <c r="I11" s="16"/>
      <c r="J11" s="16"/>
      <c r="K11" s="16"/>
      <c r="L11" s="16"/>
      <c r="M11" s="3"/>
      <c r="N11" s="3"/>
    </row>
    <row r="12" spans="1:15">
      <c r="A12" s="7" t="s">
        <v>10</v>
      </c>
      <c r="B12" s="7" t="s">
        <v>65</v>
      </c>
      <c r="C12" s="7" t="s">
        <v>64</v>
      </c>
      <c r="D12" s="17">
        <v>22</v>
      </c>
      <c r="E12" s="17"/>
      <c r="F12" s="17">
        <v>0</v>
      </c>
      <c r="G12" s="17"/>
      <c r="H12" s="17">
        <v>0</v>
      </c>
      <c r="I12" s="17">
        <f>E12+G12</f>
        <v>0</v>
      </c>
      <c r="J12" s="17">
        <f>F12+H12</f>
        <v>0</v>
      </c>
      <c r="K12" s="17"/>
      <c r="L12" s="17">
        <f>D12*K12</f>
        <v>0</v>
      </c>
      <c r="M12" s="3"/>
      <c r="N12" s="3"/>
    </row>
    <row r="13" spans="1:15">
      <c r="A13" s="7" t="s">
        <v>10</v>
      </c>
      <c r="B13" s="7" t="s">
        <v>66</v>
      </c>
      <c r="C13" s="7" t="s">
        <v>64</v>
      </c>
      <c r="D13" s="17">
        <v>0</v>
      </c>
      <c r="E13" s="17"/>
      <c r="F13" s="17">
        <v>0</v>
      </c>
      <c r="G13" s="17"/>
      <c r="H13" s="17">
        <v>0</v>
      </c>
      <c r="I13" s="17">
        <f>E13+G13</f>
        <v>0</v>
      </c>
      <c r="J13" s="17">
        <f>F13+H13</f>
        <v>0</v>
      </c>
      <c r="K13" s="17"/>
      <c r="L13" s="17">
        <f>D13*K13</f>
        <v>0</v>
      </c>
      <c r="M13" s="3"/>
      <c r="N13" s="3"/>
    </row>
    <row r="14" spans="1:15" s="28" customFormat="1" ht="29.25" customHeight="1">
      <c r="A14" s="25"/>
      <c r="B14" s="26" t="s">
        <v>125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5">
      <c r="A15" s="25"/>
      <c r="B15" s="25"/>
      <c r="C15" s="25" t="s">
        <v>126</v>
      </c>
      <c r="D15" s="29">
        <v>2</v>
      </c>
      <c r="E15" s="29"/>
      <c r="F15" s="29">
        <v>0</v>
      </c>
      <c r="G15" s="29"/>
      <c r="H15" s="29">
        <f t="shared" ref="H15" si="0">SUM(F15:G15)</f>
        <v>0</v>
      </c>
      <c r="I15" s="29"/>
      <c r="J15" s="29">
        <f t="shared" ref="J15" si="1">+I15*D15</f>
        <v>0</v>
      </c>
      <c r="K15" s="29"/>
      <c r="L15" s="29">
        <v>30</v>
      </c>
      <c r="O15"/>
    </row>
    <row r="16" spans="1:15">
      <c r="A16" s="14" t="s">
        <v>10</v>
      </c>
      <c r="B16" s="14" t="s">
        <v>67</v>
      </c>
      <c r="C16" s="14" t="s">
        <v>10</v>
      </c>
      <c r="D16" s="16"/>
      <c r="E16" s="16"/>
      <c r="F16" s="16"/>
      <c r="G16" s="16"/>
      <c r="H16" s="16"/>
      <c r="I16" s="16"/>
      <c r="J16" s="16"/>
      <c r="K16" s="16"/>
      <c r="L16" s="16"/>
      <c r="M16" s="3"/>
      <c r="N16" s="3"/>
    </row>
    <row r="17" spans="1:14">
      <c r="A17" s="7" t="s">
        <v>10</v>
      </c>
      <c r="B17" s="7" t="s">
        <v>68</v>
      </c>
      <c r="C17" s="7" t="s">
        <v>69</v>
      </c>
      <c r="D17" s="17">
        <v>1</v>
      </c>
      <c r="E17" s="17"/>
      <c r="F17" s="17">
        <v>0</v>
      </c>
      <c r="G17" s="17"/>
      <c r="H17" s="17">
        <v>0</v>
      </c>
      <c r="I17" s="17">
        <f>E17+G17</f>
        <v>0</v>
      </c>
      <c r="J17" s="17">
        <f>F17+H17</f>
        <v>0</v>
      </c>
      <c r="K17" s="17"/>
      <c r="L17" s="17">
        <f>D17*K17</f>
        <v>0</v>
      </c>
      <c r="M17" s="3"/>
      <c r="N17" s="3"/>
    </row>
    <row r="18" spans="1:14">
      <c r="A18" s="6" t="s">
        <v>10</v>
      </c>
      <c r="B18" s="6" t="s">
        <v>70</v>
      </c>
      <c r="C18" s="6" t="s">
        <v>10</v>
      </c>
      <c r="D18" s="18"/>
      <c r="E18" s="18"/>
      <c r="F18" s="18"/>
      <c r="G18" s="18"/>
      <c r="H18" s="18"/>
      <c r="I18" s="18"/>
      <c r="J18" s="18"/>
      <c r="K18" s="18"/>
      <c r="L18" s="18"/>
      <c r="M18" s="3"/>
      <c r="N18" s="3"/>
    </row>
    <row r="19" spans="1:14" ht="26.25">
      <c r="A19" s="14" t="s">
        <v>10</v>
      </c>
      <c r="B19" s="15" t="s">
        <v>55</v>
      </c>
      <c r="C19" s="14" t="s">
        <v>10</v>
      </c>
      <c r="D19" s="16"/>
      <c r="E19" s="16"/>
      <c r="F19" s="16"/>
      <c r="G19" s="16"/>
      <c r="H19" s="16"/>
      <c r="I19" s="16"/>
      <c r="J19" s="16"/>
      <c r="K19" s="16"/>
      <c r="L19" s="16"/>
      <c r="M19" s="3"/>
      <c r="N19" s="3"/>
    </row>
    <row r="20" spans="1:14">
      <c r="A20" s="7" t="s">
        <v>10</v>
      </c>
      <c r="B20" s="7" t="s">
        <v>56</v>
      </c>
      <c r="C20" s="7" t="s">
        <v>57</v>
      </c>
      <c r="D20" s="17">
        <v>55</v>
      </c>
      <c r="E20" s="17"/>
      <c r="F20" s="17">
        <v>0</v>
      </c>
      <c r="G20" s="17"/>
      <c r="H20" s="17">
        <v>0</v>
      </c>
      <c r="I20" s="17">
        <f t="shared" ref="I20:J22" si="2">E20+G20</f>
        <v>0</v>
      </c>
      <c r="J20" s="17">
        <f t="shared" si="2"/>
        <v>0</v>
      </c>
      <c r="K20" s="17"/>
      <c r="L20" s="17">
        <f>D20*K20</f>
        <v>0</v>
      </c>
      <c r="M20" s="3"/>
      <c r="N20" s="3"/>
    </row>
    <row r="21" spans="1:14">
      <c r="A21" s="7" t="s">
        <v>10</v>
      </c>
      <c r="B21" s="7" t="s">
        <v>58</v>
      </c>
      <c r="C21" s="7" t="s">
        <v>57</v>
      </c>
      <c r="D21" s="17">
        <v>22</v>
      </c>
      <c r="E21" s="17"/>
      <c r="F21" s="17">
        <v>0</v>
      </c>
      <c r="G21" s="17"/>
      <c r="H21" s="17">
        <v>0</v>
      </c>
      <c r="I21" s="17">
        <f t="shared" si="2"/>
        <v>0</v>
      </c>
      <c r="J21" s="17">
        <f t="shared" si="2"/>
        <v>0</v>
      </c>
      <c r="K21" s="17"/>
      <c r="L21" s="17">
        <f>D21*K21</f>
        <v>0</v>
      </c>
      <c r="M21" s="3"/>
      <c r="N21" s="3"/>
    </row>
    <row r="22" spans="1:14">
      <c r="A22" s="7" t="s">
        <v>10</v>
      </c>
      <c r="B22" s="7" t="s">
        <v>10</v>
      </c>
      <c r="C22" s="7" t="s">
        <v>10</v>
      </c>
      <c r="D22" s="17"/>
      <c r="E22" s="17"/>
      <c r="F22" s="17"/>
      <c r="G22" s="17"/>
      <c r="H22" s="17"/>
      <c r="I22" s="17">
        <f t="shared" si="2"/>
        <v>0</v>
      </c>
      <c r="J22" s="17">
        <f t="shared" si="2"/>
        <v>0</v>
      </c>
      <c r="K22" s="17"/>
      <c r="L22" s="17"/>
      <c r="M22" s="3"/>
      <c r="N22" s="3"/>
    </row>
    <row r="23" spans="1:14">
      <c r="A23" s="6" t="s">
        <v>10</v>
      </c>
      <c r="B23" s="6" t="s">
        <v>71</v>
      </c>
      <c r="C23" s="6" t="s">
        <v>10</v>
      </c>
      <c r="D23" s="18"/>
      <c r="E23" s="18"/>
      <c r="F23" s="18">
        <f>SUM(F19:F22)</f>
        <v>0</v>
      </c>
      <c r="G23" s="18"/>
      <c r="H23" s="18">
        <f>SUM(H19:H22)</f>
        <v>0</v>
      </c>
      <c r="I23" s="18"/>
      <c r="J23" s="18">
        <f>SUM(J19:J22)</f>
        <v>0</v>
      </c>
      <c r="K23" s="18"/>
      <c r="L23" s="18">
        <f>SUM(L19:L22)</f>
        <v>0</v>
      </c>
      <c r="M23" s="3"/>
      <c r="N23" s="3"/>
    </row>
    <row r="24" spans="1:14">
      <c r="A24" s="7" t="s">
        <v>10</v>
      </c>
      <c r="B24" s="7" t="s">
        <v>10</v>
      </c>
      <c r="C24" s="7" t="s">
        <v>10</v>
      </c>
      <c r="D24" s="17"/>
      <c r="E24" s="17"/>
      <c r="F24" s="17"/>
      <c r="G24" s="17"/>
      <c r="H24" s="17"/>
      <c r="I24" s="17">
        <f>E24+G24</f>
        <v>0</v>
      </c>
      <c r="J24" s="17">
        <f>F24+H24</f>
        <v>0</v>
      </c>
      <c r="K24" s="17"/>
      <c r="L24" s="17"/>
      <c r="M24" s="3"/>
      <c r="N24" s="3"/>
    </row>
    <row r="25" spans="1:14">
      <c r="A25" s="4" t="s">
        <v>10</v>
      </c>
      <c r="B25" s="4" t="s">
        <v>127</v>
      </c>
      <c r="C25" s="4" t="s">
        <v>10</v>
      </c>
      <c r="D25" s="13"/>
      <c r="E25" s="13"/>
      <c r="F25" s="13">
        <f>SUM(F3:F17,F19:F22,F24:F24)</f>
        <v>0</v>
      </c>
      <c r="G25" s="13"/>
      <c r="H25" s="13">
        <f>SUM(H3:H17,H19:H22,H24:H24)</f>
        <v>0</v>
      </c>
      <c r="I25" s="13"/>
      <c r="J25" s="13">
        <f>SUM(J3:J17,J19:J22,J24:J24)</f>
        <v>0</v>
      </c>
      <c r="K25" s="13"/>
      <c r="L25" s="13">
        <f>SUM(L3:L17,L19:L22,L24:L24)</f>
        <v>30</v>
      </c>
      <c r="M25" s="3"/>
      <c r="N25" s="3"/>
    </row>
    <row r="26" spans="1:14">
      <c r="A26" s="4" t="s">
        <v>10</v>
      </c>
      <c r="B26" s="4" t="s">
        <v>72</v>
      </c>
      <c r="C26" s="4" t="s">
        <v>10</v>
      </c>
      <c r="D26" s="13"/>
      <c r="E26" s="13"/>
      <c r="F26" s="13"/>
      <c r="G26" s="13"/>
      <c r="H26" s="13"/>
      <c r="I26" s="13"/>
      <c r="J26" s="13"/>
      <c r="K26" s="13"/>
      <c r="L26" s="13"/>
      <c r="M26" s="3"/>
      <c r="N26" s="3"/>
    </row>
    <row r="27" spans="1:14">
      <c r="A27" s="14" t="s">
        <v>10</v>
      </c>
      <c r="B27" s="15" t="s">
        <v>117</v>
      </c>
      <c r="C27" s="14" t="s">
        <v>10</v>
      </c>
      <c r="D27" s="16"/>
      <c r="E27" s="16"/>
      <c r="F27" s="16"/>
      <c r="G27" s="16"/>
      <c r="H27" s="16"/>
      <c r="I27" s="16"/>
      <c r="J27" s="16"/>
      <c r="K27" s="16"/>
      <c r="L27" s="16"/>
      <c r="M27" s="3"/>
      <c r="N27" s="3"/>
    </row>
    <row r="28" spans="1:14">
      <c r="A28" s="7" t="s">
        <v>10</v>
      </c>
      <c r="B28" s="7" t="s">
        <v>116</v>
      </c>
      <c r="C28" s="7" t="s">
        <v>64</v>
      </c>
      <c r="D28" s="17">
        <v>1</v>
      </c>
      <c r="E28" s="17"/>
      <c r="F28" s="17">
        <v>0</v>
      </c>
      <c r="G28" s="17"/>
      <c r="H28" s="17">
        <v>0</v>
      </c>
      <c r="I28" s="17">
        <f>E28+G28</f>
        <v>0</v>
      </c>
      <c r="J28" s="17">
        <f>F28+H28</f>
        <v>0</v>
      </c>
      <c r="K28" s="17"/>
      <c r="L28" s="17">
        <f>D28*K28</f>
        <v>0</v>
      </c>
      <c r="M28" s="3"/>
      <c r="N28" s="3"/>
    </row>
    <row r="29" spans="1:14" ht="26.25">
      <c r="A29" s="14" t="s">
        <v>10</v>
      </c>
      <c r="B29" s="15" t="s">
        <v>55</v>
      </c>
      <c r="C29" s="14" t="s">
        <v>10</v>
      </c>
      <c r="D29" s="16"/>
      <c r="E29" s="16"/>
      <c r="F29" s="16"/>
      <c r="G29" s="16"/>
      <c r="H29" s="16"/>
      <c r="I29" s="16"/>
      <c r="J29" s="16"/>
      <c r="K29" s="16"/>
      <c r="L29" s="16"/>
      <c r="M29" s="3"/>
      <c r="N29" s="3"/>
    </row>
    <row r="30" spans="1:14">
      <c r="A30" s="7" t="s">
        <v>10</v>
      </c>
      <c r="B30" s="7" t="s">
        <v>58</v>
      </c>
      <c r="C30" s="7" t="s">
        <v>57</v>
      </c>
      <c r="D30" s="17">
        <v>10.3</v>
      </c>
      <c r="E30" s="17"/>
      <c r="F30" s="17">
        <v>0</v>
      </c>
      <c r="G30" s="17"/>
      <c r="H30" s="17">
        <v>0</v>
      </c>
      <c r="I30" s="17">
        <f>E30+G30</f>
        <v>0</v>
      </c>
      <c r="J30" s="17">
        <f>F30+H30</f>
        <v>0</v>
      </c>
      <c r="K30" s="17"/>
      <c r="L30" s="17">
        <f>D30*K30</f>
        <v>0</v>
      </c>
      <c r="M30" s="3"/>
      <c r="N30" s="3"/>
    </row>
    <row r="31" spans="1:14">
      <c r="A31" s="4" t="s">
        <v>10</v>
      </c>
      <c r="B31" s="4" t="s">
        <v>73</v>
      </c>
      <c r="C31" s="4" t="s">
        <v>10</v>
      </c>
      <c r="D31" s="13"/>
      <c r="E31" s="13"/>
      <c r="F31" s="13">
        <f>SUM(F27:F30)</f>
        <v>0</v>
      </c>
      <c r="G31" s="13"/>
      <c r="H31" s="13">
        <f>SUM(H27:H30)</f>
        <v>0</v>
      </c>
      <c r="I31" s="13"/>
      <c r="J31" s="13">
        <f>SUM(J27:J30)</f>
        <v>0</v>
      </c>
      <c r="K31" s="13"/>
      <c r="L31" s="13">
        <f>SUM(L27:L30)</f>
        <v>0</v>
      </c>
      <c r="M31" s="3"/>
      <c r="N31" s="3"/>
    </row>
    <row r="32" spans="1:14">
      <c r="A32" s="4" t="s">
        <v>10</v>
      </c>
      <c r="B32" s="4" t="s">
        <v>74</v>
      </c>
      <c r="C32" s="4" t="s">
        <v>10</v>
      </c>
      <c r="D32" s="13"/>
      <c r="E32" s="13"/>
      <c r="F32" s="13"/>
      <c r="G32" s="13"/>
      <c r="H32" s="13"/>
      <c r="I32" s="13"/>
      <c r="J32" s="13"/>
      <c r="K32" s="13"/>
      <c r="L32" s="13"/>
      <c r="M32" s="3"/>
      <c r="N32" s="3"/>
    </row>
    <row r="33" spans="1:14" ht="26.25">
      <c r="A33" s="14" t="s">
        <v>10</v>
      </c>
      <c r="B33" s="15" t="s">
        <v>75</v>
      </c>
      <c r="C33" s="14" t="s">
        <v>10</v>
      </c>
      <c r="D33" s="16"/>
      <c r="E33" s="16"/>
      <c r="F33" s="16"/>
      <c r="G33" s="16"/>
      <c r="H33" s="16"/>
      <c r="I33" s="16"/>
      <c r="J33" s="16"/>
      <c r="K33" s="16"/>
      <c r="L33" s="16"/>
      <c r="M33" s="3"/>
      <c r="N33" s="3"/>
    </row>
    <row r="34" spans="1:14">
      <c r="A34" s="7" t="s">
        <v>10</v>
      </c>
      <c r="B34" s="7" t="s">
        <v>76</v>
      </c>
      <c r="C34" s="7" t="s">
        <v>77</v>
      </c>
      <c r="D34" s="17">
        <v>1</v>
      </c>
      <c r="E34" s="17"/>
      <c r="F34" s="17">
        <v>0</v>
      </c>
      <c r="G34" s="17"/>
      <c r="H34" s="17">
        <v>0</v>
      </c>
      <c r="I34" s="17">
        <f>E34+G34</f>
        <v>0</v>
      </c>
      <c r="J34" s="17">
        <f>F34+H34</f>
        <v>0</v>
      </c>
      <c r="K34" s="17">
        <v>0</v>
      </c>
      <c r="L34" s="17">
        <f>D34*K34</f>
        <v>0</v>
      </c>
      <c r="M34" s="3"/>
      <c r="N34" s="3"/>
    </row>
    <row r="35" spans="1:14">
      <c r="A35" s="4" t="s">
        <v>10</v>
      </c>
      <c r="B35" s="4" t="s">
        <v>78</v>
      </c>
      <c r="C35" s="4" t="s">
        <v>10</v>
      </c>
      <c r="D35" s="13"/>
      <c r="E35" s="13"/>
      <c r="F35" s="13">
        <f>SUM(F33:F34)</f>
        <v>0</v>
      </c>
      <c r="G35" s="13"/>
      <c r="H35" s="13">
        <f>SUM(H33:H34)</f>
        <v>0</v>
      </c>
      <c r="I35" s="13"/>
      <c r="J35" s="13">
        <f>SUM(J33:J34)</f>
        <v>0</v>
      </c>
      <c r="K35" s="13"/>
      <c r="L35" s="13">
        <f>SUM(L33:L34)</f>
        <v>0</v>
      </c>
      <c r="M35" s="3"/>
      <c r="N35" s="3"/>
    </row>
    <row r="36" spans="1:14">
      <c r="A36" s="4" t="s">
        <v>10</v>
      </c>
      <c r="B36" s="4" t="s">
        <v>79</v>
      </c>
      <c r="C36" s="4" t="s">
        <v>10</v>
      </c>
      <c r="D36" s="13"/>
      <c r="E36" s="13"/>
      <c r="F36" s="13"/>
      <c r="G36" s="13"/>
      <c r="H36" s="13"/>
      <c r="I36" s="13"/>
      <c r="J36" s="13"/>
      <c r="K36" s="13"/>
      <c r="L36" s="13"/>
      <c r="M36" s="3"/>
      <c r="N36" s="3"/>
    </row>
    <row r="37" spans="1:14" ht="64.5">
      <c r="A37" s="14" t="s">
        <v>10</v>
      </c>
      <c r="B37" s="24" t="s">
        <v>80</v>
      </c>
      <c r="C37" s="14" t="s">
        <v>10</v>
      </c>
      <c r="D37" s="16"/>
      <c r="E37" s="16"/>
      <c r="F37" s="16"/>
      <c r="G37" s="16"/>
      <c r="H37" s="16"/>
      <c r="I37" s="16"/>
      <c r="J37" s="16"/>
      <c r="K37" s="16"/>
      <c r="L37" s="16"/>
      <c r="M37" s="3"/>
      <c r="N37" s="3"/>
    </row>
    <row r="38" spans="1:14">
      <c r="A38" s="7" t="s">
        <v>10</v>
      </c>
      <c r="B38" s="7" t="s">
        <v>81</v>
      </c>
      <c r="C38" s="7" t="s">
        <v>77</v>
      </c>
      <c r="D38" s="17">
        <v>4</v>
      </c>
      <c r="E38" s="17"/>
      <c r="F38" s="17">
        <v>0</v>
      </c>
      <c r="G38" s="17">
        <v>0</v>
      </c>
      <c r="H38" s="17">
        <v>0</v>
      </c>
      <c r="I38" s="17">
        <f>E38+G38</f>
        <v>0</v>
      </c>
      <c r="J38" s="17">
        <f>F38+H38</f>
        <v>0</v>
      </c>
      <c r="K38" s="17">
        <v>0</v>
      </c>
      <c r="L38" s="17">
        <f>D38*K38</f>
        <v>0</v>
      </c>
      <c r="M38" s="3"/>
      <c r="N38" s="3"/>
    </row>
    <row r="39" spans="1:14">
      <c r="A39" s="4" t="s">
        <v>10</v>
      </c>
      <c r="B39" s="4" t="s">
        <v>82</v>
      </c>
      <c r="C39" s="4" t="s">
        <v>10</v>
      </c>
      <c r="D39" s="13"/>
      <c r="E39" s="13"/>
      <c r="F39" s="13">
        <f>SUM(F37:F38)</f>
        <v>0</v>
      </c>
      <c r="G39" s="13"/>
      <c r="H39" s="13">
        <f>SUM(H37:H38)</f>
        <v>0</v>
      </c>
      <c r="I39" s="13"/>
      <c r="J39" s="13">
        <f>SUM(J37:J38)</f>
        <v>0</v>
      </c>
      <c r="K39" s="13"/>
      <c r="L39" s="13">
        <f>SUM(L37:L38)</f>
        <v>0</v>
      </c>
      <c r="M39" s="3"/>
      <c r="N39" s="3"/>
    </row>
    <row r="40" spans="1:14">
      <c r="A40" s="7" t="s">
        <v>10</v>
      </c>
      <c r="B40" s="7" t="s">
        <v>10</v>
      </c>
      <c r="C40" s="7" t="s">
        <v>10</v>
      </c>
      <c r="D40" s="17"/>
      <c r="E40" s="17"/>
      <c r="F40" s="17"/>
      <c r="G40" s="17"/>
      <c r="H40" s="17"/>
      <c r="I40" s="17">
        <f>E40+G40</f>
        <v>0</v>
      </c>
      <c r="J40" s="17">
        <f>F40+H40</f>
        <v>0</v>
      </c>
      <c r="K40" s="17"/>
      <c r="L40" s="17"/>
      <c r="M40" s="3"/>
      <c r="N40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3" workbookViewId="0">
      <selection activeCell="B16" sqref="B16"/>
    </sheetView>
  </sheetViews>
  <sheetFormatPr defaultRowHeight="15"/>
  <cols>
    <col min="1" max="1" width="20.5703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 ht="26.25">
      <c r="A4" s="2" t="s">
        <v>6</v>
      </c>
      <c r="B4" s="5" t="s">
        <v>7</v>
      </c>
      <c r="C4" s="3"/>
    </row>
    <row r="5" spans="1:3">
      <c r="A5" s="2" t="s">
        <v>8</v>
      </c>
      <c r="B5" s="6" t="s">
        <v>118</v>
      </c>
      <c r="C5" s="3"/>
    </row>
    <row r="6" spans="1:3">
      <c r="A6" s="2" t="s">
        <v>9</v>
      </c>
      <c r="B6" s="6" t="s">
        <v>10</v>
      </c>
      <c r="C6" s="3"/>
    </row>
    <row r="7" spans="1:3">
      <c r="A7" s="2" t="s">
        <v>11</v>
      </c>
      <c r="B7" s="6" t="s">
        <v>10</v>
      </c>
      <c r="C7" s="3"/>
    </row>
    <row r="8" spans="1:3">
      <c r="A8" s="2" t="s">
        <v>12</v>
      </c>
      <c r="B8" s="6" t="s">
        <v>10</v>
      </c>
      <c r="C8" s="3"/>
    </row>
    <row r="9" spans="1:3">
      <c r="A9" s="2" t="s">
        <v>13</v>
      </c>
      <c r="B9" s="6" t="s">
        <v>10</v>
      </c>
      <c r="C9" s="3"/>
    </row>
    <row r="10" spans="1:3">
      <c r="A10" s="2" t="s">
        <v>14</v>
      </c>
      <c r="B10" s="6" t="s">
        <v>10</v>
      </c>
      <c r="C10" s="3"/>
    </row>
    <row r="11" spans="1:3">
      <c r="A11" s="2" t="s">
        <v>15</v>
      </c>
      <c r="B11" s="6" t="s">
        <v>10</v>
      </c>
      <c r="C11" s="3"/>
    </row>
    <row r="12" spans="1:3">
      <c r="A12" s="2" t="s">
        <v>16</v>
      </c>
      <c r="B12" s="6" t="s">
        <v>10</v>
      </c>
      <c r="C12" s="3"/>
    </row>
    <row r="13" spans="1:3">
      <c r="A13" s="2" t="s">
        <v>17</v>
      </c>
      <c r="B13" s="6" t="s">
        <v>10</v>
      </c>
      <c r="C13" s="3"/>
    </row>
    <row r="14" spans="1:3">
      <c r="A14" s="2" t="s">
        <v>18</v>
      </c>
      <c r="B14" s="6" t="s">
        <v>19</v>
      </c>
      <c r="C14" s="3"/>
    </row>
    <row r="15" spans="1:3">
      <c r="A15" s="2" t="s">
        <v>10</v>
      </c>
      <c r="B15" s="7" t="s">
        <v>10</v>
      </c>
      <c r="C15" s="3"/>
    </row>
    <row r="16" spans="1:3">
      <c r="A16" s="2" t="s">
        <v>20</v>
      </c>
      <c r="B16" s="8" t="s">
        <v>21</v>
      </c>
      <c r="C16" s="3"/>
    </row>
    <row r="17" spans="1:3">
      <c r="A17" s="2" t="s">
        <v>22</v>
      </c>
      <c r="B17" s="8" t="s">
        <v>23</v>
      </c>
      <c r="C17" s="3"/>
    </row>
    <row r="18" spans="1:3">
      <c r="A18" s="2" t="s">
        <v>24</v>
      </c>
      <c r="B18" s="8" t="s">
        <v>25</v>
      </c>
      <c r="C18" s="3"/>
    </row>
    <row r="19" spans="1:3">
      <c r="A19" s="2" t="s">
        <v>26</v>
      </c>
      <c r="B19" s="8" t="s">
        <v>27</v>
      </c>
      <c r="C19" s="3"/>
    </row>
    <row r="20" spans="1:3">
      <c r="A20" s="2" t="s">
        <v>28</v>
      </c>
      <c r="B20" s="8" t="s">
        <v>29</v>
      </c>
      <c r="C20" s="3"/>
    </row>
    <row r="21" spans="1:3">
      <c r="A21" s="2" t="s">
        <v>30</v>
      </c>
      <c r="B21" s="8" t="s">
        <v>29</v>
      </c>
      <c r="C21" s="3"/>
    </row>
    <row r="22" spans="1:3">
      <c r="A22" s="2" t="s">
        <v>31</v>
      </c>
      <c r="B22" s="8" t="s">
        <v>29</v>
      </c>
      <c r="C22" s="3"/>
    </row>
    <row r="23" spans="1:3">
      <c r="A23" s="2" t="s">
        <v>32</v>
      </c>
      <c r="B23" s="8" t="s">
        <v>29</v>
      </c>
      <c r="C23" s="3"/>
    </row>
    <row r="24" spans="1:3">
      <c r="A24" s="2" t="s">
        <v>33</v>
      </c>
      <c r="B24" s="8" t="s">
        <v>34</v>
      </c>
      <c r="C24" s="3"/>
    </row>
    <row r="25" spans="1:3">
      <c r="A25" s="2" t="s">
        <v>35</v>
      </c>
      <c r="B25" s="8" t="s">
        <v>29</v>
      </c>
      <c r="C25" s="3"/>
    </row>
    <row r="26" spans="1:3">
      <c r="A26" s="2" t="s">
        <v>36</v>
      </c>
      <c r="B26" s="8" t="s">
        <v>29</v>
      </c>
      <c r="C26" s="3"/>
    </row>
    <row r="27" spans="1:3">
      <c r="A27" s="2" t="s">
        <v>37</v>
      </c>
      <c r="B27" s="8" t="s">
        <v>29</v>
      </c>
      <c r="C27" s="3"/>
    </row>
    <row r="28" spans="1:3">
      <c r="A28" s="2" t="s">
        <v>38</v>
      </c>
      <c r="B28" s="8" t="s">
        <v>29</v>
      </c>
      <c r="C28" s="3"/>
    </row>
    <row r="29" spans="1:3" ht="36.75">
      <c r="A29" s="9" t="s">
        <v>39</v>
      </c>
      <c r="B29" s="8" t="s">
        <v>40</v>
      </c>
      <c r="C29" s="3"/>
    </row>
    <row r="30" spans="1:3">
      <c r="A30" s="2" t="s">
        <v>41</v>
      </c>
      <c r="B30" s="8" t="s">
        <v>42</v>
      </c>
      <c r="C30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>PREGIS,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Pětník Miroslav</dc:creator>
  <cp:lastModifiedBy>Martinetz Nikola</cp:lastModifiedBy>
  <dcterms:created xsi:type="dcterms:W3CDTF">2016-02-16T13:05:17Z</dcterms:created>
  <dcterms:modified xsi:type="dcterms:W3CDTF">2016-02-17T15:27:45Z</dcterms:modified>
</cp:coreProperties>
</file>