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kapitulace stavby" sheetId="1" r:id="rId1"/>
    <sheet name="01 - SO 101 + SO 102 - Re..." sheetId="2" r:id="rId2"/>
    <sheet name="02 - SO 104 - Dopravně in..." sheetId="3" r:id="rId3"/>
    <sheet name="03 - SO 301 - Rekonstrukc..." sheetId="4" r:id="rId4"/>
    <sheet name="04 - SO 401A - Veřejné os..." sheetId="5" r:id="rId5"/>
    <sheet name="05 - SO 401 - Veřejné osv..." sheetId="6" r:id="rId6"/>
    <sheet name="08 - SO 491 - Kabeláž SSZ..." sheetId="7" r:id="rId7"/>
    <sheet name="09 - VRN - Vedlejší rozpo..." sheetId="8" r:id="rId8"/>
    <sheet name="Pokyny pro vyplnění" sheetId="9" r:id="rId9"/>
  </sheets>
  <definedNames>
    <definedName name="_xlnm._FilterDatabase" localSheetId="1" hidden="1">'01 - SO 101 + SO 102 - Re...'!$C$82:$K$82</definedName>
    <definedName name="_xlnm._FilterDatabase" localSheetId="2" hidden="1">'02 - SO 104 - Dopravně in...'!$C$77:$K$77</definedName>
    <definedName name="_xlnm._FilterDatabase" localSheetId="3" hidden="1">'03 - SO 301 - Rekonstrukc...'!$C$87:$K$87</definedName>
    <definedName name="_xlnm._FilterDatabase" localSheetId="4" hidden="1">'04 - SO 401A - Veřejné os...'!$C$75:$K$75</definedName>
    <definedName name="_xlnm._FilterDatabase" localSheetId="5" hidden="1">'05 - SO 401 - Veřejné osv...'!$C$75:$K$75</definedName>
    <definedName name="_xlnm._FilterDatabase" localSheetId="6" hidden="1">'08 - SO 491 - Kabeláž SSZ...'!$C$79:$K$79</definedName>
    <definedName name="_xlnm._FilterDatabase" localSheetId="7" hidden="1">'09 - VRN - Vedlejší rozpo...'!$C$82:$K$82</definedName>
    <definedName name="_xlnm.Print_Titles" localSheetId="1">'01 - SO 101 + SO 102 - Re...'!$82:$82</definedName>
    <definedName name="_xlnm.Print_Titles" localSheetId="2">'02 - SO 104 - Dopravně in...'!$77:$77</definedName>
    <definedName name="_xlnm.Print_Titles" localSheetId="3">'03 - SO 301 - Rekonstrukc...'!$87:$87</definedName>
    <definedName name="_xlnm.Print_Titles" localSheetId="4">'04 - SO 401A - Veřejné os...'!$75:$75</definedName>
    <definedName name="_xlnm.Print_Titles" localSheetId="5">'05 - SO 401 - Veřejné osv...'!$75:$75</definedName>
    <definedName name="_xlnm.Print_Titles" localSheetId="6">'08 - SO 491 - Kabeláž SSZ...'!$79:$79</definedName>
    <definedName name="_xlnm.Print_Titles" localSheetId="7">'09 - VRN - Vedlejší rozpo...'!$82:$82</definedName>
    <definedName name="_xlnm.Print_Titles" localSheetId="0">'Rekapitulace stavby'!$49:$49</definedName>
    <definedName name="_xlnm.Print_Area" localSheetId="1">'01 - SO 101 + SO 102 - Re...'!$C$4:$J$36,'01 - SO 101 + SO 102 - Re...'!$C$42:$J$64,'01 - SO 101 + SO 102 - Re...'!$C$70:$K$351</definedName>
    <definedName name="_xlnm.Print_Area" localSheetId="2">'02 - SO 104 - Dopravně in...'!$C$4:$J$36,'02 - SO 104 - Dopravně in...'!$C$42:$J$59,'02 - SO 104 - Dopravně in...'!$C$65:$K$123</definedName>
    <definedName name="_xlnm.Print_Area" localSheetId="3">'03 - SO 301 - Rekonstrukc...'!$C$4:$J$36,'03 - SO 301 - Rekonstrukc...'!$C$42:$J$69,'03 - SO 301 - Rekonstrukc...'!$C$75:$K$519</definedName>
    <definedName name="_xlnm.Print_Area" localSheetId="4">'04 - SO 401A - Veřejné os...'!$C$4:$J$36,'04 - SO 401A - Veřejné os...'!$C$42:$J$57,'04 - SO 401A - Veřejné os...'!$C$63:$K$134</definedName>
    <definedName name="_xlnm.Print_Area" localSheetId="5">'05 - SO 401 - Veřejné osv...'!$C$4:$J$36,'05 - SO 401 - Veřejné osv...'!$C$42:$J$57,'05 - SO 401 - Veřejné osv...'!$C$63:$K$146</definedName>
    <definedName name="_xlnm.Print_Area" localSheetId="6">'08 - SO 491 - Kabeláž SSZ...'!$C$4:$J$36,'08 - SO 491 - Kabeláž SSZ...'!$C$42:$J$61,'08 - SO 491 - Kabeláž SSZ...'!$C$67:$K$259</definedName>
    <definedName name="_xlnm.Print_Area" localSheetId="7">'09 - VRN - Vedlejší rozpo...'!$C$4:$J$36,'09 - VRN - Vedlejší rozpo...'!$C$42:$J$64,'09 - VRN - Vedlejší rozpo...'!$C$70:$K$109</definedName>
    <definedName name="_xlnm.Print_Area" localSheetId="8">'Pokyny pro vyplnění'!$B$2:$K$69,'Pokyny pro vyplnění'!$B$72:$K$116,'Pokyny pro vyplnění'!$B$119:$K$188,'Pokyny pro vyplnění'!$B$192:$K$212</definedName>
    <definedName name="_xlnm.Print_Area" localSheetId="0">'Rekapitulace stavby'!$D$4:$AO$33,'Rekapitulace stavby'!$C$39:$AQ$59</definedName>
  </definedNames>
  <calcPr fullCalcOnLoad="1"/>
</workbook>
</file>

<file path=xl/sharedStrings.xml><?xml version="1.0" encoding="utf-8"?>
<sst xmlns="http://schemas.openxmlformats.org/spreadsheetml/2006/main" count="11360" uniqueCount="1982">
  <si>
    <t>Export VZ</t>
  </si>
  <si>
    <t>List obsahuje:</t>
  </si>
  <si>
    <t>3.0</t>
  </si>
  <si>
    <t>ZAMOK</t>
  </si>
  <si>
    <t>False</t>
  </si>
  <si>
    <t>{52348790-015d-4452-9295-ec578425afae}</t>
  </si>
  <si>
    <t>0,01</t>
  </si>
  <si>
    <t>21</t>
  </si>
  <si>
    <t>15</t>
  </si>
  <si>
    <t>REKAPITULACE STAVBY</t>
  </si>
  <si>
    <t>v ---  níže se nacházejí doplnkové a pomocné údaje k sestavám  --- v</t>
  </si>
  <si>
    <t>Návod na vyplnění</t>
  </si>
  <si>
    <t>0,001</t>
  </si>
  <si>
    <t>Kód:</t>
  </si>
  <si>
    <t>2015016-MHIC</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</si>
  <si>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</si>
  <si>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</si>
  <si>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komunikace Dr. M. Horákové v úseku Melantrichova – Hradební</t>
  </si>
  <si>
    <t>0,1</t>
  </si>
  <si>
    <t>KSO:</t>
  </si>
  <si>
    <t>827 21 12</t>
  </si>
  <si>
    <t>CC-CZ:</t>
  </si>
  <si>
    <t>22231</t>
  </si>
  <si>
    <t>1</t>
  </si>
  <si>
    <t>Místo:</t>
  </si>
  <si>
    <t>Liberec</t>
  </si>
  <si>
    <t>Datum:</t>
  </si>
  <si>
    <t>3.3.2016</t>
  </si>
  <si>
    <t>10</t>
  </si>
  <si>
    <t>100</t>
  </si>
  <si>
    <t>Zadavatel:</t>
  </si>
  <si>
    <t>IČ:</t>
  </si>
  <si>
    <t>00262978</t>
  </si>
  <si>
    <t>Statutární město Liberec</t>
  </si>
  <si>
    <t>DIČ:</t>
  </si>
  <si>
    <t>CZ00262978</t>
  </si>
  <si>
    <t>Uchazeč:</t>
  </si>
  <si>
    <t>Vyplň údaj</t>
  </si>
  <si>
    <t>Projektant:</t>
  </si>
  <si>
    <t>27497763</t>
  </si>
  <si>
    <t>SNOWPLAN, spol. s r.o.</t>
  </si>
  <si>
    <t>CZ27497763</t>
  </si>
  <si>
    <t>True</t>
  </si>
  <si>
    <t>Poznámka:</t>
  </si>
  <si>
    <t>Soupis prací je sestaven za využití položek Cenové soustavy ÚRS. Cenové a technické podmínky položek Cenové soustavy ÚRS, které nejsou uvedeny v soupisu prací (tzv.úvodní části katalogů) jsu neomezeně dálkově k dispozici na www.cs-urs.cz. Položky soupisu prací, které nemají ve sloupci "Cenová soustava" uveden žádný údaj, nepochází z Cenové soustavy ÚRS.
Je-li v kontrolním rozpočtu nebo v soupisu prací uvedena v kolonce ,,popis" obchodní značka jakéhokoliv materiálu, výrobku nebo technologie, má tento název pouze informativní charakter.
Pro ocenění a následně pro realizaci je možné použít i jiný materiál, výrobek nebo technologií, se srovnatelnými nebo lepšími užitnými vlastnostmi ,které odpovídají požadavkům dokumentace.</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</si>
  <si>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</si>
  <si>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</si>
  <si>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</si>
  <si>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</si>
  <si>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</si>
  <si>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</si>
  <si>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</si>
  <si>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</si>
  <si>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</si>
  <si>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</si>
  <si>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</si>
  <si>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</si>
  <si>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</si>
  <si>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</si>
  <si>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</si>
  <si>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</si>
  <si>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</si>
  <si>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</si>
  <si>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</si>
  <si>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</si>
  <si>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</si>
  <si>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</si>
  <si>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</si>
  <si>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</si>
  <si>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</si>
  <si>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</si>
  <si>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</si>
  <si>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</si>
  <si>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</si>
  <si>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</si>
  <si>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</si>
  <si>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</si>
  <si>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</si>
  <si>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</si>
  <si>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</si>
  <si>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</si>
  <si>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</si>
  <si>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</si>
  <si>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</si>
  <si>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01</t>
  </si>
  <si>
    <t>SO 101 + SO 102 - Rekonstrukce místní komunikace</t>
  </si>
  <si>
    <t>STA</t>
  </si>
  <si>
    <t>{7e830fea-86bd-465c-81e6-3a1561693b69}</t>
  </si>
  <si>
    <t>2</t>
  </si>
  <si>
    <t>02</t>
  </si>
  <si>
    <t>SO 104 - Dopravně inženýrské opatření</t>
  </si>
  <si>
    <t>{2a3713dd-59e1-4e0f-b57d-35ab2c95ea0c}</t>
  </si>
  <si>
    <t>03</t>
  </si>
  <si>
    <t>SO 301 - Rekonstrukce dešťové kanalizace</t>
  </si>
  <si>
    <t>{97cf73d7-715b-4618-be8e-2926221b3ac9}</t>
  </si>
  <si>
    <t>04</t>
  </si>
  <si>
    <t>SO 401A - Veřejné osvětlení</t>
  </si>
  <si>
    <t>{deee3f8a-09a2-4626-9e9e-e3817a779484}</t>
  </si>
  <si>
    <t>828 75 12</t>
  </si>
  <si>
    <t>05</t>
  </si>
  <si>
    <t>SO 401 - Veřejné osvětlení</t>
  </si>
  <si>
    <t>{b4c0da9e-e8b5-44f0-bd17-5a3a979073a9}</t>
  </si>
  <si>
    <t>08</t>
  </si>
  <si>
    <t>SO 491 - Kabeláž SSZ, PS 491 - Dopravní řešení SSZ</t>
  </si>
  <si>
    <t>{6acb13ab-18e1-4645-b8ed-c22ae8515ad2}</t>
  </si>
  <si>
    <t>09</t>
  </si>
  <si>
    <t>VRN - Vedlejší rozpočtové náklady</t>
  </si>
  <si>
    <t>{eaee1c8d-1250-4f47-84f7-10beda3f3ef2}</t>
  </si>
  <si>
    <t>Zpět na list:</t>
  </si>
  <si>
    <t>B21</t>
  </si>
  <si>
    <t>899</t>
  </si>
  <si>
    <t>B12</t>
  </si>
  <si>
    <t>129</t>
  </si>
  <si>
    <t>KRYCÍ LIST SOUPISU</t>
  </si>
  <si>
    <t>B9</t>
  </si>
  <si>
    <t>33</t>
  </si>
  <si>
    <t>B8</t>
  </si>
  <si>
    <t>B32_1</t>
  </si>
  <si>
    <t>B32</t>
  </si>
  <si>
    <t>10,2</t>
  </si>
  <si>
    <t>C32_1</t>
  </si>
  <si>
    <t>C32</t>
  </si>
  <si>
    <t>7,5</t>
  </si>
  <si>
    <t>Objekt:</t>
  </si>
  <si>
    <t>D32_1</t>
  </si>
  <si>
    <t>D32</t>
  </si>
  <si>
    <t>262,5</t>
  </si>
  <si>
    <t>01 - SO 101 + SO 102 - Rekonstrukce místní komunikace</t>
  </si>
  <si>
    <t>E32</t>
  </si>
  <si>
    <t>52,5</t>
  </si>
  <si>
    <t>B34_1</t>
  </si>
  <si>
    <t>B34</t>
  </si>
  <si>
    <t>120</t>
  </si>
  <si>
    <t>C34_1</t>
  </si>
  <si>
    <t>C34</t>
  </si>
  <si>
    <t>68</t>
  </si>
  <si>
    <t>B35</t>
  </si>
  <si>
    <t>60</t>
  </si>
  <si>
    <t>C35</t>
  </si>
  <si>
    <t>B37</t>
  </si>
  <si>
    <t>C37</t>
  </si>
  <si>
    <t>A41</t>
  </si>
  <si>
    <t>50</t>
  </si>
  <si>
    <t>B41</t>
  </si>
  <si>
    <t>1750</t>
  </si>
  <si>
    <t>C41</t>
  </si>
  <si>
    <t>-92,8</t>
  </si>
  <si>
    <t>D41</t>
  </si>
  <si>
    <t>117</t>
  </si>
  <si>
    <t>28474961</t>
  </si>
  <si>
    <t>B42</t>
  </si>
  <si>
    <t>-46,9</t>
  </si>
  <si>
    <t>NÝDRLE - projektová kancelář</t>
  </si>
  <si>
    <t>CZ28474961</t>
  </si>
  <si>
    <t>B50</t>
  </si>
  <si>
    <t>297</t>
  </si>
  <si>
    <t>B71</t>
  </si>
  <si>
    <t>A78</t>
  </si>
  <si>
    <t>B78</t>
  </si>
  <si>
    <t>6</t>
  </si>
  <si>
    <t>C78</t>
  </si>
  <si>
    <t>B2</t>
  </si>
  <si>
    <t>1747,5</t>
  </si>
  <si>
    <t>C2</t>
  </si>
  <si>
    <t>1389,85</t>
  </si>
  <si>
    <t>D2</t>
  </si>
  <si>
    <t>229,24</t>
  </si>
  <si>
    <t>E2</t>
  </si>
  <si>
    <t>8,52</t>
  </si>
  <si>
    <t>F2</t>
  </si>
  <si>
    <t>32</t>
  </si>
  <si>
    <t>G2</t>
  </si>
  <si>
    <t>6,3</t>
  </si>
  <si>
    <t>REKAPITULACE ČLENĚNÍ SOUPISU PRACÍ</t>
  </si>
  <si>
    <t>Kód dílu - Popis</t>
  </si>
  <si>
    <t>Cena celkem [CZK]</t>
  </si>
  <si>
    <t>Náklady soupisu celkem</t>
  </si>
  <si>
    <t>-1</t>
  </si>
  <si>
    <t>0 - Všeobecné konstrukce a práce</t>
  </si>
  <si>
    <t>1 - Zemní práce</t>
  </si>
  <si>
    <t>4 - Vodorovné konstrukce</t>
  </si>
  <si>
    <t>5 - Komunikace</t>
  </si>
  <si>
    <t>8 - Potrubí</t>
  </si>
  <si>
    <t>9 - Ostatní konstrukce a práce</t>
  </si>
  <si>
    <t>7 - Přidružená stavební výroba</t>
  </si>
  <si>
    <t>SOUPIS PRACÍ</t>
  </si>
  <si>
    <t>PČ</t>
  </si>
  <si>
    <t>Popis</t>
  </si>
  <si>
    <t>MJ</t>
  </si>
  <si>
    <t>Množství</t>
  </si>
  <si>
    <t>J.cena [CZK]</t>
  </si>
  <si>
    <t>Cenová soustava</t>
  </si>
  <si>
    <t>Poznámka</t>
  </si>
  <si>
    <t>J. Nh [h]</t>
  </si>
  <si>
    <t>Nh celkem [h]</t>
  </si>
  <si>
    <t>J. hmotnost
[t]</t>
  </si>
  <si>
    <t>Hmotnost
celkem [t]</t>
  </si>
  <si>
    <t>J. suť [t]</t>
  </si>
  <si>
    <t>Suť Celkem [t]</t>
  </si>
  <si>
    <t>Všeobecné konstrukce a práce</t>
  </si>
  <si>
    <t>ROZPOCET</t>
  </si>
  <si>
    <t>K</t>
  </si>
  <si>
    <t>014101</t>
  </si>
  <si>
    <t>POPLATKY ZA SKLÁDKU</t>
  </si>
  <si>
    <t>M3</t>
  </si>
  <si>
    <t>2015_OTSKP</t>
  </si>
  <si>
    <t>4</t>
  </si>
  <si>
    <t>757258663</t>
  </si>
  <si>
    <t>P</t>
  </si>
  <si>
    <t>Poznámka k položce:
zemina zahrnuje veškeré poplatky provozovateli skládky související s uložením odpadu na skládce.</t>
  </si>
  <si>
    <t>014102</t>
  </si>
  <si>
    <t>T</t>
  </si>
  <si>
    <t>-1312772220</t>
  </si>
  <si>
    <t>Poznámka k položce:
stavební suť zahrnuje veškeré poplatky provozovateli skládky související s uložením odpadu na skládce.</t>
  </si>
  <si>
    <t>VV</t>
  </si>
  <si>
    <t>A2_1</t>
  </si>
  <si>
    <t>"z pol.č. 113326: "932"m3"*1.8"t/m3</t>
  </si>
  <si>
    <t>"z pol.č. 113356: "699"m3"*2,5"t/m3</t>
  </si>
  <si>
    <t>"z pol.č. 113439: "631,75"m3"*2.2"t/m3</t>
  </si>
  <si>
    <t>"z pol.č. 113486: "104,2"m3"*2.2"t/m3</t>
  </si>
  <si>
    <t>"z pol.č. 113514: "213"m"*0.04"t/m</t>
  </si>
  <si>
    <t>"z pol.č. 113524: "320"m"*0.1"t/m</t>
  </si>
  <si>
    <t>"z pol.č. 96687: "21"ks"*0.3"t/ks</t>
  </si>
  <si>
    <t>H2</t>
  </si>
  <si>
    <t>"Celkem: "A2_1+B2+C2+D2+E2+F2+G2</t>
  </si>
  <si>
    <t>Zemní práce</t>
  </si>
  <si>
    <t>3</t>
  </si>
  <si>
    <t>11120</t>
  </si>
  <si>
    <t>ODSTRANĚNÍ KŘOVIN</t>
  </si>
  <si>
    <t>M2</t>
  </si>
  <si>
    <t>-1042408551</t>
  </si>
  <si>
    <t>Poznámka k položce:
 odstranění křovin a stromů do průměru 100 mm
doprava dřevin bez ohledu na vzdálenost
spálení na hromadách nebo štěpkování</t>
  </si>
  <si>
    <t>113174</t>
  </si>
  <si>
    <t>ODSTRAN KRYTU VOZOVEK A CHODNÍKŮ Z DLAŽEB KOSTEK, ODVOZ DO 5KM</t>
  </si>
  <si>
    <t>-486027121</t>
  </si>
  <si>
    <t>Poznámka k položce:
kamenná kostka drobná
odvoz na deponii stavebníka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</si>
  <si>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5</t>
  </si>
  <si>
    <t>113326</t>
  </si>
  <si>
    <t>ODSTRAN PODKL VOZOVEK A CHODNÍKŮ Z KAMENIVA NESTMEL, ODVOZ DO 12KM</t>
  </si>
  <si>
    <t>410875054</t>
  </si>
  <si>
    <t>Poznámka k položce: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</si>
  <si>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A5_1</t>
  </si>
  <si>
    <t>4660,0*0,20</t>
  </si>
  <si>
    <t>113356</t>
  </si>
  <si>
    <t>ODSTRAN PODKLADU VOZOVEK A CHOD Z BETONU, ODVOZ DO 12KM</t>
  </si>
  <si>
    <t>334454040</t>
  </si>
  <si>
    <t>A6_1</t>
  </si>
  <si>
    <t>4660,0*0,15</t>
  </si>
  <si>
    <t>7</t>
  </si>
  <si>
    <t>113439</t>
  </si>
  <si>
    <t>ODSTRAN KRYTU VOZ A CHOD S ASFALT POJIVEM VČET PODKLADU, ODVOZ DO 50KM</t>
  </si>
  <si>
    <t>727656405</t>
  </si>
  <si>
    <t>Poznámka k položce:
živice odvoz 50km
ostatní suť do 12km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</si>
  <si>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8</t>
  </si>
  <si>
    <t>113486</t>
  </si>
  <si>
    <t>ODSTRANĚNÍ KRYTU CHODNÍKŮ Z DLAŽDIC VČETNĚ PODKLADU, ODVOZ DO 12KM</t>
  </si>
  <si>
    <t>-776391333</t>
  </si>
  <si>
    <t>A8_1</t>
  </si>
  <si>
    <t>"stáv. chodníky s dlážděnou. kcí:" 140.0*0.25+160.0*0.370</t>
  </si>
  <si>
    <t>"obnova nad IS mimo řešený úsek: "40.0*0.25</t>
  </si>
  <si>
    <t>C8</t>
  </si>
  <si>
    <t>"Celkem: "A8_1+B8</t>
  </si>
  <si>
    <t>9</t>
  </si>
  <si>
    <t>113514</t>
  </si>
  <si>
    <t>ODSTRANĚNÍ ZÁHONOVÝCH OBRUBNÍKŮ, ODVOZ DO 5KM</t>
  </si>
  <si>
    <t>M</t>
  </si>
  <si>
    <t>-966664254</t>
  </si>
  <si>
    <t>A9_1</t>
  </si>
  <si>
    <t>180,0</t>
  </si>
  <si>
    <t>"obnova nad IS mimo řešený úsek: "33,0</t>
  </si>
  <si>
    <t>C9</t>
  </si>
  <si>
    <t>"Celkem: "A9_1+B9</t>
  </si>
  <si>
    <t>113524</t>
  </si>
  <si>
    <t>ODSTRANĚNÍ CHODNÍKOVÝCH OBRUBNÍKŮ BETONOVÝCH, ODVOZ DO 5KM</t>
  </si>
  <si>
    <t>-916491718</t>
  </si>
  <si>
    <t>11</t>
  </si>
  <si>
    <t>113534</t>
  </si>
  <si>
    <t>ODSTRANĚNÍ CHODNÍKOVÝCH KAMENNÝCH OBRUBNÍKŮ, ODVOZ DO 5KM</t>
  </si>
  <si>
    <t>-1449542944</t>
  </si>
  <si>
    <t>Poznámka k položce:
odvoz na deponii stavebníka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</si>
  <si>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A11_1</t>
  </si>
  <si>
    <t>415,0</t>
  </si>
  <si>
    <t>12</t>
  </si>
  <si>
    <t>113726</t>
  </si>
  <si>
    <t>FRÉZOVÁNÍ VOZOVEK ASFALTOVÝCH, ODVOZ DO 12KM</t>
  </si>
  <si>
    <t>1644629913</t>
  </si>
  <si>
    <t>A12</t>
  </si>
  <si>
    <t>"obnova nad IS mimo řešený úsek: "860,0"m2"*0,15</t>
  </si>
  <si>
    <t>C12</t>
  </si>
  <si>
    <t>"Celkem: "A12+B12</t>
  </si>
  <si>
    <t>13</t>
  </si>
  <si>
    <t>12373</t>
  </si>
  <si>
    <t>ODKOP PRO SPOD STAVBU SILNIC A ŽELEZNIC TŘ. I</t>
  </si>
  <si>
    <t>-1124240994</t>
  </si>
  <si>
    <t>Poznámka k položce: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</si>
  <si>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A13</t>
  </si>
  <si>
    <t>58.0*0.50+(53,0+37,0)*0.25+700.0*0.25</t>
  </si>
  <si>
    <t>14</t>
  </si>
  <si>
    <t>12573.a</t>
  </si>
  <si>
    <t>VYKOPÁVKY ZE ZEMNÍKŮ A SKLÁDEK TŘ. I</t>
  </si>
  <si>
    <t>1917499506</t>
  </si>
  <si>
    <t>Poznámka k položce:
nákup a dovoz vhodné násypové zeminy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
- poplatek za materiál ze zemníku (zemina, ornice)</t>
  </si>
  <si>
    <t>A14</t>
  </si>
  <si>
    <t>"pro pol.č. 17310: "140.0</t>
  </si>
  <si>
    <t>12573.b</t>
  </si>
  <si>
    <t>-1267336188</t>
  </si>
  <si>
    <t>Poznámka k položce:
zemina vhodná k rekultivaci ploch
nákup a doprava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
- poplatek za materiál ze zemníku (zemina, ornice)</t>
  </si>
  <si>
    <t>A15_1</t>
  </si>
  <si>
    <t>"pro pol.č. 18232: "295.0+50.0+4*6.50"m2</t>
  </si>
  <si>
    <t>16</t>
  </si>
  <si>
    <t>13173.a</t>
  </si>
  <si>
    <t>HLOUBENÍ JAM ZAPAŽ I NEPAŽ TŘ. I</t>
  </si>
  <si>
    <t>891481938</t>
  </si>
  <si>
    <t>Poznámka k položce:
dokopávka pro UV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</si>
  <si>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A16_1</t>
  </si>
  <si>
    <t>"pod UV: "27*0.50*0.50*1.20</t>
  </si>
  <si>
    <t>17</t>
  </si>
  <si>
    <t>13273.a</t>
  </si>
  <si>
    <t>HLOUBENÍ RÝH ŠÍŘ DO 2M PAŽ I NEPAŽ TŘ. I</t>
  </si>
  <si>
    <t>-1084111741</t>
  </si>
  <si>
    <t>Poznámka k položce:
ruční odkrytí kabelových tras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</si>
  <si>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A17_1</t>
  </si>
  <si>
    <t>41.0*0.50*0.70</t>
  </si>
  <si>
    <t>18</t>
  </si>
  <si>
    <t>17120</t>
  </si>
  <si>
    <t>ULOŽENÍ SYPANINY DO NÁSYPŮ A NA SKLÁDKY BEZ ZHUTNĚNÍ</t>
  </si>
  <si>
    <t>-747012893</t>
  </si>
  <si>
    <t>Poznámka k položce:
 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</si>
  <si>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19</t>
  </si>
  <si>
    <t>17310</t>
  </si>
  <si>
    <t>ZEMNÍ KRAJNICE A DOSYPÁVKY SE ZHUTNĚNÍM</t>
  </si>
  <si>
    <t>-855602657</t>
  </si>
  <si>
    <t>Poznámka k položce:
 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</si>
  <si>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A19</t>
  </si>
  <si>
    <t>200.0"m2"*0.50+50.0*1.0*0.20+120.0"m2"*0.25</t>
  </si>
  <si>
    <t>20</t>
  </si>
  <si>
    <t>17411</t>
  </si>
  <si>
    <t>ZÁSYP JAM A RÝH ZEMINOU SE ZHUTNĚNÍM</t>
  </si>
  <si>
    <t>-1614776357</t>
  </si>
  <si>
    <t>Poznámka k položce:
 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</si>
  <si>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A20</t>
  </si>
  <si>
    <t>"z pol.č. 13273: "41.0*0.50*0.70</t>
  </si>
  <si>
    <t>18110</t>
  </si>
  <si>
    <t>ÚPRAVA PLÁNĚ SE ZHUTNĚNÍM V HORNINĚ TŘ. I</t>
  </si>
  <si>
    <t>-1441950704</t>
  </si>
  <si>
    <t>Poznámka k položce:
 položka zahrnuje úpravu pláně včetně vyrovnání výškových rozdílů. Míru zhutnění určuje projekt.</t>
  </si>
  <si>
    <t>A21_1</t>
  </si>
  <si>
    <t>5174,0+68,0+1750,0+210,0+(911.0*0.25)</t>
  </si>
  <si>
    <t>"obnova nad IS mimo řešený úsek: "750,0"m2"+70,0"m2"+79,0"m2</t>
  </si>
  <si>
    <t>C21</t>
  </si>
  <si>
    <t>"Celkem: "A21_1+B21</t>
  </si>
  <si>
    <t>22</t>
  </si>
  <si>
    <t>18232</t>
  </si>
  <si>
    <t>ROZPROSTŘENÍ ORNICE V ROVINĚ V TL DO 0,15M</t>
  </si>
  <si>
    <t>1502979498</t>
  </si>
  <si>
    <t>Poznámka k položce:
 položka zahrnuje:
nutné přemístění ornice z dočasných skládek vzdálených do 50m
rozprostření ornice v předepsané tloušťce v rovině a ve svahu do 1:5</t>
  </si>
  <si>
    <t>A22_1</t>
  </si>
  <si>
    <t>295.0"m2"+50.0"m2</t>
  </si>
  <si>
    <t>23</t>
  </si>
  <si>
    <t>18241</t>
  </si>
  <si>
    <t>ZALOŽENÍ TRÁVNÍKU RUČNÍM VÝSEVEM</t>
  </si>
  <si>
    <t>-886846800</t>
  </si>
  <si>
    <t>Poznámka k položce:
 Zahrnuje dodání předepsané travní směsi, její výsev na ornici, zalévání, první pokosení, to vše bez ohledu na sklon terénu</t>
  </si>
  <si>
    <t>A23_1</t>
  </si>
  <si>
    <t>50.0*1.0</t>
  </si>
  <si>
    <t>24</t>
  </si>
  <si>
    <t>18311</t>
  </si>
  <si>
    <t>ZALOŽENÍ ZÁHONU PRO VÝSADBU</t>
  </si>
  <si>
    <t>2061880545</t>
  </si>
  <si>
    <t>Poznámka k položce:
 položka zahrnuje založení záhonu, urovnání, naložení a odvoz odpadu, to vše bez ohledu na sklon terénu</t>
  </si>
  <si>
    <t>25</t>
  </si>
  <si>
    <t>18331</t>
  </si>
  <si>
    <t>SADOVNICKÉ OBDĚLÁNÍ PŮDY</t>
  </si>
  <si>
    <t>-128525144</t>
  </si>
  <si>
    <t>Poznámka k položce:
 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</si>
  <si>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26</t>
  </si>
  <si>
    <t>18461</t>
  </si>
  <si>
    <t>MULČOVÁNÍ</t>
  </si>
  <si>
    <t>1048048432</t>
  </si>
  <si>
    <t>Poznámka k položce:
+mulč.fólie položka zahrnuje dodání a rozprostření mulčovací kůry nebo štěpky v předepsané tloušťce nebo mulčovací textilie bez ohledu na sklon terénu, stabilizaci mulče proti erozi, přísady proti vznícení mulče, naložení a odvoz odpadu</t>
  </si>
  <si>
    <t>A26_1</t>
  </si>
  <si>
    <t>295,0+4*3,0"m2</t>
  </si>
  <si>
    <t>27</t>
  </si>
  <si>
    <t>184A2</t>
  </si>
  <si>
    <t>VYSAZOVÁNÍ KEŘŮ LISTNATÝCH BEZ BALU VČETNĚ VÝKOPU JAMKY</t>
  </si>
  <si>
    <t>KUS</t>
  </si>
  <si>
    <t>-1306034722</t>
  </si>
  <si>
    <t>Poznámka k položce:
včetně všech přidružených sadovnických prací, zálivky a rekultivace Položka vysazování keřů zahrnuje i hloubení jamek (min. rozměry pro keře 30/30/30cm) s event. výměnou půdy, s hnojením anorganickým hnojivem a přídavkem organického hnojiva min. 2kg pro keře, zálivku, kůly, a pod.
položka zahrnuje veškerý materiál, výrobky a polotovary, včetně mimostaveništní a vnitrostaveništní dopravy (rovněž přesuny), včetně naložení a složení, případně s uložením</t>
  </si>
  <si>
    <t>28</t>
  </si>
  <si>
    <t>184B13</t>
  </si>
  <si>
    <t>VYSAZOVÁNÍ STROMŮ LISTNATÝCH S BALEM OBVOD KMENE DO 12CM, PODCHOZÍ VÝŠ MIN 2,2M</t>
  </si>
  <si>
    <t>-1458918320</t>
  </si>
  <si>
    <t>PP</t>
  </si>
  <si>
    <t>Poznámka k položce:
Robinia pseudoacacia 'Umbraculifera' 
VČETNĚ VŠECH SADOVNICKÝCH PRACÍ A MATERIÁLU PRO VÝSADBU DO KVĚTINÁČE Položka vysazování stromů zahrnuje i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</si>
  <si>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Vodorovné konstrukce</t>
  </si>
  <si>
    <t>29</t>
  </si>
  <si>
    <t>434313</t>
  </si>
  <si>
    <t>SCHODIŠŤ STUPNĚ Z PROST BETONU DO C16/20 (B20)</t>
  </si>
  <si>
    <t>1200053785</t>
  </si>
  <si>
    <t>Poznámka k položce:
dobetonávka stupňů u č.p. 60 -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</si>
  <si>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A29_1</t>
  </si>
  <si>
    <t>(0.13*0.37*3.60)+(0.26*0.37*3.60)</t>
  </si>
  <si>
    <t>30</t>
  </si>
  <si>
    <t>451312</t>
  </si>
  <si>
    <t>PODKLADNÍ A VÝPLŇOVÉ VRSTVY Z PROSTÉHO BETONU C12/15</t>
  </si>
  <si>
    <t>-557593770</t>
  </si>
  <si>
    <t>Poznámka k položce: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</si>
  <si>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A30_1</t>
  </si>
  <si>
    <t>"pod UV: "27*0.50*0.50*0.15</t>
  </si>
  <si>
    <t>Komunikace</t>
  </si>
  <si>
    <t>31</t>
  </si>
  <si>
    <t>561401</t>
  </si>
  <si>
    <t>KAMENIVO ZPEVNĚNÉ CEMENTEM TŘ. I</t>
  </si>
  <si>
    <t>788539687</t>
  </si>
  <si>
    <t>Poznámka k položce:
SC C 8/10 -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</si>
  <si>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A31_1</t>
  </si>
  <si>
    <t>"vozovka: "5174.0*0,17</t>
  </si>
  <si>
    <t>56330.A</t>
  </si>
  <si>
    <t>VOZOVKOVÉ VRSTVY ZE ŠTĚRKODRTI</t>
  </si>
  <si>
    <t>-2027072657</t>
  </si>
  <si>
    <t>Poznámka k položce:
ŠDa 32/63
ŠDa 16/63
ŠDA 16/32 - dodání kameniva předepsané kvality a zrnitosti
- rozprostření a zhutnění vrstvy v předepsané tloušťce
- zřízení vrstvy bez rozlišení šířky, pokládání vrstvy po etapách
- nezahrnuje postřiky, nátěry</t>
  </si>
  <si>
    <t>A32_1</t>
  </si>
  <si>
    <t>"vozovka: "5174.0*0.17</t>
  </si>
  <si>
    <t>"cyklo v prostoru vysazené chodníkové plochy: "68.0*0.15</t>
  </si>
  <si>
    <t>"vysazené chodníkové plochy+fyz. ostrůvky: "50.0*0.15</t>
  </si>
  <si>
    <t>"chodníky: "1750.0*0.15</t>
  </si>
  <si>
    <t>"sjezdy: "210.0*0.25</t>
  </si>
  <si>
    <t>F32</t>
  </si>
  <si>
    <t>"Celkem: "A32_1+B32_1+C32_1+D32_1+E32</t>
  </si>
  <si>
    <t>567303</t>
  </si>
  <si>
    <t>VRSTVY PRO OBNOVU A OPRAVY ZE ŠTĚRKODRTI</t>
  </si>
  <si>
    <t>-54634754</t>
  </si>
  <si>
    <t>Poznámka k položce:
 - dodání kameniva předepsané kvality a zrnitosti
- rozprostření a zhutnění vrstvy v předepsané tloušťce
- zřízení vrstvy bez rozlišení šířky, pokládání vrstvy po etapách
- nezahrnuje postřiky, nátěry</t>
  </si>
  <si>
    <t>A33_1</t>
  </si>
  <si>
    <t>"obnova nad IS mimo řešený úsek: "860,0*(0,15+0,20)+(40,0+70.0+77.0)*0.15</t>
  </si>
  <si>
    <t>34</t>
  </si>
  <si>
    <t>572213</t>
  </si>
  <si>
    <t>SPOJOVACÍ POSTŘIK Z EMULZE DO 0,5KG/M2</t>
  </si>
  <si>
    <t>-615463130</t>
  </si>
  <si>
    <t>Poznámka k položce:
 - dodání všech předepsaných materiálů pro postřiky v předepsaném množství
- provedení dle předepsaného technologického předpisu
- zřízení vrstvy bez rozlišení šířky, pokládání vrstvy po etapách
- úpravu napojení, ukončení</t>
  </si>
  <si>
    <t>A34_1</t>
  </si>
  <si>
    <t>"vozovka: "5174.0*3+200.0*2</t>
  </si>
  <si>
    <t>"napojení na stáv. vozovku: "60.0*1.0*2</t>
  </si>
  <si>
    <t>"cyklo v prostoru vysazené chodníkové plochy: "68.0</t>
  </si>
  <si>
    <t>D34</t>
  </si>
  <si>
    <t>"Celkem: "A34_1+B34_1+C34_1</t>
  </si>
  <si>
    <t>35</t>
  </si>
  <si>
    <t>574C78</t>
  </si>
  <si>
    <t>ASFALTOVÝ BETON PRO LOŽNÍ VRSTVY ACL 22+, 22S TL. 80MM</t>
  </si>
  <si>
    <t>1983675120</t>
  </si>
  <si>
    <t>Poznámka k položce: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</si>
  <si>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A35</t>
  </si>
  <si>
    <t>"vozovka: "5174.0+200.0</t>
  </si>
  <si>
    <t>"napojení na stáv. vozovku: "60.0*1.0</t>
  </si>
  <si>
    <t>D35</t>
  </si>
  <si>
    <t>"Celkem: "A35+B35+C35</t>
  </si>
  <si>
    <t>36</t>
  </si>
  <si>
    <t>574E58</t>
  </si>
  <si>
    <t>ASFALTOVÝ BETON PRO PODKLADNÍ VRSTVY ACP 22+, 22S TL. 60MM</t>
  </si>
  <si>
    <t>1405847112</t>
  </si>
  <si>
    <t>A36</t>
  </si>
  <si>
    <t>"vozovka: "5174.0</t>
  </si>
  <si>
    <t>37</t>
  </si>
  <si>
    <t>574I54</t>
  </si>
  <si>
    <t>ASFALTOVÝ KOBEREC MASTIXOVÝ SMA 11+, 11S TL. 40MM</t>
  </si>
  <si>
    <t>-968110707</t>
  </si>
  <si>
    <t>A37_1</t>
  </si>
  <si>
    <t>D37</t>
  </si>
  <si>
    <t>"Celkem: "A37_1+B37+C37</t>
  </si>
  <si>
    <t>38</t>
  </si>
  <si>
    <t>577212</t>
  </si>
  <si>
    <t>VRSTVY PRO OBNOVU, OPRAVY - SPOJ POSTŘIK DO 0,5KG/M2</t>
  </si>
  <si>
    <t>-1513072124</t>
  </si>
  <si>
    <t>A38</t>
  </si>
  <si>
    <t>"obnova nad IS mimo řešený úsek: "860,0</t>
  </si>
  <si>
    <t>39</t>
  </si>
  <si>
    <t>577401</t>
  </si>
  <si>
    <t>VRSTVY PRO OBNOVU A OPRAVY Z ASF BETONU ACO, ACL</t>
  </si>
  <si>
    <t>1449136440</t>
  </si>
  <si>
    <t>A39</t>
  </si>
  <si>
    <t>"obnova nad IS mimo řešený úsek: "860,0*0,05</t>
  </si>
  <si>
    <t>40</t>
  </si>
  <si>
    <t>577406</t>
  </si>
  <si>
    <t>VRSTVY PRO OBNOVU A OPRAVY Z ASF BETONU ACP</t>
  </si>
  <si>
    <t>-555500845</t>
  </si>
  <si>
    <t>A40_1</t>
  </si>
  <si>
    <t>"obnova nad IS mimo řešený úsek: "860,0*0,15</t>
  </si>
  <si>
    <t>41</t>
  </si>
  <si>
    <t>582611</t>
  </si>
  <si>
    <t>KRYTY Z BETON DLAŽDIC SE ZÁMKEM ŠEDÝCH TL 60MM DO LOŽE Z KAM</t>
  </si>
  <si>
    <t>-787798261</t>
  </si>
  <si>
    <t>Poznámka k položce:
šedá, hladká, tl. 60mm
tl. lože 40mm -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</si>
  <si>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"vysazené chodníkové plochy+fyz. ostrůvky: "50.0</t>
  </si>
  <si>
    <t>"chodníky: "1750.0</t>
  </si>
  <si>
    <t>"odpočet hmatové A41 kontrasní dlažby: "-(65.0+13.4+14.4)</t>
  </si>
  <si>
    <t>"obnova nad IS mimo řešený úsek: "77.0+40,0</t>
  </si>
  <si>
    <t>E41</t>
  </si>
  <si>
    <t>"Celkem: "A41+B41+C41+D41</t>
  </si>
  <si>
    <t>42</t>
  </si>
  <si>
    <t>582612</t>
  </si>
  <si>
    <t>KRYTY Z BETON DLAŽDIC SE ZÁMKEM ŠEDÝCH TL 80MM DO LOŽE Z KAM</t>
  </si>
  <si>
    <t>1458353609</t>
  </si>
  <si>
    <t>Poznámka k položce:
šedá, hladká, tl. 80mm
tl.lože 40mm -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</si>
  <si>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A42_1</t>
  </si>
  <si>
    <t>"sjezdy: "210.0</t>
  </si>
  <si>
    <t>"odpočet hmatové dlažby: "-(17.5+14.6+14,8)</t>
  </si>
  <si>
    <t>C42</t>
  </si>
  <si>
    <t>"Celkem: "A42_1+B42</t>
  </si>
  <si>
    <t>43</t>
  </si>
  <si>
    <t>582614</t>
  </si>
  <si>
    <t>KRYTY Z BETON DLAŽDIC SE ZÁMKEM BAREV TL 60MM DO LOŽE Z KAM</t>
  </si>
  <si>
    <t>-511672492</t>
  </si>
  <si>
    <t>Poznámka k položce:
nástupní hrana zastávky, červená dl. hladká -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</si>
  <si>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A43</t>
  </si>
  <si>
    <t>2*18.0*0.40</t>
  </si>
  <si>
    <t>44</t>
  </si>
  <si>
    <t>582617.a</t>
  </si>
  <si>
    <t>KRYTY Z BETON DLAŽDIC SE ZÁMKEM ŠEDÝCH RELIÉF TL 60MM DO LOŽE Z KAM</t>
  </si>
  <si>
    <t>511132269</t>
  </si>
  <si>
    <t>Poznámka k položce:
hmatová šedá tl. 60mm -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</si>
  <si>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45</t>
  </si>
  <si>
    <t>582618.a</t>
  </si>
  <si>
    <t>KRYTY Z BETON DLAŽDIC SE ZÁMKEM ŠEDÝCH RELIÉF TL 80MM DO LOŽE Z KAM</t>
  </si>
  <si>
    <t>1601326018</t>
  </si>
  <si>
    <t>Poznámka k položce:
hmatová šedá tl. 80mm -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</si>
  <si>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46</t>
  </si>
  <si>
    <t>582618.b</t>
  </si>
  <si>
    <t>1963792740</t>
  </si>
  <si>
    <t>Poznámka k položce:
hmatová šedá - vodící drážka -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</si>
  <si>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A46</t>
  </si>
  <si>
    <t>37.0*0.40</t>
  </si>
  <si>
    <t>47</t>
  </si>
  <si>
    <t>58261A</t>
  </si>
  <si>
    <t>KRYTY Z BETON DLAŽDIC SE ZÁMKEM BAREV RELIÉF TL 60MM DO LOŽE Z KAM</t>
  </si>
  <si>
    <t>2145910954</t>
  </si>
  <si>
    <t>Poznámka k položce:
hmatová červená tl. 60mm -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</si>
  <si>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48</t>
  </si>
  <si>
    <t>58261B</t>
  </si>
  <si>
    <t>KRYTY Z BETON DLAŽDIC SE ZÁMKEM BAREV RELIÉF TL 80MM DO LOŽE Z KAM</t>
  </si>
  <si>
    <t>372362636</t>
  </si>
  <si>
    <t>Poznámka k položce:
hmatová červená tl. 80mm -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</si>
  <si>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49</t>
  </si>
  <si>
    <t>587202</t>
  </si>
  <si>
    <t>PŘEDLÁŽDĚNÍ KRYTU Z DROBNÝCH KOSTEK</t>
  </si>
  <si>
    <t>512579078</t>
  </si>
  <si>
    <t>Poznámka k položce:
 -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</si>
  <si>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"v ploše stavby: "30,0"m2</t>
  </si>
  <si>
    <t>A49</t>
  </si>
  <si>
    <t>"obnova nad IS mimo řešený úsek: "70,0</t>
  </si>
  <si>
    <t>B49</t>
  </si>
  <si>
    <t>"Celkem: "A49</t>
  </si>
  <si>
    <t>58920</t>
  </si>
  <si>
    <t>VÝPLŇ SPAR MODIFIKOVANÝM ASFALTEM</t>
  </si>
  <si>
    <t>-1294515846</t>
  </si>
  <si>
    <t>Poznámka k položce:
 položka zahrnuje:
- dodávku předepsaného materiálu
- vyčištění a výplň spar tímto materiálem</t>
  </si>
  <si>
    <t>A50</t>
  </si>
  <si>
    <t>"napojení na stáv. vozovku: "60.0</t>
  </si>
  <si>
    <t>"obnova nad IS mimo řešený úsek: "297</t>
  </si>
  <si>
    <t>C50</t>
  </si>
  <si>
    <t>"Celkem: "A50+B50</t>
  </si>
  <si>
    <t>Potrubí</t>
  </si>
  <si>
    <t>51</t>
  </si>
  <si>
    <t>87727</t>
  </si>
  <si>
    <t>CHRÁNIČKY PŮLENÉ Z TRUB PLAST DN DO 100MM</t>
  </si>
  <si>
    <t>-625711898</t>
  </si>
  <si>
    <t>Poznámka k položce:
kabelové 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</si>
  <si>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A52</t>
  </si>
  <si>
    <t>12.0+12.0+15.0+2.0</t>
  </si>
  <si>
    <t>52</t>
  </si>
  <si>
    <t>89712</t>
  </si>
  <si>
    <t>VPUSŤ KANALIZAČNÍ ULIČNÍ KOMPLETNÍ Z BETONOVÝCH DÍLCŮ</t>
  </si>
  <si>
    <t>-632750079</t>
  </si>
  <si>
    <t>Poznámka k položce:
D400, typová uliční se sběrným košem a kalovým prostorem, litin.mříž 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</si>
  <si>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53</t>
  </si>
  <si>
    <t>89742</t>
  </si>
  <si>
    <t>VPUSŤ CHODNÍKOVÁ Z BETON DÍLCŮ</t>
  </si>
  <si>
    <t>-5313044</t>
  </si>
  <si>
    <t>Poznámka k položce:
typová obrubníková s bočním vtokem, se sběrným košem a kalovým prostorem, litin.poklop položka zahrnuje:
dodávku a osazení předepsaného dílce včetně mříže
předepsané podkladní konstrukce</t>
  </si>
  <si>
    <t>54</t>
  </si>
  <si>
    <t>89921</t>
  </si>
  <si>
    <t>VÝŠKOVÁ ÚPRAVA POKLOPŮ</t>
  </si>
  <si>
    <t>1300792776</t>
  </si>
  <si>
    <t>Poznámka k položce:
 - položka výškové úpravy zahrnuje všechny nutné práce a materiály pro zvýšení nebo snížení zařízení (včetně nutné úpravy stávajícího povrchu vozovky nebo chodníku).</t>
  </si>
  <si>
    <t>55</t>
  </si>
  <si>
    <t>89923</t>
  </si>
  <si>
    <t>VÝŠKOVÁ ÚPRAVA KRYCÍCH HRNCŮ</t>
  </si>
  <si>
    <t>1059416408</t>
  </si>
  <si>
    <t>Ostatní konstrukce a práce</t>
  </si>
  <si>
    <t>56</t>
  </si>
  <si>
    <t>9113A2</t>
  </si>
  <si>
    <t>SVODIDLO OCEL SILNIČ JEDNOSTR, ÚROVEŇ ZADRŽ N1, N2 - MONTÁŽ S PŘESUNEM (BEZ DODÁ</t>
  </si>
  <si>
    <t>685871309</t>
  </si>
  <si>
    <t>Poznámka k položce:
zpětné osazení svodidla položka zahrnuje:
- dopravu demontovaného zařízení z dočasné skládky
- jeho montáž a osazení na určeném místě včetně všech nutných konstrukcí a prací
- nutnou opravu poškozených částí, opravu nátěrů
- případnou náhradu zničených částí
nezahrnuje kompletní novou PKO</t>
  </si>
  <si>
    <t>57</t>
  </si>
  <si>
    <t>9113A3</t>
  </si>
  <si>
    <t>SVODIDLO OCEL SILNIČ JEDNOSTR, ÚROVEŇ ZADRŽ N1, N2 - DEMONTÁŽ S PŘESUNEM</t>
  </si>
  <si>
    <t>614036335</t>
  </si>
  <si>
    <t>Poznámka k položce:
dočasná demontáž svodidla po dobu stavby položka zahrnuje:
- demontáž a odstranění zařízení
- jeho odvoz na předepsané místo</t>
  </si>
  <si>
    <t>58</t>
  </si>
  <si>
    <t>914161</t>
  </si>
  <si>
    <t>DOPRAVNÍ ZNAČKY ZÁKLADNÍ VELIKOSTI HLINÍKOVÉ FÓLIE TŘ 1 - DODÁVKA A MONTÁŽ</t>
  </si>
  <si>
    <t>-1912687220</t>
  </si>
  <si>
    <t>Poznámka k položce:
 položka zahrnuje:
- dodávku a montáž značek v požadovaném provedení
- u dočasných (provizorních) značek a zařízení údržbu po celou dobu trvání funkce, náhradu zničených nebo ztracených kusů, nutnou opravu poškozených částí</t>
  </si>
  <si>
    <t>59</t>
  </si>
  <si>
    <t>914163.A</t>
  </si>
  <si>
    <t>DOPRAVNÍ ZNAČKY ZÁKLADNÍ VELIKOSTI HLINÍKOVÉ FÓLIE TŘ 1 - DEMONTÁŽ</t>
  </si>
  <si>
    <t>-656201590</t>
  </si>
  <si>
    <t>Poznámka k položce:
demontáž po dobu stvavby (pro zpětné použití)
VČ. SLOUPKU Položka zahrnuje odstranění, demontáž a odklizení materiálu s odvozem na předepsané místo</t>
  </si>
  <si>
    <t>914163.B</t>
  </si>
  <si>
    <t>-84730043</t>
  </si>
  <si>
    <t>Poznámka k položce:
VČ. SLOUPKU, ODVOZ DO DEPOZITU Položka zahrnuje odstranění, demontáž a odklizení materiálu s odvozem na předepsané místo</t>
  </si>
  <si>
    <t>61</t>
  </si>
  <si>
    <t>914451</t>
  </si>
  <si>
    <t>DOPRAVNÍ ZNAČKY 100X150CM HLINÍKOVÉ - DODÁVKA A MONTÁŽ</t>
  </si>
  <si>
    <t>-1187399834</t>
  </si>
  <si>
    <t>62</t>
  </si>
  <si>
    <t>914911</t>
  </si>
  <si>
    <t>SLOUPKY A STOJKY DOPRAVNÍCH ZNAČEK Z OCEL TRUBEK SE ZABETONOVÁNÍM - DODÁVKA A MO</t>
  </si>
  <si>
    <t>130363937</t>
  </si>
  <si>
    <t>Poznámka k položce:
 položka zahrnuje:
- sloupky a upevňovací zařízení včetně jejich osazení (betonová patka, zemní práce)
- u dočasných sloupků a upevňovacích zařízení údržbu po celou dobu trvání funkce, náhradu zničených nebo ztracených kusů, nutnou opravu poškozených částí</t>
  </si>
  <si>
    <t>63</t>
  </si>
  <si>
    <t>915211.a</t>
  </si>
  <si>
    <t>VODOROVNÉ DOPRAVNÍ ZNAČENÍ PLASTEM HLADKÉ - DODÁVKA A POKLÁDKA</t>
  </si>
  <si>
    <t>2130284580</t>
  </si>
  <si>
    <t>Poznámka k položce:
žlutá položka zahrnuje:
- dodání a pokládku nátěrového materiálu (měří se pouze natíraná plocha)
- předznačení a reflexní úpravu</t>
  </si>
  <si>
    <t>A64</t>
  </si>
  <si>
    <t>"V12: "126.0*0.125</t>
  </si>
  <si>
    <t>64</t>
  </si>
  <si>
    <t>915211.b</t>
  </si>
  <si>
    <t>-1292111579</t>
  </si>
  <si>
    <t>Poznámka k položce:
bílá položka zahrnuje:
- dodání a pokládku nátěrového materiálu (měří se pouze natíraná plocha)
- předznačení a reflexní úpravu</t>
  </si>
  <si>
    <t>65</t>
  </si>
  <si>
    <t>91551.a</t>
  </si>
  <si>
    <t>VODOROVNÉ DOPRAVNÍ ZNAČENÍ - PŘEDEM PŘIPRAVENÉ SYMBOLY</t>
  </si>
  <si>
    <t>934545448</t>
  </si>
  <si>
    <t>Poznámka k položce:
šipky položka zahrnuje:
- dodání a pokládku předepsaného symbolu
- zahrnuje předznačení a reflexní úpravu</t>
  </si>
  <si>
    <t>66</t>
  </si>
  <si>
    <t>91551.b</t>
  </si>
  <si>
    <t>-59522014</t>
  </si>
  <si>
    <t>Poznámka k položce:
V14 (cyklista+šipka) na červeném podkladu položka zahrnuje:
- dodání a pokládku předepsaného symbolu
- zahrnuje předznačení a reflexní úpravu</t>
  </si>
  <si>
    <t>67</t>
  </si>
  <si>
    <t>91551.c</t>
  </si>
  <si>
    <t>1513674437</t>
  </si>
  <si>
    <t>Poznámka k položce:
V 19 cyklista na červeném podkladu položka zahrnuje:
- dodání a pokládku předepsaného symbolu
- zahrnuje předznačení a reflexní úpravu</t>
  </si>
  <si>
    <t>91551.d</t>
  </si>
  <si>
    <t>459902929</t>
  </si>
  <si>
    <t>Poznámka k položce:
V15+symbol P4 (cyklista+P4) položka zahrnuje:
- dodání a pokládku předepsaného symbolu
- zahrnuje předznačení a reflexní úpravu</t>
  </si>
  <si>
    <t>69</t>
  </si>
  <si>
    <t>91552.a</t>
  </si>
  <si>
    <t>VODOR DOPRAV ZNAČ - PÍSMENA</t>
  </si>
  <si>
    <t>-1951732414</t>
  </si>
  <si>
    <t>Poznámka k položce:
žlutá položka zahrnuje:
- dodání a pokládku nátěrového materiálu
- předznačení a reflexní úpravu</t>
  </si>
  <si>
    <t>A70</t>
  </si>
  <si>
    <t>"V12a: 2x ZAS: "6"ks</t>
  </si>
  <si>
    <t>70</t>
  </si>
  <si>
    <t>917212</t>
  </si>
  <si>
    <t>ZÁHONOVÉ OBRUBY Z BETONOVÝCH OBRUBNÍKŮ ŠÍŘ 80MM</t>
  </si>
  <si>
    <t>1971793080</t>
  </si>
  <si>
    <t>Poznámka k položce:
80/250mm, vč. beton.lože Položka zahrnuje:
dodání a pokládku betonových obrubníků o rozměrech předepsaných zadávací dokumentací
betonové lože i boční betonovou opěrku.</t>
  </si>
  <si>
    <t>A71_1</t>
  </si>
  <si>
    <t>228,0"m</t>
  </si>
  <si>
    <t>"obnova nad IS mimo řešený úsek: "33,0"m</t>
  </si>
  <si>
    <t>C71</t>
  </si>
  <si>
    <t>"Celkem: "A71_1+B71</t>
  </si>
  <si>
    <t>71</t>
  </si>
  <si>
    <t>917223</t>
  </si>
  <si>
    <t>SILNIČNÍ A CHODNÍKOVÉ OBRUBY Z BETONOVÝCH OBRUBNÍKŮ ŠÍŘ 100MM</t>
  </si>
  <si>
    <t>535750550</t>
  </si>
  <si>
    <t>Poznámka k položce:
100/250mm, vč. beton.lože Položka zahrnuje:
dodání a pokládku betonových obrubníků o rozměrech předepsaných zadávací dokumentací
betonové lože i boční betonovou opěrku.</t>
  </si>
  <si>
    <t>72</t>
  </si>
  <si>
    <t>917224.a</t>
  </si>
  <si>
    <t>SILNIČNÍ A CHODNÍKOVÉ OBRUBY Z BETONOVÝCH OBRUBNÍKŮ ŠÍŘ 150MM</t>
  </si>
  <si>
    <t>-433277467</t>
  </si>
  <si>
    <t>Poznámka k položce:
150/250mm, vč. beton.lože Položka zahrnuje:
dodání a pokládku betonových obrubníků o rozměrech předepsaných zadávací dokumentací
betonové lože i boční betonovou opěrku.</t>
  </si>
  <si>
    <t>73</t>
  </si>
  <si>
    <t>917224.b</t>
  </si>
  <si>
    <t>433791457</t>
  </si>
  <si>
    <t>Poznámka k položce:
150/300mm, vč. beton.lože
nástupní hrana zastávky dl. 18m Položka zahrnuje:
dodání a pokládku betonových obrubníků o rozměrech předepsaných zadávací dokumentací
betonové lože i boční betonovou opěrku.</t>
  </si>
  <si>
    <t>A74_1</t>
  </si>
  <si>
    <t>2*18.0</t>
  </si>
  <si>
    <t>74</t>
  </si>
  <si>
    <t>917224.c</t>
  </si>
  <si>
    <t>-920627301</t>
  </si>
  <si>
    <t>Poznámka k položce:
vjezdový 150/150mm, vč. beton.lože Položka zahrnuje:
dodání a pokládku betonových obrubníků o rozměrech předepsaných zadávací dokumentací
betonové lože i boční betonovou opěrku.</t>
  </si>
  <si>
    <t>75</t>
  </si>
  <si>
    <t>91726</t>
  </si>
  <si>
    <t>KO OBRUBNÍKY BETONOVÉ</t>
  </si>
  <si>
    <t>334885240</t>
  </si>
  <si>
    <t>Poznámka k položce:
300/250mm, vč. beton.lože Položka zahrnuje:
dodání a pokládku betonových obrubníků o rozměrech předepsaných zadávací dokumentací
betonové lože i boční betonovou opěrku.</t>
  </si>
  <si>
    <t>76</t>
  </si>
  <si>
    <t>91782</t>
  </si>
  <si>
    <t>VÝŠKOVÁ ÚPRAVA OBRUBNÍKŮ KAMENNÝCH</t>
  </si>
  <si>
    <t>1641107501</t>
  </si>
  <si>
    <t>Poznámka k položce:
demontáž a zpětné osazení stáv. obrub + očištění obrub + nové beton.lože Položka výšková úprava obrub zahrnuje jejich vytrhání, očištění, manipulaci, nové betonové lože a osazení. Případné nutné doplnění novými obrubami se uvede v položkách 9172 až 9177.</t>
  </si>
  <si>
    <t>A77</t>
  </si>
  <si>
    <t>"obnova nad IS mimo řešený úsek: "160,0</t>
  </si>
  <si>
    <t>77</t>
  </si>
  <si>
    <t>919112</t>
  </si>
  <si>
    <t>ŘEZÁNÍ ASFALTOVÉHO KRYTU VOZOVEK TL DO 100MM</t>
  </si>
  <si>
    <t>1968715381</t>
  </si>
  <si>
    <t>Poznámka k položce:
 položka zahrnuje řezání vozovkové vrstvy v předepsané tloušťce, včetně spotřeby vody</t>
  </si>
  <si>
    <t>"napojení plochy cyklo A78 chodníku  vmístech vysazených chod.ploch: "6</t>
  </si>
  <si>
    <t>D78</t>
  </si>
  <si>
    <t>"Celkem: "A78+B78+C78</t>
  </si>
  <si>
    <t>78</t>
  </si>
  <si>
    <t>92940.A</t>
  </si>
  <si>
    <t>OZNAČNÍK ZASTÁVEK</t>
  </si>
  <si>
    <t>-1479264367</t>
  </si>
  <si>
    <t>Poznámka k položce:
OZNAČNÍK BUS- DEMONTÁŽ PŮVODNÍHO + DODÁVKA A MONTÁŽ NOVÉHO
typ dle požadavku dopravce (DPMLJ)
vybaven hmatným štítkem se základní informací v Braillově písmu Položka zahrnuje dodávku a osazení sloupku a označníku, nutné základové konstrukce, nutné zemní práce, nátěry, vnitrostaveništní a mimostaveništní dopravu veškerého materiálu.</t>
  </si>
  <si>
    <t>79</t>
  </si>
  <si>
    <t>936001</t>
  </si>
  <si>
    <t>ANGLICKÝ DVOREK PLASTOVÝ</t>
  </si>
  <si>
    <t>-834868082</t>
  </si>
  <si>
    <t>Poznámka k položce:
VČETNĚ MŘÍŽE A PŘÍSLUŠENSTVÍ
DODÁVKA A MONTÁŽ Položka stálé zařízení na destrukci mostu zahrnuje jedno kompletní zařízení v pilíři nebo opěře (sklípek, trubka a pod.).</t>
  </si>
  <si>
    <t>80</t>
  </si>
  <si>
    <t>93799.A</t>
  </si>
  <si>
    <t>MOBILIÁŘ - MOBILNÍ NÁDOBY NA ZELEŇ</t>
  </si>
  <si>
    <t>903875517</t>
  </si>
  <si>
    <t>Poznámka k položce:
květináče pro stromy, min. objem nádoby (vnitřní) 2,5m3 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</si>
  <si>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81</t>
  </si>
  <si>
    <t>96687</t>
  </si>
  <si>
    <t>VYBOURÁNÍ ULIČNÍCH VPUSTÍ KOMPLETNÍCH</t>
  </si>
  <si>
    <t>1310470291</t>
  </si>
  <si>
    <t>Poznámka k položce:
 -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</si>
  <si>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Přidružená stavební výroba</t>
  </si>
  <si>
    <t>82</t>
  </si>
  <si>
    <t>711112</t>
  </si>
  <si>
    <t>IZOLACE BĚŽNÝCH KONSTRUKCÍ PROTI ZEMNÍ VLHKOSTI ASFALTOVÝMI PÁSY</t>
  </si>
  <si>
    <t>-1279559429</t>
  </si>
  <si>
    <t>Poznámka k položce:
 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</si>
  <si>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A51</t>
  </si>
  <si>
    <t>685.0*0.50</t>
  </si>
  <si>
    <t>02 - SO 104 - Dopravně inženýrské opatření</t>
  </si>
  <si>
    <t>HSV - Práce a dodávky HSV</t>
  </si>
  <si>
    <t xml:space="preserve">    9 - Ostatní konstrukce a práce, bourání</t>
  </si>
  <si>
    <t>HSV</t>
  </si>
  <si>
    <t>Práce a dodávky HSV</t>
  </si>
  <si>
    <t>Ostatní konstrukce a práce, bourání</t>
  </si>
  <si>
    <t>913121111</t>
  </si>
  <si>
    <t>Montáž a demontáž dočasné dopravní značky kompletní základní</t>
  </si>
  <si>
    <t>kus</t>
  </si>
  <si>
    <t>CS ÚRS 2016 01</t>
  </si>
  <si>
    <t>770403248</t>
  </si>
  <si>
    <t>Montáž a demontáž dočasných dopravních značek kompletních značek vč. podstavce a sloupku základních</t>
  </si>
  <si>
    <t>404440000</t>
  </si>
  <si>
    <t>značka dopravní svislá výstražná FeZn A1 - A30, P1,P4 700 mm</t>
  </si>
  <si>
    <t>-183939699</t>
  </si>
  <si>
    <t>výrobky a tabule orientační pro návěstí a zabezpečovací zařízení silniční značky dopravní svislé FeZn  plech FeZn AL     plech Al NK, 3M   povrchová úprava reflexní fólií tř.1 trojúhelníkové značky A1 - A30, P1,P4 rozměr 700 mm FeZn</t>
  </si>
  <si>
    <t>"A 15 (Práce na silnici)" 3</t>
  </si>
  <si>
    <t>404441100</t>
  </si>
  <si>
    <t>značka svislá zákazová B FeZn JAC 700 mm</t>
  </si>
  <si>
    <t>-730757882</t>
  </si>
  <si>
    <t>výrobky a tabule orientační pro návěstí a zabezpečovací zařízení silniční značky dopravní svislé FeZn  plech FeZn AL     plech Al NK, 3M   povrchová úprava reflexní fólií tř.1 kruhové značky B1-B34, P7, C1 - C14, IJ4b rozměr 700 mm FeZn</t>
  </si>
  <si>
    <t>"B 1  (Zákaz vjezdu všech vozidel v obou směrech)" 6</t>
  </si>
  <si>
    <t>"B 20a  (Nejvyšší dovolená rychlost)" 3</t>
  </si>
  <si>
    <t>"B 24b (Zákaz odbočení vlevo)" 1</t>
  </si>
  <si>
    <t>"B 28 (Zákaz zastavení)" 2</t>
  </si>
  <si>
    <t>Součet</t>
  </si>
  <si>
    <t>404443320</t>
  </si>
  <si>
    <t>značka svislá FeZn NK 500 x 150 mm</t>
  </si>
  <si>
    <t>2095007742</t>
  </si>
  <si>
    <t>výrobky a tabule orientační pro návěstí a zabezpečovací zařízení silniční značky dopravní svislé FeZn  plech FeZn AL     plech Al NK, 3M   povrchová úprava reflexní fólií tř.1 obdélníkové značky E3a, E3b, E4, E5, E8d, E8c, E8a,E8b 500 x 150 mm FeZn</t>
  </si>
  <si>
    <t>"E 3a (Vzdálenost)" 3</t>
  </si>
  <si>
    <t>404442010</t>
  </si>
  <si>
    <t>značka svislá zákazová C FeZn JAC 500 mm</t>
  </si>
  <si>
    <t>893960426</t>
  </si>
  <si>
    <t>výrobky a tabule orientační pro návěstí a zabezpečovací zařízení silniční značky dopravní svislé FeZn  plech FeZn AL     plech Al NK, 3M   povrchová úprava reflexní fólií tř.1 kruhové značky C1 - C14, IJ4b rozměr 500 mm FeZn</t>
  </si>
  <si>
    <t>"C 2c (Přikázaný směr jízdy vlevo)" 1</t>
  </si>
  <si>
    <t>"C 4b (Přikázaný směr objížděnýí vlevo)" 4</t>
  </si>
  <si>
    <t>404442900</t>
  </si>
  <si>
    <t>značka svislá FeZn NK 700 x 200 mm</t>
  </si>
  <si>
    <t>2013452225</t>
  </si>
  <si>
    <t>výrobky a tabule orientační pro návěstí a zabezpečovací zařízení silniční značky dopravní svislé FeZn  plech FeZn AL     plech Al NK, 3M   povrchová úprava reflexní fólií tř.1 šipka - obdélník značka IS 11c 700 x 200 mm FeZn</t>
  </si>
  <si>
    <t>"IS 11c Směrová tabule pro vyznačení objížďky" 7</t>
  </si>
  <si>
    <t>404442800</t>
  </si>
  <si>
    <t>značka svislá FeZn NK 1100 (1350) x 330 mm</t>
  </si>
  <si>
    <t>-695845838</t>
  </si>
  <si>
    <t>výrobky a tabule orientační pro návěstí a zabezpečovací zařízení silniční značky dopravní svislé FeZn  plech FeZn AL     plech Al NK, 3M   povrchová úprava reflexní fólií tř.1 obdélníkové značky IS 1a, 1c, 2a, 2c, 3a, 3c, 4a, 4c, 5, 11,b, 11d, 24b 1100 (1350) x 330 mm FeZn</t>
  </si>
  <si>
    <t>"IS 11b (Směrová tabule pro vyznačení objížďky)" 22</t>
  </si>
  <si>
    <t>404442700</t>
  </si>
  <si>
    <t>značka svislá FeZn NK 1000 x 1500 mm</t>
  </si>
  <si>
    <t>-2143984839</t>
  </si>
  <si>
    <t>výrobky a tabule orientační pro návěstí a zabezpečovací zařízení silniční značky dopravní svislé FeZn  plech FeZn AL     plech Al NK, 3M   povrchová úprava reflexní fólií tř.1 obdélníkové značky IP14-24, IP28, IP29, IS9-11, IS23, IP25, IP27 1000x1500 mm FeZn</t>
  </si>
  <si>
    <t>"IP 22 (Změna místní úpravy" 7</t>
  </si>
  <si>
    <t>404442300</t>
  </si>
  <si>
    <t>značka svislá FeZn NK 500 x 500 mm</t>
  </si>
  <si>
    <t>1141137287</t>
  </si>
  <si>
    <t>výrobky a tabule orientační pro návěstí a zabezpečovací zařízení silniční značky dopravní svislé FeZn  plech FeZn AL     plech Al NK, 3M   povrchová úprava reflexní fólií tř.1 čtvercové značky P2, P3, P8, IP1-7,IP10,E1,E2,E6,E9,E10,E12,IJ4 500 x 500 mm FeZn</t>
  </si>
  <si>
    <t>"IP 10a (Slepá pozemní komunikace)" 5</t>
  </si>
  <si>
    <t>"IP 10b (Návěst před slepou pozemní komunikací)" 2</t>
  </si>
  <si>
    <t>913211111</t>
  </si>
  <si>
    <t>Montáž a demontáž dočasné dopravní zábrany Z2 reflexní šířky 1,5 m</t>
  </si>
  <si>
    <t>-972136571</t>
  </si>
  <si>
    <t>Montáž a demontáž dočasných dopravních zábran Z2 reflexních, šířky 1,5 m</t>
  </si>
  <si>
    <t>952711250</t>
  </si>
  <si>
    <t>nájem svislé dopravní značky zábrana Z2a, b  reflexní 1,5 m  za 1 den/do 7 dní</t>
  </si>
  <si>
    <t>-1509555974</t>
  </si>
  <si>
    <t>nájem dočasného dopravního značení svislé dopravní značky s podstavci zábrana Z2a, b  reflexní 1,5 m  nájem za 1 den/do 7 dní</t>
  </si>
  <si>
    <t>913321111</t>
  </si>
  <si>
    <t>Montáž a demontáž dočasné dopravní směrové desky základní Z4</t>
  </si>
  <si>
    <t>-1040983125</t>
  </si>
  <si>
    <t>Montáž a demontáž dočasných dopravních vodících zařízení směrové desky Z4 základní</t>
  </si>
  <si>
    <t>952711560</t>
  </si>
  <si>
    <t>nájem vodící desky Z4 jednostranné za 1 den/do 7 dní</t>
  </si>
  <si>
    <t>-885192792</t>
  </si>
  <si>
    <t>nájem dočasného dopravního značení dopravní směrové vodící desky Z4 jednostranná nájem za 1 den/do 7 dní</t>
  </si>
  <si>
    <t>03 - SO 301 - Rekonstrukce dešťové kanalizace</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</si>
  <si>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</si>
  <si>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</si>
  <si>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</si>
  <si>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</si>
  <si>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</si>
  <si>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</si>
  <si>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997 - Přesun sutě</t>
  </si>
  <si>
    <t xml:space="preserve">    998 - Přesun hmot</t>
  </si>
  <si>
    <t>PSV - Práce a dodávky PSV</t>
  </si>
  <si>
    <t xml:space="preserve">    721 - Zdravotechnika - vnitřní kanalizace</t>
  </si>
  <si>
    <t>113106021</t>
  </si>
  <si>
    <t>Rozebrání dlažeb při překopech komunikací pro pěší z betonových dlaždic plochy do 15 m2</t>
  </si>
  <si>
    <t>m2</t>
  </si>
  <si>
    <t>-1751667272</t>
  </si>
  <si>
    <t>Rozebrání dlažeb při překopech inženýrských sítí plochy do 15 m2 s přemístěním hmot na skládku na vzdálenost do 3 m nebo s naložením na dopravní prostředek komunikací pro pěší s ložem z kameniva nebo živice a s výplní spár z betonových nebo kameninových dlaždic, desek nebo tvarovek</t>
  </si>
  <si>
    <t>1,1*4,1</t>
  </si>
  <si>
    <t>113107122</t>
  </si>
  <si>
    <t>Odstranění podkladu pl do 50 m2 z kameniva drceného tl 200 mm</t>
  </si>
  <si>
    <t>2084806579</t>
  </si>
  <si>
    <t>Odstranění podkladů nebo krytů s přemístěním hmot na skládku na vzdálenost do 3 m nebo s naložením na dopravní prostředek v ploše jednotlivě do 50 m2 z kameniva hrubého drceného, o tl. vrstvy přes 100 do 200 mm</t>
  </si>
  <si>
    <t>"chodníky" 1,1*4,1</t>
  </si>
  <si>
    <t>115101201</t>
  </si>
  <si>
    <t>Čerpání vody na dopravní výšku do 10 m průměrný přítok do 500 l/min</t>
  </si>
  <si>
    <t>hod</t>
  </si>
  <si>
    <t>-293428967</t>
  </si>
  <si>
    <t>Čerpání vody na dopravní výšku do 10 m s uvažovaným průměrným přítokem do 500 l/min</t>
  </si>
  <si>
    <t>115101301</t>
  </si>
  <si>
    <t>Pohotovost čerpací soupravy pro dopravní výšku do 10 m přítok do 500 l/min</t>
  </si>
  <si>
    <t>den</t>
  </si>
  <si>
    <t>-842211291</t>
  </si>
  <si>
    <t>Pohotovost záložní čerpací soupravy pro dopravní výšku do 10 m s uvažovaným průměrným přítokem do 500 l/min</t>
  </si>
  <si>
    <t>119001401</t>
  </si>
  <si>
    <t>Dočasné zajištění potrubí ocelového nebo litinového DN do 200</t>
  </si>
  <si>
    <t>m</t>
  </si>
  <si>
    <t>1778215767</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</si>
  <si>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</si>
  <si>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119001421</t>
  </si>
  <si>
    <t>Dočasné zajištění kabelů a kabelových tratí ze 3 volně ložených kabelů</t>
  </si>
  <si>
    <t>844383061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</si>
  <si>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</si>
  <si>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120901123</t>
  </si>
  <si>
    <t>Bourání zdiva z ŽB nebo předpjatého betonu v odkopávkách nebo prokopávkách ručně</t>
  </si>
  <si>
    <t>m3</t>
  </si>
  <si>
    <t>1705177885</t>
  </si>
  <si>
    <t>Bourání konstrukcí v odkopávkách a prokopávkách, korytech vodotečí, melioračních kanálech - ručně s přemístěním suti na hromady na vzdálenost do 20 m nebo s naložením na dopravní prostředek z betonu železového nebo předpjatého</t>
  </si>
  <si>
    <t>1,3*1,1*1,3</t>
  </si>
  <si>
    <t>4,0*0,3*1,0</t>
  </si>
  <si>
    <t>1,5*0,3*1,2</t>
  </si>
  <si>
    <t>1,0*0,3*1,2</t>
  </si>
  <si>
    <t>121101101</t>
  </si>
  <si>
    <t>Sejmutí ornice s přemístěním na vzdálenost do 50 m</t>
  </si>
  <si>
    <t>857433290</t>
  </si>
  <si>
    <t>Sejmutí ornice nebo lesní půdy s vodorovným přemístěním na hromady v místě upotřebení nebo na dočasné či trvalé skládky se složením, na vzdálenost do 50 m</t>
  </si>
  <si>
    <t>0,8*0,15*10,0</t>
  </si>
  <si>
    <t>132201202</t>
  </si>
  <si>
    <t>Hloubení rýh š do 2000 mm v hornině tř. 3 objemu do 1000 m3</t>
  </si>
  <si>
    <t>1721680978</t>
  </si>
  <si>
    <t>Hloubení zapažených i nezapažených rýh šířky přes 600 do 2 000 mm s urovnáním dna do předepsaného profilu a spádu v hornině tř. 3 přes 100 do 1 000 m3</t>
  </si>
  <si>
    <t>"pr.hloubka DN400" (1,81+1,79+1,66+1,8+1,86)/5</t>
  </si>
  <si>
    <t>"pr.hloubka DN500" (1,92+1,92+1,9+1,88+1,88+1,83+1,69+1,84+1,92+1,81)/10</t>
  </si>
  <si>
    <t>"pr.hl.připojky  UV" (1,49+1,05)/2</t>
  </si>
  <si>
    <t>"pr.hl.přípojky DS" (1,44+0,6)/2</t>
  </si>
  <si>
    <t>Mezisoučet</t>
  </si>
  <si>
    <t>"stoka DN400" 1,4*1,784*93,6</t>
  </si>
  <si>
    <t>"stoka DN500" 1,5*1,859*260,1</t>
  </si>
  <si>
    <t>"přípojky UV" 0,9*1,27*175,8</t>
  </si>
  <si>
    <t>"přípojky DS" 0,8*1,02*131,6</t>
  </si>
  <si>
    <t>"ornice" -((0,9*0,15*1,8)+(0,8*0,15*18,0))</t>
  </si>
  <si>
    <t>"dlažba" -(0,8*0,24*42,0)</t>
  </si>
  <si>
    <t>"kom tl.440" -((0,9*0,44*14,6)+(1,4*0,44*10,7))</t>
  </si>
  <si>
    <t>"kom tl.500" -((0,8*0,5*71,6)+(0,9*0,5*159,4)+(1,4*0,5*82,9)+(1,5*0,5*260,1))</t>
  </si>
  <si>
    <t>"hloubení rýh 50%" 891,074*0,5</t>
  </si>
  <si>
    <t>132201209</t>
  </si>
  <si>
    <t>Příplatek za lepivost k hloubení rýh š do 2000 mm v hornině tř. 3</t>
  </si>
  <si>
    <t>558705554</t>
  </si>
  <si>
    <t>Hloubení zapažených i nezapažených rýh šířky přes 600 do 2 000 mm s urovnáním dna do předepsaného profilu a spádu v hornině tř. 3 Příplatek k cenám za lepivost horniny tř. 3</t>
  </si>
  <si>
    <t>"hloubení rýh 50%" 891,074*0,5*0,3</t>
  </si>
  <si>
    <t>132301202</t>
  </si>
  <si>
    <t>Hloubení rýh š do 2000 mm v hornině tř. 4 objemu do 1000 m3</t>
  </si>
  <si>
    <t>-695778661</t>
  </si>
  <si>
    <t>Hloubení zapažených i nezapažených rýh šířky přes 600 do 2 000 mm s urovnáním dna do předepsaného profilu a spádu v hornině tř. 4 přes 100 do 1 000 m3</t>
  </si>
  <si>
    <t>132301209</t>
  </si>
  <si>
    <t>Příplatek za lepivost k hloubení rýh š do 2000 mm v hornině tř. 4</t>
  </si>
  <si>
    <t>-1737655166</t>
  </si>
  <si>
    <t>Hloubení zapažených i nezapažených rýh šířky přes 600 do 2 000 mm s urovnáním dna do předepsaného profilu a spádu v hornině tř. 4 Příplatek k cenám za lepivost horniny tř. 4</t>
  </si>
  <si>
    <t>151101101</t>
  </si>
  <si>
    <t>Zřízení příložného pažení a rozepření stěn rýh hl do 2 m</t>
  </si>
  <si>
    <t>-639414465</t>
  </si>
  <si>
    <t>"stoka DN400" 1,784*93,6*2</t>
  </si>
  <si>
    <t>"stoka DN500" 1,859*260,1*2</t>
  </si>
  <si>
    <t>"přípojky UV" 1,27*175,8*2</t>
  </si>
  <si>
    <t>"přípojky DS" 1,02*131,6*2</t>
  </si>
  <si>
    <t>151101111</t>
  </si>
  <si>
    <t>Odstranění příložného pažení a rozepření stěn rýh hl do 2 m</t>
  </si>
  <si>
    <t>1697612089</t>
  </si>
  <si>
    <t>161101101</t>
  </si>
  <si>
    <t>Svislé přemístění výkopku z horniny tř. 1 až 4 hl výkopu do 2,5 m</t>
  </si>
  <si>
    <t>-742082204</t>
  </si>
  <si>
    <t>Svislé přemístění výkopku bez naložení do dopravní nádoby avšak s vyprázdněním dopravní nádoby na hromadu nebo do dopravního prostředku z horniny tř. 1 až 4, při hloubce výkopu přes 1 do 2,5 m</t>
  </si>
  <si>
    <t>"podíl svislého přemístění výkopku dle odstavce 8, tabulka II - 50% celkového objemu výkopu" 891,074*0,50</t>
  </si>
  <si>
    <t>162701105</t>
  </si>
  <si>
    <t>Vodorovné přemístění do 10000 m výkopku/sypaniny z horniny tř. 1 až 4</t>
  </si>
  <si>
    <t>1480105006</t>
  </si>
  <si>
    <t>Vodorovné přemístění výkopku nebo sypaniny po suchu na obvyklém dopravním prostředku, bez naložení výkopku, avšak se složením bez rozhrnutí z horniny tř. 1 až 4 na vzdálenost přes 9 000 do 10 000 m</t>
  </si>
  <si>
    <t>"odvoz na skládku výkopku na vzdálenost 10 km"</t>
  </si>
  <si>
    <t>171201201</t>
  </si>
  <si>
    <t>Uložení sypaniny na skládky</t>
  </si>
  <si>
    <t>-519118394</t>
  </si>
  <si>
    <t>171201211</t>
  </si>
  <si>
    <t>Poplatek za uložení odpadu ze sypaniny na skládce (skládkovné)</t>
  </si>
  <si>
    <t>t</t>
  </si>
  <si>
    <t>512</t>
  </si>
  <si>
    <t>-1216627809</t>
  </si>
  <si>
    <t>Uložení sypaniny poplatek za uložení sypaniny na skládce (skládkovné)</t>
  </si>
  <si>
    <t>"měrná hmotnost 1,8 CÚ2015" 891,074*1,8</t>
  </si>
  <si>
    <t>174101101</t>
  </si>
  <si>
    <t>Zásyp jam, šachet rýh nebo kolem objektů sypaninou se zhutněním</t>
  </si>
  <si>
    <t>1178930453</t>
  </si>
  <si>
    <t>Zásyp sypaninou z jakékoliv horniny s uložením výkopku ve vrstvách se zhutněním jam, šachet, rýh nebo kolem objektů v těchto vykopávkách</t>
  </si>
  <si>
    <t>"obsyp" -473,8</t>
  </si>
  <si>
    <t>"lože" -121,698</t>
  </si>
  <si>
    <t>"podkladní beton" -3,822</t>
  </si>
  <si>
    <t>pol.3</t>
  </si>
  <si>
    <t>štěrk frakce 5-32</t>
  </si>
  <si>
    <t>-531917118</t>
  </si>
  <si>
    <t>kamenivo přírodní drcené hutné pro stavební účely PDK (drobné, hrubé a štěrkodrť) štěrkodrtě ČSN EN 13043 frakce   5-32</t>
  </si>
  <si>
    <t>"měrná hmotnost 2,0, zásyp 100%" 291,754*2,0</t>
  </si>
  <si>
    <t>175151101</t>
  </si>
  <si>
    <t>Obsypání potrubí strojně sypaninou bez prohození, uloženou do 3 m</t>
  </si>
  <si>
    <t>586043719</t>
  </si>
  <si>
    <t>Obsypání potrubí strojně sypaninou z vhodných hornin tř. 1 až 4 nebo materiálem připraveným podél výkopu ve vzdálenosti do 3 m od jeho kraje, pro jakoukoliv hloubku výkopu a míru zhutnění bez prohození sypaniny</t>
  </si>
  <si>
    <t>"DN400" 1,4*0,72*93,6</t>
  </si>
  <si>
    <t>"DN500" 1,5*0,81*260,1</t>
  </si>
  <si>
    <t>"přípojky DS" 0,8*0,5*131,6</t>
  </si>
  <si>
    <t>"přípojky UV" 0,9*0,5*175,8</t>
  </si>
  <si>
    <t>"objem potrubí DN200" -(175,8*(3,14*0,1*0,1))</t>
  </si>
  <si>
    <t>"objem potrubí DN400" -(93,6*(3,14*0,2*0,2))</t>
  </si>
  <si>
    <t>"objem potrubí DN500" -(260,1*(3,14*0,25*0,25))</t>
  </si>
  <si>
    <t>583373030</t>
  </si>
  <si>
    <t>štěrkopísek (Bratčice) frakce 0-8</t>
  </si>
  <si>
    <t>440097341</t>
  </si>
  <si>
    <t>kamenivo přírodní těžené pro stavební účely  PTK  (drobné, hrubé, štěrkopísky) štěrkopísky ČSN 72  1511-2 frakce   0-8</t>
  </si>
  <si>
    <t>"měr. hmotnost 2,0" 473,8*2,0</t>
  </si>
  <si>
    <t>180405114</t>
  </si>
  <si>
    <t>Založení trávníku ve vegetačních prefabrikátech výsevem směsi semene v rovině a ve svahu do 1:5</t>
  </si>
  <si>
    <t>1720178276</t>
  </si>
  <si>
    <t>Založení trávníků ve vegetačních prefabrikátech výsevem směsi substrátu a semene v rovině nebo na svahu do 1:5</t>
  </si>
  <si>
    <t>0,8*10,0</t>
  </si>
  <si>
    <t>005724720</t>
  </si>
  <si>
    <t>osivo směs travní krajinná - rovinná</t>
  </si>
  <si>
    <t>kg</t>
  </si>
  <si>
    <t>-1741533776</t>
  </si>
  <si>
    <t>osiva pícnin směsi travní balení obvykle 25 kg technická - rovinná (10 kg)</t>
  </si>
  <si>
    <t>10*0,03 'Přepočtené koeficientem množství</t>
  </si>
  <si>
    <t>181301102</t>
  </si>
  <si>
    <t>Rozprostření ornice tl vrstvy do 150 mm pl do 500 m2 v rovině nebo ve svahu do 1:5</t>
  </si>
  <si>
    <t>-1039149447</t>
  </si>
  <si>
    <t>Rozprostření a urovnání ornice v rovině nebo ve svahu sklonu do 1 : 5 při souvislé ploše do 500 m2, tl. vrstvy přes 100 do 150 mm</t>
  </si>
  <si>
    <t>Zakládání</t>
  </si>
  <si>
    <t>212755214</t>
  </si>
  <si>
    <t>Trativody z drenážních trubek plastových flexibilních D 100 mm bez lože</t>
  </si>
  <si>
    <t>-900768482</t>
  </si>
  <si>
    <t>"stoka DN400" 93,6</t>
  </si>
  <si>
    <t>"stoka DN500" 260,1</t>
  </si>
  <si>
    <t>"přípojky UV" 175,8</t>
  </si>
  <si>
    <t>"přípojky DS" 131,6</t>
  </si>
  <si>
    <t>272313811</t>
  </si>
  <si>
    <t>Základové klenby z betonu tř. C 25/30</t>
  </si>
  <si>
    <t>1878540205</t>
  </si>
  <si>
    <t>Základy z betonu prostého klenby z betonu kamenem neprokládaného tř. C 25/30</t>
  </si>
  <si>
    <t>Svislé a kompletní konstrukce</t>
  </si>
  <si>
    <t>311351105</t>
  </si>
  <si>
    <t>Zřízení oboustranného bednění zdí nosných</t>
  </si>
  <si>
    <t>727691965</t>
  </si>
  <si>
    <t>Bednění nadzákladových zdí nosných svislé nebo šikmé (odkloněné), půdorysně přímé nebo zalomené ve volném prostranství, ve volných nebo zapažených jamách, rýhách, šachtách, včetně případných vzpěr, oboustranné za každou stranu zřízení</t>
  </si>
  <si>
    <t>1,3*1,1*2</t>
  </si>
  <si>
    <t>4,0*1,0*2</t>
  </si>
  <si>
    <t>1,5*1,2*2</t>
  </si>
  <si>
    <t>1,0*1,2*2</t>
  </si>
  <si>
    <t>311351106</t>
  </si>
  <si>
    <t>Odstranění oboustranného bednění zdí nosných</t>
  </si>
  <si>
    <t>677517242</t>
  </si>
  <si>
    <t>Bednění nadzákladových zdí nosných svislé nebo šikmé (odkloněné), půdorysně přímé nebo zalomené ve volném prostranství, ve volných nebo zapažených jamách, rýhách, šachtách, včetně případných vzpěr, oboustranné za každou stranu odstranění</t>
  </si>
  <si>
    <t>321366111</t>
  </si>
  <si>
    <t>Výztuž železobetonových konstrukcí vodních staveb z oceli 10 505 D do 12 mm</t>
  </si>
  <si>
    <t>1366545099</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</si>
  <si>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</si>
  <si>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"měrná hmotnost 30,0 kg/m3" 4,319*0,03</t>
  </si>
  <si>
    <t>348171130</t>
  </si>
  <si>
    <t>Osazení rámového oplocení výšky do 2 m ve sklonu svahu do 15°</t>
  </si>
  <si>
    <t>-627511948</t>
  </si>
  <si>
    <t>Osazení oplocení z dílců kovových rámových, na ocelové sloupky do 15 st. sklonu svahu, výšky přes 1,5 do 2,0 m</t>
  </si>
  <si>
    <t>2*1,5</t>
  </si>
  <si>
    <t>358235114</t>
  </si>
  <si>
    <t>Bourání stoky kompletní nebo otvorů ze zdiva cihelného plochy do 4 m2</t>
  </si>
  <si>
    <t>2077420556</t>
  </si>
  <si>
    <t>Bourání stoky kompletní nebo vybourání otvorů průřezové plochy do 4 m2 ve stokách ze zdiva cihelného</t>
  </si>
  <si>
    <t>359901111</t>
  </si>
  <si>
    <t>Vyčištění stok</t>
  </si>
  <si>
    <t>1631082660</t>
  </si>
  <si>
    <t>Vyčištění stok (zatrubněných vodotečí)</t>
  </si>
  <si>
    <t>359901211</t>
  </si>
  <si>
    <t>Monitoring stoky jakékoli výšky na nové kanalizaci</t>
  </si>
  <si>
    <t>2024426690</t>
  </si>
  <si>
    <t>Monitoring stok (kamerový systém) jakékoli výšky nová kanalizace</t>
  </si>
  <si>
    <t>389381001</t>
  </si>
  <si>
    <t>Dobetonování prefabrikovaných konstrukcí</t>
  </si>
  <si>
    <t>1459159981</t>
  </si>
  <si>
    <t>245515270</t>
  </si>
  <si>
    <t>profil těsnící bobtnající SikaSwell-A 2005 š.20 mm  bal. 10 m</t>
  </si>
  <si>
    <t>604146633</t>
  </si>
  <si>
    <t>materiály pomocné chemické pro výrobu stavební a pro příbuzné obory stavební chemie SIKA profily těsnící bobtnající SikaSwell-A 2005 š.20 mm  bal. 10 m</t>
  </si>
  <si>
    <t>Poznámka k položce:
Těsnicí bobtnající profil nerozpustný ve vodě, při styku s vodou bobtná. dvojitě bobtnající profil s nosným dutým jádrem</t>
  </si>
  <si>
    <t>451541111</t>
  </si>
  <si>
    <t>Lože pod potrubí otevřený výkop ze štěrkodrtě</t>
  </si>
  <si>
    <t>1747264770</t>
  </si>
  <si>
    <t>Lože pod potrubí, stoky a drobné objekty v otevřeném výkopu ze štěrkodrtě 0-63 mm</t>
  </si>
  <si>
    <t>"podklad štěrk šachta DN1000" (1,6*1,6*0,12)*13</t>
  </si>
  <si>
    <t>451573111</t>
  </si>
  <si>
    <t>Lože pod potrubí otevřený výkop ze štěrkopísku</t>
  </si>
  <si>
    <t>-1465191519</t>
  </si>
  <si>
    <t>"stoka DN400" 1,4*0,15*93,6</t>
  </si>
  <si>
    <t>"stoka DN500" 1,5*0,15*260,1</t>
  </si>
  <si>
    <t>"přípojky UV" 0,9*0,15*175,8</t>
  </si>
  <si>
    <t>"přípojky DS" 0,8*0,15*131,6</t>
  </si>
  <si>
    <t>452112111</t>
  </si>
  <si>
    <t>Osazení betonových prstenců nebo rámů v do 100 mm</t>
  </si>
  <si>
    <t>-1982354957</t>
  </si>
  <si>
    <t>Osazení betonových dílců prstenců nebo rámů pod poklopy a mříže, výšky do 100 mm</t>
  </si>
  <si>
    <t>592243-R-01</t>
  </si>
  <si>
    <t>prstenec šachetní betonový vyrovnávací TBW-Q.1 63/4 62,5 x 12 x 4 cm</t>
  </si>
  <si>
    <t>-368506837</t>
  </si>
  <si>
    <t>prefabrikáty pro vstupní šachty a drenážní šachtice (betonové a železobetonové) šachty pro odpadní kanály a potrubí uložená v zemi vyrovnávací prstence TBW-Q.1 63/4    62,5 x 12 x 4</t>
  </si>
  <si>
    <t>1*1,015 'Přepočtené koeficientem množství</t>
  </si>
  <si>
    <t>592243200</t>
  </si>
  <si>
    <t>prstenec šachetní betonový vyrovnávací TBW-Q.1 63/6 62,5 x 12 x 6 cm</t>
  </si>
  <si>
    <t>1317099553</t>
  </si>
  <si>
    <t>prefabrikáty pro vstupní šachty a drenážní šachtice (betonové a železobetonové) šachty pro odpadní kanály a potrubí uložená v zemi vyrovnávací prstence TBW-Q.1 63/6    62,5 x 12 x 6</t>
  </si>
  <si>
    <t>592243210</t>
  </si>
  <si>
    <t>prstenec šachetní betonový vyrovnávací TBW-Q.1 63/8 62,5 x 12 x 8 cm</t>
  </si>
  <si>
    <t>-1602418617</t>
  </si>
  <si>
    <t>prefabrikáty pro vstupní šachty a drenážní šachtice (betonové a železobetonové) šachty pro odpadní kanály a potrubí uložená v zemi vyrovnávací prstence TBW-Q.1 63/8    62,5 x 12 x 8</t>
  </si>
  <si>
    <t>3*1,015 'Přepočtené koeficientem množství</t>
  </si>
  <si>
    <t>592243230</t>
  </si>
  <si>
    <t>prstenec šachetní betonový vyrovnávací TBW-Q.1 63/10 62,5 x 12 x 10 cm</t>
  </si>
  <si>
    <t>1910304165</t>
  </si>
  <si>
    <t>prefabrikáty pro vstupní šachty a drenážní šachtice (betonové a železobetonové) šachty pro odpadní kanály a potrubí uložená v zemi vyrovnávací prstence TBW-Q.1 63/10  62,5 x 12 x 10</t>
  </si>
  <si>
    <t>2*1,015 'Přepočtené koeficientem množství</t>
  </si>
  <si>
    <t>452112121</t>
  </si>
  <si>
    <t>Osazení betonových prstenců nebo rámů v do 200 mm</t>
  </si>
  <si>
    <t>1805440537</t>
  </si>
  <si>
    <t>Osazení betonových dílců prstenců nebo rámů pod poklopy a mříže, výšky přes 100 do 200 mm</t>
  </si>
  <si>
    <t>592243-R-02</t>
  </si>
  <si>
    <t>prstenec šachetní betonový vyrovnávací TBW-Q.1 63/12 62,5 x 12 x 12 cm</t>
  </si>
  <si>
    <t>1695741904</t>
  </si>
  <si>
    <t>prefabrikáty pro vstupní šachty a drenážní šachtice (betonové a železobetonové) šachty pro odpadní kanály a potrubí uložená v zemi vyrovnávací prstence TBW-Q.1 63/12  62,5 x 12 x 12</t>
  </si>
  <si>
    <t>7*1,015 'Přepočtené koeficientem množství</t>
  </si>
  <si>
    <t>452311131</t>
  </si>
  <si>
    <t>Podkladní desky z betonu prostého tř. C 12/15 otevřený výkop</t>
  </si>
  <si>
    <t>891935212</t>
  </si>
  <si>
    <t>Podkladní a zajišťovací konstrukce z betonu prostého v otevřeném výkopu desky pod potrubí, stoky a drobné objekty z betonu tř. C 12/15</t>
  </si>
  <si>
    <t>"podklad bet. šachty DN1000" (1,4*1,4*0,15)*13</t>
  </si>
  <si>
    <t>452351101</t>
  </si>
  <si>
    <t>Bednění podkladních desek nebo bloků nebo sedlového lože otevřený výkop</t>
  </si>
  <si>
    <t>-267815293</t>
  </si>
  <si>
    <t>Bednění podkladních a zajišťovacích konstrukcí v otevřeném výkopu desek nebo sedlových loží pod potrubí, stoky a drobné objekty</t>
  </si>
  <si>
    <t>((1,4*0,15)*4)*13</t>
  </si>
  <si>
    <t>452368211</t>
  </si>
  <si>
    <t>Výztuž podkladních desek nebo bloků nebo pražců otevřený výkop ze svařovaných sítí Kari</t>
  </si>
  <si>
    <t>-1779925244</t>
  </si>
  <si>
    <t>Výztuž podkladních desek, bloků nebo pražců v otevřeném výkopu ze svařovaných sítí typu Kari</t>
  </si>
  <si>
    <t>"měrná hmotnost 3,03 kg/m2" 3,822*0,00303</t>
  </si>
  <si>
    <t>Komunikace pozemní</t>
  </si>
  <si>
    <t>566901134</t>
  </si>
  <si>
    <t>Vyspravení podkladu po překopech ing sítí plochy do 15 m2 štěrkodrtí tl. 250 mm</t>
  </si>
  <si>
    <t>1587589194</t>
  </si>
  <si>
    <t>Vyspravení podkladu po překopech inženýrských sítí plochy do 15 m2 s rozprostřením a zhutněním štěrkodrtí tl. 250 mm</t>
  </si>
  <si>
    <t>596212210</t>
  </si>
  <si>
    <t>Kladení zámkové dlažby pozemních komunikací tl 80 mm skupiny A pl do 50 m2</t>
  </si>
  <si>
    <t>1755624865</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</si>
  <si>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</si>
  <si>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Poznámka k položce:
dlažba kladena do lože ze stěrkodrtě fr. 4-8 mm</t>
  </si>
  <si>
    <t>Trubní vedení</t>
  </si>
  <si>
    <t>831392121</t>
  </si>
  <si>
    <t>Montáž potrubí z trub kameninových hrdlových s integrovaným těsněním výkop sklon do 20 % DN 400</t>
  </si>
  <si>
    <t>-1302292020</t>
  </si>
  <si>
    <t>Montáž potrubí z trub kameninových hrdlových s integrovaným těsněním v otevřeném výkopu ve sklonu do 20 % DN 400</t>
  </si>
  <si>
    <t>597107010</t>
  </si>
  <si>
    <t>trouba kameninová glazovaná DN400mm L2,50m spojovací systém C Třída 160</t>
  </si>
  <si>
    <t>237305888</t>
  </si>
  <si>
    <t>trouby kameninové kanalizační hrdlové trouby kameninové glazované s integrovaným spojem stavební délka 2,50 m DN 400 mm     tř.160  C</t>
  </si>
  <si>
    <t>837392221</t>
  </si>
  <si>
    <t>Montáž kameninových tvarovek jednoosých s integrovaným těsněním otevřený výkop DN 400</t>
  </si>
  <si>
    <t>-195302258</t>
  </si>
  <si>
    <t>Montáž kameninových tvarovek na potrubí z trub kameninových v otevřeném výkopu s integrovaným těsněním jednoosých DN 400</t>
  </si>
  <si>
    <t>597108540</t>
  </si>
  <si>
    <t>trouba kameninová glazovaná zkrácená GZ DN400mm L60(75)cm třída 160 spojovací systém C</t>
  </si>
  <si>
    <t>-1129904841</t>
  </si>
  <si>
    <t>trouby kameninové kanalizační hrdlové trouby kameninové zkrácené s integrovaným spojem GZ kus (glazované) - stavební délka 60 (75) cm DN 400 mm    tř.160    C</t>
  </si>
  <si>
    <t>871275211</t>
  </si>
  <si>
    <t>Kanalizační potrubí z tvrdého PVC-systém KG tuhost třídy SN4 DN125</t>
  </si>
  <si>
    <t>785707203</t>
  </si>
  <si>
    <t>Kanalizační potrubí z tvrdého PVC systém KG v otevřeném výkopu ve sklonu do 20 %, tuhost třídy SN 4 DN 125</t>
  </si>
  <si>
    <t>871355221</t>
  </si>
  <si>
    <t>Kanalizační potrubí z tvrdého PVC-systém KG tuhost třídy SN8 DN200</t>
  </si>
  <si>
    <t>-1086013548</t>
  </si>
  <si>
    <t>Kanalizační potrubí z tvrdého PVC systém KG v otevřeném výkopu ve sklonu do 20 %, tuhost třídy SN 8 DN 200</t>
  </si>
  <si>
    <t>871395221</t>
  </si>
  <si>
    <t>Kanalizační potrubí z tvrdého PVC-systém KG tuhost třídy SN8 DN400</t>
  </si>
  <si>
    <t>-1142070889</t>
  </si>
  <si>
    <t>Kanalizační potrubí z tvrdého PVC systém KG v otevřeném výkopu ve sklonu do 20 %, tuhost třídy SN 8 DN 400</t>
  </si>
  <si>
    <t>871425221</t>
  </si>
  <si>
    <t>Kanalizační potrubí z tvrdého PVC-systém KG tuhost třídy SN8 DN500</t>
  </si>
  <si>
    <t>1465327094</t>
  </si>
  <si>
    <t>Kanalizační potrubí z tvrdého PVC systém KG v otevřeném výkopu ve sklonu do 20 %, tuhost třídy SN 8 DN 500</t>
  </si>
  <si>
    <t>87731044-R0</t>
  </si>
  <si>
    <t>Montáž šachtových vložek na potrubí z PVC trub hladkých DN 125</t>
  </si>
  <si>
    <t>1561512827</t>
  </si>
  <si>
    <t>Montáž tvarovek na kanalizačním plastovém potrubí z polypropylenu PVC hladkého šachtových vložek DN 125</t>
  </si>
  <si>
    <t>28617480-R0</t>
  </si>
  <si>
    <t>vložka šachtová, DN 125</t>
  </si>
  <si>
    <t>-1831541524</t>
  </si>
  <si>
    <t>trubky z polypropylénu a kombinované potrubí kanalizační podzemní systém kanalizační vložka šachtová DN 125</t>
  </si>
  <si>
    <t>Poznámka k položce:
Těsnění není zahrnuto v ceně tvarovek, nutno objednat zvlášt.</t>
  </si>
  <si>
    <t>87731044-R2</t>
  </si>
  <si>
    <t>Montáž šachtových vložek na potrubí z PVC trub hladkých DN 200</t>
  </si>
  <si>
    <t>120397391</t>
  </si>
  <si>
    <t>Montáž tvarovek na kanalizačním plastovém potrubí z polypropylenu PVC hladkého šachtových vložek DN 200</t>
  </si>
  <si>
    <t>28617480-R2</t>
  </si>
  <si>
    <t>vložka šachtová, DN 200</t>
  </si>
  <si>
    <t>-44838612</t>
  </si>
  <si>
    <t>trubky z polypropylénu a kombinované potrubí kanalizační podzemní systém kanalizační vložka šachtová DN 200</t>
  </si>
  <si>
    <t>6*1,015 'Přepočtené koeficientem množství</t>
  </si>
  <si>
    <t>877315221</t>
  </si>
  <si>
    <t>Montáž tvarovek z tvrdého PVC-systém KG nebo z polypropylenu-systém KG 2000 dvouosé DN 150</t>
  </si>
  <si>
    <t>-250215898</t>
  </si>
  <si>
    <t>Montáž tvarovek na kanalizačním potrubí z trub z plastu z tvrdého PVC systém KG nebo z polypropylenu systém KG 2000 v otevřeném výkopu dvouosých DN 150</t>
  </si>
  <si>
    <t>286115060</t>
  </si>
  <si>
    <t>redukce kanalizace plastová KGR 160/125</t>
  </si>
  <si>
    <t>-1025252440</t>
  </si>
  <si>
    <t>trubky z polyvinylchloridu kanalizace domovní a uliční KG - Systém (PVC) redukce nesouosá KGR KGR 160/125</t>
  </si>
  <si>
    <t>15*1,015 'Přepočtené koeficientem množství</t>
  </si>
  <si>
    <t>877395221</t>
  </si>
  <si>
    <t>Montáž tvarovek z tvrdého PVC-systém KG nebo z polypropylenu-systém KG 2000 dvouosé DN 400</t>
  </si>
  <si>
    <t>669179841</t>
  </si>
  <si>
    <t>Montáž tvarovek na kanalizačním potrubí z trub z plastu z tvrdého PVC systém KG nebo z polypropylenu systém KG 2000 v otevřeném výkopu dvouosých DN 400</t>
  </si>
  <si>
    <t>286114470</t>
  </si>
  <si>
    <t>odbočka kanalizační plastová s hrdlem KGEA-400/200/87°</t>
  </si>
  <si>
    <t>-445892604</t>
  </si>
  <si>
    <t>trubky z polyvinylchloridu kanalizace domovní a uliční KG - Systém (PVC) OSMA odbočky KGEA 87° KGEA-400/200/87°</t>
  </si>
  <si>
    <t>Poznámka k položce:
OSMA, kód výrobku: 24690</t>
  </si>
  <si>
    <t>4*1,015 'Přepočtené koeficientem množství</t>
  </si>
  <si>
    <t>286114460</t>
  </si>
  <si>
    <t>odbočka kanalizační plastová s hrdlem KGEA-400/160/87°</t>
  </si>
  <si>
    <t>1429855292</t>
  </si>
  <si>
    <t>trubky z polyvinylchloridu kanalizace domovní a uliční KG - Systém (PVC) OSMA odbočky KGEA 87° KGEA-400/160/87°</t>
  </si>
  <si>
    <t>Poznámka k položce:
OSMA, kód výrobku: 24590</t>
  </si>
  <si>
    <t>877425221</t>
  </si>
  <si>
    <t>Montáž tvarovek z tvrdého PVC-systém KG nebo z polypropylenu-systém KG 2000 dvouosé DN 500</t>
  </si>
  <si>
    <t>1526745120</t>
  </si>
  <si>
    <t>Montáž tvarovek na kanalizačním potrubí z trub z plastu z tvrdého PVC systém KG nebo z polypropylenu systém KG 2000 v otevřeném výkopu dvouosých DN 500</t>
  </si>
  <si>
    <t>286114520</t>
  </si>
  <si>
    <t>odbočka kanalizační plastová s hrdlem KGEA-500/200/87°</t>
  </si>
  <si>
    <t>11284539</t>
  </si>
  <si>
    <t>trubky z polyvinylchloridu kanalizace domovní a uliční KG - Systém (PVC) OSMA odbočky KGEA 87° KGEA-500/200/87°</t>
  </si>
  <si>
    <t>Poznámka k položce:
OSMA, kód výrobku: 24595</t>
  </si>
  <si>
    <t>14*1,015 'Přepočtené koeficientem množství</t>
  </si>
  <si>
    <t>286114510</t>
  </si>
  <si>
    <t>odbočka kanalizační plastová s hrdlem KGEA-500/160/87°</t>
  </si>
  <si>
    <t>1194313676</t>
  </si>
  <si>
    <t>trubky z polyvinylchloridu kanalizace domovní a uliční KG - Systém (PVC) OSMA odbočky KGEA 87° KGEA-500/160/87°</t>
  </si>
  <si>
    <t>Poznámka k položce:
OSMA, kód výrobku: 24495</t>
  </si>
  <si>
    <t>10*1,015 'Přepočtené koeficientem množství</t>
  </si>
  <si>
    <t>892352121</t>
  </si>
  <si>
    <t>Tlaková zkouška vzduchem potrubí DN 200 těsnícím vakem ucpávkovým</t>
  </si>
  <si>
    <t>úsek</t>
  </si>
  <si>
    <t>2134097303</t>
  </si>
  <si>
    <t>Tlakové zkoušky vzduchem těsnícími vaky ucpávkovými DN 200</t>
  </si>
  <si>
    <t>892392121</t>
  </si>
  <si>
    <t>Tlaková zkouška vzduchem potrubí DN 400 těsnícím vakem ucpávkovým</t>
  </si>
  <si>
    <t>-1968137544</t>
  </si>
  <si>
    <t>Tlakové zkoušky vzduchem těsnícími vaky ucpávkovými DN 400</t>
  </si>
  <si>
    <t>892422121</t>
  </si>
  <si>
    <t>Tlaková zkouška vzduchem potrubí DN 500 těsnícím vakem ucpávkovým</t>
  </si>
  <si>
    <t>759351284</t>
  </si>
  <si>
    <t>Tlakové zkoušky vzduchem těsnícími vaky ucpávkovými DN 500</t>
  </si>
  <si>
    <t>894138001</t>
  </si>
  <si>
    <t>Příplatek ZKD 0,60 m výšky vstupu na stokách</t>
  </si>
  <si>
    <t>236968891</t>
  </si>
  <si>
    <t>Šachty kanalizační zděné Příplatek k cenám šachet na stokách kruhových a vejčitých za každých dalších 0,60 m výšky</t>
  </si>
  <si>
    <t>(1,76+1,73+1,72+1,72+1,67+1,53+1,68+1,76+1,65+1,63+1,5+1,6+1,7)/13</t>
  </si>
  <si>
    <t>(1,665-1,5)/0,6</t>
  </si>
  <si>
    <t>"zaokrouhleno na 1 ks"</t>
  </si>
  <si>
    <t>1*13</t>
  </si>
  <si>
    <t>894411131</t>
  </si>
  <si>
    <t>Zřízení šachet kanalizačních z betonových dílců na potrubí DN nad 300 do 400 dno beton tř. C 25/30</t>
  </si>
  <si>
    <t>-1241597877</t>
  </si>
  <si>
    <t>Zřízení šachet kanalizačních z betonových dílců výšky vstupu do 1,50 m s obložením dna betonem tř. C 25/30, na potrubí DN přes 300 do 400</t>
  </si>
  <si>
    <t>592243120</t>
  </si>
  <si>
    <t>konus šachetní betonový TBR-Q.1 100-63/58/12 KPS 100x62,5x58 cm</t>
  </si>
  <si>
    <t>1836129650</t>
  </si>
  <si>
    <t>prefabrikáty pro vstupní šachty a drenážní šachtice (betonové a železobetonové) šachty pro odpadní kanály a potrubí uložená v zemi konus šachetní (síla stěny 12 cm) KPS - kapsové plastové stupadlo TBR-Q.1 100-63/58/12 KPS     100 x 62,5 x 58</t>
  </si>
  <si>
    <t>592243380</t>
  </si>
  <si>
    <t>dno betonové šachty kanalizační přímé TBZ-Q.1 100/80 V max. 50 100/80x50 cm</t>
  </si>
  <si>
    <t>996264761</t>
  </si>
  <si>
    <t>prefabrikáty pro vstupní šachty a drenážní šachtice (betonové a železobetonové) šachty pro odpadní kanály a potrubí uložená v zemi dno šachty kanalizační přímé V - průměr odtoku TBZ-Q.1  100/80 V max.50    100 / 80 x 50</t>
  </si>
  <si>
    <t>894411141</t>
  </si>
  <si>
    <t>Zřízení šachet kanalizačních z betonových dílců na potrubí DN 500 dno beton tř. C 25/30</t>
  </si>
  <si>
    <t>1152490424</t>
  </si>
  <si>
    <t>Zřízení šachet kanalizačních z betonových dílců výšky vstupu do 1,50 m s obložením dna betonem tř. C 25/30, na potrubí DN 500</t>
  </si>
  <si>
    <t>592243050</t>
  </si>
  <si>
    <t>skruž betonová šachetní TBS-Q.1 100/25 D100x25x12 cm</t>
  </si>
  <si>
    <t>885063843</t>
  </si>
  <si>
    <t>prefabrikáty pro vstupní šachty a drenážní šachtice (betonové a železobetonové) šachty pro odpadní kanály a potrubí uložená v zemi skruže šachetní TBS-Q.1 100/25    D 100 x  25 x 12</t>
  </si>
  <si>
    <t>-1837275212</t>
  </si>
  <si>
    <t>9*1,015 'Přepočtené koeficientem množství</t>
  </si>
  <si>
    <t>854186089</t>
  </si>
  <si>
    <t>899103111</t>
  </si>
  <si>
    <t>Osazení poklopů litinových nebo ocelových včetně rámů hmotnosti nad 100 do 150 kg</t>
  </si>
  <si>
    <t>1131440679</t>
  </si>
  <si>
    <t>Osazení poklopů litinových a ocelových včetně rámů hmotnosti jednotlivě přes 100 do 150 kg</t>
  </si>
  <si>
    <t>83</t>
  </si>
  <si>
    <t>552414020</t>
  </si>
  <si>
    <t>poklop šachtový s rámem DN600 třída D 400, Bituplan bez odvětrání</t>
  </si>
  <si>
    <t>-934680521</t>
  </si>
  <si>
    <t>výrobky kanalizační litinové a ocelové šachtové poklopy z tvárné litiny šachtové poklopy samonivelační systém Bituplan® ACO CityTop Bituplan, třída zatížení D400, včetně adaptačního kroužku poklop s rámem, DN600 bez odvětrání</t>
  </si>
  <si>
    <t>Poznámka k položce:
poklop bude s hladkou vrchní stranou vyplněnou betonem</t>
  </si>
  <si>
    <t>13*1,015 'Přepočtené koeficientem množství</t>
  </si>
  <si>
    <t>84</t>
  </si>
  <si>
    <t>966072811</t>
  </si>
  <si>
    <t>Rozebrání rámového oplocení na ocelové sloupky výšky do 2m</t>
  </si>
  <si>
    <t>-361419003</t>
  </si>
  <si>
    <t>Rozebrání oplocení z dílců rámových na ocelové sloupky, výšky přes 1 do 2 m</t>
  </si>
  <si>
    <t>85</t>
  </si>
  <si>
    <t>977151122</t>
  </si>
  <si>
    <t>Jádrové vrty diamantovými korunkami do D 130 mm do stavebních materiálů</t>
  </si>
  <si>
    <t>-1999726760</t>
  </si>
  <si>
    <t>Jádrové vrty diamantovými korunkami do stavebních materiálů (železobetonu, betonu, cihel, obkladů, dlažeb, kamene) průměru přes 120 do 130 mm</t>
  </si>
  <si>
    <t>86</t>
  </si>
  <si>
    <t>977151126</t>
  </si>
  <si>
    <t>Jádrové vrty diamantovými korunkami do D 225 mm do stavebních materiálů</t>
  </si>
  <si>
    <t>1441289687</t>
  </si>
  <si>
    <t>Jádrové vrty diamantovými korunkami do stavebních materiálů (železobetonu, betonu, cihel, obkladů, dlažeb, kamene) průměru přes 200 do 225 mm</t>
  </si>
  <si>
    <t>87</t>
  </si>
  <si>
    <t>979051121</t>
  </si>
  <si>
    <t>Očištění zámkových dlaždic se spárováním z kameniva těženého při překopech inženýrských sítí</t>
  </si>
  <si>
    <t>1599444086</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</si>
  <si>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</si>
  <si>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997</t>
  </si>
  <si>
    <t>Přesun sutě</t>
  </si>
  <si>
    <t>88</t>
  </si>
  <si>
    <t>997013501</t>
  </si>
  <si>
    <t>Odvoz suti a vybouraných hmot na skládku nebo meziskládku do 1 km se složením</t>
  </si>
  <si>
    <t>-1584476831</t>
  </si>
  <si>
    <t>Odvoz suti a vybouraných hmot na skládku nebo meziskládku se složením, na vzdálenost do 1 km</t>
  </si>
  <si>
    <t>"železobeton" 133,185+0,011+0,207</t>
  </si>
  <si>
    <t>"odvoz na skládku 10 km"</t>
  </si>
  <si>
    <t>89</t>
  </si>
  <si>
    <t>997013509</t>
  </si>
  <si>
    <t>Příplatek k odvozu suti a vybouraných hmot na skládku ZKD 1 km přes 1 km</t>
  </si>
  <si>
    <t>1493195873</t>
  </si>
  <si>
    <t>Odvoz suti a vybouraných hmot na skládku nebo meziskládku se složením, na vzdálenost Příplatek k ceně za každý další i započatý 1 km přes 1 km</t>
  </si>
  <si>
    <t>"odvoz na skládku 10 km" 133,403*9</t>
  </si>
  <si>
    <t>90</t>
  </si>
  <si>
    <t>997221551</t>
  </si>
  <si>
    <t>Vodorovná doprava suti ze sypkých materiálů do 1 km</t>
  </si>
  <si>
    <t>1513666401</t>
  </si>
  <si>
    <t>Vodorovná doprava suti bez naložení, ale se složením a s hrubým urovnáním ze sypkých materiálů, na vzdálenost do 1 km</t>
  </si>
  <si>
    <t>"kamenivo" 1,06</t>
  </si>
  <si>
    <t>"celková vzdálenost 10km"</t>
  </si>
  <si>
    <t>91</t>
  </si>
  <si>
    <t>997221559</t>
  </si>
  <si>
    <t>Příplatek ZKD 1 km u vodorovné dopravy suti ze sypkých materiálů</t>
  </si>
  <si>
    <t>-383626323</t>
  </si>
  <si>
    <t>Vodorovná doprava suti bez naložení, ale se složením a s hrubým urovnáním Příplatek k ceně za každý další i započatý 1 km přes 1 km</t>
  </si>
  <si>
    <t>"celková vzdálenost 10km" 1,06*9</t>
  </si>
  <si>
    <t>92</t>
  </si>
  <si>
    <t>997221825</t>
  </si>
  <si>
    <t>Poplatek za uložení železobetonového odpadu na skládce (skládkovné)</t>
  </si>
  <si>
    <t>-1334111574</t>
  </si>
  <si>
    <t>Poplatek za uložení stavebního odpadu na skládce (skládkovné) železobetonového</t>
  </si>
  <si>
    <t>93</t>
  </si>
  <si>
    <t>997221855</t>
  </si>
  <si>
    <t>Poplatek za uložení odpadu z kameniva na skládce (skládkovné)</t>
  </si>
  <si>
    <t>-1952749034</t>
  </si>
  <si>
    <t>Poplatek za uložení stavebního odpadu na skládce (skládkovné) z kameniva</t>
  </si>
  <si>
    <t>998</t>
  </si>
  <si>
    <t>Přesun hmot</t>
  </si>
  <si>
    <t>94</t>
  </si>
  <si>
    <t>998276101</t>
  </si>
  <si>
    <t>Přesun hmot pro trubní vedení z trub z plastických hmot otevřený výkop</t>
  </si>
  <si>
    <t>1838813092</t>
  </si>
  <si>
    <t>Přesun hmot pro trubní vedení hloubené z trub z plastických hmot nebo sklolaminátových pro vodovody nebo kanalizace v otevřeném výkopu dopravní vzdálenost do 15 m</t>
  </si>
  <si>
    <t>PSV</t>
  </si>
  <si>
    <t>Práce a dodávky PSV</t>
  </si>
  <si>
    <t>721</t>
  </si>
  <si>
    <t>Zdravotechnika - vnitřní kanalizace</t>
  </si>
  <si>
    <t>95</t>
  </si>
  <si>
    <t>721242116</t>
  </si>
  <si>
    <t>Lapač střešních splavenin z PP se zápachovou klapkou a lapacím košem DN 125</t>
  </si>
  <si>
    <t>723458975</t>
  </si>
  <si>
    <t>Lapače střešních splavenin z polypropylenu (PP) DN 125 (HL 600/2)</t>
  </si>
  <si>
    <t>96</t>
  </si>
  <si>
    <t>721242803</t>
  </si>
  <si>
    <t>Demontáž lapače střešních splavenin DN 110</t>
  </si>
  <si>
    <t>407068188</t>
  </si>
  <si>
    <t>Demontáž lapačů střešních splavenin DN 110</t>
  </si>
  <si>
    <t>97</t>
  </si>
  <si>
    <t>998721101</t>
  </si>
  <si>
    <t>Přesun hmot tonážní pro vnitřní kanalizace v objektech v do 6 m</t>
  </si>
  <si>
    <t>1347687889</t>
  </si>
  <si>
    <t>Přesun hmot pro vnitřní kanalizace stanovený z hmotnosti přesunovaného materiálu vodorovná dopravní vzdálenost do 50 m v objektech výšky do 6 m</t>
  </si>
  <si>
    <t>04 - SO 401A - Veřejné osvětlení</t>
  </si>
  <si>
    <t>Pol100</t>
  </si>
  <si>
    <t>Zemnící drát FeZn 8mm</t>
  </si>
  <si>
    <t>123642801</t>
  </si>
  <si>
    <t>Pol101</t>
  </si>
  <si>
    <t>Oko na zemnící drát M8</t>
  </si>
  <si>
    <t>ks</t>
  </si>
  <si>
    <t>1890384449</t>
  </si>
  <si>
    <t>Pol102</t>
  </si>
  <si>
    <t>Svorka SK</t>
  </si>
  <si>
    <t>2058143046</t>
  </si>
  <si>
    <t>Pol103</t>
  </si>
  <si>
    <t>Chránička KOPOFLEX 50</t>
  </si>
  <si>
    <t>-474079157</t>
  </si>
  <si>
    <t>Pol104</t>
  </si>
  <si>
    <t>Chránička KOPODUR 110</t>
  </si>
  <si>
    <t>-31363909</t>
  </si>
  <si>
    <t>Pol105</t>
  </si>
  <si>
    <t>Výkop pro betonový základ stožáru</t>
  </si>
  <si>
    <t>389718551</t>
  </si>
  <si>
    <t>Pol106</t>
  </si>
  <si>
    <t>Betonový základ pro stožár</t>
  </si>
  <si>
    <t>982246364</t>
  </si>
  <si>
    <t>Pol107</t>
  </si>
  <si>
    <t>Výkop 30x60</t>
  </si>
  <si>
    <t>bm</t>
  </si>
  <si>
    <t>-1506940699</t>
  </si>
  <si>
    <t>Pol108</t>
  </si>
  <si>
    <t>Zához včetně hutnění 30x40</t>
  </si>
  <si>
    <t>1414015303</t>
  </si>
  <si>
    <t>Pol109</t>
  </si>
  <si>
    <t>Výkop 50x120</t>
  </si>
  <si>
    <t>-154046455</t>
  </si>
  <si>
    <t>Pol110</t>
  </si>
  <si>
    <t>Zához včetně hutnění 50x100</t>
  </si>
  <si>
    <t>-1557415556</t>
  </si>
  <si>
    <t>Pol111</t>
  </si>
  <si>
    <t>Pískové lože 30-50x20</t>
  </si>
  <si>
    <t>1304964634</t>
  </si>
  <si>
    <t>Pol112</t>
  </si>
  <si>
    <t>Betonové lože pod komunikace</t>
  </si>
  <si>
    <t>-1085300371</t>
  </si>
  <si>
    <t>Pol113</t>
  </si>
  <si>
    <t>Provizorní úprava terénu</t>
  </si>
  <si>
    <t>-1084209853</t>
  </si>
  <si>
    <t>Pol114</t>
  </si>
  <si>
    <t>Spojovací a montážní materiál</t>
  </si>
  <si>
    <t>soub</t>
  </si>
  <si>
    <t>1872958917</t>
  </si>
  <si>
    <t>Pol115</t>
  </si>
  <si>
    <t>Napojení na stávající rozvody</t>
  </si>
  <si>
    <t>2055345062</t>
  </si>
  <si>
    <t>Pol116</t>
  </si>
  <si>
    <t>Demontáž stávajícího osvětl. bodu vč. základu</t>
  </si>
  <si>
    <t>1886223566</t>
  </si>
  <si>
    <t>Pol117</t>
  </si>
  <si>
    <t>Odvoz a likvidace odpadu</t>
  </si>
  <si>
    <t>953163226</t>
  </si>
  <si>
    <t>Pol118</t>
  </si>
  <si>
    <t>Pronájem plošiny</t>
  </si>
  <si>
    <t>-783785266</t>
  </si>
  <si>
    <t>Pol90</t>
  </si>
  <si>
    <t>Stožár stupňovitý vetknutý 159/108/89 výška 7,2m</t>
  </si>
  <si>
    <t>-888280480</t>
  </si>
  <si>
    <t>Pol91</t>
  </si>
  <si>
    <t>Výložník obloukový pr.89, délka 2m</t>
  </si>
  <si>
    <t>370925397</t>
  </si>
  <si>
    <t>Pol92</t>
  </si>
  <si>
    <t>Výložník obloukový dvojitý 180st, pr.89, 2x2m</t>
  </si>
  <si>
    <t>2082762551</t>
  </si>
  <si>
    <t>Pol93</t>
  </si>
  <si>
    <t>Stožárová svorkovnice SV-B 6.16.4, 1x10A</t>
  </si>
  <si>
    <t>790273596</t>
  </si>
  <si>
    <t>Pol94</t>
  </si>
  <si>
    <t>Stožárová svorkovnice SV-B 9.16.4, 2x10A</t>
  </si>
  <si>
    <t>1716862064</t>
  </si>
  <si>
    <t>Pol95</t>
  </si>
  <si>
    <t>Svítidlo uliční LED 8300lm, 3000K dle TZ</t>
  </si>
  <si>
    <t>92646692</t>
  </si>
  <si>
    <t>Pol96</t>
  </si>
  <si>
    <t>Kabel CYKY 4x10</t>
  </si>
  <si>
    <t>950953128</t>
  </si>
  <si>
    <t>Pol97</t>
  </si>
  <si>
    <t>Kabel CYKY 3x1,5</t>
  </si>
  <si>
    <t>5267331</t>
  </si>
  <si>
    <t>Pol98</t>
  </si>
  <si>
    <t>Zemní kabelová spojka do 4x25</t>
  </si>
  <si>
    <t>633033158</t>
  </si>
  <si>
    <t>Pol99</t>
  </si>
  <si>
    <t>Zemnící pásovina FeZn 30x4</t>
  </si>
  <si>
    <t>1994422586</t>
  </si>
  <si>
    <t>05 - SO 401 - Veřejné osvětlení</t>
  </si>
  <si>
    <t>-1503538310</t>
  </si>
  <si>
    <t>-473585324</t>
  </si>
  <si>
    <t>1270586778</t>
  </si>
  <si>
    <t>-2134705911</t>
  </si>
  <si>
    <t>-1856788802</t>
  </si>
  <si>
    <t>-1473243244</t>
  </si>
  <si>
    <t>473461150</t>
  </si>
  <si>
    <t>-836354506</t>
  </si>
  <si>
    <t>1669669466</t>
  </si>
  <si>
    <t>24681177</t>
  </si>
  <si>
    <t>-1222632042</t>
  </si>
  <si>
    <t>1884719353</t>
  </si>
  <si>
    <t>Pol120</t>
  </si>
  <si>
    <t>Pomocné montážní a zednické práce</t>
  </si>
  <si>
    <t>-109190413</t>
  </si>
  <si>
    <t>Pol125</t>
  </si>
  <si>
    <t>Výložník obloukový pr.89, délka 1m</t>
  </si>
  <si>
    <t>1642064384</t>
  </si>
  <si>
    <t>Pol126</t>
  </si>
  <si>
    <t>Stožárová svorkovnice SV-B 9.16.4, 1x10A</t>
  </si>
  <si>
    <t>-1478358787</t>
  </si>
  <si>
    <t>Pol127</t>
  </si>
  <si>
    <t>Pomocný rozpojovací rozvaděč v pilíři dle TZ</t>
  </si>
  <si>
    <t>-1377136305</t>
  </si>
  <si>
    <t>Pol128</t>
  </si>
  <si>
    <t>Úprava zapojení RVO</t>
  </si>
  <si>
    <t>-2104041675</t>
  </si>
  <si>
    <t>Pol129</t>
  </si>
  <si>
    <t>Repasování stáv. rozbočovacího rozvaděče VO+SPD</t>
  </si>
  <si>
    <t>314950619</t>
  </si>
  <si>
    <t>Pol130</t>
  </si>
  <si>
    <t>Kabel CYKY 4x16</t>
  </si>
  <si>
    <t>-1338143516</t>
  </si>
  <si>
    <t>-45962331</t>
  </si>
  <si>
    <t>85414607</t>
  </si>
  <si>
    <t>Pol131</t>
  </si>
  <si>
    <t>-1724888806</t>
  </si>
  <si>
    <t>Pol132</t>
  </si>
  <si>
    <t>1006781105</t>
  </si>
  <si>
    <t>Pol133</t>
  </si>
  <si>
    <t>73556752</t>
  </si>
  <si>
    <t>Pol134</t>
  </si>
  <si>
    <t>747626263</t>
  </si>
  <si>
    <t>Pol135</t>
  </si>
  <si>
    <t>1924828088</t>
  </si>
  <si>
    <t>-1568997354</t>
  </si>
  <si>
    <t>1270550850</t>
  </si>
  <si>
    <t>Pol136</t>
  </si>
  <si>
    <t>Chránička KOPOHALF 110 (půlená)</t>
  </si>
  <si>
    <t>-459705284</t>
  </si>
  <si>
    <t>Pol137</t>
  </si>
  <si>
    <t>1489420141</t>
  </si>
  <si>
    <t>Pol138</t>
  </si>
  <si>
    <t>-1680751202</t>
  </si>
  <si>
    <t>-1716729043</t>
  </si>
  <si>
    <t>61430150</t>
  </si>
  <si>
    <t>-805090528</t>
  </si>
  <si>
    <t>1366072874</t>
  </si>
  <si>
    <t>08 - SO 491 - Kabeláž SSZ, PS 491 - Dopravní řešení SSZ</t>
  </si>
  <si>
    <t>HSV - HSV</t>
  </si>
  <si>
    <t xml:space="preserve">    01 - Technologie SSZ</t>
  </si>
  <si>
    <t xml:space="preserve">    02 - Montážní práce</t>
  </si>
  <si>
    <t xml:space="preserve">    03 - Zemní práce</t>
  </si>
  <si>
    <t>Technologie SSZ</t>
  </si>
  <si>
    <t>pol87</t>
  </si>
  <si>
    <t>Mikroprocesorový řadič včetně SW</t>
  </si>
  <si>
    <t>-136472373</t>
  </si>
  <si>
    <t>pol88</t>
  </si>
  <si>
    <t>Základ řadiče</t>
  </si>
  <si>
    <t>-1589865560</t>
  </si>
  <si>
    <t>pol89</t>
  </si>
  <si>
    <t>Zemnící souprava řadiče</t>
  </si>
  <si>
    <t>-281255241</t>
  </si>
  <si>
    <t>Pol1</t>
  </si>
  <si>
    <t>Videosouprava Phoenix - 2 kamery</t>
  </si>
  <si>
    <t>-74395349</t>
  </si>
  <si>
    <t>Pol2</t>
  </si>
  <si>
    <t>LED - Dopravní návěstidlo 210/220V</t>
  </si>
  <si>
    <t>1583916340</t>
  </si>
  <si>
    <t>Pol3</t>
  </si>
  <si>
    <t>LED - Chodecké návěstidlo</t>
  </si>
  <si>
    <t>-2090519604</t>
  </si>
  <si>
    <t>Pol4</t>
  </si>
  <si>
    <t>LED - Chodecké návěstidlo / symbol kolo</t>
  </si>
  <si>
    <t>-2008843799</t>
  </si>
  <si>
    <t>Pol5</t>
  </si>
  <si>
    <t>LED - Jednokomorové náv.210/220V zelené</t>
  </si>
  <si>
    <t>-1899855295</t>
  </si>
  <si>
    <t>Pol6</t>
  </si>
  <si>
    <t>LED - Dopravní návěstidlo 300/220V</t>
  </si>
  <si>
    <t>209558000</t>
  </si>
  <si>
    <t>Pol7</t>
  </si>
  <si>
    <t>LED - Jednokomorové náv.300/220V žlutý chodec V</t>
  </si>
  <si>
    <t>-122298688</t>
  </si>
  <si>
    <t>Pol8</t>
  </si>
  <si>
    <t>GSM modul</t>
  </si>
  <si>
    <t>107330005</t>
  </si>
  <si>
    <t>Pol9</t>
  </si>
  <si>
    <t>Třmen návěstidla 300 na výložník, pevný</t>
  </si>
  <si>
    <t>-364591571</t>
  </si>
  <si>
    <t>Pol10</t>
  </si>
  <si>
    <t>Třmen návěstidla 300 nad jízdní pruhy, pojizdný</t>
  </si>
  <si>
    <t>1133665534</t>
  </si>
  <si>
    <t>Pol11</t>
  </si>
  <si>
    <t>Mont.přísluš.pro doplňkovou šipku 210</t>
  </si>
  <si>
    <t>-762496741</t>
  </si>
  <si>
    <t>Pol12</t>
  </si>
  <si>
    <t>Kontrastní rám 210 jednokomorový</t>
  </si>
  <si>
    <t>2092007484</t>
  </si>
  <si>
    <t>Pol13</t>
  </si>
  <si>
    <t>Chodecké tlačítko</t>
  </si>
  <si>
    <t>227429586</t>
  </si>
  <si>
    <t>Pol14</t>
  </si>
  <si>
    <t>Chodecké tlačítko pro nevidomé</t>
  </si>
  <si>
    <t>704888143</t>
  </si>
  <si>
    <t>Pol15</t>
  </si>
  <si>
    <t>JAZS - 1</t>
  </si>
  <si>
    <t>-1352083877</t>
  </si>
  <si>
    <t>Pol16</t>
  </si>
  <si>
    <t>přijímač pro slepce BPN - 1</t>
  </si>
  <si>
    <t>-1999486787</t>
  </si>
  <si>
    <t>Pol17</t>
  </si>
  <si>
    <t>Akustické návěští pro nevidomé SZN - 1</t>
  </si>
  <si>
    <t>851245628</t>
  </si>
  <si>
    <t>Pol18</t>
  </si>
  <si>
    <t>Radiohodiny DCF</t>
  </si>
  <si>
    <t>-1751234248</t>
  </si>
  <si>
    <t>Pol19</t>
  </si>
  <si>
    <t>Koaxiální kabel do země</t>
  </si>
  <si>
    <t>1641324205</t>
  </si>
  <si>
    <t>Pol20</t>
  </si>
  <si>
    <t>Šňůra CMSM 3 x 1,5</t>
  </si>
  <si>
    <t>61151137</t>
  </si>
  <si>
    <t>Pol21</t>
  </si>
  <si>
    <t>Šňůra CMSM 5 x 1,5</t>
  </si>
  <si>
    <t>-949350184</t>
  </si>
  <si>
    <t>Pol22</t>
  </si>
  <si>
    <t>Stožárová výzbroj - dvířka</t>
  </si>
  <si>
    <t>-1575874954</t>
  </si>
  <si>
    <t>Pol23</t>
  </si>
  <si>
    <t>Svorkovnice stožárová</t>
  </si>
  <si>
    <t>-1632246888</t>
  </si>
  <si>
    <t>Pol24</t>
  </si>
  <si>
    <t>Výložníkový stožár 4,5 m</t>
  </si>
  <si>
    <t>1218300538</t>
  </si>
  <si>
    <t>Pol25</t>
  </si>
  <si>
    <t>Výložníkový stožár 5 m</t>
  </si>
  <si>
    <t>1616528687</t>
  </si>
  <si>
    <t>Pol26</t>
  </si>
  <si>
    <t>Výložníkový stožár 5,5 m zesílený</t>
  </si>
  <si>
    <t>1894801242</t>
  </si>
  <si>
    <t>Pol27</t>
  </si>
  <si>
    <t>Chodecký stožár</t>
  </si>
  <si>
    <t>275405856</t>
  </si>
  <si>
    <t>Pol28</t>
  </si>
  <si>
    <t>Základ chodeckého stožáru a RŘ</t>
  </si>
  <si>
    <t>-790280117</t>
  </si>
  <si>
    <t>Pol29</t>
  </si>
  <si>
    <t>Kabel CYKY  5 x 4 mm2</t>
  </si>
  <si>
    <t>-147308362</t>
  </si>
  <si>
    <t>Pol30</t>
  </si>
  <si>
    <t>Kabel CYKY 24 x 1,5 mm2</t>
  </si>
  <si>
    <t>712241717</t>
  </si>
  <si>
    <t>Pol31</t>
  </si>
  <si>
    <t>Štítek na označení kabelů</t>
  </si>
  <si>
    <t>-1461309656</t>
  </si>
  <si>
    <t>Pol32</t>
  </si>
  <si>
    <t>Trubka PVC 50 mm</t>
  </si>
  <si>
    <t>-1206851594</t>
  </si>
  <si>
    <t>Pol33</t>
  </si>
  <si>
    <t>Trubka PVC 110 mm</t>
  </si>
  <si>
    <t>-1971328301</t>
  </si>
  <si>
    <t>Pol34</t>
  </si>
  <si>
    <t>Těsnící pěna</t>
  </si>
  <si>
    <t>bal</t>
  </si>
  <si>
    <t>1533887581</t>
  </si>
  <si>
    <t>Pol35</t>
  </si>
  <si>
    <t>Zemnící drát Fe Zn 10 mm</t>
  </si>
  <si>
    <t>880794882</t>
  </si>
  <si>
    <t>Pol36</t>
  </si>
  <si>
    <t>Svorka SR 02</t>
  </si>
  <si>
    <t>203952272</t>
  </si>
  <si>
    <t>Pol37</t>
  </si>
  <si>
    <t>Svorka SR 03</t>
  </si>
  <si>
    <t>-1050732644</t>
  </si>
  <si>
    <t>Pol38</t>
  </si>
  <si>
    <t>Páska Bandimex</t>
  </si>
  <si>
    <t>543137411</t>
  </si>
  <si>
    <t>Pol39</t>
  </si>
  <si>
    <t>Barva S 2013</t>
  </si>
  <si>
    <t>824981727</t>
  </si>
  <si>
    <t>Pol40</t>
  </si>
  <si>
    <t>Ředidlo S 6006</t>
  </si>
  <si>
    <t>-1411459922</t>
  </si>
  <si>
    <t>Montážní práce</t>
  </si>
  <si>
    <t>Pol41</t>
  </si>
  <si>
    <t>Montáž řadiče na připravený základ</t>
  </si>
  <si>
    <t>-490271832</t>
  </si>
  <si>
    <t>Pol42</t>
  </si>
  <si>
    <t>Uzemnění řadičové skříně</t>
  </si>
  <si>
    <t>475977293</t>
  </si>
  <si>
    <t>Pol43</t>
  </si>
  <si>
    <t>Montáž výložníkových ramen</t>
  </si>
  <si>
    <t>-1073893285</t>
  </si>
  <si>
    <t>Pol44</t>
  </si>
  <si>
    <t>Montáž návěstidla na stožár</t>
  </si>
  <si>
    <t>-1107399350</t>
  </si>
  <si>
    <t>Pol45</t>
  </si>
  <si>
    <t>Montáž návěstidla na výložník</t>
  </si>
  <si>
    <t>1471552112</t>
  </si>
  <si>
    <t>Pol46</t>
  </si>
  <si>
    <t>Montáž třmenu návěstidla na výložníku</t>
  </si>
  <si>
    <t>389568021</t>
  </si>
  <si>
    <t>Pol47</t>
  </si>
  <si>
    <t>Montáž detekce Phoenix</t>
  </si>
  <si>
    <t>483402487</t>
  </si>
  <si>
    <t>Pol48</t>
  </si>
  <si>
    <t>Montáž optoodělovačů videosignálu</t>
  </si>
  <si>
    <t>871026834</t>
  </si>
  <si>
    <t>Pol49</t>
  </si>
  <si>
    <t>Montáž a nastavení videokamer</t>
  </si>
  <si>
    <t>-258531072</t>
  </si>
  <si>
    <t>Pol50</t>
  </si>
  <si>
    <t>Konfigurace virtuálních detekčních smyček</t>
  </si>
  <si>
    <t>-1525949500</t>
  </si>
  <si>
    <t>Pol51</t>
  </si>
  <si>
    <t>Doladění pozic smyček, monitoring</t>
  </si>
  <si>
    <t>-810244026</t>
  </si>
  <si>
    <t>Pol52</t>
  </si>
  <si>
    <t>Montáž třmenu videodetekce</t>
  </si>
  <si>
    <t>-1805438080</t>
  </si>
  <si>
    <t>Pol53</t>
  </si>
  <si>
    <t>Montáž chodeckého tlačítka</t>
  </si>
  <si>
    <t>-1312592291</t>
  </si>
  <si>
    <t>Pol54</t>
  </si>
  <si>
    <t>Montáž stožárové výzbroje</t>
  </si>
  <si>
    <t>911292169</t>
  </si>
  <si>
    <t>Pol55</t>
  </si>
  <si>
    <t>Montáž stožárové svorkovnice</t>
  </si>
  <si>
    <t>412538162</t>
  </si>
  <si>
    <t>Pol56</t>
  </si>
  <si>
    <t>CMSM 5Cx1,5 volně</t>
  </si>
  <si>
    <t>1382810167</t>
  </si>
  <si>
    <t>Pol57</t>
  </si>
  <si>
    <t>Ukončení šňůr lisovací trubičkou</t>
  </si>
  <si>
    <t>-1405051274</t>
  </si>
  <si>
    <t>Pol58</t>
  </si>
  <si>
    <t>Ukončení kabelu do 5 x 1,5</t>
  </si>
  <si>
    <t>-1195603540</t>
  </si>
  <si>
    <t>Pol59</t>
  </si>
  <si>
    <t>Ukončení kabelu do 24 x 1,5</t>
  </si>
  <si>
    <t>-1449518907</t>
  </si>
  <si>
    <t>Pol60</t>
  </si>
  <si>
    <t>Ukončení kabelu koaxiální</t>
  </si>
  <si>
    <t>1594202942</t>
  </si>
  <si>
    <t>Pol61</t>
  </si>
  <si>
    <t>Ukončení kabelu do 4 x 25</t>
  </si>
  <si>
    <t>718738935</t>
  </si>
  <si>
    <t>Pol62</t>
  </si>
  <si>
    <t>Označení kabelu štítkem</t>
  </si>
  <si>
    <t>-952125851</t>
  </si>
  <si>
    <t>Pol63</t>
  </si>
  <si>
    <t>Drátová forma kabelů do 30 vodičů</t>
  </si>
  <si>
    <t>956758390</t>
  </si>
  <si>
    <t>Pol64</t>
  </si>
  <si>
    <t>Montáž akustické signalizace SZN-1</t>
  </si>
  <si>
    <t>1674654627</t>
  </si>
  <si>
    <t>Pol65</t>
  </si>
  <si>
    <t>Nátěr zemnícího pásku</t>
  </si>
  <si>
    <t>-1153976301</t>
  </si>
  <si>
    <t>Pol66</t>
  </si>
  <si>
    <t>Regulace a aktivace první sig.sk. s mont. pl.</t>
  </si>
  <si>
    <t>73012073</t>
  </si>
  <si>
    <t>Pol67</t>
  </si>
  <si>
    <t>Regulace a aktivace dalších sig.sk. s mont. pl.</t>
  </si>
  <si>
    <t>533351885</t>
  </si>
  <si>
    <t>Pol68</t>
  </si>
  <si>
    <t>Regulace a aktivace dalších sig. sk. bez ploš.</t>
  </si>
  <si>
    <t>-1968548334</t>
  </si>
  <si>
    <t>Pol69</t>
  </si>
  <si>
    <t>Příprava ke komplexnímu vyzkoušení SSZ</t>
  </si>
  <si>
    <t>2075475589</t>
  </si>
  <si>
    <t>Pol70</t>
  </si>
  <si>
    <t>Komplexní vyzkoušení SSZ</t>
  </si>
  <si>
    <t>-1343576705</t>
  </si>
  <si>
    <t>Pol71</t>
  </si>
  <si>
    <t>Přepnutí SSZ na blikavou žlutou</t>
  </si>
  <si>
    <t>-483333180</t>
  </si>
  <si>
    <t>Pol72</t>
  </si>
  <si>
    <t>Uvedení SSZ do provozu</t>
  </si>
  <si>
    <t>-600743778</t>
  </si>
  <si>
    <t>Pol73</t>
  </si>
  <si>
    <t>Montážní práce oceněné HZS</t>
  </si>
  <si>
    <t>484406405</t>
  </si>
  <si>
    <t>Pol74</t>
  </si>
  <si>
    <t>vytyčení trati kabelového vedení</t>
  </si>
  <si>
    <t>316591456</t>
  </si>
  <si>
    <t>Pol75</t>
  </si>
  <si>
    <t>výkop + osazení základu řadiče v LA</t>
  </si>
  <si>
    <t>-447942195</t>
  </si>
  <si>
    <t>Pol76</t>
  </si>
  <si>
    <t>výkop + osazení výlož. sloupu  v LA</t>
  </si>
  <si>
    <t>-294331353</t>
  </si>
  <si>
    <t>Pol77</t>
  </si>
  <si>
    <t>výkop + osazení chodec. sloupu v LA</t>
  </si>
  <si>
    <t>931267948</t>
  </si>
  <si>
    <t>Pol78</t>
  </si>
  <si>
    <t>protažení kabelů a OTTP chráničkami pod vozovkou</t>
  </si>
  <si>
    <t>-1808443394</t>
  </si>
  <si>
    <t>Pol79</t>
  </si>
  <si>
    <t>CYKY do 24x1,5, 3x16, 5x10 - volně uložen</t>
  </si>
  <si>
    <t>1317267702</t>
  </si>
  <si>
    <t>Pol80</t>
  </si>
  <si>
    <t>CYKY do 48x1,5, 4x25, 5x16 - volně uložen</t>
  </si>
  <si>
    <t>-1458299750</t>
  </si>
  <si>
    <t>Pol81</t>
  </si>
  <si>
    <t>pokládka trubek, těsnění, zafouk. pr. 110+B162</t>
  </si>
  <si>
    <t>-2041275976</t>
  </si>
  <si>
    <t>Pol82</t>
  </si>
  <si>
    <t>pokládka trubek, těsnění, zafouk. pr. 50</t>
  </si>
  <si>
    <t>-928205153</t>
  </si>
  <si>
    <t>Pol83</t>
  </si>
  <si>
    <t>pokládka, montáž zem. pásku, drátu</t>
  </si>
  <si>
    <t>-1115381865</t>
  </si>
  <si>
    <t>Pol84</t>
  </si>
  <si>
    <t>kabelová rýha v LA 35/60 ( včetně odvozu mat.a skládkovného )</t>
  </si>
  <si>
    <t>850637643</t>
  </si>
  <si>
    <t>Pol85</t>
  </si>
  <si>
    <t>montáž uzemění stožárů</t>
  </si>
  <si>
    <t>-572329679</t>
  </si>
  <si>
    <t>Pol86</t>
  </si>
  <si>
    <t>hutnící zkoušky</t>
  </si>
  <si>
    <t>-1824545916</t>
  </si>
  <si>
    <t>09 - VRN - Vedlejší rozpočtové náklady</t>
  </si>
  <si>
    <t xml:space="preserve">    740 - Elektromontáže - zkoušky a revize</t>
  </si>
  <si>
    <t xml:space="preserve">    0 - Všeobecné konstrukce a práce</t>
  </si>
  <si>
    <t xml:space="preserve">    VRN1 - Průzkumné, geodetické a projektové práce</t>
  </si>
  <si>
    <t xml:space="preserve">    VRN3 - Zařízení staveniště</t>
  </si>
  <si>
    <t xml:space="preserve">    VRN4 - Inženýrská činnost</t>
  </si>
  <si>
    <t>740</t>
  </si>
  <si>
    <t>Elektromontáže - zkoušky a revize</t>
  </si>
  <si>
    <t>044002000</t>
  </si>
  <si>
    <t>Revize</t>
  </si>
  <si>
    <t>Kč</t>
  </si>
  <si>
    <t>1024</t>
  </si>
  <si>
    <t>1982741993</t>
  </si>
  <si>
    <t>Hlavní tituly průvodních činností a nákladů inženýrská činnost revize</t>
  </si>
  <si>
    <t>VRN</t>
  </si>
  <si>
    <t>Vedlejší rozpočtové náklady</t>
  </si>
  <si>
    <t>pol1</t>
  </si>
  <si>
    <t>Vytyčení inženýrských sítí před zahájením výstavby</t>
  </si>
  <si>
    <t>1384018712</t>
  </si>
  <si>
    <t>VRN1</t>
  </si>
  <si>
    <t>Průzkumné, geodetické a projektové práce</t>
  </si>
  <si>
    <t>012103000</t>
  </si>
  <si>
    <t>Geodetické práce před výstavbou</t>
  </si>
  <si>
    <t>-892296973</t>
  </si>
  <si>
    <t>Průzkumné, geodetické a projektové práce geodetické práce před výstavbou</t>
  </si>
  <si>
    <t>012203000</t>
  </si>
  <si>
    <t>Geodetické práce při provádění stavby</t>
  </si>
  <si>
    <t>1117759486</t>
  </si>
  <si>
    <t>Průzkumné, geodetické a projektové práce geodetické práce při provádění stavby</t>
  </si>
  <si>
    <t>012303000</t>
  </si>
  <si>
    <t>Geodetické práce po výstavbě</t>
  </si>
  <si>
    <t>-160744399</t>
  </si>
  <si>
    <t>Průzkumné, geodetické a projektové práce geodetické práce po výstavbě</t>
  </si>
  <si>
    <t>013244000</t>
  </si>
  <si>
    <t>Dokumentace pro provádění stavby</t>
  </si>
  <si>
    <t>-569669754</t>
  </si>
  <si>
    <t>Průzkumné, geodetické a projektové práce projektové práce dokumentace stavby (výkresová a textová) pro provádění stavby</t>
  </si>
  <si>
    <t>013254000</t>
  </si>
  <si>
    <t>Dokumentace skutečného provedení stavby</t>
  </si>
  <si>
    <t>436766944</t>
  </si>
  <si>
    <t>Průzkumné, geodetické a projektové práce projektové práce dokumentace stavby (výkresová a textová) skutečného provedení stavby</t>
  </si>
  <si>
    <t>VRN3</t>
  </si>
  <si>
    <t>Zařízení staveniště</t>
  </si>
  <si>
    <t>03100</t>
  </si>
  <si>
    <t>Zařízení staveniště - zřízení, provoz, demontáž</t>
  </si>
  <si>
    <t>KČ</t>
  </si>
  <si>
    <t>-1443434191</t>
  </si>
  <si>
    <t>ZAŘÍZENÍ STAVENIŠTĚ - ZŘÍZENÍ, PROVOZ, DEMONTÁŽ</t>
  </si>
  <si>
    <t>Poznámka k položce:
 zahrnuje objednatelem povolené náklady na pořízení (event. pronájem), provozování, udržování a likvidaci zhotovitelova zařízení</t>
  </si>
  <si>
    <t>VRN4</t>
  </si>
  <si>
    <t>Inženýrská činnost</t>
  </si>
  <si>
    <t>043134000</t>
  </si>
  <si>
    <t>Zkoušky zatěžovací</t>
  </si>
  <si>
    <t>-1058198</t>
  </si>
  <si>
    <t>Inženýrská činnost zkoušky a ostatní měření zkoušky zátěžové</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</si>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</sst>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9">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0"/>
      <name val="Trebuchet MS"/>
      <family val="2"/>
    </font>
    <font>
      <i/>
      <sz val="9"/>
      <name val="Trebuchet MS"/>
      <family val="2"/>
    </font>
    <font>
      <sz val="11"/>
      <color indexed="8"/>
      <name val="Calibri"/>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8"/>
      <color indexed="55"/>
      <name val="Trebuchet MS"/>
      <family val="2"/>
    </font>
    <font>
      <sz val="12"/>
      <color indexed="56"/>
      <name val="Trebuchet MS"/>
      <family val="2"/>
    </font>
    <font>
      <sz val="8"/>
      <color indexed="56"/>
      <name val="Trebuchet MS"/>
      <family val="2"/>
    </font>
    <font>
      <sz val="8"/>
      <color indexed="63"/>
      <name val="Trebuchet MS"/>
      <family val="2"/>
    </font>
    <font>
      <sz val="10"/>
      <color indexed="56"/>
      <name val="Trebuchet MS"/>
      <family val="2"/>
    </font>
    <font>
      <sz val="8"/>
      <color indexed="10"/>
      <name val="Trebuchet MS"/>
      <family val="2"/>
    </font>
    <font>
      <sz val="8"/>
      <color indexed="18"/>
      <name val="Trebuchet MS"/>
      <family val="2"/>
    </font>
    <font>
      <sz val="8"/>
      <color indexed="2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b/>
      <sz val="8"/>
      <color indexed="55"/>
      <name val="Trebuchet MS"/>
      <family val="2"/>
    </font>
    <font>
      <sz val="18"/>
      <color indexed="12"/>
      <name val="Wingdings 2"/>
      <family val="1"/>
    </font>
    <font>
      <sz val="10"/>
      <color indexed="16"/>
      <name val="Trebuchet MS"/>
      <family val="2"/>
    </font>
    <font>
      <u val="single"/>
      <sz val="10"/>
      <color indexed="12"/>
      <name val="Trebuchet MS"/>
      <family val="2"/>
    </font>
    <font>
      <sz val="8"/>
      <name val="Segoe UI"/>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8"/>
      <color rgb="FF003366"/>
      <name val="Trebuchet MS"/>
      <family val="2"/>
    </font>
    <font>
      <sz val="8"/>
      <color rgb="FF505050"/>
      <name val="Trebuchet MS"/>
      <family val="2"/>
    </font>
    <font>
      <sz val="10"/>
      <color rgb="FF003366"/>
      <name val="Trebuchet MS"/>
      <family val="2"/>
    </font>
    <font>
      <sz val="8"/>
      <color rgb="FFFF0000"/>
      <name val="Trebuchet MS"/>
      <family val="2"/>
    </font>
    <font>
      <sz val="8"/>
      <color rgb="FF0000A8"/>
      <name val="Trebuchet MS"/>
      <family val="2"/>
    </font>
    <font>
      <sz val="8"/>
      <color rgb="FF80008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8"/>
      <color rgb="FF969696"/>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1" applyNumberFormat="0" applyFill="0" applyAlignment="0" applyProtection="0"/>
    <xf numFmtId="170" fontId="63" fillId="0" borderId="0" applyFont="0" applyFill="0" applyBorder="0" applyAlignment="0" applyProtection="0"/>
    <xf numFmtId="168" fontId="63" fillId="0" borderId="0" applyFont="0" applyFill="0" applyBorder="0" applyAlignment="0" applyProtection="0"/>
    <xf numFmtId="0" fontId="66" fillId="0" borderId="0" applyNumberFormat="0" applyFill="0" applyBorder="0" applyAlignment="0" applyProtection="0"/>
    <xf numFmtId="0" fontId="67" fillId="20" borderId="0" applyNumberFormat="0" applyBorder="0" applyAlignment="0" applyProtection="0"/>
    <xf numFmtId="0" fontId="68" fillId="21" borderId="2" applyNumberFormat="0" applyAlignment="0" applyProtection="0"/>
    <xf numFmtId="171" fontId="63" fillId="0" borderId="0" applyFont="0" applyFill="0" applyBorder="0" applyAlignment="0" applyProtection="0"/>
    <xf numFmtId="169" fontId="63"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2" borderId="0" applyNumberFormat="0" applyBorder="0" applyAlignment="0" applyProtection="0"/>
    <xf numFmtId="0" fontId="4" fillId="0" borderId="0" applyAlignment="0">
      <protection locked="0"/>
    </xf>
    <xf numFmtId="0" fontId="74" fillId="0" borderId="0" applyNumberFormat="0" applyFill="0" applyBorder="0" applyAlignment="0" applyProtection="0"/>
    <xf numFmtId="0" fontId="63" fillId="23" borderId="6" applyNumberFormat="0" applyFont="0" applyAlignment="0" applyProtection="0"/>
    <xf numFmtId="9" fontId="63" fillId="0" borderId="0" applyFont="0" applyFill="0" applyBorder="0" applyAlignment="0" applyProtection="0"/>
    <xf numFmtId="0" fontId="75" fillId="0" borderId="7" applyNumberFormat="0" applyFill="0" applyAlignment="0" applyProtection="0"/>
    <xf numFmtId="0" fontId="76" fillId="24" borderId="0" applyNumberFormat="0" applyBorder="0" applyAlignment="0" applyProtection="0"/>
    <xf numFmtId="0" fontId="77" fillId="0" borderId="0" applyNumberFormat="0" applyFill="0" applyBorder="0" applyAlignment="0" applyProtection="0"/>
    <xf numFmtId="0" fontId="78" fillId="25" borderId="8" applyNumberFormat="0" applyAlignment="0" applyProtection="0"/>
    <xf numFmtId="0" fontId="79" fillId="26" borderId="8" applyNumberFormat="0" applyAlignment="0" applyProtection="0"/>
    <xf numFmtId="0" fontId="80" fillId="26" borderId="9" applyNumberFormat="0" applyAlignment="0" applyProtection="0"/>
    <xf numFmtId="0" fontId="81" fillId="0" borderId="0" applyNumberForma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cellStyleXfs>
  <cellXfs count="391">
    <xf numFmtId="0" fontId="4" fillId="0" borderId="0" xfId="0" applyFont="1" applyAlignment="1">
      <alignment/>
    </xf>
    <xf numFmtId="0" fontId="4" fillId="0" borderId="0" xfId="0" applyFont="1" applyAlignment="1">
      <alignment vertical="center"/>
    </xf>
    <xf numFmtId="0" fontId="8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83" fillId="0" borderId="0" xfId="0" applyFont="1" applyAlignment="1">
      <alignment vertical="center"/>
    </xf>
    <xf numFmtId="0" fontId="4" fillId="0" borderId="0" xfId="0" applyFont="1" applyAlignment="1">
      <alignment horizontal="center" vertical="center" wrapText="1"/>
    </xf>
    <xf numFmtId="0" fontId="84" fillId="0" borderId="0" xfId="0" applyFont="1" applyAlignment="1">
      <alignment/>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90" fillId="33" borderId="0" xfId="0" applyFont="1" applyFill="1" applyAlignment="1">
      <alignment horizontal="left" vertical="center"/>
    </xf>
    <xf numFmtId="0" fontId="4" fillId="33" borderId="0" xfId="0" applyFont="1" applyFill="1" applyAlignment="1">
      <alignment/>
    </xf>
    <xf numFmtId="0" fontId="90"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8" fillId="0" borderId="0" xfId="0" applyFont="1" applyBorder="1" applyAlignment="1">
      <alignment horizontal="left" vertical="center"/>
    </xf>
    <xf numFmtId="0" fontId="4" fillId="0" borderId="14" xfId="0" applyFont="1" applyBorder="1" applyAlignment="1">
      <alignment/>
    </xf>
    <xf numFmtId="0" fontId="91" fillId="0" borderId="0" xfId="0" applyFont="1" applyAlignment="1">
      <alignment horizontal="left" vertical="center"/>
    </xf>
    <xf numFmtId="0" fontId="92" fillId="0" borderId="0" xfId="0" applyFont="1" applyAlignment="1">
      <alignment horizontal="left" vertical="center"/>
    </xf>
    <xf numFmtId="0" fontId="93"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93"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9"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82" fillId="0" borderId="0" xfId="0" applyFont="1" applyBorder="1" applyAlignment="1">
      <alignment horizontal="righ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0" xfId="0" applyFont="1" applyBorder="1" applyAlignment="1">
      <alignment horizontal="left" vertical="center"/>
    </xf>
    <xf numFmtId="0" fontId="82"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Alignment="1">
      <alignment horizontal="left" vertical="center"/>
    </xf>
    <xf numFmtId="0" fontId="5" fillId="0" borderId="13" xfId="0" applyFont="1" applyBorder="1" applyAlignment="1">
      <alignment vertical="center"/>
    </xf>
    <xf numFmtId="0" fontId="93"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35" borderId="18" xfId="0" applyFont="1" applyFill="1" applyBorder="1" applyAlignment="1">
      <alignment vertical="center"/>
    </xf>
    <xf numFmtId="0" fontId="5" fillId="35" borderId="26" xfId="0" applyFont="1" applyFill="1" applyBorder="1" applyAlignment="1">
      <alignment horizontal="center" vertical="center"/>
    </xf>
    <xf numFmtId="0" fontId="93" fillId="0" borderId="27" xfId="0" applyFont="1" applyBorder="1" applyAlignment="1">
      <alignment horizontal="center" vertical="center" wrapText="1"/>
    </xf>
    <xf numFmtId="0" fontId="93" fillId="0" borderId="28" xfId="0" applyFont="1" applyBorder="1" applyAlignment="1">
      <alignment horizontal="center" vertical="center" wrapText="1"/>
    </xf>
    <xf numFmtId="0" fontId="93" fillId="0" borderId="29" xfId="0" applyFont="1" applyBorder="1" applyAlignment="1">
      <alignment horizontal="center" vertical="center" wrapText="1"/>
    </xf>
    <xf numFmtId="0" fontId="4" fillId="0" borderId="30" xfId="0" applyFont="1" applyBorder="1" applyAlignment="1">
      <alignment vertical="center"/>
    </xf>
    <xf numFmtId="0" fontId="94" fillId="0" borderId="0" xfId="0" applyFont="1" applyAlignment="1">
      <alignment horizontal="left" vertical="center"/>
    </xf>
    <xf numFmtId="0" fontId="94" fillId="0" borderId="0" xfId="0" applyFont="1" applyAlignment="1">
      <alignment vertical="center"/>
    </xf>
    <xf numFmtId="0" fontId="6" fillId="0" borderId="0" xfId="0" applyFont="1" applyAlignment="1">
      <alignment horizontal="center" vertical="center"/>
    </xf>
    <xf numFmtId="4" fontId="95" fillId="0" borderId="24" xfId="0" applyNumberFormat="1" applyFont="1" applyBorder="1" applyAlignment="1">
      <alignment vertical="center"/>
    </xf>
    <xf numFmtId="4" fontId="95" fillId="0" borderId="0" xfId="0" applyNumberFormat="1" applyFont="1" applyBorder="1" applyAlignment="1">
      <alignment vertical="center"/>
    </xf>
    <xf numFmtId="174" fontId="95" fillId="0" borderId="0" xfId="0" applyNumberFormat="1" applyFont="1" applyBorder="1" applyAlignment="1">
      <alignment vertical="center"/>
    </xf>
    <xf numFmtId="4" fontId="95" fillId="0" borderId="25" xfId="0" applyNumberFormat="1" applyFont="1" applyBorder="1" applyAlignment="1">
      <alignment vertical="center"/>
    </xf>
    <xf numFmtId="0" fontId="11" fillId="0" borderId="0" xfId="0" applyFont="1" applyAlignment="1">
      <alignment horizontal="left" vertical="center"/>
    </xf>
    <xf numFmtId="0" fontId="7" fillId="0" borderId="13" xfId="0" applyFont="1" applyBorder="1" applyAlignment="1">
      <alignment vertical="center"/>
    </xf>
    <xf numFmtId="0" fontId="96" fillId="0" borderId="0" xfId="0" applyFont="1" applyAlignment="1">
      <alignment vertical="center"/>
    </xf>
    <xf numFmtId="0" fontId="97" fillId="0" borderId="0" xfId="0" applyFont="1" applyAlignment="1">
      <alignment vertical="center"/>
    </xf>
    <xf numFmtId="0" fontId="12" fillId="0" borderId="0" xfId="0" applyFont="1" applyAlignment="1">
      <alignment horizontal="center" vertical="center"/>
    </xf>
    <xf numFmtId="4" fontId="98" fillId="0" borderId="24" xfId="0" applyNumberFormat="1" applyFont="1" applyBorder="1" applyAlignment="1">
      <alignment vertical="center"/>
    </xf>
    <xf numFmtId="4" fontId="98" fillId="0" borderId="0" xfId="0" applyNumberFormat="1" applyFont="1" applyBorder="1" applyAlignment="1">
      <alignment vertical="center"/>
    </xf>
    <xf numFmtId="174" fontId="98" fillId="0" borderId="0" xfId="0" applyNumberFormat="1" applyFont="1" applyBorder="1" applyAlignment="1">
      <alignment vertical="center"/>
    </xf>
    <xf numFmtId="4" fontId="98" fillId="0" borderId="25" xfId="0" applyNumberFormat="1" applyFont="1" applyBorder="1" applyAlignment="1">
      <alignment vertical="center"/>
    </xf>
    <xf numFmtId="0" fontId="7" fillId="0" borderId="0" xfId="0" applyFont="1" applyAlignment="1">
      <alignment horizontal="left" vertical="center"/>
    </xf>
    <xf numFmtId="4" fontId="98" fillId="0" borderId="31" xfId="0" applyNumberFormat="1" applyFont="1" applyBorder="1" applyAlignment="1">
      <alignment vertical="center"/>
    </xf>
    <xf numFmtId="4" fontId="98" fillId="0" borderId="32" xfId="0" applyNumberFormat="1" applyFont="1" applyBorder="1" applyAlignment="1">
      <alignment vertical="center"/>
    </xf>
    <xf numFmtId="174" fontId="98" fillId="0" borderId="32" xfId="0" applyNumberFormat="1" applyFont="1" applyBorder="1" applyAlignment="1">
      <alignment vertical="center"/>
    </xf>
    <xf numFmtId="4" fontId="98" fillId="0" borderId="33" xfId="0" applyNumberFormat="1" applyFont="1" applyBorder="1" applyAlignment="1">
      <alignmen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93"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0" xfId="0" applyFont="1" applyAlignment="1">
      <alignment horizontal="lef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9" fillId="0" borderId="0" xfId="0" applyFont="1" applyBorder="1" applyAlignment="1">
      <alignment horizontal="left" vertical="center"/>
    </xf>
    <xf numFmtId="4" fontId="94" fillId="0" borderId="0" xfId="0" applyNumberFormat="1" applyFont="1" applyBorder="1" applyAlignment="1">
      <alignment vertical="center"/>
    </xf>
    <xf numFmtId="0" fontId="82" fillId="0" borderId="0" xfId="0" applyFont="1" applyBorder="1" applyAlignment="1" applyProtection="1">
      <alignment horizontal="right" vertical="center"/>
      <protection locked="0"/>
    </xf>
    <xf numFmtId="4" fontId="82" fillId="0" borderId="0" xfId="0" applyNumberFormat="1" applyFont="1" applyBorder="1" applyAlignment="1">
      <alignment vertical="center"/>
    </xf>
    <xf numFmtId="172" fontId="82"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99" fillId="0" borderId="0" xfId="0" applyFont="1" applyBorder="1" applyAlignment="1">
      <alignment horizontal="left" vertical="center"/>
    </xf>
    <xf numFmtId="0" fontId="83" fillId="0" borderId="13" xfId="0" applyFont="1" applyBorder="1" applyAlignment="1">
      <alignment vertical="center"/>
    </xf>
    <xf numFmtId="0" fontId="83" fillId="0" borderId="0" xfId="0" applyFont="1" applyBorder="1" applyAlignment="1">
      <alignment vertical="center"/>
    </xf>
    <xf numFmtId="0" fontId="83" fillId="0" borderId="32" xfId="0" applyFont="1" applyBorder="1" applyAlignment="1">
      <alignment horizontal="left" vertical="center"/>
    </xf>
    <xf numFmtId="0" fontId="83" fillId="0" borderId="32" xfId="0" applyFont="1" applyBorder="1" applyAlignment="1">
      <alignment vertical="center"/>
    </xf>
    <xf numFmtId="0" fontId="83" fillId="0" borderId="32" xfId="0" applyFont="1" applyBorder="1" applyAlignment="1" applyProtection="1">
      <alignment vertical="center"/>
      <protection locked="0"/>
    </xf>
    <xf numFmtId="4" fontId="83" fillId="0" borderId="32" xfId="0" applyNumberFormat="1" applyFont="1" applyBorder="1" applyAlignment="1">
      <alignment vertical="center"/>
    </xf>
    <xf numFmtId="0" fontId="83" fillId="0" borderId="14" xfId="0" applyFont="1" applyBorder="1" applyAlignment="1">
      <alignment vertical="center"/>
    </xf>
    <xf numFmtId="0" fontId="4" fillId="0" borderId="0" xfId="0" applyFont="1" applyAlignment="1" applyProtection="1">
      <alignment vertical="center"/>
      <protection locked="0"/>
    </xf>
    <xf numFmtId="0" fontId="5" fillId="0" borderId="0" xfId="0" applyFont="1" applyAlignment="1">
      <alignment horizontal="left" vertical="center"/>
    </xf>
    <xf numFmtId="0" fontId="93"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100" fillId="35" borderId="28" xfId="0" applyFont="1" applyFill="1" applyBorder="1" applyAlignment="1" applyProtection="1">
      <alignment horizontal="center" vertical="center" wrapText="1"/>
      <protection locked="0"/>
    </xf>
    <xf numFmtId="0" fontId="5" fillId="35" borderId="29" xfId="0" applyFont="1" applyFill="1" applyBorder="1" applyAlignment="1">
      <alignment horizontal="center" vertical="center" wrapText="1"/>
    </xf>
    <xf numFmtId="4" fontId="94" fillId="0" borderId="0" xfId="0" applyNumberFormat="1" applyFont="1" applyAlignment="1">
      <alignment/>
    </xf>
    <xf numFmtId="174" fontId="101" fillId="0" borderId="22" xfId="0" applyNumberFormat="1" applyFont="1" applyBorder="1" applyAlignment="1">
      <alignment/>
    </xf>
    <xf numFmtId="174" fontId="101" fillId="0" borderId="23" xfId="0" applyNumberFormat="1" applyFont="1" applyBorder="1" applyAlignment="1">
      <alignment/>
    </xf>
    <xf numFmtId="4" fontId="13" fillId="0" borderId="0" xfId="0" applyNumberFormat="1" applyFont="1" applyAlignment="1">
      <alignment vertical="center"/>
    </xf>
    <xf numFmtId="0" fontId="84" fillId="0" borderId="13" xfId="0" applyFont="1" applyBorder="1" applyAlignment="1">
      <alignment/>
    </xf>
    <xf numFmtId="0" fontId="84" fillId="0" borderId="0" xfId="0" applyFont="1" applyBorder="1" applyAlignment="1">
      <alignment horizontal="left"/>
    </xf>
    <xf numFmtId="0" fontId="83" fillId="0" borderId="0" xfId="0" applyFont="1" applyBorder="1" applyAlignment="1">
      <alignment horizontal="left"/>
    </xf>
    <xf numFmtId="0" fontId="84" fillId="0" borderId="0" xfId="0" applyFont="1" applyAlignment="1" applyProtection="1">
      <alignment/>
      <protection locked="0"/>
    </xf>
    <xf numFmtId="4" fontId="83" fillId="0" borderId="0" xfId="0" applyNumberFormat="1" applyFont="1" applyBorder="1" applyAlignment="1">
      <alignment/>
    </xf>
    <xf numFmtId="0" fontId="84" fillId="0" borderId="24" xfId="0" applyFont="1" applyBorder="1" applyAlignment="1">
      <alignment/>
    </xf>
    <xf numFmtId="0" fontId="84" fillId="0" borderId="0" xfId="0" applyFont="1" applyBorder="1" applyAlignment="1">
      <alignment/>
    </xf>
    <xf numFmtId="174" fontId="84" fillId="0" borderId="0" xfId="0" applyNumberFormat="1" applyFont="1" applyBorder="1" applyAlignment="1">
      <alignment/>
    </xf>
    <xf numFmtId="174" fontId="84" fillId="0" borderId="25" xfId="0" applyNumberFormat="1" applyFont="1" applyBorder="1" applyAlignment="1">
      <alignment/>
    </xf>
    <xf numFmtId="0" fontId="84" fillId="0" borderId="0" xfId="0" applyFont="1" applyAlignment="1">
      <alignment horizontal="left"/>
    </xf>
    <xf numFmtId="0" fontId="84" fillId="0" borderId="0" xfId="0" applyFont="1" applyAlignment="1">
      <alignment horizontal="center"/>
    </xf>
    <xf numFmtId="4" fontId="84" fillId="0" borderId="0" xfId="0" applyNumberFormat="1" applyFont="1" applyAlignment="1">
      <alignment vertical="center"/>
    </xf>
    <xf numFmtId="0" fontId="4" fillId="0" borderId="13" xfId="0" applyFont="1" applyBorder="1" applyAlignment="1" applyProtection="1">
      <alignment vertical="center"/>
      <protection/>
    </xf>
    <xf numFmtId="0" fontId="4" fillId="0" borderId="36" xfId="0" applyFont="1" applyBorder="1" applyAlignment="1" applyProtection="1">
      <alignment horizontal="center" vertical="center"/>
      <protection/>
    </xf>
    <xf numFmtId="49" fontId="4" fillId="0" borderId="36" xfId="0" applyNumberFormat="1"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6" xfId="0" applyFont="1" applyBorder="1" applyAlignment="1" applyProtection="1">
      <alignment horizontal="center" vertical="center" wrapText="1"/>
      <protection/>
    </xf>
    <xf numFmtId="175" fontId="4" fillId="0" borderId="36" xfId="0" applyNumberFormat="1" applyFont="1" applyBorder="1" applyAlignment="1" applyProtection="1">
      <alignment vertical="center"/>
      <protection/>
    </xf>
    <xf numFmtId="4" fontId="4" fillId="23"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xf>
    <xf numFmtId="0" fontId="82" fillId="23" borderId="36" xfId="0" applyFont="1" applyFill="1" applyBorder="1" applyAlignment="1" applyProtection="1">
      <alignment horizontal="left" vertical="center"/>
      <protection locked="0"/>
    </xf>
    <xf numFmtId="0" fontId="82" fillId="0" borderId="0" xfId="0" applyFont="1" applyBorder="1" applyAlignment="1">
      <alignment horizontal="center" vertical="center"/>
    </xf>
    <xf numFmtId="174" fontId="82" fillId="0" borderId="0" xfId="0" applyNumberFormat="1" applyFont="1" applyBorder="1" applyAlignment="1">
      <alignment vertical="center"/>
    </xf>
    <xf numFmtId="174" fontId="82" fillId="0" borderId="25" xfId="0" applyNumberFormat="1" applyFont="1" applyBorder="1" applyAlignment="1">
      <alignment vertical="center"/>
    </xf>
    <xf numFmtId="4" fontId="4" fillId="0" borderId="0" xfId="0" applyNumberFormat="1" applyFont="1" applyAlignment="1">
      <alignment vertical="center"/>
    </xf>
    <xf numFmtId="0" fontId="102" fillId="0" borderId="0" xfId="0" applyFont="1" applyBorder="1" applyAlignment="1">
      <alignment horizontal="left" vertical="center"/>
    </xf>
    <xf numFmtId="0" fontId="103" fillId="0" borderId="0" xfId="0" applyFont="1" applyBorder="1" applyAlignment="1">
      <alignment vertical="center" wrapText="1"/>
    </xf>
    <xf numFmtId="0" fontId="102" fillId="0" borderId="0" xfId="0" applyFont="1" applyAlignment="1">
      <alignment horizontal="left" vertical="center"/>
    </xf>
    <xf numFmtId="0" fontId="103" fillId="0" borderId="0" xfId="0" applyFont="1" applyAlignment="1">
      <alignment vertical="center" wrapText="1"/>
    </xf>
    <xf numFmtId="0" fontId="85" fillId="0" borderId="13" xfId="0" applyFont="1" applyBorder="1" applyAlignment="1">
      <alignment vertical="center"/>
    </xf>
    <xf numFmtId="0" fontId="85" fillId="0" borderId="0" xfId="0" applyFont="1" applyAlignment="1">
      <alignment horizontal="left" vertical="center"/>
    </xf>
    <xf numFmtId="0" fontId="85" fillId="0" borderId="0" xfId="0" applyFont="1" applyAlignment="1">
      <alignment horizontal="left" vertical="center" wrapText="1"/>
    </xf>
    <xf numFmtId="175" fontId="85" fillId="0" borderId="0" xfId="0" applyNumberFormat="1" applyFont="1" applyAlignment="1">
      <alignment vertical="center"/>
    </xf>
    <xf numFmtId="0" fontId="85" fillId="0" borderId="0" xfId="0" applyFont="1" applyAlignment="1" applyProtection="1">
      <alignment vertical="center"/>
      <protection locked="0"/>
    </xf>
    <xf numFmtId="0" fontId="85" fillId="0" borderId="24" xfId="0" applyFont="1" applyBorder="1" applyAlignment="1">
      <alignment vertical="center"/>
    </xf>
    <xf numFmtId="0" fontId="85" fillId="0" borderId="0" xfId="0" applyFont="1" applyBorder="1" applyAlignment="1">
      <alignment vertical="center"/>
    </xf>
    <xf numFmtId="0" fontId="85" fillId="0" borderId="25" xfId="0" applyFont="1" applyBorder="1" applyAlignment="1">
      <alignment vertical="center"/>
    </xf>
    <xf numFmtId="0" fontId="85" fillId="0" borderId="0" xfId="0" applyFont="1" applyBorder="1" applyAlignment="1">
      <alignment horizontal="left" vertical="center"/>
    </xf>
    <xf numFmtId="0" fontId="85" fillId="0" borderId="0" xfId="0" applyFont="1" applyBorder="1" applyAlignment="1">
      <alignment horizontal="left" vertical="center" wrapText="1"/>
    </xf>
    <xf numFmtId="175" fontId="85" fillId="0" borderId="0" xfId="0" applyNumberFormat="1" applyFont="1" applyBorder="1" applyAlignment="1">
      <alignment vertical="center"/>
    </xf>
    <xf numFmtId="0" fontId="14" fillId="0" borderId="0" xfId="0" applyFont="1" applyAlignment="1">
      <alignment horizontal="left" vertical="center" wrapText="1"/>
    </xf>
    <xf numFmtId="0" fontId="85" fillId="0" borderId="31" xfId="0" applyFont="1" applyBorder="1" applyAlignment="1">
      <alignment vertical="center"/>
    </xf>
    <xf numFmtId="0" fontId="85" fillId="0" borderId="32" xfId="0" applyFont="1" applyBorder="1" applyAlignment="1">
      <alignment vertical="center"/>
    </xf>
    <xf numFmtId="0" fontId="85" fillId="0" borderId="33" xfId="0" applyFont="1" applyBorder="1" applyAlignment="1">
      <alignment vertical="center"/>
    </xf>
    <xf numFmtId="0" fontId="4" fillId="0" borderId="0" xfId="0" applyFont="1" applyAlignment="1">
      <alignment/>
    </xf>
    <xf numFmtId="0" fontId="86" fillId="0" borderId="13" xfId="0" applyFont="1" applyBorder="1" applyAlignment="1">
      <alignment vertical="center"/>
    </xf>
    <xf numFmtId="0" fontId="86" fillId="0" borderId="0" xfId="0" applyFont="1" applyBorder="1" applyAlignment="1">
      <alignment vertical="center"/>
    </xf>
    <xf numFmtId="0" fontId="86" fillId="0" borderId="32" xfId="0" applyFont="1" applyBorder="1" applyAlignment="1">
      <alignment horizontal="left" vertical="center"/>
    </xf>
    <xf numFmtId="0" fontId="86" fillId="0" borderId="32" xfId="0" applyFont="1" applyBorder="1" applyAlignment="1">
      <alignment vertical="center"/>
    </xf>
    <xf numFmtId="0" fontId="86" fillId="0" borderId="32" xfId="0" applyFont="1" applyBorder="1" applyAlignment="1" applyProtection="1">
      <alignment vertical="center"/>
      <protection locked="0"/>
    </xf>
    <xf numFmtId="4" fontId="86" fillId="0" borderId="32" xfId="0" applyNumberFormat="1" applyFont="1" applyBorder="1" applyAlignment="1">
      <alignment vertical="center"/>
    </xf>
    <xf numFmtId="0" fontId="86" fillId="0" borderId="14" xfId="0" applyFont="1" applyBorder="1" applyAlignment="1">
      <alignment vertical="center"/>
    </xf>
    <xf numFmtId="0" fontId="83" fillId="0" borderId="0" xfId="0" applyFont="1" applyAlignment="1">
      <alignment horizontal="left"/>
    </xf>
    <xf numFmtId="4" fontId="83" fillId="0" borderId="0" xfId="0" applyNumberFormat="1" applyFont="1" applyAlignment="1">
      <alignment/>
    </xf>
    <xf numFmtId="0" fontId="86" fillId="0" borderId="0" xfId="0" applyFont="1" applyBorder="1" applyAlignment="1">
      <alignment horizontal="left"/>
    </xf>
    <xf numFmtId="4" fontId="86" fillId="0" borderId="0" xfId="0" applyNumberFormat="1" applyFont="1" applyBorder="1" applyAlignment="1">
      <alignment/>
    </xf>
    <xf numFmtId="0" fontId="14" fillId="0" borderId="0" xfId="0" applyFont="1" applyBorder="1" applyAlignment="1">
      <alignment horizontal="left" vertical="center" wrapText="1"/>
    </xf>
    <xf numFmtId="0" fontId="104" fillId="0" borderId="36" xfId="0" applyFont="1" applyBorder="1" applyAlignment="1" applyProtection="1">
      <alignment horizontal="center" vertical="center"/>
      <protection/>
    </xf>
    <xf numFmtId="49" fontId="104" fillId="0" borderId="36" xfId="0" applyNumberFormat="1" applyFont="1" applyBorder="1" applyAlignment="1" applyProtection="1">
      <alignment horizontal="left" vertical="center" wrapText="1"/>
      <protection/>
    </xf>
    <xf numFmtId="0" fontId="104" fillId="0" borderId="36" xfId="0" applyFont="1" applyBorder="1" applyAlignment="1" applyProtection="1">
      <alignment horizontal="left" vertical="center" wrapText="1"/>
      <protection/>
    </xf>
    <xf numFmtId="0" fontId="104" fillId="0" borderId="36" xfId="0" applyFont="1" applyBorder="1" applyAlignment="1" applyProtection="1">
      <alignment horizontal="center" vertical="center" wrapText="1"/>
      <protection/>
    </xf>
    <xf numFmtId="175" fontId="104" fillId="0" borderId="36" xfId="0" applyNumberFormat="1" applyFont="1" applyBorder="1" applyAlignment="1" applyProtection="1">
      <alignment vertical="center"/>
      <protection/>
    </xf>
    <xf numFmtId="4" fontId="104" fillId="23" borderId="36" xfId="0" applyNumberFormat="1" applyFont="1" applyFill="1" applyBorder="1" applyAlignment="1" applyProtection="1">
      <alignment vertical="center"/>
      <protection locked="0"/>
    </xf>
    <xf numFmtId="4" fontId="104" fillId="0" borderId="36" xfId="0" applyNumberFormat="1" applyFont="1" applyBorder="1" applyAlignment="1" applyProtection="1">
      <alignment vertical="center"/>
      <protection/>
    </xf>
    <xf numFmtId="0" fontId="104" fillId="0" borderId="13" xfId="0" applyFont="1" applyBorder="1" applyAlignment="1">
      <alignment vertical="center"/>
    </xf>
    <xf numFmtId="0" fontId="104" fillId="23" borderId="36" xfId="0" applyFont="1" applyFill="1" applyBorder="1" applyAlignment="1" applyProtection="1">
      <alignment horizontal="left" vertical="center"/>
      <protection locked="0"/>
    </xf>
    <xf numFmtId="0" fontId="104" fillId="0" borderId="0" xfId="0" applyFont="1" applyBorder="1" applyAlignment="1">
      <alignment horizontal="center" vertical="center"/>
    </xf>
    <xf numFmtId="0" fontId="87" fillId="0" borderId="13" xfId="0" applyFont="1" applyBorder="1" applyAlignment="1">
      <alignment vertical="center"/>
    </xf>
    <xf numFmtId="0" fontId="87" fillId="0" borderId="0" xfId="0" applyFont="1" applyBorder="1" applyAlignment="1">
      <alignment horizontal="left" vertical="center"/>
    </xf>
    <xf numFmtId="0" fontId="87" fillId="0" borderId="0" xfId="0" applyFont="1" applyBorder="1" applyAlignment="1">
      <alignment horizontal="left" vertical="center" wrapText="1"/>
    </xf>
    <xf numFmtId="175" fontId="87" fillId="0" borderId="0" xfId="0" applyNumberFormat="1" applyFont="1" applyBorder="1" applyAlignment="1">
      <alignment vertical="center"/>
    </xf>
    <xf numFmtId="0" fontId="87" fillId="0" borderId="0" xfId="0" applyFont="1" applyAlignment="1" applyProtection="1">
      <alignment vertical="center"/>
      <protection locked="0"/>
    </xf>
    <xf numFmtId="0" fontId="87" fillId="0" borderId="24" xfId="0" applyFont="1" applyBorder="1" applyAlignment="1">
      <alignment vertical="center"/>
    </xf>
    <xf numFmtId="0" fontId="87" fillId="0" borderId="0" xfId="0" applyFont="1" applyBorder="1" applyAlignment="1">
      <alignment vertical="center"/>
    </xf>
    <xf numFmtId="0" fontId="87" fillId="0" borderId="25" xfId="0" applyFont="1" applyBorder="1" applyAlignment="1">
      <alignment vertical="center"/>
    </xf>
    <xf numFmtId="0" fontId="87" fillId="0" borderId="0" xfId="0" applyFont="1" applyAlignment="1">
      <alignment horizontal="lef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88" fillId="0" borderId="13" xfId="0" applyFont="1" applyBorder="1" applyAlignment="1">
      <alignment vertical="center"/>
    </xf>
    <xf numFmtId="0" fontId="88" fillId="0" borderId="0" xfId="0" applyFont="1" applyAlignment="1">
      <alignment horizontal="left" vertical="center"/>
    </xf>
    <xf numFmtId="0" fontId="88" fillId="0" borderId="0" xfId="0" applyFont="1" applyAlignment="1">
      <alignment horizontal="left" vertical="center" wrapText="1"/>
    </xf>
    <xf numFmtId="175" fontId="88" fillId="0" borderId="0" xfId="0" applyNumberFormat="1" applyFont="1" applyAlignment="1">
      <alignment vertical="center"/>
    </xf>
    <xf numFmtId="0" fontId="88" fillId="0" borderId="0" xfId="0" applyFont="1" applyAlignment="1" applyProtection="1">
      <alignment vertical="center"/>
      <protection locked="0"/>
    </xf>
    <xf numFmtId="0" fontId="88" fillId="0" borderId="24" xfId="0" applyFont="1" applyBorder="1" applyAlignment="1">
      <alignment vertical="center"/>
    </xf>
    <xf numFmtId="0" fontId="88" fillId="0" borderId="0" xfId="0" applyFont="1" applyBorder="1" applyAlignment="1">
      <alignment vertical="center"/>
    </xf>
    <xf numFmtId="0" fontId="88" fillId="0" borderId="25" xfId="0" applyFont="1" applyBorder="1" applyAlignment="1">
      <alignment vertical="center"/>
    </xf>
    <xf numFmtId="0" fontId="89" fillId="0" borderId="13" xfId="0" applyFont="1" applyBorder="1" applyAlignment="1">
      <alignment vertical="center"/>
    </xf>
    <xf numFmtId="0" fontId="89" fillId="0" borderId="0" xfId="0" applyFont="1" applyBorder="1" applyAlignment="1">
      <alignment horizontal="left" vertical="center"/>
    </xf>
    <xf numFmtId="0" fontId="89" fillId="0" borderId="0" xfId="0" applyFont="1" applyBorder="1" applyAlignment="1">
      <alignment horizontal="left" vertical="center" wrapText="1"/>
    </xf>
    <xf numFmtId="0" fontId="89" fillId="0" borderId="0" xfId="0" applyFont="1" applyBorder="1" applyAlignment="1">
      <alignment horizontal="left" vertical="center"/>
    </xf>
    <xf numFmtId="0" fontId="89" fillId="0" borderId="0" xfId="0" applyFont="1" applyAlignment="1" applyProtection="1">
      <alignment vertical="center"/>
      <protection locked="0"/>
    </xf>
    <xf numFmtId="0" fontId="89" fillId="0" borderId="24" xfId="0" applyFont="1" applyBorder="1" applyAlignment="1">
      <alignment vertical="center"/>
    </xf>
    <xf numFmtId="0" fontId="89" fillId="0" borderId="0" xfId="0" applyFont="1" applyBorder="1" applyAlignment="1">
      <alignment vertical="center"/>
    </xf>
    <xf numFmtId="0" fontId="89" fillId="0" borderId="25" xfId="0" applyFont="1" applyBorder="1" applyAlignment="1">
      <alignment vertical="center"/>
    </xf>
    <xf numFmtId="0" fontId="89" fillId="0" borderId="0" xfId="0" applyFont="1" applyAlignment="1">
      <alignment horizontal="left" vertical="center"/>
    </xf>
    <xf numFmtId="0" fontId="88" fillId="0" borderId="0" xfId="0" applyFont="1" applyBorder="1" applyAlignment="1">
      <alignment horizontal="left" vertical="center"/>
    </xf>
    <xf numFmtId="0" fontId="88" fillId="0" borderId="0" xfId="0" applyFont="1" applyBorder="1" applyAlignment="1">
      <alignment horizontal="left" vertical="center" wrapText="1"/>
    </xf>
    <xf numFmtId="175" fontId="88" fillId="0" borderId="0" xfId="0" applyNumberFormat="1" applyFont="1" applyBorder="1" applyAlignment="1">
      <alignment vertical="center"/>
    </xf>
    <xf numFmtId="0" fontId="87" fillId="0" borderId="0" xfId="0" applyFont="1" applyAlignment="1">
      <alignment horizontal="left" vertical="center"/>
    </xf>
    <xf numFmtId="0" fontId="87" fillId="0" borderId="0" xfId="0" applyFont="1" applyAlignment="1">
      <alignment horizontal="left" vertical="center" wrapText="1"/>
    </xf>
    <xf numFmtId="175" fontId="87" fillId="0" borderId="0" xfId="0" applyNumberFormat="1" applyFont="1" applyAlignment="1">
      <alignment vertical="center"/>
    </xf>
    <xf numFmtId="0" fontId="89" fillId="0" borderId="0" xfId="0" applyFont="1" applyAlignment="1">
      <alignment horizontal="left" vertical="center"/>
    </xf>
    <xf numFmtId="0" fontId="89" fillId="0" borderId="0" xfId="0" applyFont="1" applyAlignment="1">
      <alignment horizontal="left" vertical="center" wrapText="1"/>
    </xf>
    <xf numFmtId="0" fontId="94" fillId="0" borderId="0" xfId="0" applyFont="1" applyBorder="1" applyAlignment="1">
      <alignment horizontal="left" vertical="center"/>
    </xf>
    <xf numFmtId="0" fontId="66" fillId="33" borderId="0" xfId="36" applyFill="1" applyAlignment="1">
      <alignment/>
    </xf>
    <xf numFmtId="0" fontId="105" fillId="0" borderId="0" xfId="36" applyFont="1" applyAlignment="1">
      <alignment horizontal="center" vertical="center"/>
    </xf>
    <xf numFmtId="0" fontId="106" fillId="33" borderId="0" xfId="0" applyFont="1" applyFill="1" applyAlignment="1">
      <alignment horizontal="left" vertical="center"/>
    </xf>
    <xf numFmtId="0" fontId="15" fillId="33" borderId="0" xfId="0" applyFont="1" applyFill="1" applyAlignment="1">
      <alignment vertical="center"/>
    </xf>
    <xf numFmtId="0" fontId="107" fillId="33" borderId="0" xfId="36" applyFont="1" applyFill="1" applyAlignment="1">
      <alignment vertical="center"/>
    </xf>
    <xf numFmtId="0" fontId="90" fillId="33" borderId="0" xfId="0" applyFont="1" applyFill="1" applyAlignment="1" applyProtection="1">
      <alignment horizontal="left" vertical="center"/>
      <protection/>
    </xf>
    <xf numFmtId="0" fontId="15" fillId="33" borderId="0" xfId="0" applyFont="1" applyFill="1" applyAlignment="1" applyProtection="1">
      <alignment vertical="center"/>
      <protection/>
    </xf>
    <xf numFmtId="0" fontId="106" fillId="33" borderId="0" xfId="0" applyFont="1" applyFill="1" applyAlignment="1" applyProtection="1">
      <alignment horizontal="left" vertical="center"/>
      <protection/>
    </xf>
    <xf numFmtId="0" fontId="107" fillId="33" borderId="0" xfId="36" applyFont="1" applyFill="1" applyAlignment="1" applyProtection="1">
      <alignment vertical="center"/>
      <protection/>
    </xf>
    <xf numFmtId="0" fontId="15" fillId="33" borderId="0" xfId="0" applyFont="1" applyFill="1" applyAlignment="1" applyProtection="1">
      <alignment vertical="center"/>
      <protection locked="0"/>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4" fillId="0" borderId="41" xfId="47" applyFont="1" applyBorder="1" applyAlignment="1">
      <alignment vertical="center" wrapText="1"/>
      <protection locked="0"/>
    </xf>
    <xf numFmtId="0" fontId="12"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vertical="center" wrapText="1"/>
      <protection locked="0"/>
    </xf>
    <xf numFmtId="0" fontId="4" fillId="0" borderId="42" xfId="47" applyFont="1" applyBorder="1" applyAlignment="1">
      <alignment vertical="center" wrapText="1"/>
      <protection locked="0"/>
    </xf>
    <xf numFmtId="0" fontId="15" fillId="0" borderId="43"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4" fillId="0" borderId="41" xfId="47" applyFont="1" applyBorder="1" applyAlignment="1">
      <alignment horizontal="left" vertical="center"/>
      <protection locked="0"/>
    </xf>
    <xf numFmtId="0" fontId="12"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2" fillId="0" borderId="43" xfId="47" applyFont="1" applyBorder="1" applyAlignment="1">
      <alignment horizontal="left" vertical="center"/>
      <protection locked="0"/>
    </xf>
    <xf numFmtId="0" fontId="12" fillId="0" borderId="43" xfId="47" applyFont="1" applyBorder="1" applyAlignment="1">
      <alignment horizontal="center" vertical="center"/>
      <protection locked="0"/>
    </xf>
    <xf numFmtId="0" fontId="7" fillId="0" borderId="43" xfId="47" applyFont="1" applyBorder="1" applyAlignment="1">
      <alignment horizontal="left" vertical="center"/>
      <protection locked="0"/>
    </xf>
    <xf numFmtId="0" fontId="10"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2" xfId="47" applyFont="1" applyBorder="1" applyAlignment="1">
      <alignment horizontal="left" vertical="center"/>
      <protection locked="0"/>
    </xf>
    <xf numFmtId="0" fontId="15" fillId="0" borderId="43"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15"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3"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2" xfId="47" applyFont="1" applyBorder="1" applyAlignment="1">
      <alignment horizontal="left" vertical="center" wrapText="1"/>
      <protection locked="0"/>
    </xf>
    <xf numFmtId="0" fontId="5" fillId="0" borderId="43"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2"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2" fillId="0" borderId="0" xfId="47" applyFont="1" applyBorder="1" applyAlignment="1">
      <alignment vertical="center"/>
      <protection locked="0"/>
    </xf>
    <xf numFmtId="0" fontId="7" fillId="0" borderId="43" xfId="47" applyFont="1" applyBorder="1" applyAlignment="1">
      <alignment vertical="center"/>
      <protection locked="0"/>
    </xf>
    <xf numFmtId="0" fontId="12" fillId="0" borderId="43"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3"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2" fillId="0" borderId="43" xfId="47" applyFont="1" applyBorder="1" applyAlignment="1">
      <alignment horizontal="left"/>
      <protection locked="0"/>
    </xf>
    <xf numFmtId="0" fontId="7" fillId="0" borderId="43" xfId="47" applyFont="1" applyBorder="1" applyAlignment="1">
      <alignment/>
      <protection locked="0"/>
    </xf>
    <xf numFmtId="0" fontId="4" fillId="0" borderId="40" xfId="47" applyFont="1" applyBorder="1" applyAlignment="1">
      <alignmen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2" xfId="47" applyFont="1" applyBorder="1" applyAlignment="1">
      <alignment vertical="top"/>
      <protection locked="0"/>
    </xf>
    <xf numFmtId="0" fontId="4" fillId="0" borderId="43" xfId="47" applyFont="1" applyBorder="1" applyAlignment="1">
      <alignment vertical="top"/>
      <protection locked="0"/>
    </xf>
    <xf numFmtId="0" fontId="4" fillId="0" borderId="44" xfId="47" applyFont="1" applyBorder="1" applyAlignment="1">
      <alignment vertical="top"/>
      <protection locked="0"/>
    </xf>
    <xf numFmtId="0" fontId="4" fillId="0" borderId="0" xfId="0" applyFont="1" applyAlignment="1">
      <alignment/>
    </xf>
    <xf numFmtId="4" fontId="97" fillId="0" borderId="0" xfId="0" applyNumberFormat="1" applyFont="1" applyAlignment="1">
      <alignment vertical="center"/>
    </xf>
    <xf numFmtId="0" fontId="97" fillId="0" borderId="0" xfId="0" applyFont="1" applyAlignment="1">
      <alignment vertical="center"/>
    </xf>
    <xf numFmtId="0" fontId="96" fillId="0" borderId="0" xfId="0" applyFont="1" applyAlignment="1">
      <alignment horizontal="left" vertical="center" wrapText="1"/>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4" fontId="94" fillId="0" borderId="0" xfId="0" applyNumberFormat="1" applyFont="1" applyAlignment="1">
      <alignment horizontal="right" vertical="center"/>
    </xf>
    <xf numFmtId="4" fontId="94" fillId="0" borderId="0" xfId="0" applyNumberFormat="1" applyFont="1" applyAlignment="1">
      <alignmen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6"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95" fillId="0" borderId="3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172" fontId="82" fillId="0" borderId="0" xfId="0" applyNumberFormat="1" applyFont="1" applyBorder="1" applyAlignment="1">
      <alignment horizontal="center" vertical="center"/>
    </xf>
    <xf numFmtId="0" fontId="82" fillId="0" borderId="0" xfId="0" applyFont="1" applyBorder="1" applyAlignment="1">
      <alignment vertical="center"/>
    </xf>
    <xf numFmtId="4" fontId="108" fillId="0" borderId="0" xfId="0" applyNumberFormat="1" applyFont="1" applyBorder="1" applyAlignment="1">
      <alignment vertical="center"/>
    </xf>
    <xf numFmtId="0" fontId="108" fillId="0" borderId="0" xfId="0" applyFont="1" applyAlignment="1">
      <alignment horizontal="left" vertical="top" wrapText="1"/>
    </xf>
    <xf numFmtId="0" fontId="82"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9" fillId="0" borderId="16" xfId="0" applyNumberFormat="1" applyFont="1" applyBorder="1" applyAlignment="1">
      <alignment vertical="center"/>
    </xf>
    <xf numFmtId="0" fontId="4" fillId="0" borderId="16" xfId="0" applyFont="1" applyBorder="1" applyAlignment="1">
      <alignment vertical="center"/>
    </xf>
    <xf numFmtId="0" fontId="82" fillId="0" borderId="0" xfId="0" applyFont="1" applyBorder="1" applyAlignment="1">
      <alignment horizontal="right" vertical="center"/>
    </xf>
    <xf numFmtId="0" fontId="107" fillId="33" borderId="0" xfId="36" applyFont="1" applyFill="1" applyAlignment="1">
      <alignment vertical="center"/>
    </xf>
    <xf numFmtId="0" fontId="93"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3" fillId="0" borderId="0" xfId="0" applyFont="1" applyAlignment="1">
      <alignment horizontal="left" vertical="center" wrapText="1"/>
    </xf>
    <xf numFmtId="0" fontId="5" fillId="0" borderId="0" xfId="47" applyFont="1" applyBorder="1" applyAlignment="1">
      <alignment horizontal="left" vertical="top"/>
      <protection locked="0"/>
    </xf>
    <xf numFmtId="0" fontId="5" fillId="0" borderId="0" xfId="47" applyFont="1" applyBorder="1" applyAlignment="1">
      <alignment horizontal="left" vertical="center"/>
      <protection locked="0"/>
    </xf>
    <xf numFmtId="0" fontId="8" fillId="0" borderId="0" xfId="47" applyFont="1" applyBorder="1" applyAlignment="1">
      <alignment horizontal="center" vertical="center" wrapText="1"/>
      <protection locked="0"/>
    </xf>
    <xf numFmtId="0" fontId="12" fillId="0" borderId="43" xfId="47" applyFont="1" applyBorder="1" applyAlignment="1">
      <alignment horizontal="left"/>
      <protection locked="0"/>
    </xf>
    <xf numFmtId="0" fontId="5" fillId="0" borderId="0" xfId="47" applyFont="1" applyBorder="1" applyAlignment="1">
      <alignment horizontal="left" vertical="center" wrapText="1"/>
      <protection locked="0"/>
    </xf>
    <xf numFmtId="0" fontId="8" fillId="0" borderId="0" xfId="47" applyFont="1" applyBorder="1" applyAlignment="1">
      <alignment horizontal="center" vertical="center"/>
      <protection locked="0"/>
    </xf>
    <xf numFmtId="49" fontId="5" fillId="0" borderId="0" xfId="47" applyNumberFormat="1" applyFont="1" applyBorder="1" applyAlignment="1">
      <alignment horizontal="left" vertical="center" wrapText="1"/>
      <protection locked="0"/>
    </xf>
    <xf numFmtId="0" fontId="12" fillId="0" borderId="43" xfId="47" applyFont="1" applyBorder="1" applyAlignment="1">
      <alignment horizontal="left"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48887.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C588A.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18956.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BB775.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2DD29.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93B5A.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KROSplusData\System\Temp\rad5A7B7.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KROSplusData\System\Temp\radB4777.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48887.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C:\KROSplusData\System\Temp\radC588A.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C:\KROSplusData\System\Temp\rad18956.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C:\KROSplusData\System\Temp\radBB775.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C:\KROSplusData\System\Temp\rad2DD29.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C:\KROSplusData\System\Temp\rad93B5A.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C:\KROSplusData\System\Temp\rad5A7B7.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C:\KROSplusData\System\Temp\radB4777.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255" t="s">
        <v>0</v>
      </c>
      <c r="B1" s="256"/>
      <c r="C1" s="256"/>
      <c r="D1" s="257" t="s">
        <v>1</v>
      </c>
      <c r="E1" s="256"/>
      <c r="F1" s="256"/>
      <c r="G1" s="256"/>
      <c r="H1" s="256"/>
      <c r="I1" s="256"/>
      <c r="J1" s="256"/>
      <c r="K1" s="258" t="s">
        <v>1799</v>
      </c>
      <c r="L1" s="258"/>
      <c r="M1" s="258"/>
      <c r="N1" s="258"/>
      <c r="O1" s="258"/>
      <c r="P1" s="258"/>
      <c r="Q1" s="258"/>
      <c r="R1" s="258"/>
      <c r="S1" s="258"/>
      <c r="T1" s="256"/>
      <c r="U1" s="256"/>
      <c r="V1" s="256"/>
      <c r="W1" s="258" t="s">
        <v>1800</v>
      </c>
      <c r="X1" s="258"/>
      <c r="Y1" s="258"/>
      <c r="Z1" s="258"/>
      <c r="AA1" s="258"/>
      <c r="AB1" s="258"/>
      <c r="AC1" s="258"/>
      <c r="AD1" s="258"/>
      <c r="AE1" s="258"/>
      <c r="AF1" s="258"/>
      <c r="AG1" s="258"/>
      <c r="AH1" s="258"/>
      <c r="AI1" s="250"/>
      <c r="AJ1" s="16"/>
      <c r="AK1" s="16"/>
      <c r="AL1" s="16"/>
      <c r="AM1" s="16"/>
      <c r="AN1" s="16"/>
      <c r="AO1" s="16"/>
      <c r="AP1" s="16"/>
      <c r="AQ1" s="16"/>
      <c r="AR1" s="16"/>
      <c r="AS1" s="16"/>
      <c r="AT1" s="16"/>
      <c r="AU1" s="16"/>
      <c r="AV1" s="16"/>
      <c r="AW1" s="16"/>
      <c r="AX1" s="16"/>
      <c r="AY1" s="16"/>
      <c r="AZ1" s="16"/>
      <c r="BA1" s="15" t="s">
        <v>2</v>
      </c>
      <c r="BB1" s="15" t="s">
        <v>3</v>
      </c>
      <c r="BC1" s="16"/>
      <c r="BD1" s="16"/>
      <c r="BE1" s="16"/>
      <c r="BF1" s="16"/>
      <c r="BG1" s="16"/>
      <c r="BH1" s="16"/>
      <c r="BI1" s="16"/>
      <c r="BJ1" s="16"/>
      <c r="BK1" s="16"/>
      <c r="BL1" s="16"/>
      <c r="BM1" s="16"/>
      <c r="BN1" s="16"/>
      <c r="BO1" s="16"/>
      <c r="BP1" s="16"/>
      <c r="BQ1" s="16"/>
      <c r="BR1" s="16"/>
      <c r="BT1" s="17" t="s">
        <v>4</v>
      </c>
      <c r="BU1" s="17" t="s">
        <v>4</v>
      </c>
      <c r="BV1" s="17" t="s">
        <v>5</v>
      </c>
    </row>
    <row r="2" spans="3:72" ht="36.75" customHeight="1">
      <c r="AR2" s="342"/>
      <c r="AS2" s="342"/>
      <c r="AT2" s="342"/>
      <c r="AU2" s="342"/>
      <c r="AV2" s="342"/>
      <c r="AW2" s="342"/>
      <c r="AX2" s="342"/>
      <c r="AY2" s="342"/>
      <c r="AZ2" s="342"/>
      <c r="BA2" s="342"/>
      <c r="BB2" s="342"/>
      <c r="BC2" s="342"/>
      <c r="BD2" s="342"/>
      <c r="BE2" s="342"/>
      <c r="BS2" s="18" t="s">
        <v>6</v>
      </c>
      <c r="BT2" s="18" t="s">
        <v>7</v>
      </c>
    </row>
    <row r="3" spans="2:72" ht="6.7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6</v>
      </c>
      <c r="BT3" s="18" t="s">
        <v>8</v>
      </c>
    </row>
    <row r="4" spans="2:71" ht="36.7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10</v>
      </c>
      <c r="BE4" s="27" t="s">
        <v>11</v>
      </c>
      <c r="BS4" s="18" t="s">
        <v>12</v>
      </c>
    </row>
    <row r="5" spans="2:71" ht="14.25" customHeight="1">
      <c r="B5" s="22"/>
      <c r="C5" s="23"/>
      <c r="D5" s="28" t="s">
        <v>13</v>
      </c>
      <c r="E5" s="23"/>
      <c r="F5" s="23"/>
      <c r="G5" s="23"/>
      <c r="H5" s="23"/>
      <c r="I5" s="23"/>
      <c r="J5" s="23"/>
      <c r="K5" s="370" t="s">
        <v>14</v>
      </c>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23"/>
      <c r="AQ5" s="25"/>
      <c r="BE5" s="368" t="s">
        <v>15</v>
      </c>
      <c r="BS5" s="18" t="s">
        <v>6</v>
      </c>
    </row>
    <row r="6" spans="2:71" ht="36.75" customHeight="1">
      <c r="B6" s="22"/>
      <c r="C6" s="23"/>
      <c r="D6" s="30" t="s">
        <v>16</v>
      </c>
      <c r="E6" s="23"/>
      <c r="F6" s="23"/>
      <c r="G6" s="23"/>
      <c r="H6" s="23"/>
      <c r="I6" s="23"/>
      <c r="J6" s="23"/>
      <c r="K6" s="372" t="s">
        <v>17</v>
      </c>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23"/>
      <c r="AQ6" s="25"/>
      <c r="BE6" s="342"/>
      <c r="BS6" s="18" t="s">
        <v>18</v>
      </c>
    </row>
    <row r="7" spans="2:71" ht="14.25" customHeight="1">
      <c r="B7" s="22"/>
      <c r="C7" s="23"/>
      <c r="D7" s="31" t="s">
        <v>19</v>
      </c>
      <c r="E7" s="23"/>
      <c r="F7" s="23"/>
      <c r="G7" s="23"/>
      <c r="H7" s="23"/>
      <c r="I7" s="23"/>
      <c r="J7" s="23"/>
      <c r="K7" s="29"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1" t="s">
        <v>21</v>
      </c>
      <c r="AL7" s="23"/>
      <c r="AM7" s="23"/>
      <c r="AN7" s="29" t="s">
        <v>22</v>
      </c>
      <c r="AO7" s="23"/>
      <c r="AP7" s="23"/>
      <c r="AQ7" s="25"/>
      <c r="BE7" s="342"/>
      <c r="BS7" s="18" t="s">
        <v>23</v>
      </c>
    </row>
    <row r="8" spans="2:71" ht="14.25" customHeight="1">
      <c r="B8" s="22"/>
      <c r="C8" s="23"/>
      <c r="D8" s="31" t="s">
        <v>24</v>
      </c>
      <c r="E8" s="23"/>
      <c r="F8" s="23"/>
      <c r="G8" s="23"/>
      <c r="H8" s="23"/>
      <c r="I8" s="23"/>
      <c r="J8" s="23"/>
      <c r="K8" s="29" t="s">
        <v>25</v>
      </c>
      <c r="L8" s="23"/>
      <c r="M8" s="23"/>
      <c r="N8" s="23"/>
      <c r="O8" s="23"/>
      <c r="P8" s="23"/>
      <c r="Q8" s="23"/>
      <c r="R8" s="23"/>
      <c r="S8" s="23"/>
      <c r="T8" s="23"/>
      <c r="U8" s="23"/>
      <c r="V8" s="23"/>
      <c r="W8" s="23"/>
      <c r="X8" s="23"/>
      <c r="Y8" s="23"/>
      <c r="Z8" s="23"/>
      <c r="AA8" s="23"/>
      <c r="AB8" s="23"/>
      <c r="AC8" s="23"/>
      <c r="AD8" s="23"/>
      <c r="AE8" s="23"/>
      <c r="AF8" s="23"/>
      <c r="AG8" s="23"/>
      <c r="AH8" s="23"/>
      <c r="AI8" s="23"/>
      <c r="AJ8" s="23"/>
      <c r="AK8" s="31" t="s">
        <v>26</v>
      </c>
      <c r="AL8" s="23"/>
      <c r="AM8" s="23"/>
      <c r="AN8" s="32" t="s">
        <v>27</v>
      </c>
      <c r="AO8" s="23"/>
      <c r="AP8" s="23"/>
      <c r="AQ8" s="25"/>
      <c r="BE8" s="342"/>
      <c r="BS8" s="18" t="s">
        <v>28</v>
      </c>
    </row>
    <row r="9" spans="2:71" ht="14.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342"/>
      <c r="BS9" s="18" t="s">
        <v>29</v>
      </c>
    </row>
    <row r="10" spans="2:71" ht="14.25" customHeight="1">
      <c r="B10" s="22"/>
      <c r="C10" s="23"/>
      <c r="D10" s="31"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31</v>
      </c>
      <c r="AL10" s="23"/>
      <c r="AM10" s="23"/>
      <c r="AN10" s="29" t="s">
        <v>32</v>
      </c>
      <c r="AO10" s="23"/>
      <c r="AP10" s="23"/>
      <c r="AQ10" s="25"/>
      <c r="BE10" s="342"/>
      <c r="BS10" s="18" t="s">
        <v>18</v>
      </c>
    </row>
    <row r="11" spans="2:71" ht="18" customHeight="1">
      <c r="B11" s="22"/>
      <c r="C11" s="23"/>
      <c r="D11" s="23"/>
      <c r="E11" s="29"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34</v>
      </c>
      <c r="AL11" s="23"/>
      <c r="AM11" s="23"/>
      <c r="AN11" s="29" t="s">
        <v>35</v>
      </c>
      <c r="AO11" s="23"/>
      <c r="AP11" s="23"/>
      <c r="AQ11" s="25"/>
      <c r="BE11" s="342"/>
      <c r="BS11" s="18" t="s">
        <v>18</v>
      </c>
    </row>
    <row r="12" spans="2:71" ht="6.7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342"/>
      <c r="BS12" s="18" t="s">
        <v>18</v>
      </c>
    </row>
    <row r="13" spans="2:71" ht="14.25" customHeight="1">
      <c r="B13" s="22"/>
      <c r="C13" s="23"/>
      <c r="D13" s="31"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31</v>
      </c>
      <c r="AL13" s="23"/>
      <c r="AM13" s="23"/>
      <c r="AN13" s="33" t="s">
        <v>37</v>
      </c>
      <c r="AO13" s="23"/>
      <c r="AP13" s="23"/>
      <c r="AQ13" s="25"/>
      <c r="BE13" s="342"/>
      <c r="BS13" s="18" t="s">
        <v>18</v>
      </c>
    </row>
    <row r="14" spans="2:71" ht="15">
      <c r="B14" s="22"/>
      <c r="C14" s="23"/>
      <c r="D14" s="23"/>
      <c r="E14" s="373" t="s">
        <v>37</v>
      </c>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1" t="s">
        <v>34</v>
      </c>
      <c r="AL14" s="23"/>
      <c r="AM14" s="23"/>
      <c r="AN14" s="33" t="s">
        <v>37</v>
      </c>
      <c r="AO14" s="23"/>
      <c r="AP14" s="23"/>
      <c r="AQ14" s="25"/>
      <c r="BE14" s="342"/>
      <c r="BS14" s="18" t="s">
        <v>18</v>
      </c>
    </row>
    <row r="15" spans="2:71" ht="6.7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342"/>
      <c r="BS15" s="18" t="s">
        <v>4</v>
      </c>
    </row>
    <row r="16" spans="2:71" ht="14.25" customHeight="1">
      <c r="B16" s="22"/>
      <c r="C16" s="23"/>
      <c r="D16" s="31"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31</v>
      </c>
      <c r="AL16" s="23"/>
      <c r="AM16" s="23"/>
      <c r="AN16" s="29" t="s">
        <v>39</v>
      </c>
      <c r="AO16" s="23"/>
      <c r="AP16" s="23"/>
      <c r="AQ16" s="25"/>
      <c r="BE16" s="342"/>
      <c r="BS16" s="18" t="s">
        <v>4</v>
      </c>
    </row>
    <row r="17" spans="2:71" ht="18" customHeight="1">
      <c r="B17" s="22"/>
      <c r="C17" s="23"/>
      <c r="D17" s="23"/>
      <c r="E17" s="29" t="s">
        <v>40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34</v>
      </c>
      <c r="AL17" s="23"/>
      <c r="AM17" s="23"/>
      <c r="AN17" s="29" t="s">
        <v>41</v>
      </c>
      <c r="AO17" s="23"/>
      <c r="AP17" s="23"/>
      <c r="AQ17" s="25"/>
      <c r="BE17" s="342"/>
      <c r="BS17" s="18" t="s">
        <v>42</v>
      </c>
    </row>
    <row r="18" spans="2:71" ht="6.7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342"/>
      <c r="BS18" s="18" t="s">
        <v>6</v>
      </c>
    </row>
    <row r="19" spans="2:71" ht="14.25" customHeight="1">
      <c r="B19" s="22"/>
      <c r="C19" s="23"/>
      <c r="D19" s="31" t="s">
        <v>43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342"/>
      <c r="BS19" s="18" t="s">
        <v>6</v>
      </c>
    </row>
    <row r="20" spans="2:71" ht="105.75" customHeight="1">
      <c r="B20" s="22"/>
      <c r="C20" s="23"/>
      <c r="D20" s="23"/>
      <c r="E20" s="374" t="s">
        <v>44</v>
      </c>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23"/>
      <c r="AP20" s="23"/>
      <c r="AQ20" s="25"/>
      <c r="BE20" s="342"/>
      <c r="BS20" s="18" t="s">
        <v>4</v>
      </c>
    </row>
    <row r="21" spans="2:57" ht="6.7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342"/>
    </row>
    <row r="22" spans="2:57" ht="6.7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342"/>
    </row>
    <row r="23" spans="2:57" s="1" customFormat="1" ht="25.5" customHeight="1">
      <c r="B23" s="35"/>
      <c r="C23" s="36"/>
      <c r="D23" s="37" t="s">
        <v>45</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75">
        <f>ROUND(AG51,2)</f>
        <v>0</v>
      </c>
      <c r="AL23" s="376"/>
      <c r="AM23" s="376"/>
      <c r="AN23" s="376"/>
      <c r="AO23" s="376"/>
      <c r="AP23" s="36"/>
      <c r="AQ23" s="39"/>
      <c r="BE23" s="359"/>
    </row>
    <row r="24" spans="2:57" s="1" customFormat="1" ht="6.7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359"/>
    </row>
    <row r="25" spans="2:57" s="1" customFormat="1" ht="13.5">
      <c r="B25" s="35"/>
      <c r="C25" s="36"/>
      <c r="D25" s="36"/>
      <c r="E25" s="36"/>
      <c r="F25" s="36"/>
      <c r="G25" s="36"/>
      <c r="H25" s="36"/>
      <c r="I25" s="36"/>
      <c r="J25" s="36"/>
      <c r="K25" s="36"/>
      <c r="L25" s="377" t="s">
        <v>46</v>
      </c>
      <c r="M25" s="364"/>
      <c r="N25" s="364"/>
      <c r="O25" s="364"/>
      <c r="P25" s="36"/>
      <c r="Q25" s="36"/>
      <c r="R25" s="36"/>
      <c r="S25" s="36"/>
      <c r="T25" s="36"/>
      <c r="U25" s="36"/>
      <c r="V25" s="36"/>
      <c r="W25" s="377" t="s">
        <v>47</v>
      </c>
      <c r="X25" s="364"/>
      <c r="Y25" s="364"/>
      <c r="Z25" s="364"/>
      <c r="AA25" s="364"/>
      <c r="AB25" s="364"/>
      <c r="AC25" s="364"/>
      <c r="AD25" s="364"/>
      <c r="AE25" s="364"/>
      <c r="AF25" s="36"/>
      <c r="AG25" s="36"/>
      <c r="AH25" s="36"/>
      <c r="AI25" s="36"/>
      <c r="AJ25" s="36"/>
      <c r="AK25" s="377" t="s">
        <v>48</v>
      </c>
      <c r="AL25" s="364"/>
      <c r="AM25" s="364"/>
      <c r="AN25" s="364"/>
      <c r="AO25" s="364"/>
      <c r="AP25" s="36"/>
      <c r="AQ25" s="39"/>
      <c r="BE25" s="359"/>
    </row>
    <row r="26" spans="2:57" s="2" customFormat="1" ht="14.25" customHeight="1">
      <c r="B26" s="41"/>
      <c r="C26" s="42"/>
      <c r="D26" s="43" t="s">
        <v>49</v>
      </c>
      <c r="E26" s="42"/>
      <c r="F26" s="43" t="s">
        <v>50</v>
      </c>
      <c r="G26" s="42"/>
      <c r="H26" s="42"/>
      <c r="I26" s="42"/>
      <c r="J26" s="42"/>
      <c r="K26" s="42"/>
      <c r="L26" s="365">
        <v>0.21</v>
      </c>
      <c r="M26" s="366"/>
      <c r="N26" s="366"/>
      <c r="O26" s="366"/>
      <c r="P26" s="42"/>
      <c r="Q26" s="42"/>
      <c r="R26" s="42"/>
      <c r="S26" s="42"/>
      <c r="T26" s="42"/>
      <c r="U26" s="42"/>
      <c r="V26" s="42"/>
      <c r="W26" s="367">
        <f>ROUND(AZ51,2)</f>
        <v>0</v>
      </c>
      <c r="X26" s="366"/>
      <c r="Y26" s="366"/>
      <c r="Z26" s="366"/>
      <c r="AA26" s="366"/>
      <c r="AB26" s="366"/>
      <c r="AC26" s="366"/>
      <c r="AD26" s="366"/>
      <c r="AE26" s="366"/>
      <c r="AF26" s="42"/>
      <c r="AG26" s="42"/>
      <c r="AH26" s="42"/>
      <c r="AI26" s="42"/>
      <c r="AJ26" s="42"/>
      <c r="AK26" s="367">
        <f>ROUND(AV51,2)</f>
        <v>0</v>
      </c>
      <c r="AL26" s="366"/>
      <c r="AM26" s="366"/>
      <c r="AN26" s="366"/>
      <c r="AO26" s="366"/>
      <c r="AP26" s="42"/>
      <c r="AQ26" s="44"/>
      <c r="BE26" s="369"/>
    </row>
    <row r="27" spans="2:57" s="2" customFormat="1" ht="14.25" customHeight="1">
      <c r="B27" s="41"/>
      <c r="C27" s="42"/>
      <c r="D27" s="42"/>
      <c r="E27" s="42"/>
      <c r="F27" s="43" t="s">
        <v>51</v>
      </c>
      <c r="G27" s="42"/>
      <c r="H27" s="42"/>
      <c r="I27" s="42"/>
      <c r="J27" s="42"/>
      <c r="K27" s="42"/>
      <c r="L27" s="365">
        <v>0.15</v>
      </c>
      <c r="M27" s="366"/>
      <c r="N27" s="366"/>
      <c r="O27" s="366"/>
      <c r="P27" s="42"/>
      <c r="Q27" s="42"/>
      <c r="R27" s="42"/>
      <c r="S27" s="42"/>
      <c r="T27" s="42"/>
      <c r="U27" s="42"/>
      <c r="V27" s="42"/>
      <c r="W27" s="367">
        <f>ROUND(BA51,2)</f>
        <v>0</v>
      </c>
      <c r="X27" s="366"/>
      <c r="Y27" s="366"/>
      <c r="Z27" s="366"/>
      <c r="AA27" s="366"/>
      <c r="AB27" s="366"/>
      <c r="AC27" s="366"/>
      <c r="AD27" s="366"/>
      <c r="AE27" s="366"/>
      <c r="AF27" s="42"/>
      <c r="AG27" s="42"/>
      <c r="AH27" s="42"/>
      <c r="AI27" s="42"/>
      <c r="AJ27" s="42"/>
      <c r="AK27" s="367">
        <f>ROUND(AW51,2)</f>
        <v>0</v>
      </c>
      <c r="AL27" s="366"/>
      <c r="AM27" s="366"/>
      <c r="AN27" s="366"/>
      <c r="AO27" s="366"/>
      <c r="AP27" s="42"/>
      <c r="AQ27" s="44"/>
      <c r="BE27" s="369"/>
    </row>
    <row r="28" spans="2:57" s="2" customFormat="1" ht="14.25" customHeight="1" hidden="1">
      <c r="B28" s="41"/>
      <c r="C28" s="42"/>
      <c r="D28" s="42"/>
      <c r="E28" s="42"/>
      <c r="F28" s="43" t="s">
        <v>52</v>
      </c>
      <c r="G28" s="42"/>
      <c r="H28" s="42"/>
      <c r="I28" s="42"/>
      <c r="J28" s="42"/>
      <c r="K28" s="42"/>
      <c r="L28" s="365">
        <v>0.21</v>
      </c>
      <c r="M28" s="366"/>
      <c r="N28" s="366"/>
      <c r="O28" s="366"/>
      <c r="P28" s="42"/>
      <c r="Q28" s="42"/>
      <c r="R28" s="42"/>
      <c r="S28" s="42"/>
      <c r="T28" s="42"/>
      <c r="U28" s="42"/>
      <c r="V28" s="42"/>
      <c r="W28" s="367">
        <f>ROUND(BB51,2)</f>
        <v>0</v>
      </c>
      <c r="X28" s="366"/>
      <c r="Y28" s="366"/>
      <c r="Z28" s="366"/>
      <c r="AA28" s="366"/>
      <c r="AB28" s="366"/>
      <c r="AC28" s="366"/>
      <c r="AD28" s="366"/>
      <c r="AE28" s="366"/>
      <c r="AF28" s="42"/>
      <c r="AG28" s="42"/>
      <c r="AH28" s="42"/>
      <c r="AI28" s="42"/>
      <c r="AJ28" s="42"/>
      <c r="AK28" s="367">
        <v>0</v>
      </c>
      <c r="AL28" s="366"/>
      <c r="AM28" s="366"/>
      <c r="AN28" s="366"/>
      <c r="AO28" s="366"/>
      <c r="AP28" s="42"/>
      <c r="AQ28" s="44"/>
      <c r="BE28" s="369"/>
    </row>
    <row r="29" spans="2:57" s="2" customFormat="1" ht="14.25" customHeight="1" hidden="1">
      <c r="B29" s="41"/>
      <c r="C29" s="42"/>
      <c r="D29" s="42"/>
      <c r="E29" s="42"/>
      <c r="F29" s="43" t="s">
        <v>53</v>
      </c>
      <c r="G29" s="42"/>
      <c r="H29" s="42"/>
      <c r="I29" s="42"/>
      <c r="J29" s="42"/>
      <c r="K29" s="42"/>
      <c r="L29" s="365">
        <v>0.15</v>
      </c>
      <c r="M29" s="366"/>
      <c r="N29" s="366"/>
      <c r="O29" s="366"/>
      <c r="P29" s="42"/>
      <c r="Q29" s="42"/>
      <c r="R29" s="42"/>
      <c r="S29" s="42"/>
      <c r="T29" s="42"/>
      <c r="U29" s="42"/>
      <c r="V29" s="42"/>
      <c r="W29" s="367">
        <f>ROUND(BC51,2)</f>
        <v>0</v>
      </c>
      <c r="X29" s="366"/>
      <c r="Y29" s="366"/>
      <c r="Z29" s="366"/>
      <c r="AA29" s="366"/>
      <c r="AB29" s="366"/>
      <c r="AC29" s="366"/>
      <c r="AD29" s="366"/>
      <c r="AE29" s="366"/>
      <c r="AF29" s="42"/>
      <c r="AG29" s="42"/>
      <c r="AH29" s="42"/>
      <c r="AI29" s="42"/>
      <c r="AJ29" s="42"/>
      <c r="AK29" s="367">
        <v>0</v>
      </c>
      <c r="AL29" s="366"/>
      <c r="AM29" s="366"/>
      <c r="AN29" s="366"/>
      <c r="AO29" s="366"/>
      <c r="AP29" s="42"/>
      <c r="AQ29" s="44"/>
      <c r="BE29" s="369"/>
    </row>
    <row r="30" spans="2:57" s="2" customFormat="1" ht="14.25" customHeight="1" hidden="1">
      <c r="B30" s="41"/>
      <c r="C30" s="42"/>
      <c r="D30" s="42"/>
      <c r="E30" s="42"/>
      <c r="F30" s="43" t="s">
        <v>54</v>
      </c>
      <c r="G30" s="42"/>
      <c r="H30" s="42"/>
      <c r="I30" s="42"/>
      <c r="J30" s="42"/>
      <c r="K30" s="42"/>
      <c r="L30" s="365">
        <v>0</v>
      </c>
      <c r="M30" s="366"/>
      <c r="N30" s="366"/>
      <c r="O30" s="366"/>
      <c r="P30" s="42"/>
      <c r="Q30" s="42"/>
      <c r="R30" s="42"/>
      <c r="S30" s="42"/>
      <c r="T30" s="42"/>
      <c r="U30" s="42"/>
      <c r="V30" s="42"/>
      <c r="W30" s="367">
        <f>ROUND(BD51,2)</f>
        <v>0</v>
      </c>
      <c r="X30" s="366"/>
      <c r="Y30" s="366"/>
      <c r="Z30" s="366"/>
      <c r="AA30" s="366"/>
      <c r="AB30" s="366"/>
      <c r="AC30" s="366"/>
      <c r="AD30" s="366"/>
      <c r="AE30" s="366"/>
      <c r="AF30" s="42"/>
      <c r="AG30" s="42"/>
      <c r="AH30" s="42"/>
      <c r="AI30" s="42"/>
      <c r="AJ30" s="42"/>
      <c r="AK30" s="367">
        <v>0</v>
      </c>
      <c r="AL30" s="366"/>
      <c r="AM30" s="366"/>
      <c r="AN30" s="366"/>
      <c r="AO30" s="366"/>
      <c r="AP30" s="42"/>
      <c r="AQ30" s="44"/>
      <c r="BE30" s="369"/>
    </row>
    <row r="31" spans="2:57" s="1" customFormat="1" ht="6.7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359"/>
    </row>
    <row r="32" spans="2:57" s="1" customFormat="1" ht="25.5" customHeight="1">
      <c r="B32" s="35"/>
      <c r="C32" s="45"/>
      <c r="D32" s="46" t="s">
        <v>55</v>
      </c>
      <c r="E32" s="47"/>
      <c r="F32" s="47"/>
      <c r="G32" s="47"/>
      <c r="H32" s="47"/>
      <c r="I32" s="47"/>
      <c r="J32" s="47"/>
      <c r="K32" s="47"/>
      <c r="L32" s="47"/>
      <c r="M32" s="47"/>
      <c r="N32" s="47"/>
      <c r="O32" s="47"/>
      <c r="P32" s="47"/>
      <c r="Q32" s="47"/>
      <c r="R32" s="47"/>
      <c r="S32" s="47"/>
      <c r="T32" s="48" t="s">
        <v>56</v>
      </c>
      <c r="U32" s="47"/>
      <c r="V32" s="47"/>
      <c r="W32" s="47"/>
      <c r="X32" s="352" t="s">
        <v>57</v>
      </c>
      <c r="Y32" s="353"/>
      <c r="Z32" s="353"/>
      <c r="AA32" s="353"/>
      <c r="AB32" s="353"/>
      <c r="AC32" s="47"/>
      <c r="AD32" s="47"/>
      <c r="AE32" s="47"/>
      <c r="AF32" s="47"/>
      <c r="AG32" s="47"/>
      <c r="AH32" s="47"/>
      <c r="AI32" s="47"/>
      <c r="AJ32" s="47"/>
      <c r="AK32" s="354">
        <f>SUM(AK23:AK30)</f>
        <v>0</v>
      </c>
      <c r="AL32" s="353"/>
      <c r="AM32" s="353"/>
      <c r="AN32" s="353"/>
      <c r="AO32" s="355"/>
      <c r="AP32" s="45"/>
      <c r="AQ32" s="49"/>
      <c r="BE32" s="359"/>
    </row>
    <row r="33" spans="2:43" s="1" customFormat="1" ht="6.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7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7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5"/>
    </row>
    <row r="39" spans="2:44" s="1" customFormat="1" ht="36.75" customHeight="1">
      <c r="B39" s="35"/>
      <c r="C39" s="55" t="s">
        <v>58</v>
      </c>
      <c r="AR39" s="35"/>
    </row>
    <row r="40" spans="2:44" s="1" customFormat="1" ht="6.75" customHeight="1">
      <c r="B40" s="35"/>
      <c r="AR40" s="35"/>
    </row>
    <row r="41" spans="2:44" s="3" customFormat="1" ht="14.25" customHeight="1">
      <c r="B41" s="56"/>
      <c r="C41" s="57" t="s">
        <v>13</v>
      </c>
      <c r="L41" s="3" t="str">
        <f>K5</f>
        <v>2015016-MHIC</v>
      </c>
      <c r="AR41" s="56"/>
    </row>
    <row r="42" spans="2:44" s="4" customFormat="1" ht="36.75" customHeight="1">
      <c r="B42" s="58"/>
      <c r="C42" s="59" t="s">
        <v>16</v>
      </c>
      <c r="L42" s="356" t="str">
        <f>K6</f>
        <v>Oprava komunikace Dr. M. Horákové v úseku Melantrichova – Hradební</v>
      </c>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R42" s="58"/>
    </row>
    <row r="43" spans="2:44" s="1" customFormat="1" ht="6.75" customHeight="1">
      <c r="B43" s="35"/>
      <c r="AR43" s="35"/>
    </row>
    <row r="44" spans="2:44" s="1" customFormat="1" ht="15">
      <c r="B44" s="35"/>
      <c r="C44" s="57" t="s">
        <v>24</v>
      </c>
      <c r="L44" s="60" t="str">
        <f>IF(K8="","",K8)</f>
        <v>Liberec</v>
      </c>
      <c r="AI44" s="57" t="s">
        <v>26</v>
      </c>
      <c r="AM44" s="358" t="str">
        <f>IF(AN8="","",AN8)</f>
        <v>3.3.2016</v>
      </c>
      <c r="AN44" s="359"/>
      <c r="AR44" s="35"/>
    </row>
    <row r="45" spans="2:44" s="1" customFormat="1" ht="6.75" customHeight="1">
      <c r="B45" s="35"/>
      <c r="AR45" s="35"/>
    </row>
    <row r="46" spans="2:56" s="1" customFormat="1" ht="15">
      <c r="B46" s="35"/>
      <c r="C46" s="57" t="s">
        <v>30</v>
      </c>
      <c r="L46" s="3" t="str">
        <f>IF(E11="","",E11)</f>
        <v>Statutární město Liberec</v>
      </c>
      <c r="AI46" s="57" t="s">
        <v>38</v>
      </c>
      <c r="AM46" s="360" t="str">
        <f>IF(E17="","",E17)</f>
        <v>SNOWPLAN, spol. s r.o.</v>
      </c>
      <c r="AN46" s="359"/>
      <c r="AO46" s="359"/>
      <c r="AP46" s="359"/>
      <c r="AR46" s="35"/>
      <c r="AS46" s="361" t="s">
        <v>59</v>
      </c>
      <c r="AT46" s="362"/>
      <c r="AU46" s="62"/>
      <c r="AV46" s="62"/>
      <c r="AW46" s="62"/>
      <c r="AX46" s="62"/>
      <c r="AY46" s="62"/>
      <c r="AZ46" s="62"/>
      <c r="BA46" s="62"/>
      <c r="BB46" s="62"/>
      <c r="BC46" s="62"/>
      <c r="BD46" s="63"/>
    </row>
    <row r="47" spans="2:56" s="1" customFormat="1" ht="15">
      <c r="B47" s="35"/>
      <c r="C47" s="57" t="s">
        <v>36</v>
      </c>
      <c r="L47" s="3">
        <f>IF(E14="Vyplň údaj","",E14)</f>
      </c>
      <c r="AR47" s="35"/>
      <c r="AS47" s="363"/>
      <c r="AT47" s="364"/>
      <c r="AU47" s="36"/>
      <c r="AV47" s="36"/>
      <c r="AW47" s="36"/>
      <c r="AX47" s="36"/>
      <c r="AY47" s="36"/>
      <c r="AZ47" s="36"/>
      <c r="BA47" s="36"/>
      <c r="BB47" s="36"/>
      <c r="BC47" s="36"/>
      <c r="BD47" s="65"/>
    </row>
    <row r="48" spans="2:56" s="1" customFormat="1" ht="10.5" customHeight="1">
      <c r="B48" s="35"/>
      <c r="AR48" s="35"/>
      <c r="AS48" s="363"/>
      <c r="AT48" s="364"/>
      <c r="AU48" s="36"/>
      <c r="AV48" s="36"/>
      <c r="AW48" s="36"/>
      <c r="AX48" s="36"/>
      <c r="AY48" s="36"/>
      <c r="AZ48" s="36"/>
      <c r="BA48" s="36"/>
      <c r="BB48" s="36"/>
      <c r="BC48" s="36"/>
      <c r="BD48" s="65"/>
    </row>
    <row r="49" spans="2:56" s="1" customFormat="1" ht="29.25" customHeight="1">
      <c r="B49" s="35"/>
      <c r="C49" s="346" t="s">
        <v>60</v>
      </c>
      <c r="D49" s="347"/>
      <c r="E49" s="347"/>
      <c r="F49" s="347"/>
      <c r="G49" s="347"/>
      <c r="H49" s="66"/>
      <c r="I49" s="348" t="s">
        <v>61</v>
      </c>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9" t="s">
        <v>62</v>
      </c>
      <c r="AH49" s="347"/>
      <c r="AI49" s="347"/>
      <c r="AJ49" s="347"/>
      <c r="AK49" s="347"/>
      <c r="AL49" s="347"/>
      <c r="AM49" s="347"/>
      <c r="AN49" s="348" t="s">
        <v>63</v>
      </c>
      <c r="AO49" s="347"/>
      <c r="AP49" s="347"/>
      <c r="AQ49" s="67" t="s">
        <v>64</v>
      </c>
      <c r="AR49" s="35"/>
      <c r="AS49" s="68" t="s">
        <v>65</v>
      </c>
      <c r="AT49" s="69" t="s">
        <v>66</v>
      </c>
      <c r="AU49" s="69" t="s">
        <v>67</v>
      </c>
      <c r="AV49" s="69" t="s">
        <v>68</v>
      </c>
      <c r="AW49" s="69" t="s">
        <v>69</v>
      </c>
      <c r="AX49" s="69" t="s">
        <v>70</v>
      </c>
      <c r="AY49" s="69" t="s">
        <v>71</v>
      </c>
      <c r="AZ49" s="69" t="s">
        <v>72</v>
      </c>
      <c r="BA49" s="69" t="s">
        <v>73</v>
      </c>
      <c r="BB49" s="69" t="s">
        <v>74</v>
      </c>
      <c r="BC49" s="69" t="s">
        <v>75</v>
      </c>
      <c r="BD49" s="70" t="s">
        <v>76</v>
      </c>
    </row>
    <row r="50" spans="2:56" s="1" customFormat="1" ht="10.5" customHeight="1">
      <c r="B50" s="35"/>
      <c r="AR50" s="35"/>
      <c r="AS50" s="71"/>
      <c r="AT50" s="62"/>
      <c r="AU50" s="62"/>
      <c r="AV50" s="62"/>
      <c r="AW50" s="62"/>
      <c r="AX50" s="62"/>
      <c r="AY50" s="62"/>
      <c r="AZ50" s="62"/>
      <c r="BA50" s="62"/>
      <c r="BB50" s="62"/>
      <c r="BC50" s="62"/>
      <c r="BD50" s="63"/>
    </row>
    <row r="51" spans="2:90" s="4" customFormat="1" ht="32.25" customHeight="1">
      <c r="B51" s="58"/>
      <c r="C51" s="72" t="s">
        <v>77</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350">
        <f>ROUND(SUM(AG52:AG58),2)</f>
        <v>0</v>
      </c>
      <c r="AH51" s="350"/>
      <c r="AI51" s="350"/>
      <c r="AJ51" s="350"/>
      <c r="AK51" s="350"/>
      <c r="AL51" s="350"/>
      <c r="AM51" s="350"/>
      <c r="AN51" s="351">
        <f aca="true" t="shared" si="0" ref="AN51:AN58">SUM(AG51,AT51)</f>
        <v>0</v>
      </c>
      <c r="AO51" s="351"/>
      <c r="AP51" s="351"/>
      <c r="AQ51" s="74" t="s">
        <v>78</v>
      </c>
      <c r="AR51" s="58"/>
      <c r="AS51" s="75">
        <f>ROUND(SUM(AS52:AS58),2)</f>
        <v>0</v>
      </c>
      <c r="AT51" s="76">
        <f aca="true" t="shared" si="1" ref="AT51:AT58">ROUND(SUM(AV51:AW51),2)</f>
        <v>0</v>
      </c>
      <c r="AU51" s="77">
        <f>ROUND(SUM(AU52:AU58),5)</f>
        <v>0</v>
      </c>
      <c r="AV51" s="76">
        <f>ROUND(AZ51*L26,2)</f>
        <v>0</v>
      </c>
      <c r="AW51" s="76">
        <f>ROUND(BA51*L27,2)</f>
        <v>0</v>
      </c>
      <c r="AX51" s="76">
        <f>ROUND(BB51*L26,2)</f>
        <v>0</v>
      </c>
      <c r="AY51" s="76">
        <f>ROUND(BC51*L27,2)</f>
        <v>0</v>
      </c>
      <c r="AZ51" s="76">
        <f>ROUND(SUM(AZ52:AZ58),2)</f>
        <v>0</v>
      </c>
      <c r="BA51" s="76">
        <f>ROUND(SUM(BA52:BA58),2)</f>
        <v>0</v>
      </c>
      <c r="BB51" s="76">
        <f>ROUND(SUM(BB52:BB58),2)</f>
        <v>0</v>
      </c>
      <c r="BC51" s="76">
        <f>ROUND(SUM(BC52:BC58),2)</f>
        <v>0</v>
      </c>
      <c r="BD51" s="78">
        <f>ROUND(SUM(BD52:BD58),2)</f>
        <v>0</v>
      </c>
      <c r="BS51" s="59" t="s">
        <v>79</v>
      </c>
      <c r="BT51" s="59" t="s">
        <v>80</v>
      </c>
      <c r="BU51" s="79" t="s">
        <v>81</v>
      </c>
      <c r="BV51" s="59" t="s">
        <v>82</v>
      </c>
      <c r="BW51" s="59" t="s">
        <v>5</v>
      </c>
      <c r="BX51" s="59" t="s">
        <v>83</v>
      </c>
      <c r="CL51" s="59" t="s">
        <v>20</v>
      </c>
    </row>
    <row r="52" spans="1:91" s="5" customFormat="1" ht="27" customHeight="1">
      <c r="A52" s="251" t="s">
        <v>1801</v>
      </c>
      <c r="B52" s="80"/>
      <c r="C52" s="81"/>
      <c r="D52" s="345" t="s">
        <v>84</v>
      </c>
      <c r="E52" s="344"/>
      <c r="F52" s="344"/>
      <c r="G52" s="344"/>
      <c r="H52" s="344"/>
      <c r="I52" s="82"/>
      <c r="J52" s="345" t="s">
        <v>85</v>
      </c>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3">
        <f>'01 - SO 101 + SO 102 - Re...'!J27</f>
        <v>0</v>
      </c>
      <c r="AH52" s="344"/>
      <c r="AI52" s="344"/>
      <c r="AJ52" s="344"/>
      <c r="AK52" s="344"/>
      <c r="AL52" s="344"/>
      <c r="AM52" s="344"/>
      <c r="AN52" s="343">
        <f t="shared" si="0"/>
        <v>0</v>
      </c>
      <c r="AO52" s="344"/>
      <c r="AP52" s="344"/>
      <c r="AQ52" s="83" t="s">
        <v>86</v>
      </c>
      <c r="AR52" s="80"/>
      <c r="AS52" s="84">
        <v>0</v>
      </c>
      <c r="AT52" s="85">
        <f t="shared" si="1"/>
        <v>0</v>
      </c>
      <c r="AU52" s="86">
        <f>'01 - SO 101 + SO 102 - Re...'!P83</f>
        <v>0</v>
      </c>
      <c r="AV52" s="85">
        <f>'01 - SO 101 + SO 102 - Re...'!J30</f>
        <v>0</v>
      </c>
      <c r="AW52" s="85">
        <f>'01 - SO 101 + SO 102 - Re...'!J31</f>
        <v>0</v>
      </c>
      <c r="AX52" s="85">
        <f>'01 - SO 101 + SO 102 - Re...'!J32</f>
        <v>0</v>
      </c>
      <c r="AY52" s="85">
        <f>'01 - SO 101 + SO 102 - Re...'!J33</f>
        <v>0</v>
      </c>
      <c r="AZ52" s="85">
        <f>'01 - SO 101 + SO 102 - Re...'!F30</f>
        <v>0</v>
      </c>
      <c r="BA52" s="85">
        <f>'01 - SO 101 + SO 102 - Re...'!F31</f>
        <v>0</v>
      </c>
      <c r="BB52" s="85">
        <f>'01 - SO 101 + SO 102 - Re...'!F32</f>
        <v>0</v>
      </c>
      <c r="BC52" s="85">
        <f>'01 - SO 101 + SO 102 - Re...'!F33</f>
        <v>0</v>
      </c>
      <c r="BD52" s="87">
        <f>'01 - SO 101 + SO 102 - Re...'!F34</f>
        <v>0</v>
      </c>
      <c r="BT52" s="88" t="s">
        <v>23</v>
      </c>
      <c r="BV52" s="88" t="s">
        <v>82</v>
      </c>
      <c r="BW52" s="88" t="s">
        <v>87</v>
      </c>
      <c r="BX52" s="88" t="s">
        <v>5</v>
      </c>
      <c r="CL52" s="88" t="s">
        <v>78</v>
      </c>
      <c r="CM52" s="88" t="s">
        <v>88</v>
      </c>
    </row>
    <row r="53" spans="1:91" s="5" customFormat="1" ht="27" customHeight="1">
      <c r="A53" s="251" t="s">
        <v>1801</v>
      </c>
      <c r="B53" s="80"/>
      <c r="C53" s="81"/>
      <c r="D53" s="345" t="s">
        <v>89</v>
      </c>
      <c r="E53" s="344"/>
      <c r="F53" s="344"/>
      <c r="G53" s="344"/>
      <c r="H53" s="344"/>
      <c r="I53" s="82"/>
      <c r="J53" s="345" t="s">
        <v>90</v>
      </c>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3">
        <f>'02 - SO 104 - Dopravně in...'!J27</f>
        <v>0</v>
      </c>
      <c r="AH53" s="344"/>
      <c r="AI53" s="344"/>
      <c r="AJ53" s="344"/>
      <c r="AK53" s="344"/>
      <c r="AL53" s="344"/>
      <c r="AM53" s="344"/>
      <c r="AN53" s="343">
        <f t="shared" si="0"/>
        <v>0</v>
      </c>
      <c r="AO53" s="344"/>
      <c r="AP53" s="344"/>
      <c r="AQ53" s="83" t="s">
        <v>86</v>
      </c>
      <c r="AR53" s="80"/>
      <c r="AS53" s="84">
        <v>0</v>
      </c>
      <c r="AT53" s="85">
        <f t="shared" si="1"/>
        <v>0</v>
      </c>
      <c r="AU53" s="86">
        <f>'02 - SO 104 - Dopravně in...'!P78</f>
        <v>0</v>
      </c>
      <c r="AV53" s="85">
        <f>'02 - SO 104 - Dopravně in...'!J30</f>
        <v>0</v>
      </c>
      <c r="AW53" s="85">
        <f>'02 - SO 104 - Dopravně in...'!J31</f>
        <v>0</v>
      </c>
      <c r="AX53" s="85">
        <f>'02 - SO 104 - Dopravně in...'!J32</f>
        <v>0</v>
      </c>
      <c r="AY53" s="85">
        <f>'02 - SO 104 - Dopravně in...'!J33</f>
        <v>0</v>
      </c>
      <c r="AZ53" s="85">
        <f>'02 - SO 104 - Dopravně in...'!F30</f>
        <v>0</v>
      </c>
      <c r="BA53" s="85">
        <f>'02 - SO 104 - Dopravně in...'!F31</f>
        <v>0</v>
      </c>
      <c r="BB53" s="85">
        <f>'02 - SO 104 - Dopravně in...'!F32</f>
        <v>0</v>
      </c>
      <c r="BC53" s="85">
        <f>'02 - SO 104 - Dopravně in...'!F33</f>
        <v>0</v>
      </c>
      <c r="BD53" s="87">
        <f>'02 - SO 104 - Dopravně in...'!F34</f>
        <v>0</v>
      </c>
      <c r="BT53" s="88" t="s">
        <v>23</v>
      </c>
      <c r="BV53" s="88" t="s">
        <v>82</v>
      </c>
      <c r="BW53" s="88" t="s">
        <v>91</v>
      </c>
      <c r="BX53" s="88" t="s">
        <v>5</v>
      </c>
      <c r="CL53" s="88" t="s">
        <v>78</v>
      </c>
      <c r="CM53" s="88" t="s">
        <v>88</v>
      </c>
    </row>
    <row r="54" spans="1:91" s="5" customFormat="1" ht="27" customHeight="1">
      <c r="A54" s="251" t="s">
        <v>1801</v>
      </c>
      <c r="B54" s="80"/>
      <c r="C54" s="81"/>
      <c r="D54" s="345" t="s">
        <v>92</v>
      </c>
      <c r="E54" s="344"/>
      <c r="F54" s="344"/>
      <c r="G54" s="344"/>
      <c r="H54" s="344"/>
      <c r="I54" s="82"/>
      <c r="J54" s="345" t="s">
        <v>93</v>
      </c>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3">
        <f>'03 - SO 301 - Rekonstrukc...'!J27</f>
        <v>0</v>
      </c>
      <c r="AH54" s="344"/>
      <c r="AI54" s="344"/>
      <c r="AJ54" s="344"/>
      <c r="AK54" s="344"/>
      <c r="AL54" s="344"/>
      <c r="AM54" s="344"/>
      <c r="AN54" s="343">
        <f t="shared" si="0"/>
        <v>0</v>
      </c>
      <c r="AO54" s="344"/>
      <c r="AP54" s="344"/>
      <c r="AQ54" s="83" t="s">
        <v>86</v>
      </c>
      <c r="AR54" s="80"/>
      <c r="AS54" s="84">
        <v>0</v>
      </c>
      <c r="AT54" s="85">
        <f t="shared" si="1"/>
        <v>0</v>
      </c>
      <c r="AU54" s="86">
        <f>'03 - SO 301 - Rekonstrukc...'!P88</f>
        <v>0</v>
      </c>
      <c r="AV54" s="85">
        <f>'03 - SO 301 - Rekonstrukc...'!J30</f>
        <v>0</v>
      </c>
      <c r="AW54" s="85">
        <f>'03 - SO 301 - Rekonstrukc...'!J31</f>
        <v>0</v>
      </c>
      <c r="AX54" s="85">
        <f>'03 - SO 301 - Rekonstrukc...'!J32</f>
        <v>0</v>
      </c>
      <c r="AY54" s="85">
        <f>'03 - SO 301 - Rekonstrukc...'!J33</f>
        <v>0</v>
      </c>
      <c r="AZ54" s="85">
        <f>'03 - SO 301 - Rekonstrukc...'!F30</f>
        <v>0</v>
      </c>
      <c r="BA54" s="85">
        <f>'03 - SO 301 - Rekonstrukc...'!F31</f>
        <v>0</v>
      </c>
      <c r="BB54" s="85">
        <f>'03 - SO 301 - Rekonstrukc...'!F32</f>
        <v>0</v>
      </c>
      <c r="BC54" s="85">
        <f>'03 - SO 301 - Rekonstrukc...'!F33</f>
        <v>0</v>
      </c>
      <c r="BD54" s="87">
        <f>'03 - SO 301 - Rekonstrukc...'!F34</f>
        <v>0</v>
      </c>
      <c r="BT54" s="88" t="s">
        <v>23</v>
      </c>
      <c r="BV54" s="88" t="s">
        <v>82</v>
      </c>
      <c r="BW54" s="88" t="s">
        <v>94</v>
      </c>
      <c r="BX54" s="88" t="s">
        <v>5</v>
      </c>
      <c r="CL54" s="88" t="s">
        <v>20</v>
      </c>
      <c r="CM54" s="88" t="s">
        <v>88</v>
      </c>
    </row>
    <row r="55" spans="1:91" s="5" customFormat="1" ht="27" customHeight="1">
      <c r="A55" s="251" t="s">
        <v>1801</v>
      </c>
      <c r="B55" s="80"/>
      <c r="C55" s="81"/>
      <c r="D55" s="345" t="s">
        <v>95</v>
      </c>
      <c r="E55" s="344"/>
      <c r="F55" s="344"/>
      <c r="G55" s="344"/>
      <c r="H55" s="344"/>
      <c r="I55" s="82"/>
      <c r="J55" s="345" t="s">
        <v>96</v>
      </c>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3">
        <f>'04 - SO 401A - Veřejné os...'!J27</f>
        <v>0</v>
      </c>
      <c r="AH55" s="344"/>
      <c r="AI55" s="344"/>
      <c r="AJ55" s="344"/>
      <c r="AK55" s="344"/>
      <c r="AL55" s="344"/>
      <c r="AM55" s="344"/>
      <c r="AN55" s="343">
        <f t="shared" si="0"/>
        <v>0</v>
      </c>
      <c r="AO55" s="344"/>
      <c r="AP55" s="344"/>
      <c r="AQ55" s="83" t="s">
        <v>86</v>
      </c>
      <c r="AR55" s="80"/>
      <c r="AS55" s="84">
        <v>0</v>
      </c>
      <c r="AT55" s="85">
        <f t="shared" si="1"/>
        <v>0</v>
      </c>
      <c r="AU55" s="86">
        <f>'04 - SO 401A - Veřejné os...'!P76</f>
        <v>0</v>
      </c>
      <c r="AV55" s="85">
        <f>'04 - SO 401A - Veřejné os...'!J30</f>
        <v>0</v>
      </c>
      <c r="AW55" s="85">
        <f>'04 - SO 401A - Veřejné os...'!J31</f>
        <v>0</v>
      </c>
      <c r="AX55" s="85">
        <f>'04 - SO 401A - Veřejné os...'!J32</f>
        <v>0</v>
      </c>
      <c r="AY55" s="85">
        <f>'04 - SO 401A - Veřejné os...'!J33</f>
        <v>0</v>
      </c>
      <c r="AZ55" s="85">
        <f>'04 - SO 401A - Veřejné os...'!F30</f>
        <v>0</v>
      </c>
      <c r="BA55" s="85">
        <f>'04 - SO 401A - Veřejné os...'!F31</f>
        <v>0</v>
      </c>
      <c r="BB55" s="85">
        <f>'04 - SO 401A - Veřejné os...'!F32</f>
        <v>0</v>
      </c>
      <c r="BC55" s="85">
        <f>'04 - SO 401A - Veřejné os...'!F33</f>
        <v>0</v>
      </c>
      <c r="BD55" s="87">
        <f>'04 - SO 401A - Veřejné os...'!F34</f>
        <v>0</v>
      </c>
      <c r="BT55" s="88" t="s">
        <v>23</v>
      </c>
      <c r="BV55" s="88" t="s">
        <v>82</v>
      </c>
      <c r="BW55" s="88" t="s">
        <v>97</v>
      </c>
      <c r="BX55" s="88" t="s">
        <v>5</v>
      </c>
      <c r="CL55" s="88" t="s">
        <v>98</v>
      </c>
      <c r="CM55" s="88" t="s">
        <v>88</v>
      </c>
    </row>
    <row r="56" spans="1:91" s="5" customFormat="1" ht="27" customHeight="1">
      <c r="A56" s="251" t="s">
        <v>1801</v>
      </c>
      <c r="B56" s="80"/>
      <c r="C56" s="81"/>
      <c r="D56" s="345" t="s">
        <v>99</v>
      </c>
      <c r="E56" s="344"/>
      <c r="F56" s="344"/>
      <c r="G56" s="344"/>
      <c r="H56" s="344"/>
      <c r="I56" s="82"/>
      <c r="J56" s="345" t="s">
        <v>100</v>
      </c>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3">
        <f>'05 - SO 401 - Veřejné osv...'!J27</f>
        <v>0</v>
      </c>
      <c r="AH56" s="344"/>
      <c r="AI56" s="344"/>
      <c r="AJ56" s="344"/>
      <c r="AK56" s="344"/>
      <c r="AL56" s="344"/>
      <c r="AM56" s="344"/>
      <c r="AN56" s="343">
        <f t="shared" si="0"/>
        <v>0</v>
      </c>
      <c r="AO56" s="344"/>
      <c r="AP56" s="344"/>
      <c r="AQ56" s="83" t="s">
        <v>86</v>
      </c>
      <c r="AR56" s="80"/>
      <c r="AS56" s="84">
        <v>0</v>
      </c>
      <c r="AT56" s="85">
        <f t="shared" si="1"/>
        <v>0</v>
      </c>
      <c r="AU56" s="86">
        <f>'05 - SO 401 - Veřejné osv...'!P76</f>
        <v>0</v>
      </c>
      <c r="AV56" s="85">
        <f>'05 - SO 401 - Veřejné osv...'!J30</f>
        <v>0</v>
      </c>
      <c r="AW56" s="85">
        <f>'05 - SO 401 - Veřejné osv...'!J31</f>
        <v>0</v>
      </c>
      <c r="AX56" s="85">
        <f>'05 - SO 401 - Veřejné osv...'!J32</f>
        <v>0</v>
      </c>
      <c r="AY56" s="85">
        <f>'05 - SO 401 - Veřejné osv...'!J33</f>
        <v>0</v>
      </c>
      <c r="AZ56" s="85">
        <f>'05 - SO 401 - Veřejné osv...'!F30</f>
        <v>0</v>
      </c>
      <c r="BA56" s="85">
        <f>'05 - SO 401 - Veřejné osv...'!F31</f>
        <v>0</v>
      </c>
      <c r="BB56" s="85">
        <f>'05 - SO 401 - Veřejné osv...'!F32</f>
        <v>0</v>
      </c>
      <c r="BC56" s="85">
        <f>'05 - SO 401 - Veřejné osv...'!F33</f>
        <v>0</v>
      </c>
      <c r="BD56" s="87">
        <f>'05 - SO 401 - Veřejné osv...'!F34</f>
        <v>0</v>
      </c>
      <c r="BT56" s="88" t="s">
        <v>23</v>
      </c>
      <c r="BV56" s="88" t="s">
        <v>82</v>
      </c>
      <c r="BW56" s="88" t="s">
        <v>101</v>
      </c>
      <c r="BX56" s="88" t="s">
        <v>5</v>
      </c>
      <c r="CL56" s="88" t="s">
        <v>98</v>
      </c>
      <c r="CM56" s="88" t="s">
        <v>88</v>
      </c>
    </row>
    <row r="57" spans="1:91" s="5" customFormat="1" ht="27" customHeight="1">
      <c r="A57" s="251" t="s">
        <v>1801</v>
      </c>
      <c r="B57" s="80"/>
      <c r="C57" s="81"/>
      <c r="D57" s="345" t="s">
        <v>102</v>
      </c>
      <c r="E57" s="344"/>
      <c r="F57" s="344"/>
      <c r="G57" s="344"/>
      <c r="H57" s="344"/>
      <c r="I57" s="82"/>
      <c r="J57" s="345" t="s">
        <v>103</v>
      </c>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3">
        <f>'08 - SO 491 - Kabeláž SSZ...'!J27</f>
        <v>0</v>
      </c>
      <c r="AH57" s="344"/>
      <c r="AI57" s="344"/>
      <c r="AJ57" s="344"/>
      <c r="AK57" s="344"/>
      <c r="AL57" s="344"/>
      <c r="AM57" s="344"/>
      <c r="AN57" s="343">
        <f t="shared" si="0"/>
        <v>0</v>
      </c>
      <c r="AO57" s="344"/>
      <c r="AP57" s="344"/>
      <c r="AQ57" s="83" t="s">
        <v>86</v>
      </c>
      <c r="AR57" s="80"/>
      <c r="AS57" s="84">
        <v>0</v>
      </c>
      <c r="AT57" s="85">
        <f t="shared" si="1"/>
        <v>0</v>
      </c>
      <c r="AU57" s="86">
        <f>'08 - SO 491 - Kabeláž SSZ...'!P80</f>
        <v>0</v>
      </c>
      <c r="AV57" s="85">
        <f>'08 - SO 491 - Kabeláž SSZ...'!J30</f>
        <v>0</v>
      </c>
      <c r="AW57" s="85">
        <f>'08 - SO 491 - Kabeláž SSZ...'!J31</f>
        <v>0</v>
      </c>
      <c r="AX57" s="85">
        <f>'08 - SO 491 - Kabeláž SSZ...'!J32</f>
        <v>0</v>
      </c>
      <c r="AY57" s="85">
        <f>'08 - SO 491 - Kabeláž SSZ...'!J33</f>
        <v>0</v>
      </c>
      <c r="AZ57" s="85">
        <f>'08 - SO 491 - Kabeláž SSZ...'!F30</f>
        <v>0</v>
      </c>
      <c r="BA57" s="85">
        <f>'08 - SO 491 - Kabeláž SSZ...'!F31</f>
        <v>0</v>
      </c>
      <c r="BB57" s="85">
        <f>'08 - SO 491 - Kabeláž SSZ...'!F32</f>
        <v>0</v>
      </c>
      <c r="BC57" s="85">
        <f>'08 - SO 491 - Kabeláž SSZ...'!F33</f>
        <v>0</v>
      </c>
      <c r="BD57" s="87">
        <f>'08 - SO 491 - Kabeláž SSZ...'!F34</f>
        <v>0</v>
      </c>
      <c r="BT57" s="88" t="s">
        <v>23</v>
      </c>
      <c r="BV57" s="88" t="s">
        <v>82</v>
      </c>
      <c r="BW57" s="88" t="s">
        <v>104</v>
      </c>
      <c r="BX57" s="88" t="s">
        <v>5</v>
      </c>
      <c r="CL57" s="88" t="s">
        <v>98</v>
      </c>
      <c r="CM57" s="88" t="s">
        <v>88</v>
      </c>
    </row>
    <row r="58" spans="1:91" s="5" customFormat="1" ht="27" customHeight="1">
      <c r="A58" s="251" t="s">
        <v>1801</v>
      </c>
      <c r="B58" s="80"/>
      <c r="C58" s="81"/>
      <c r="D58" s="345" t="s">
        <v>105</v>
      </c>
      <c r="E58" s="344"/>
      <c r="F58" s="344"/>
      <c r="G58" s="344"/>
      <c r="H58" s="344"/>
      <c r="I58" s="82"/>
      <c r="J58" s="345" t="s">
        <v>106</v>
      </c>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3">
        <f>'09 - VRN - Vedlejší rozpo...'!J27</f>
        <v>0</v>
      </c>
      <c r="AH58" s="344"/>
      <c r="AI58" s="344"/>
      <c r="AJ58" s="344"/>
      <c r="AK58" s="344"/>
      <c r="AL58" s="344"/>
      <c r="AM58" s="344"/>
      <c r="AN58" s="343">
        <f t="shared" si="0"/>
        <v>0</v>
      </c>
      <c r="AO58" s="344"/>
      <c r="AP58" s="344"/>
      <c r="AQ58" s="83" t="s">
        <v>86</v>
      </c>
      <c r="AR58" s="80"/>
      <c r="AS58" s="89">
        <v>0</v>
      </c>
      <c r="AT58" s="90">
        <f t="shared" si="1"/>
        <v>0</v>
      </c>
      <c r="AU58" s="91">
        <f>'09 - VRN - Vedlejší rozpo...'!P83</f>
        <v>0</v>
      </c>
      <c r="AV58" s="90">
        <f>'09 - VRN - Vedlejší rozpo...'!J30</f>
        <v>0</v>
      </c>
      <c r="AW58" s="90">
        <f>'09 - VRN - Vedlejší rozpo...'!J31</f>
        <v>0</v>
      </c>
      <c r="AX58" s="90">
        <f>'09 - VRN - Vedlejší rozpo...'!J32</f>
        <v>0</v>
      </c>
      <c r="AY58" s="90">
        <f>'09 - VRN - Vedlejší rozpo...'!J33</f>
        <v>0</v>
      </c>
      <c r="AZ58" s="90">
        <f>'09 - VRN - Vedlejší rozpo...'!F30</f>
        <v>0</v>
      </c>
      <c r="BA58" s="90">
        <f>'09 - VRN - Vedlejší rozpo...'!F31</f>
        <v>0</v>
      </c>
      <c r="BB58" s="90">
        <f>'09 - VRN - Vedlejší rozpo...'!F32</f>
        <v>0</v>
      </c>
      <c r="BC58" s="90">
        <f>'09 - VRN - Vedlejší rozpo...'!F33</f>
        <v>0</v>
      </c>
      <c r="BD58" s="92">
        <f>'09 - VRN - Vedlejší rozpo...'!F34</f>
        <v>0</v>
      </c>
      <c r="BT58" s="88" t="s">
        <v>23</v>
      </c>
      <c r="BV58" s="88" t="s">
        <v>82</v>
      </c>
      <c r="BW58" s="88" t="s">
        <v>107</v>
      </c>
      <c r="BX58" s="88" t="s">
        <v>5</v>
      </c>
      <c r="CL58" s="88" t="s">
        <v>20</v>
      </c>
      <c r="CM58" s="88" t="s">
        <v>88</v>
      </c>
    </row>
    <row r="59" spans="2:44" s="1" customFormat="1" ht="30" customHeight="1">
      <c r="B59" s="35"/>
      <c r="AR59" s="35"/>
    </row>
    <row r="60" spans="2:44" s="1" customFormat="1" ht="6.75" customHeight="1">
      <c r="B60" s="5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35"/>
    </row>
  </sheetData>
  <sheetProtection password="CC35" sheet="1" objects="1" scenarios="1" formatColumns="0" formatRows="0" sort="0" autoFilter="0"/>
  <mergeCells count="6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N53:AP53"/>
    <mergeCell ref="AG53:AM53"/>
    <mergeCell ref="D53:H53"/>
    <mergeCell ref="J53:AF53"/>
    <mergeCell ref="AN54:AP54"/>
    <mergeCell ref="AG54:AM54"/>
    <mergeCell ref="D54:H54"/>
    <mergeCell ref="J54:AF54"/>
    <mergeCell ref="AG55:AM55"/>
    <mergeCell ref="D55:H55"/>
    <mergeCell ref="J55:AF55"/>
    <mergeCell ref="AN56:AP56"/>
    <mergeCell ref="AG56:AM56"/>
    <mergeCell ref="D56:H56"/>
    <mergeCell ref="J56:AF56"/>
    <mergeCell ref="AR2:BE2"/>
    <mergeCell ref="AN57:AP57"/>
    <mergeCell ref="AG57:AM57"/>
    <mergeCell ref="D57:H57"/>
    <mergeCell ref="J57:AF57"/>
    <mergeCell ref="AN58:AP58"/>
    <mergeCell ref="AG58:AM58"/>
    <mergeCell ref="D58:H58"/>
    <mergeCell ref="J58:AF58"/>
    <mergeCell ref="AN55:AP55"/>
  </mergeCells>
  <hyperlinks>
    <hyperlink ref="K1:S1" location="C2" tooltip="Rekapitulace stavby" display="1) Rekapitulace stavby"/>
    <hyperlink ref="W1:AI1" location="C51" tooltip="Rekapitulace objektů stavby a soupisů prací" display="2) Rekapitulace objektů stavby a soupisů prací"/>
    <hyperlink ref="A52" location="'01 - SO 101 + SO 102 - Re...'!C2" tooltip="01 - SO 101 + SO 102 - Re..." display="/"/>
    <hyperlink ref="A53" location="'02 - SO 104 - Dopravně in...'!C2" tooltip="02 - SO 104 - Dopravně in..." display="/"/>
    <hyperlink ref="A54" location="'03 - SO 301 - Rekonstrukc...'!C2" tooltip="03 - SO 301 - Rekonstrukc..." display="/"/>
    <hyperlink ref="A55" location="'04 - SO 401A - Veřejné os...'!C2" tooltip="04 - SO 401A - Veřejné os..." display="/"/>
    <hyperlink ref="A56" location="'05 - SO 401 - Veřejné osv...'!C2" tooltip="05 - SO 401 - Veřejné osv..." display="/"/>
    <hyperlink ref="A57" location="'08 - SO 491 - Kabeláž SSZ...'!C2" tooltip="08 - SO 491 - Kabeláž SSZ..." display="/"/>
    <hyperlink ref="A58" location="'09 - VRN - Vedlejší rozpo...'!C2" tooltip="09 - VRN - Vedlejší rozpo..."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35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53"/>
      <c r="C1" s="253"/>
      <c r="D1" s="252" t="s">
        <v>1</v>
      </c>
      <c r="E1" s="253"/>
      <c r="F1" s="254" t="s">
        <v>1802</v>
      </c>
      <c r="G1" s="378" t="s">
        <v>1803</v>
      </c>
      <c r="H1" s="378"/>
      <c r="I1" s="259"/>
      <c r="J1" s="254" t="s">
        <v>1804</v>
      </c>
      <c r="K1" s="252" t="s">
        <v>108</v>
      </c>
      <c r="L1" s="254" t="s">
        <v>1805</v>
      </c>
      <c r="M1" s="254"/>
      <c r="N1" s="254"/>
      <c r="O1" s="254"/>
      <c r="P1" s="254"/>
      <c r="Q1" s="254"/>
      <c r="R1" s="254"/>
      <c r="S1" s="254"/>
      <c r="T1" s="254"/>
      <c r="U1" s="250"/>
      <c r="V1" s="250"/>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56" ht="36.75" customHeight="1">
      <c r="L2" s="342"/>
      <c r="M2" s="342"/>
      <c r="N2" s="342"/>
      <c r="O2" s="342"/>
      <c r="P2" s="342"/>
      <c r="Q2" s="342"/>
      <c r="R2" s="342"/>
      <c r="S2" s="342"/>
      <c r="T2" s="342"/>
      <c r="U2" s="342"/>
      <c r="V2" s="342"/>
      <c r="AT2" s="18" t="s">
        <v>87</v>
      </c>
      <c r="AZ2" s="18" t="s">
        <v>109</v>
      </c>
      <c r="BA2" s="18" t="s">
        <v>109</v>
      </c>
      <c r="BB2" s="18" t="s">
        <v>78</v>
      </c>
      <c r="BC2" s="18" t="s">
        <v>110</v>
      </c>
      <c r="BD2" s="18" t="s">
        <v>88</v>
      </c>
    </row>
    <row r="3" spans="2:56" ht="6.75" customHeight="1">
      <c r="B3" s="19"/>
      <c r="C3" s="20"/>
      <c r="D3" s="20"/>
      <c r="E3" s="20"/>
      <c r="F3" s="20"/>
      <c r="G3" s="20"/>
      <c r="H3" s="20"/>
      <c r="I3" s="94"/>
      <c r="J3" s="20"/>
      <c r="K3" s="21"/>
      <c r="AT3" s="18" t="s">
        <v>88</v>
      </c>
      <c r="AZ3" s="18" t="s">
        <v>111</v>
      </c>
      <c r="BA3" s="18" t="s">
        <v>111</v>
      </c>
      <c r="BB3" s="18" t="s">
        <v>78</v>
      </c>
      <c r="BC3" s="18" t="s">
        <v>112</v>
      </c>
      <c r="BD3" s="18" t="s">
        <v>88</v>
      </c>
    </row>
    <row r="4" spans="2:56" ht="36.75" customHeight="1">
      <c r="B4" s="22"/>
      <c r="C4" s="23"/>
      <c r="D4" s="24" t="s">
        <v>113</v>
      </c>
      <c r="E4" s="23"/>
      <c r="F4" s="23"/>
      <c r="G4" s="23"/>
      <c r="H4" s="23"/>
      <c r="I4" s="95"/>
      <c r="J4" s="23"/>
      <c r="K4" s="25"/>
      <c r="M4" s="26" t="s">
        <v>10</v>
      </c>
      <c r="AT4" s="18" t="s">
        <v>4</v>
      </c>
      <c r="AZ4" s="18" t="s">
        <v>114</v>
      </c>
      <c r="BA4" s="18" t="s">
        <v>114</v>
      </c>
      <c r="BB4" s="18" t="s">
        <v>78</v>
      </c>
      <c r="BC4" s="18" t="s">
        <v>115</v>
      </c>
      <c r="BD4" s="18" t="s">
        <v>88</v>
      </c>
    </row>
    <row r="5" spans="2:56" ht="6.75" customHeight="1">
      <c r="B5" s="22"/>
      <c r="C5" s="23"/>
      <c r="D5" s="23"/>
      <c r="E5" s="23"/>
      <c r="F5" s="23"/>
      <c r="G5" s="23"/>
      <c r="H5" s="23"/>
      <c r="I5" s="95"/>
      <c r="J5" s="23"/>
      <c r="K5" s="25"/>
      <c r="AZ5" s="18" t="s">
        <v>116</v>
      </c>
      <c r="BA5" s="18" t="s">
        <v>116</v>
      </c>
      <c r="BB5" s="18" t="s">
        <v>78</v>
      </c>
      <c r="BC5" s="18" t="s">
        <v>28</v>
      </c>
      <c r="BD5" s="18" t="s">
        <v>88</v>
      </c>
    </row>
    <row r="6" spans="2:56" ht="15">
      <c r="B6" s="22"/>
      <c r="C6" s="23"/>
      <c r="D6" s="31" t="s">
        <v>16</v>
      </c>
      <c r="E6" s="23"/>
      <c r="F6" s="23"/>
      <c r="G6" s="23"/>
      <c r="H6" s="23"/>
      <c r="I6" s="95"/>
      <c r="J6" s="23"/>
      <c r="K6" s="25"/>
      <c r="AZ6" s="18" t="s">
        <v>117</v>
      </c>
      <c r="BA6" s="18" t="s">
        <v>118</v>
      </c>
      <c r="BB6" s="18" t="s">
        <v>78</v>
      </c>
      <c r="BC6" s="18" t="s">
        <v>119</v>
      </c>
      <c r="BD6" s="18" t="s">
        <v>88</v>
      </c>
    </row>
    <row r="7" spans="2:56" ht="22.5" customHeight="1">
      <c r="B7" s="22"/>
      <c r="C7" s="23"/>
      <c r="D7" s="23"/>
      <c r="E7" s="379" t="str">
        <f>'Rekapitulace stavby'!K6</f>
        <v>Oprava komunikace Dr. M. Horákové v úseku Melantrichova – Hradební</v>
      </c>
      <c r="F7" s="371"/>
      <c r="G7" s="371"/>
      <c r="H7" s="371"/>
      <c r="I7" s="95"/>
      <c r="J7" s="23"/>
      <c r="K7" s="25"/>
      <c r="AZ7" s="18" t="s">
        <v>120</v>
      </c>
      <c r="BA7" s="18" t="s">
        <v>121</v>
      </c>
      <c r="BB7" s="18" t="s">
        <v>78</v>
      </c>
      <c r="BC7" s="18" t="s">
        <v>122</v>
      </c>
      <c r="BD7" s="18" t="s">
        <v>88</v>
      </c>
    </row>
    <row r="8" spans="2:56" s="1" customFormat="1" ht="15">
      <c r="B8" s="35"/>
      <c r="C8" s="36"/>
      <c r="D8" s="31" t="s">
        <v>123</v>
      </c>
      <c r="E8" s="36"/>
      <c r="F8" s="36"/>
      <c r="G8" s="36"/>
      <c r="H8" s="36"/>
      <c r="I8" s="96"/>
      <c r="J8" s="36"/>
      <c r="K8" s="39"/>
      <c r="AZ8" s="18" t="s">
        <v>124</v>
      </c>
      <c r="BA8" s="18" t="s">
        <v>125</v>
      </c>
      <c r="BB8" s="18" t="s">
        <v>78</v>
      </c>
      <c r="BC8" s="18" t="s">
        <v>126</v>
      </c>
      <c r="BD8" s="18" t="s">
        <v>88</v>
      </c>
    </row>
    <row r="9" spans="2:56" s="1" customFormat="1" ht="36.75" customHeight="1">
      <c r="B9" s="35"/>
      <c r="C9" s="36"/>
      <c r="D9" s="36"/>
      <c r="E9" s="380" t="s">
        <v>127</v>
      </c>
      <c r="F9" s="364"/>
      <c r="G9" s="364"/>
      <c r="H9" s="364"/>
      <c r="I9" s="96"/>
      <c r="J9" s="36"/>
      <c r="K9" s="39"/>
      <c r="AZ9" s="18" t="s">
        <v>128</v>
      </c>
      <c r="BA9" s="18" t="s">
        <v>128</v>
      </c>
      <c r="BB9" s="18" t="s">
        <v>78</v>
      </c>
      <c r="BC9" s="18" t="s">
        <v>129</v>
      </c>
      <c r="BD9" s="18" t="s">
        <v>88</v>
      </c>
    </row>
    <row r="10" spans="2:56" s="1" customFormat="1" ht="13.5">
      <c r="B10" s="35"/>
      <c r="C10" s="36"/>
      <c r="D10" s="36"/>
      <c r="E10" s="36"/>
      <c r="F10" s="36"/>
      <c r="G10" s="36"/>
      <c r="H10" s="36"/>
      <c r="I10" s="96"/>
      <c r="J10" s="36"/>
      <c r="K10" s="39"/>
      <c r="AZ10" s="18" t="s">
        <v>130</v>
      </c>
      <c r="BA10" s="18" t="s">
        <v>131</v>
      </c>
      <c r="BB10" s="18" t="s">
        <v>78</v>
      </c>
      <c r="BC10" s="18" t="s">
        <v>132</v>
      </c>
      <c r="BD10" s="18" t="s">
        <v>88</v>
      </c>
    </row>
    <row r="11" spans="2:56" s="1" customFormat="1" ht="14.25" customHeight="1">
      <c r="B11" s="35"/>
      <c r="C11" s="36"/>
      <c r="D11" s="31" t="s">
        <v>19</v>
      </c>
      <c r="E11" s="36"/>
      <c r="F11" s="29" t="s">
        <v>78</v>
      </c>
      <c r="G11" s="36"/>
      <c r="H11" s="36"/>
      <c r="I11" s="97" t="s">
        <v>21</v>
      </c>
      <c r="J11" s="29" t="s">
        <v>78</v>
      </c>
      <c r="K11" s="39"/>
      <c r="AZ11" s="18" t="s">
        <v>133</v>
      </c>
      <c r="BA11" s="18" t="s">
        <v>134</v>
      </c>
      <c r="BB11" s="18" t="s">
        <v>78</v>
      </c>
      <c r="BC11" s="18" t="s">
        <v>135</v>
      </c>
      <c r="BD11" s="18" t="s">
        <v>88</v>
      </c>
    </row>
    <row r="12" spans="2:56" s="1" customFormat="1" ht="14.25" customHeight="1">
      <c r="B12" s="35"/>
      <c r="C12" s="36"/>
      <c r="D12" s="31" t="s">
        <v>24</v>
      </c>
      <c r="E12" s="36"/>
      <c r="F12" s="29" t="s">
        <v>25</v>
      </c>
      <c r="G12" s="36"/>
      <c r="H12" s="36"/>
      <c r="I12" s="97" t="s">
        <v>26</v>
      </c>
      <c r="J12" s="98" t="str">
        <f>'Rekapitulace stavby'!AN8</f>
        <v>3.3.2016</v>
      </c>
      <c r="K12" s="39"/>
      <c r="AZ12" s="18" t="s">
        <v>136</v>
      </c>
      <c r="BA12" s="18" t="s">
        <v>136</v>
      </c>
      <c r="BB12" s="18" t="s">
        <v>78</v>
      </c>
      <c r="BC12" s="18" t="s">
        <v>137</v>
      </c>
      <c r="BD12" s="18" t="s">
        <v>88</v>
      </c>
    </row>
    <row r="13" spans="2:56" s="1" customFormat="1" ht="10.5" customHeight="1">
      <c r="B13" s="35"/>
      <c r="C13" s="36"/>
      <c r="D13" s="36"/>
      <c r="E13" s="36"/>
      <c r="F13" s="36"/>
      <c r="G13" s="36"/>
      <c r="H13" s="36"/>
      <c r="I13" s="96"/>
      <c r="J13" s="36"/>
      <c r="K13" s="39"/>
      <c r="AZ13" s="18" t="s">
        <v>138</v>
      </c>
      <c r="BA13" s="18" t="s">
        <v>138</v>
      </c>
      <c r="BB13" s="18" t="s">
        <v>78</v>
      </c>
      <c r="BC13" s="18" t="s">
        <v>135</v>
      </c>
      <c r="BD13" s="18" t="s">
        <v>88</v>
      </c>
    </row>
    <row r="14" spans="2:56" s="1" customFormat="1" ht="14.25" customHeight="1">
      <c r="B14" s="35"/>
      <c r="C14" s="36"/>
      <c r="D14" s="31" t="s">
        <v>30</v>
      </c>
      <c r="E14" s="36"/>
      <c r="F14" s="36"/>
      <c r="G14" s="36"/>
      <c r="H14" s="36"/>
      <c r="I14" s="97" t="s">
        <v>31</v>
      </c>
      <c r="J14" s="29" t="s">
        <v>32</v>
      </c>
      <c r="K14" s="39"/>
      <c r="AZ14" s="18" t="s">
        <v>139</v>
      </c>
      <c r="BA14" s="18" t="s">
        <v>139</v>
      </c>
      <c r="BB14" s="18" t="s">
        <v>78</v>
      </c>
      <c r="BC14" s="18" t="s">
        <v>137</v>
      </c>
      <c r="BD14" s="18" t="s">
        <v>88</v>
      </c>
    </row>
    <row r="15" spans="2:56" s="1" customFormat="1" ht="18" customHeight="1">
      <c r="B15" s="35"/>
      <c r="C15" s="36"/>
      <c r="D15" s="36"/>
      <c r="E15" s="29" t="s">
        <v>33</v>
      </c>
      <c r="F15" s="36"/>
      <c r="G15" s="36"/>
      <c r="H15" s="36"/>
      <c r="I15" s="97" t="s">
        <v>34</v>
      </c>
      <c r="J15" s="29" t="s">
        <v>35</v>
      </c>
      <c r="K15" s="39"/>
      <c r="AZ15" s="18" t="s">
        <v>140</v>
      </c>
      <c r="BA15" s="18" t="s">
        <v>140</v>
      </c>
      <c r="BB15" s="18" t="s">
        <v>78</v>
      </c>
      <c r="BC15" s="18" t="s">
        <v>135</v>
      </c>
      <c r="BD15" s="18" t="s">
        <v>88</v>
      </c>
    </row>
    <row r="16" spans="2:56" s="1" customFormat="1" ht="6.75" customHeight="1">
      <c r="B16" s="35"/>
      <c r="C16" s="36"/>
      <c r="D16" s="36"/>
      <c r="E16" s="36"/>
      <c r="F16" s="36"/>
      <c r="G16" s="36"/>
      <c r="H16" s="36"/>
      <c r="I16" s="96"/>
      <c r="J16" s="36"/>
      <c r="K16" s="39"/>
      <c r="AZ16" s="18" t="s">
        <v>141</v>
      </c>
      <c r="BA16" s="18" t="s">
        <v>141</v>
      </c>
      <c r="BB16" s="18" t="s">
        <v>78</v>
      </c>
      <c r="BC16" s="18" t="s">
        <v>142</v>
      </c>
      <c r="BD16" s="18" t="s">
        <v>88</v>
      </c>
    </row>
    <row r="17" spans="2:56" s="1" customFormat="1" ht="14.25" customHeight="1">
      <c r="B17" s="35"/>
      <c r="C17" s="36"/>
      <c r="D17" s="31" t="s">
        <v>36</v>
      </c>
      <c r="E17" s="36"/>
      <c r="F17" s="36"/>
      <c r="G17" s="36"/>
      <c r="H17" s="36"/>
      <c r="I17" s="97" t="s">
        <v>31</v>
      </c>
      <c r="J17" s="29">
        <f>IF('Rekapitulace stavby'!AN13="Vyplň údaj","",IF('Rekapitulace stavby'!AN13="","",'Rekapitulace stavby'!AN13))</f>
      </c>
      <c r="K17" s="39"/>
      <c r="AZ17" s="18" t="s">
        <v>143</v>
      </c>
      <c r="BA17" s="18" t="s">
        <v>143</v>
      </c>
      <c r="BB17" s="18" t="s">
        <v>78</v>
      </c>
      <c r="BC17" s="18" t="s">
        <v>144</v>
      </c>
      <c r="BD17" s="18" t="s">
        <v>88</v>
      </c>
    </row>
    <row r="18" spans="2:56" s="1" customFormat="1" ht="18" customHeight="1">
      <c r="B18" s="35"/>
      <c r="C18" s="36"/>
      <c r="D18" s="36"/>
      <c r="E18" s="29">
        <f>IF('Rekapitulace stavby'!E14="Vyplň údaj","",IF('Rekapitulace stavby'!E14="","",'Rekapitulace stavby'!E14))</f>
      </c>
      <c r="F18" s="36"/>
      <c r="G18" s="36"/>
      <c r="H18" s="36"/>
      <c r="I18" s="97" t="s">
        <v>34</v>
      </c>
      <c r="J18" s="29">
        <f>IF('Rekapitulace stavby'!AN14="Vyplň údaj","",IF('Rekapitulace stavby'!AN14="","",'Rekapitulace stavby'!AN14))</f>
      </c>
      <c r="K18" s="39"/>
      <c r="AZ18" s="18" t="s">
        <v>145</v>
      </c>
      <c r="BA18" s="18" t="s">
        <v>145</v>
      </c>
      <c r="BB18" s="18" t="s">
        <v>78</v>
      </c>
      <c r="BC18" s="18" t="s">
        <v>146</v>
      </c>
      <c r="BD18" s="18" t="s">
        <v>88</v>
      </c>
    </row>
    <row r="19" spans="2:56" s="1" customFormat="1" ht="6.75" customHeight="1">
      <c r="B19" s="35"/>
      <c r="C19" s="36"/>
      <c r="D19" s="36"/>
      <c r="E19" s="36"/>
      <c r="F19" s="36"/>
      <c r="G19" s="36"/>
      <c r="H19" s="36"/>
      <c r="I19" s="96"/>
      <c r="J19" s="36"/>
      <c r="K19" s="39"/>
      <c r="AZ19" s="18" t="s">
        <v>147</v>
      </c>
      <c r="BA19" s="18" t="s">
        <v>147</v>
      </c>
      <c r="BB19" s="18" t="s">
        <v>78</v>
      </c>
      <c r="BC19" s="18" t="s">
        <v>148</v>
      </c>
      <c r="BD19" s="18" t="s">
        <v>88</v>
      </c>
    </row>
    <row r="20" spans="2:56" s="1" customFormat="1" ht="14.25" customHeight="1">
      <c r="B20" s="35"/>
      <c r="C20" s="36"/>
      <c r="D20" s="31" t="s">
        <v>38</v>
      </c>
      <c r="E20" s="36"/>
      <c r="F20" s="36"/>
      <c r="G20" s="36"/>
      <c r="H20" s="36"/>
      <c r="I20" s="97" t="s">
        <v>31</v>
      </c>
      <c r="J20" s="29" t="s">
        <v>149</v>
      </c>
      <c r="K20" s="39"/>
      <c r="AZ20" s="18" t="s">
        <v>150</v>
      </c>
      <c r="BA20" s="18" t="s">
        <v>150</v>
      </c>
      <c r="BB20" s="18" t="s">
        <v>78</v>
      </c>
      <c r="BC20" s="18" t="s">
        <v>151</v>
      </c>
      <c r="BD20" s="18" t="s">
        <v>88</v>
      </c>
    </row>
    <row r="21" spans="2:56" s="1" customFormat="1" ht="18" customHeight="1">
      <c r="B21" s="35"/>
      <c r="C21" s="36"/>
      <c r="D21" s="36"/>
      <c r="E21" s="29" t="s">
        <v>152</v>
      </c>
      <c r="F21" s="36"/>
      <c r="G21" s="36"/>
      <c r="H21" s="36"/>
      <c r="I21" s="97" t="s">
        <v>34</v>
      </c>
      <c r="J21" s="29" t="s">
        <v>153</v>
      </c>
      <c r="K21" s="39"/>
      <c r="AZ21" s="18" t="s">
        <v>154</v>
      </c>
      <c r="BA21" s="18" t="s">
        <v>154</v>
      </c>
      <c r="BB21" s="18" t="s">
        <v>78</v>
      </c>
      <c r="BC21" s="18" t="s">
        <v>155</v>
      </c>
      <c r="BD21" s="18" t="s">
        <v>88</v>
      </c>
    </row>
    <row r="22" spans="2:56" s="1" customFormat="1" ht="6.75" customHeight="1">
      <c r="B22" s="35"/>
      <c r="C22" s="36"/>
      <c r="D22" s="36"/>
      <c r="E22" s="36"/>
      <c r="F22" s="36"/>
      <c r="G22" s="36"/>
      <c r="H22" s="36"/>
      <c r="I22" s="96"/>
      <c r="J22" s="36"/>
      <c r="K22" s="39"/>
      <c r="AZ22" s="18" t="s">
        <v>156</v>
      </c>
      <c r="BA22" s="18" t="s">
        <v>156</v>
      </c>
      <c r="BB22" s="18" t="s">
        <v>78</v>
      </c>
      <c r="BC22" s="18" t="s">
        <v>115</v>
      </c>
      <c r="BD22" s="18" t="s">
        <v>88</v>
      </c>
    </row>
    <row r="23" spans="2:56" s="1" customFormat="1" ht="14.25" customHeight="1">
      <c r="B23" s="35"/>
      <c r="C23" s="36"/>
      <c r="D23" s="31" t="s">
        <v>43</v>
      </c>
      <c r="E23" s="36"/>
      <c r="F23" s="36"/>
      <c r="G23" s="36"/>
      <c r="H23" s="36"/>
      <c r="I23" s="96"/>
      <c r="J23" s="36"/>
      <c r="K23" s="39"/>
      <c r="AZ23" s="18" t="s">
        <v>157</v>
      </c>
      <c r="BA23" s="18" t="s">
        <v>157</v>
      </c>
      <c r="BB23" s="18" t="s">
        <v>78</v>
      </c>
      <c r="BC23" s="18" t="s">
        <v>137</v>
      </c>
      <c r="BD23" s="18" t="s">
        <v>88</v>
      </c>
    </row>
    <row r="24" spans="2:56" s="6" customFormat="1" ht="22.5" customHeight="1">
      <c r="B24" s="99"/>
      <c r="C24" s="100"/>
      <c r="D24" s="100"/>
      <c r="E24" s="374" t="s">
        <v>78</v>
      </c>
      <c r="F24" s="381"/>
      <c r="G24" s="381"/>
      <c r="H24" s="381"/>
      <c r="I24" s="101"/>
      <c r="J24" s="100"/>
      <c r="K24" s="102"/>
      <c r="AZ24" s="103" t="s">
        <v>158</v>
      </c>
      <c r="BA24" s="103" t="s">
        <v>158</v>
      </c>
      <c r="BB24" s="103" t="s">
        <v>78</v>
      </c>
      <c r="BC24" s="103" t="s">
        <v>159</v>
      </c>
      <c r="BD24" s="103" t="s">
        <v>88</v>
      </c>
    </row>
    <row r="25" spans="2:56" s="1" customFormat="1" ht="6.75" customHeight="1">
      <c r="B25" s="35"/>
      <c r="C25" s="36"/>
      <c r="D25" s="36"/>
      <c r="E25" s="36"/>
      <c r="F25" s="36"/>
      <c r="G25" s="36"/>
      <c r="H25" s="36"/>
      <c r="I25" s="96"/>
      <c r="J25" s="36"/>
      <c r="K25" s="39"/>
      <c r="AZ25" s="18" t="s">
        <v>160</v>
      </c>
      <c r="BA25" s="18" t="s">
        <v>160</v>
      </c>
      <c r="BB25" s="18" t="s">
        <v>78</v>
      </c>
      <c r="BC25" s="18" t="s">
        <v>155</v>
      </c>
      <c r="BD25" s="18" t="s">
        <v>88</v>
      </c>
    </row>
    <row r="26" spans="2:56" s="1" customFormat="1" ht="6.75" customHeight="1">
      <c r="B26" s="35"/>
      <c r="C26" s="36"/>
      <c r="D26" s="62"/>
      <c r="E26" s="62"/>
      <c r="F26" s="62"/>
      <c r="G26" s="62"/>
      <c r="H26" s="62"/>
      <c r="I26" s="104"/>
      <c r="J26" s="62"/>
      <c r="K26" s="105"/>
      <c r="AZ26" s="18" t="s">
        <v>161</v>
      </c>
      <c r="BA26" s="18" t="s">
        <v>161</v>
      </c>
      <c r="BB26" s="18" t="s">
        <v>78</v>
      </c>
      <c r="BC26" s="18" t="s">
        <v>162</v>
      </c>
      <c r="BD26" s="18" t="s">
        <v>88</v>
      </c>
    </row>
    <row r="27" spans="2:56" s="1" customFormat="1" ht="24.75" customHeight="1">
      <c r="B27" s="35"/>
      <c r="C27" s="36"/>
      <c r="D27" s="106" t="s">
        <v>45</v>
      </c>
      <c r="E27" s="36"/>
      <c r="F27" s="36"/>
      <c r="G27" s="36"/>
      <c r="H27" s="36"/>
      <c r="I27" s="96"/>
      <c r="J27" s="107">
        <f>ROUND(J83,2)</f>
        <v>0</v>
      </c>
      <c r="K27" s="39"/>
      <c r="AZ27" s="18" t="s">
        <v>163</v>
      </c>
      <c r="BA27" s="18" t="s">
        <v>163</v>
      </c>
      <c r="BB27" s="18" t="s">
        <v>78</v>
      </c>
      <c r="BC27" s="18" t="s">
        <v>164</v>
      </c>
      <c r="BD27" s="18" t="s">
        <v>88</v>
      </c>
    </row>
    <row r="28" spans="2:56" s="1" customFormat="1" ht="6.75" customHeight="1">
      <c r="B28" s="35"/>
      <c r="C28" s="36"/>
      <c r="D28" s="62"/>
      <c r="E28" s="62"/>
      <c r="F28" s="62"/>
      <c r="G28" s="62"/>
      <c r="H28" s="62"/>
      <c r="I28" s="104"/>
      <c r="J28" s="62"/>
      <c r="K28" s="105"/>
      <c r="AZ28" s="18" t="s">
        <v>165</v>
      </c>
      <c r="BA28" s="18" t="s">
        <v>165</v>
      </c>
      <c r="BB28" s="18" t="s">
        <v>78</v>
      </c>
      <c r="BC28" s="18" t="s">
        <v>166</v>
      </c>
      <c r="BD28" s="18" t="s">
        <v>88</v>
      </c>
    </row>
    <row r="29" spans="2:56" s="1" customFormat="1" ht="14.25" customHeight="1">
      <c r="B29" s="35"/>
      <c r="C29" s="36"/>
      <c r="D29" s="36"/>
      <c r="E29" s="36"/>
      <c r="F29" s="40" t="s">
        <v>47</v>
      </c>
      <c r="G29" s="36"/>
      <c r="H29" s="36"/>
      <c r="I29" s="108" t="s">
        <v>46</v>
      </c>
      <c r="J29" s="40" t="s">
        <v>48</v>
      </c>
      <c r="K29" s="39"/>
      <c r="AZ29" s="18" t="s">
        <v>167</v>
      </c>
      <c r="BA29" s="18" t="s">
        <v>167</v>
      </c>
      <c r="BB29" s="18" t="s">
        <v>78</v>
      </c>
      <c r="BC29" s="18" t="s">
        <v>168</v>
      </c>
      <c r="BD29" s="18" t="s">
        <v>88</v>
      </c>
    </row>
    <row r="30" spans="2:56" s="1" customFormat="1" ht="14.25" customHeight="1">
      <c r="B30" s="35"/>
      <c r="C30" s="36"/>
      <c r="D30" s="43" t="s">
        <v>49</v>
      </c>
      <c r="E30" s="43" t="s">
        <v>50</v>
      </c>
      <c r="F30" s="109">
        <f>ROUND(SUM(BE83:BE351),2)</f>
        <v>0</v>
      </c>
      <c r="G30" s="36"/>
      <c r="H30" s="36"/>
      <c r="I30" s="110">
        <v>0.21</v>
      </c>
      <c r="J30" s="109">
        <f>ROUND(ROUND((SUM(BE83:BE351)),2)*I30,2)</f>
        <v>0</v>
      </c>
      <c r="K30" s="39"/>
      <c r="AZ30" s="18" t="s">
        <v>169</v>
      </c>
      <c r="BA30" s="18" t="s">
        <v>169</v>
      </c>
      <c r="BB30" s="18" t="s">
        <v>78</v>
      </c>
      <c r="BC30" s="18" t="s">
        <v>170</v>
      </c>
      <c r="BD30" s="18" t="s">
        <v>88</v>
      </c>
    </row>
    <row r="31" spans="2:56" s="1" customFormat="1" ht="14.25" customHeight="1">
      <c r="B31" s="35"/>
      <c r="C31" s="36"/>
      <c r="D31" s="36"/>
      <c r="E31" s="43" t="s">
        <v>51</v>
      </c>
      <c r="F31" s="109">
        <f>ROUND(SUM(BF83:BF351),2)</f>
        <v>0</v>
      </c>
      <c r="G31" s="36"/>
      <c r="H31" s="36"/>
      <c r="I31" s="110">
        <v>0.15</v>
      </c>
      <c r="J31" s="109">
        <f>ROUND(ROUND((SUM(BF83:BF351)),2)*I31,2)</f>
        <v>0</v>
      </c>
      <c r="K31" s="39"/>
      <c r="AZ31" s="18" t="s">
        <v>171</v>
      </c>
      <c r="BA31" s="18" t="s">
        <v>171</v>
      </c>
      <c r="BB31" s="18" t="s">
        <v>78</v>
      </c>
      <c r="BC31" s="18" t="s">
        <v>172</v>
      </c>
      <c r="BD31" s="18" t="s">
        <v>88</v>
      </c>
    </row>
    <row r="32" spans="2:11" s="1" customFormat="1" ht="14.25" customHeight="1" hidden="1">
      <c r="B32" s="35"/>
      <c r="C32" s="36"/>
      <c r="D32" s="36"/>
      <c r="E32" s="43" t="s">
        <v>52</v>
      </c>
      <c r="F32" s="109">
        <f>ROUND(SUM(BG83:BG351),2)</f>
        <v>0</v>
      </c>
      <c r="G32" s="36"/>
      <c r="H32" s="36"/>
      <c r="I32" s="110">
        <v>0.21</v>
      </c>
      <c r="J32" s="109">
        <v>0</v>
      </c>
      <c r="K32" s="39"/>
    </row>
    <row r="33" spans="2:11" s="1" customFormat="1" ht="14.25" customHeight="1" hidden="1">
      <c r="B33" s="35"/>
      <c r="C33" s="36"/>
      <c r="D33" s="36"/>
      <c r="E33" s="43" t="s">
        <v>53</v>
      </c>
      <c r="F33" s="109">
        <f>ROUND(SUM(BH83:BH351),2)</f>
        <v>0</v>
      </c>
      <c r="G33" s="36"/>
      <c r="H33" s="36"/>
      <c r="I33" s="110">
        <v>0.15</v>
      </c>
      <c r="J33" s="109">
        <v>0</v>
      </c>
      <c r="K33" s="39"/>
    </row>
    <row r="34" spans="2:11" s="1" customFormat="1" ht="14.25" customHeight="1" hidden="1">
      <c r="B34" s="35"/>
      <c r="C34" s="36"/>
      <c r="D34" s="36"/>
      <c r="E34" s="43" t="s">
        <v>54</v>
      </c>
      <c r="F34" s="109">
        <f>ROUND(SUM(BI83:BI351),2)</f>
        <v>0</v>
      </c>
      <c r="G34" s="36"/>
      <c r="H34" s="36"/>
      <c r="I34" s="110">
        <v>0</v>
      </c>
      <c r="J34" s="109">
        <v>0</v>
      </c>
      <c r="K34" s="39"/>
    </row>
    <row r="35" spans="2:11" s="1" customFormat="1" ht="6.75" customHeight="1">
      <c r="B35" s="35"/>
      <c r="C35" s="36"/>
      <c r="D35" s="36"/>
      <c r="E35" s="36"/>
      <c r="F35" s="36"/>
      <c r="G35" s="36"/>
      <c r="H35" s="36"/>
      <c r="I35" s="96"/>
      <c r="J35" s="36"/>
      <c r="K35" s="39"/>
    </row>
    <row r="36" spans="2:11" s="1" customFormat="1" ht="24.75" customHeight="1">
      <c r="B36" s="35"/>
      <c r="C36" s="111"/>
      <c r="D36" s="112" t="s">
        <v>55</v>
      </c>
      <c r="E36" s="66"/>
      <c r="F36" s="66"/>
      <c r="G36" s="113" t="s">
        <v>56</v>
      </c>
      <c r="H36" s="114" t="s">
        <v>57</v>
      </c>
      <c r="I36" s="115"/>
      <c r="J36" s="116">
        <f>SUM(J27:J34)</f>
        <v>0</v>
      </c>
      <c r="K36" s="117"/>
    </row>
    <row r="37" spans="2:11" s="1" customFormat="1" ht="14.25" customHeight="1">
      <c r="B37" s="50"/>
      <c r="C37" s="51"/>
      <c r="D37" s="51"/>
      <c r="E37" s="51"/>
      <c r="F37" s="51"/>
      <c r="G37" s="51"/>
      <c r="H37" s="51"/>
      <c r="I37" s="118"/>
      <c r="J37" s="51"/>
      <c r="K37" s="52"/>
    </row>
    <row r="41" spans="2:11" s="1" customFormat="1" ht="6.75" customHeight="1">
      <c r="B41" s="53"/>
      <c r="C41" s="54"/>
      <c r="D41" s="54"/>
      <c r="E41" s="54"/>
      <c r="F41" s="54"/>
      <c r="G41" s="54"/>
      <c r="H41" s="54"/>
      <c r="I41" s="119"/>
      <c r="J41" s="54"/>
      <c r="K41" s="120"/>
    </row>
    <row r="42" spans="2:11" s="1" customFormat="1" ht="36.75" customHeight="1">
      <c r="B42" s="35"/>
      <c r="C42" s="24" t="s">
        <v>173</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79" t="str">
        <f>E7</f>
        <v>Oprava komunikace Dr. M. Horákové v úseku Melantrichova – Hradební</v>
      </c>
      <c r="F45" s="364"/>
      <c r="G45" s="364"/>
      <c r="H45" s="364"/>
      <c r="I45" s="96"/>
      <c r="J45" s="36"/>
      <c r="K45" s="39"/>
    </row>
    <row r="46" spans="2:11" s="1" customFormat="1" ht="14.25" customHeight="1">
      <c r="B46" s="35"/>
      <c r="C46" s="31" t="s">
        <v>123</v>
      </c>
      <c r="D46" s="36"/>
      <c r="E46" s="36"/>
      <c r="F46" s="36"/>
      <c r="G46" s="36"/>
      <c r="H46" s="36"/>
      <c r="I46" s="96"/>
      <c r="J46" s="36"/>
      <c r="K46" s="39"/>
    </row>
    <row r="47" spans="2:11" s="1" customFormat="1" ht="23.25" customHeight="1">
      <c r="B47" s="35"/>
      <c r="C47" s="36"/>
      <c r="D47" s="36"/>
      <c r="E47" s="380" t="str">
        <f>E9</f>
        <v>01 - SO 101 + SO 102 - Rekonstrukce místní komunikace</v>
      </c>
      <c r="F47" s="364"/>
      <c r="G47" s="364"/>
      <c r="H47" s="364"/>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24</v>
      </c>
      <c r="D49" s="36"/>
      <c r="E49" s="36"/>
      <c r="F49" s="29" t="str">
        <f>F12</f>
        <v>Liberec</v>
      </c>
      <c r="G49" s="36"/>
      <c r="H49" s="36"/>
      <c r="I49" s="97" t="s">
        <v>26</v>
      </c>
      <c r="J49" s="98" t="str">
        <f>IF(J12="","",J12)</f>
        <v>3.3.2016</v>
      </c>
      <c r="K49" s="39"/>
    </row>
    <row r="50" spans="2:11" s="1" customFormat="1" ht="6.75" customHeight="1">
      <c r="B50" s="35"/>
      <c r="C50" s="36"/>
      <c r="D50" s="36"/>
      <c r="E50" s="36"/>
      <c r="F50" s="36"/>
      <c r="G50" s="36"/>
      <c r="H50" s="36"/>
      <c r="I50" s="96"/>
      <c r="J50" s="36"/>
      <c r="K50" s="39"/>
    </row>
    <row r="51" spans="2:11" s="1" customFormat="1" ht="15">
      <c r="B51" s="35"/>
      <c r="C51" s="31" t="s">
        <v>30</v>
      </c>
      <c r="D51" s="36"/>
      <c r="E51" s="36"/>
      <c r="F51" s="29" t="str">
        <f>E15</f>
        <v>Statutární město Liberec</v>
      </c>
      <c r="G51" s="36"/>
      <c r="H51" s="36"/>
      <c r="I51" s="97" t="s">
        <v>38</v>
      </c>
      <c r="J51" s="29" t="str">
        <f>E21</f>
        <v>NÝDRLE - projektová kancelář</v>
      </c>
      <c r="K51" s="39"/>
    </row>
    <row r="52" spans="2:11" s="1" customFormat="1" ht="14.25" customHeight="1">
      <c r="B52" s="35"/>
      <c r="C52" s="31" t="s">
        <v>36</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1" t="s">
        <v>174</v>
      </c>
      <c r="D54" s="111"/>
      <c r="E54" s="111"/>
      <c r="F54" s="111"/>
      <c r="G54" s="111"/>
      <c r="H54" s="111"/>
      <c r="I54" s="122"/>
      <c r="J54" s="123" t="s">
        <v>175</v>
      </c>
      <c r="K54" s="124"/>
    </row>
    <row r="55" spans="2:11" s="1" customFormat="1" ht="9.75" customHeight="1">
      <c r="B55" s="35"/>
      <c r="C55" s="36"/>
      <c r="D55" s="36"/>
      <c r="E55" s="36"/>
      <c r="F55" s="36"/>
      <c r="G55" s="36"/>
      <c r="H55" s="36"/>
      <c r="I55" s="96"/>
      <c r="J55" s="36"/>
      <c r="K55" s="39"/>
    </row>
    <row r="56" spans="2:47" s="1" customFormat="1" ht="29.25" customHeight="1">
      <c r="B56" s="35"/>
      <c r="C56" s="125" t="s">
        <v>176</v>
      </c>
      <c r="D56" s="36"/>
      <c r="E56" s="36"/>
      <c r="F56" s="36"/>
      <c r="G56" s="36"/>
      <c r="H56" s="36"/>
      <c r="I56" s="96"/>
      <c r="J56" s="107">
        <f>J83</f>
        <v>0</v>
      </c>
      <c r="K56" s="39"/>
      <c r="AU56" s="18" t="s">
        <v>177</v>
      </c>
    </row>
    <row r="57" spans="2:11" s="7" customFormat="1" ht="24.75" customHeight="1">
      <c r="B57" s="126"/>
      <c r="C57" s="127"/>
      <c r="D57" s="128" t="s">
        <v>178</v>
      </c>
      <c r="E57" s="129"/>
      <c r="F57" s="129"/>
      <c r="G57" s="129"/>
      <c r="H57" s="129"/>
      <c r="I57" s="130"/>
      <c r="J57" s="131">
        <f>J84</f>
        <v>0</v>
      </c>
      <c r="K57" s="132"/>
    </row>
    <row r="58" spans="2:11" s="7" customFormat="1" ht="24.75" customHeight="1">
      <c r="B58" s="126"/>
      <c r="C58" s="127"/>
      <c r="D58" s="128" t="s">
        <v>179</v>
      </c>
      <c r="E58" s="129"/>
      <c r="F58" s="129"/>
      <c r="G58" s="129"/>
      <c r="H58" s="129"/>
      <c r="I58" s="130"/>
      <c r="J58" s="131">
        <f>J97</f>
        <v>0</v>
      </c>
      <c r="K58" s="132"/>
    </row>
    <row r="59" spans="2:11" s="7" customFormat="1" ht="24.75" customHeight="1">
      <c r="B59" s="126"/>
      <c r="C59" s="127"/>
      <c r="D59" s="128" t="s">
        <v>180</v>
      </c>
      <c r="E59" s="129"/>
      <c r="F59" s="129"/>
      <c r="G59" s="129"/>
      <c r="H59" s="129"/>
      <c r="I59" s="130"/>
      <c r="J59" s="131">
        <f>J176</f>
        <v>0</v>
      </c>
      <c r="K59" s="132"/>
    </row>
    <row r="60" spans="2:11" s="7" customFormat="1" ht="24.75" customHeight="1">
      <c r="B60" s="126"/>
      <c r="C60" s="127"/>
      <c r="D60" s="128" t="s">
        <v>181</v>
      </c>
      <c r="E60" s="129"/>
      <c r="F60" s="129"/>
      <c r="G60" s="129"/>
      <c r="H60" s="129"/>
      <c r="I60" s="130"/>
      <c r="J60" s="131">
        <f>J183</f>
        <v>0</v>
      </c>
      <c r="K60" s="132"/>
    </row>
    <row r="61" spans="2:11" s="7" customFormat="1" ht="24.75" customHeight="1">
      <c r="B61" s="126"/>
      <c r="C61" s="127"/>
      <c r="D61" s="128" t="s">
        <v>182</v>
      </c>
      <c r="E61" s="129"/>
      <c r="F61" s="129"/>
      <c r="G61" s="129"/>
      <c r="H61" s="129"/>
      <c r="I61" s="130"/>
      <c r="J61" s="131">
        <f>J268</f>
        <v>0</v>
      </c>
      <c r="K61" s="132"/>
    </row>
    <row r="62" spans="2:11" s="7" customFormat="1" ht="24.75" customHeight="1">
      <c r="B62" s="126"/>
      <c r="C62" s="127"/>
      <c r="D62" s="128" t="s">
        <v>183</v>
      </c>
      <c r="E62" s="129"/>
      <c r="F62" s="129"/>
      <c r="G62" s="129"/>
      <c r="H62" s="129"/>
      <c r="I62" s="130"/>
      <c r="J62" s="131">
        <f>J280</f>
        <v>0</v>
      </c>
      <c r="K62" s="132"/>
    </row>
    <row r="63" spans="2:11" s="7" customFormat="1" ht="24.75" customHeight="1">
      <c r="B63" s="126"/>
      <c r="C63" s="127"/>
      <c r="D63" s="128" t="s">
        <v>184</v>
      </c>
      <c r="E63" s="129"/>
      <c r="F63" s="129"/>
      <c r="G63" s="129"/>
      <c r="H63" s="129"/>
      <c r="I63" s="130"/>
      <c r="J63" s="131">
        <f>J348</f>
        <v>0</v>
      </c>
      <c r="K63" s="132"/>
    </row>
    <row r="64" spans="2:11" s="1" customFormat="1" ht="21.75" customHeight="1">
      <c r="B64" s="35"/>
      <c r="C64" s="36"/>
      <c r="D64" s="36"/>
      <c r="E64" s="36"/>
      <c r="F64" s="36"/>
      <c r="G64" s="36"/>
      <c r="H64" s="36"/>
      <c r="I64" s="96"/>
      <c r="J64" s="36"/>
      <c r="K64" s="39"/>
    </row>
    <row r="65" spans="2:11" s="1" customFormat="1" ht="6.75" customHeight="1">
      <c r="B65" s="50"/>
      <c r="C65" s="51"/>
      <c r="D65" s="51"/>
      <c r="E65" s="51"/>
      <c r="F65" s="51"/>
      <c r="G65" s="51"/>
      <c r="H65" s="51"/>
      <c r="I65" s="118"/>
      <c r="J65" s="51"/>
      <c r="K65" s="52"/>
    </row>
    <row r="69" spans="2:12" s="1" customFormat="1" ht="6.75" customHeight="1">
      <c r="B69" s="53"/>
      <c r="C69" s="54"/>
      <c r="D69" s="54"/>
      <c r="E69" s="54"/>
      <c r="F69" s="54"/>
      <c r="G69" s="54"/>
      <c r="H69" s="54"/>
      <c r="I69" s="119"/>
      <c r="J69" s="54"/>
      <c r="K69" s="54"/>
      <c r="L69" s="35"/>
    </row>
    <row r="70" spans="2:12" s="1" customFormat="1" ht="36.75" customHeight="1">
      <c r="B70" s="35"/>
      <c r="C70" s="55" t="s">
        <v>185</v>
      </c>
      <c r="I70" s="133"/>
      <c r="L70" s="35"/>
    </row>
    <row r="71" spans="2:12" s="1" customFormat="1" ht="6.75" customHeight="1">
      <c r="B71" s="35"/>
      <c r="I71" s="133"/>
      <c r="L71" s="35"/>
    </row>
    <row r="72" spans="2:12" s="1" customFormat="1" ht="14.25" customHeight="1">
      <c r="B72" s="35"/>
      <c r="C72" s="57" t="s">
        <v>16</v>
      </c>
      <c r="I72" s="133"/>
      <c r="L72" s="35"/>
    </row>
    <row r="73" spans="2:12" s="1" customFormat="1" ht="22.5" customHeight="1">
      <c r="B73" s="35"/>
      <c r="E73" s="382" t="str">
        <f>E7</f>
        <v>Oprava komunikace Dr. M. Horákové v úseku Melantrichova – Hradební</v>
      </c>
      <c r="F73" s="359"/>
      <c r="G73" s="359"/>
      <c r="H73" s="359"/>
      <c r="I73" s="133"/>
      <c r="L73" s="35"/>
    </row>
    <row r="74" spans="2:12" s="1" customFormat="1" ht="14.25" customHeight="1">
      <c r="B74" s="35"/>
      <c r="C74" s="57" t="s">
        <v>123</v>
      </c>
      <c r="I74" s="133"/>
      <c r="L74" s="35"/>
    </row>
    <row r="75" spans="2:12" s="1" customFormat="1" ht="23.25" customHeight="1">
      <c r="B75" s="35"/>
      <c r="E75" s="356" t="str">
        <f>E9</f>
        <v>01 - SO 101 + SO 102 - Rekonstrukce místní komunikace</v>
      </c>
      <c r="F75" s="359"/>
      <c r="G75" s="359"/>
      <c r="H75" s="359"/>
      <c r="I75" s="133"/>
      <c r="L75" s="35"/>
    </row>
    <row r="76" spans="2:12" s="1" customFormat="1" ht="6.75" customHeight="1">
      <c r="B76" s="35"/>
      <c r="I76" s="133"/>
      <c r="L76" s="35"/>
    </row>
    <row r="77" spans="2:12" s="1" customFormat="1" ht="18" customHeight="1">
      <c r="B77" s="35"/>
      <c r="C77" s="57" t="s">
        <v>24</v>
      </c>
      <c r="F77" s="134" t="str">
        <f>F12</f>
        <v>Liberec</v>
      </c>
      <c r="I77" s="135" t="s">
        <v>26</v>
      </c>
      <c r="J77" s="61" t="str">
        <f>IF(J12="","",J12)</f>
        <v>3.3.2016</v>
      </c>
      <c r="L77" s="35"/>
    </row>
    <row r="78" spans="2:12" s="1" customFormat="1" ht="6.75" customHeight="1">
      <c r="B78" s="35"/>
      <c r="I78" s="133"/>
      <c r="L78" s="35"/>
    </row>
    <row r="79" spans="2:12" s="1" customFormat="1" ht="15">
      <c r="B79" s="35"/>
      <c r="C79" s="57" t="s">
        <v>30</v>
      </c>
      <c r="F79" s="134" t="str">
        <f>E15</f>
        <v>Statutární město Liberec</v>
      </c>
      <c r="I79" s="135" t="s">
        <v>38</v>
      </c>
      <c r="J79" s="134" t="str">
        <f>E21</f>
        <v>NÝDRLE - projektová kancelář</v>
      </c>
      <c r="L79" s="35"/>
    </row>
    <row r="80" spans="2:12" s="1" customFormat="1" ht="14.25" customHeight="1">
      <c r="B80" s="35"/>
      <c r="C80" s="57" t="s">
        <v>36</v>
      </c>
      <c r="F80" s="134">
        <f>IF(E18="","",E18)</f>
      </c>
      <c r="I80" s="133"/>
      <c r="L80" s="35"/>
    </row>
    <row r="81" spans="2:12" s="1" customFormat="1" ht="9.75" customHeight="1">
      <c r="B81" s="35"/>
      <c r="I81" s="133"/>
      <c r="L81" s="35"/>
    </row>
    <row r="82" spans="2:20" s="8" customFormat="1" ht="29.25" customHeight="1">
      <c r="B82" s="136"/>
      <c r="C82" s="137" t="s">
        <v>186</v>
      </c>
      <c r="D82" s="138" t="s">
        <v>64</v>
      </c>
      <c r="E82" s="138" t="s">
        <v>60</v>
      </c>
      <c r="F82" s="138" t="s">
        <v>187</v>
      </c>
      <c r="G82" s="138" t="s">
        <v>188</v>
      </c>
      <c r="H82" s="138" t="s">
        <v>189</v>
      </c>
      <c r="I82" s="139" t="s">
        <v>190</v>
      </c>
      <c r="J82" s="138" t="s">
        <v>175</v>
      </c>
      <c r="K82" s="140" t="s">
        <v>191</v>
      </c>
      <c r="L82" s="136"/>
      <c r="M82" s="68" t="s">
        <v>192</v>
      </c>
      <c r="N82" s="69" t="s">
        <v>49</v>
      </c>
      <c r="O82" s="69" t="s">
        <v>193</v>
      </c>
      <c r="P82" s="69" t="s">
        <v>194</v>
      </c>
      <c r="Q82" s="69" t="s">
        <v>195</v>
      </c>
      <c r="R82" s="69" t="s">
        <v>196</v>
      </c>
      <c r="S82" s="69" t="s">
        <v>197</v>
      </c>
      <c r="T82" s="70" t="s">
        <v>198</v>
      </c>
    </row>
    <row r="83" spans="2:63" s="1" customFormat="1" ht="29.25" customHeight="1">
      <c r="B83" s="35"/>
      <c r="C83" s="72" t="s">
        <v>176</v>
      </c>
      <c r="I83" s="133"/>
      <c r="J83" s="141">
        <f>BK83</f>
        <v>0</v>
      </c>
      <c r="L83" s="35"/>
      <c r="M83" s="71"/>
      <c r="N83" s="62"/>
      <c r="O83" s="62"/>
      <c r="P83" s="142">
        <f>P84+P97+P176+P183+P268+P280+P348</f>
        <v>0</v>
      </c>
      <c r="Q83" s="62"/>
      <c r="R83" s="142">
        <f>R84+R97+R176+R183+R268+R280+R348</f>
        <v>0</v>
      </c>
      <c r="S83" s="62"/>
      <c r="T83" s="143">
        <f>T84+T97+T176+T183+T268+T280+T348</f>
        <v>0</v>
      </c>
      <c r="AT83" s="18" t="s">
        <v>79</v>
      </c>
      <c r="AU83" s="18" t="s">
        <v>177</v>
      </c>
      <c r="BK83" s="144">
        <f>BK84+BK97+BK176+BK183+BK268+BK280+BK348</f>
        <v>0</v>
      </c>
    </row>
    <row r="84" spans="2:63" s="9" customFormat="1" ht="36.75" customHeight="1">
      <c r="B84" s="145"/>
      <c r="D84" s="146" t="s">
        <v>79</v>
      </c>
      <c r="E84" s="147" t="s">
        <v>80</v>
      </c>
      <c r="F84" s="147" t="s">
        <v>199</v>
      </c>
      <c r="I84" s="148"/>
      <c r="J84" s="149">
        <f>BK84</f>
        <v>0</v>
      </c>
      <c r="L84" s="145"/>
      <c r="M84" s="150"/>
      <c r="N84" s="151"/>
      <c r="O84" s="151"/>
      <c r="P84" s="152">
        <f>SUM(P85:P96)</f>
        <v>0</v>
      </c>
      <c r="Q84" s="151"/>
      <c r="R84" s="152">
        <f>SUM(R85:R96)</f>
        <v>0</v>
      </c>
      <c r="S84" s="151"/>
      <c r="T84" s="153">
        <f>SUM(T85:T96)</f>
        <v>0</v>
      </c>
      <c r="AR84" s="154" t="s">
        <v>23</v>
      </c>
      <c r="AT84" s="155" t="s">
        <v>79</v>
      </c>
      <c r="AU84" s="155" t="s">
        <v>80</v>
      </c>
      <c r="AY84" s="154" t="s">
        <v>200</v>
      </c>
      <c r="BK84" s="156">
        <f>SUM(BK85:BK96)</f>
        <v>0</v>
      </c>
    </row>
    <row r="85" spans="2:65" s="1" customFormat="1" ht="22.5" customHeight="1">
      <c r="B85" s="157"/>
      <c r="C85" s="158" t="s">
        <v>23</v>
      </c>
      <c r="D85" s="158" t="s">
        <v>201</v>
      </c>
      <c r="E85" s="159" t="s">
        <v>202</v>
      </c>
      <c r="F85" s="160" t="s">
        <v>203</v>
      </c>
      <c r="G85" s="161" t="s">
        <v>204</v>
      </c>
      <c r="H85" s="162">
        <v>234.6</v>
      </c>
      <c r="I85" s="163"/>
      <c r="J85" s="164">
        <f>ROUND(I85*H85,2)</f>
        <v>0</v>
      </c>
      <c r="K85" s="160" t="s">
        <v>205</v>
      </c>
      <c r="L85" s="35"/>
      <c r="M85" s="165" t="s">
        <v>78</v>
      </c>
      <c r="N85" s="166" t="s">
        <v>50</v>
      </c>
      <c r="O85" s="36"/>
      <c r="P85" s="167">
        <f>O85*H85</f>
        <v>0</v>
      </c>
      <c r="Q85" s="167">
        <v>0</v>
      </c>
      <c r="R85" s="167">
        <f>Q85*H85</f>
        <v>0</v>
      </c>
      <c r="S85" s="167">
        <v>0</v>
      </c>
      <c r="T85" s="168">
        <f>S85*H85</f>
        <v>0</v>
      </c>
      <c r="AR85" s="18" t="s">
        <v>206</v>
      </c>
      <c r="AT85" s="18" t="s">
        <v>201</v>
      </c>
      <c r="AU85" s="18" t="s">
        <v>23</v>
      </c>
      <c r="AY85" s="18" t="s">
        <v>200</v>
      </c>
      <c r="BE85" s="169">
        <f>IF(N85="základní",J85,0)</f>
        <v>0</v>
      </c>
      <c r="BF85" s="169">
        <f>IF(N85="snížená",J85,0)</f>
        <v>0</v>
      </c>
      <c r="BG85" s="169">
        <f>IF(N85="zákl. přenesená",J85,0)</f>
        <v>0</v>
      </c>
      <c r="BH85" s="169">
        <f>IF(N85="sníž. přenesená",J85,0)</f>
        <v>0</v>
      </c>
      <c r="BI85" s="169">
        <f>IF(N85="nulová",J85,0)</f>
        <v>0</v>
      </c>
      <c r="BJ85" s="18" t="s">
        <v>23</v>
      </c>
      <c r="BK85" s="169">
        <f>ROUND(I85*H85,2)</f>
        <v>0</v>
      </c>
      <c r="BL85" s="18" t="s">
        <v>206</v>
      </c>
      <c r="BM85" s="18" t="s">
        <v>207</v>
      </c>
    </row>
    <row r="86" spans="2:47" s="1" customFormat="1" ht="30" customHeight="1">
      <c r="B86" s="35"/>
      <c r="D86" s="170" t="s">
        <v>208</v>
      </c>
      <c r="F86" s="171" t="s">
        <v>209</v>
      </c>
      <c r="I86" s="133"/>
      <c r="L86" s="35"/>
      <c r="M86" s="64"/>
      <c r="N86" s="36"/>
      <c r="O86" s="36"/>
      <c r="P86" s="36"/>
      <c r="Q86" s="36"/>
      <c r="R86" s="36"/>
      <c r="S86" s="36"/>
      <c r="T86" s="65"/>
      <c r="AT86" s="18" t="s">
        <v>208</v>
      </c>
      <c r="AU86" s="18" t="s">
        <v>23</v>
      </c>
    </row>
    <row r="87" spans="2:65" s="1" customFormat="1" ht="22.5" customHeight="1">
      <c r="B87" s="157"/>
      <c r="C87" s="158" t="s">
        <v>88</v>
      </c>
      <c r="D87" s="158" t="s">
        <v>201</v>
      </c>
      <c r="E87" s="159" t="s">
        <v>210</v>
      </c>
      <c r="F87" s="160" t="s">
        <v>203</v>
      </c>
      <c r="G87" s="161" t="s">
        <v>211</v>
      </c>
      <c r="H87" s="162">
        <v>5091.01</v>
      </c>
      <c r="I87" s="163"/>
      <c r="J87" s="164">
        <f>ROUND(I87*H87,2)</f>
        <v>0</v>
      </c>
      <c r="K87" s="160" t="s">
        <v>205</v>
      </c>
      <c r="L87" s="35"/>
      <c r="M87" s="165" t="s">
        <v>78</v>
      </c>
      <c r="N87" s="166" t="s">
        <v>50</v>
      </c>
      <c r="O87" s="36"/>
      <c r="P87" s="167">
        <f>O87*H87</f>
        <v>0</v>
      </c>
      <c r="Q87" s="167">
        <v>0</v>
      </c>
      <c r="R87" s="167">
        <f>Q87*H87</f>
        <v>0</v>
      </c>
      <c r="S87" s="167">
        <v>0</v>
      </c>
      <c r="T87" s="168">
        <f>S87*H87</f>
        <v>0</v>
      </c>
      <c r="AR87" s="18" t="s">
        <v>206</v>
      </c>
      <c r="AT87" s="18" t="s">
        <v>201</v>
      </c>
      <c r="AU87" s="18" t="s">
        <v>23</v>
      </c>
      <c r="AY87" s="18" t="s">
        <v>200</v>
      </c>
      <c r="BE87" s="169">
        <f>IF(N87="základní",J87,0)</f>
        <v>0</v>
      </c>
      <c r="BF87" s="169">
        <f>IF(N87="snížená",J87,0)</f>
        <v>0</v>
      </c>
      <c r="BG87" s="169">
        <f>IF(N87="zákl. přenesená",J87,0)</f>
        <v>0</v>
      </c>
      <c r="BH87" s="169">
        <f>IF(N87="sníž. přenesená",J87,0)</f>
        <v>0</v>
      </c>
      <c r="BI87" s="169">
        <f>IF(N87="nulová",J87,0)</f>
        <v>0</v>
      </c>
      <c r="BJ87" s="18" t="s">
        <v>23</v>
      </c>
      <c r="BK87" s="169">
        <f>ROUND(I87*H87,2)</f>
        <v>0</v>
      </c>
      <c r="BL87" s="18" t="s">
        <v>206</v>
      </c>
      <c r="BM87" s="18" t="s">
        <v>212</v>
      </c>
    </row>
    <row r="88" spans="2:47" s="1" customFormat="1" ht="30" customHeight="1">
      <c r="B88" s="35"/>
      <c r="D88" s="172" t="s">
        <v>208</v>
      </c>
      <c r="F88" s="173" t="s">
        <v>213</v>
      </c>
      <c r="I88" s="133"/>
      <c r="L88" s="35"/>
      <c r="M88" s="64"/>
      <c r="N88" s="36"/>
      <c r="O88" s="36"/>
      <c r="P88" s="36"/>
      <c r="Q88" s="36"/>
      <c r="R88" s="36"/>
      <c r="S88" s="36"/>
      <c r="T88" s="65"/>
      <c r="AT88" s="18" t="s">
        <v>208</v>
      </c>
      <c r="AU88" s="18" t="s">
        <v>23</v>
      </c>
    </row>
    <row r="89" spans="2:51" s="10" customFormat="1" ht="22.5" customHeight="1">
      <c r="B89" s="174"/>
      <c r="D89" s="172" t="s">
        <v>214</v>
      </c>
      <c r="E89" s="175" t="s">
        <v>215</v>
      </c>
      <c r="F89" s="176" t="s">
        <v>216</v>
      </c>
      <c r="H89" s="177">
        <v>1677.6</v>
      </c>
      <c r="I89" s="178"/>
      <c r="L89" s="174"/>
      <c r="M89" s="179"/>
      <c r="N89" s="180"/>
      <c r="O89" s="180"/>
      <c r="P89" s="180"/>
      <c r="Q89" s="180"/>
      <c r="R89" s="180"/>
      <c r="S89" s="180"/>
      <c r="T89" s="181"/>
      <c r="AT89" s="175" t="s">
        <v>214</v>
      </c>
      <c r="AU89" s="175" t="s">
        <v>23</v>
      </c>
      <c r="AV89" s="10" t="s">
        <v>88</v>
      </c>
      <c r="AW89" s="10" t="s">
        <v>42</v>
      </c>
      <c r="AX89" s="10" t="s">
        <v>80</v>
      </c>
      <c r="AY89" s="175" t="s">
        <v>200</v>
      </c>
    </row>
    <row r="90" spans="2:51" s="10" customFormat="1" ht="22.5" customHeight="1">
      <c r="B90" s="174"/>
      <c r="D90" s="172" t="s">
        <v>214</v>
      </c>
      <c r="E90" s="175" t="s">
        <v>161</v>
      </c>
      <c r="F90" s="176" t="s">
        <v>217</v>
      </c>
      <c r="H90" s="177">
        <v>1747.5</v>
      </c>
      <c r="I90" s="178"/>
      <c r="L90" s="174"/>
      <c r="M90" s="179"/>
      <c r="N90" s="180"/>
      <c r="O90" s="180"/>
      <c r="P90" s="180"/>
      <c r="Q90" s="180"/>
      <c r="R90" s="180"/>
      <c r="S90" s="180"/>
      <c r="T90" s="181"/>
      <c r="AT90" s="175" t="s">
        <v>214</v>
      </c>
      <c r="AU90" s="175" t="s">
        <v>23</v>
      </c>
      <c r="AV90" s="10" t="s">
        <v>88</v>
      </c>
      <c r="AW90" s="10" t="s">
        <v>42</v>
      </c>
      <c r="AX90" s="10" t="s">
        <v>80</v>
      </c>
      <c r="AY90" s="175" t="s">
        <v>200</v>
      </c>
    </row>
    <row r="91" spans="2:51" s="10" customFormat="1" ht="22.5" customHeight="1">
      <c r="B91" s="174"/>
      <c r="D91" s="172" t="s">
        <v>214</v>
      </c>
      <c r="E91" s="175" t="s">
        <v>163</v>
      </c>
      <c r="F91" s="176" t="s">
        <v>218</v>
      </c>
      <c r="H91" s="177">
        <v>1389.85</v>
      </c>
      <c r="I91" s="178"/>
      <c r="L91" s="174"/>
      <c r="M91" s="179"/>
      <c r="N91" s="180"/>
      <c r="O91" s="180"/>
      <c r="P91" s="180"/>
      <c r="Q91" s="180"/>
      <c r="R91" s="180"/>
      <c r="S91" s="180"/>
      <c r="T91" s="181"/>
      <c r="AT91" s="175" t="s">
        <v>214</v>
      </c>
      <c r="AU91" s="175" t="s">
        <v>23</v>
      </c>
      <c r="AV91" s="10" t="s">
        <v>88</v>
      </c>
      <c r="AW91" s="10" t="s">
        <v>42</v>
      </c>
      <c r="AX91" s="10" t="s">
        <v>80</v>
      </c>
      <c r="AY91" s="175" t="s">
        <v>200</v>
      </c>
    </row>
    <row r="92" spans="2:51" s="10" customFormat="1" ht="22.5" customHeight="1">
      <c r="B92" s="174"/>
      <c r="D92" s="172" t="s">
        <v>214</v>
      </c>
      <c r="E92" s="175" t="s">
        <v>165</v>
      </c>
      <c r="F92" s="176" t="s">
        <v>219</v>
      </c>
      <c r="H92" s="177">
        <v>229.24</v>
      </c>
      <c r="I92" s="178"/>
      <c r="L92" s="174"/>
      <c r="M92" s="179"/>
      <c r="N92" s="180"/>
      <c r="O92" s="180"/>
      <c r="P92" s="180"/>
      <c r="Q92" s="180"/>
      <c r="R92" s="180"/>
      <c r="S92" s="180"/>
      <c r="T92" s="181"/>
      <c r="AT92" s="175" t="s">
        <v>214</v>
      </c>
      <c r="AU92" s="175" t="s">
        <v>23</v>
      </c>
      <c r="AV92" s="10" t="s">
        <v>88</v>
      </c>
      <c r="AW92" s="10" t="s">
        <v>42</v>
      </c>
      <c r="AX92" s="10" t="s">
        <v>80</v>
      </c>
      <c r="AY92" s="175" t="s">
        <v>200</v>
      </c>
    </row>
    <row r="93" spans="2:51" s="10" customFormat="1" ht="22.5" customHeight="1">
      <c r="B93" s="174"/>
      <c r="D93" s="172" t="s">
        <v>214</v>
      </c>
      <c r="E93" s="175" t="s">
        <v>167</v>
      </c>
      <c r="F93" s="176" t="s">
        <v>220</v>
      </c>
      <c r="H93" s="177">
        <v>8.52</v>
      </c>
      <c r="I93" s="178"/>
      <c r="L93" s="174"/>
      <c r="M93" s="179"/>
      <c r="N93" s="180"/>
      <c r="O93" s="180"/>
      <c r="P93" s="180"/>
      <c r="Q93" s="180"/>
      <c r="R93" s="180"/>
      <c r="S93" s="180"/>
      <c r="T93" s="181"/>
      <c r="AT93" s="175" t="s">
        <v>214</v>
      </c>
      <c r="AU93" s="175" t="s">
        <v>23</v>
      </c>
      <c r="AV93" s="10" t="s">
        <v>88</v>
      </c>
      <c r="AW93" s="10" t="s">
        <v>42</v>
      </c>
      <c r="AX93" s="10" t="s">
        <v>80</v>
      </c>
      <c r="AY93" s="175" t="s">
        <v>200</v>
      </c>
    </row>
    <row r="94" spans="2:51" s="10" customFormat="1" ht="22.5" customHeight="1">
      <c r="B94" s="174"/>
      <c r="D94" s="172" t="s">
        <v>214</v>
      </c>
      <c r="E94" s="175" t="s">
        <v>169</v>
      </c>
      <c r="F94" s="176" t="s">
        <v>221</v>
      </c>
      <c r="H94" s="177">
        <v>32</v>
      </c>
      <c r="I94" s="178"/>
      <c r="L94" s="174"/>
      <c r="M94" s="179"/>
      <c r="N94" s="180"/>
      <c r="O94" s="180"/>
      <c r="P94" s="180"/>
      <c r="Q94" s="180"/>
      <c r="R94" s="180"/>
      <c r="S94" s="180"/>
      <c r="T94" s="181"/>
      <c r="AT94" s="175" t="s">
        <v>214</v>
      </c>
      <c r="AU94" s="175" t="s">
        <v>23</v>
      </c>
      <c r="AV94" s="10" t="s">
        <v>88</v>
      </c>
      <c r="AW94" s="10" t="s">
        <v>42</v>
      </c>
      <c r="AX94" s="10" t="s">
        <v>80</v>
      </c>
      <c r="AY94" s="175" t="s">
        <v>200</v>
      </c>
    </row>
    <row r="95" spans="2:51" s="10" customFormat="1" ht="22.5" customHeight="1">
      <c r="B95" s="174"/>
      <c r="D95" s="172" t="s">
        <v>214</v>
      </c>
      <c r="E95" s="175" t="s">
        <v>171</v>
      </c>
      <c r="F95" s="176" t="s">
        <v>222</v>
      </c>
      <c r="H95" s="177">
        <v>6.3</v>
      </c>
      <c r="I95" s="178"/>
      <c r="L95" s="174"/>
      <c r="M95" s="179"/>
      <c r="N95" s="180"/>
      <c r="O95" s="180"/>
      <c r="P95" s="180"/>
      <c r="Q95" s="180"/>
      <c r="R95" s="180"/>
      <c r="S95" s="180"/>
      <c r="T95" s="181"/>
      <c r="AT95" s="175" t="s">
        <v>214</v>
      </c>
      <c r="AU95" s="175" t="s">
        <v>23</v>
      </c>
      <c r="AV95" s="10" t="s">
        <v>88</v>
      </c>
      <c r="AW95" s="10" t="s">
        <v>42</v>
      </c>
      <c r="AX95" s="10" t="s">
        <v>80</v>
      </c>
      <c r="AY95" s="175" t="s">
        <v>200</v>
      </c>
    </row>
    <row r="96" spans="2:51" s="10" customFormat="1" ht="22.5" customHeight="1">
      <c r="B96" s="174"/>
      <c r="D96" s="172" t="s">
        <v>214</v>
      </c>
      <c r="E96" s="175" t="s">
        <v>223</v>
      </c>
      <c r="F96" s="176" t="s">
        <v>224</v>
      </c>
      <c r="H96" s="177">
        <v>5091.01</v>
      </c>
      <c r="I96" s="178"/>
      <c r="L96" s="174"/>
      <c r="M96" s="179"/>
      <c r="N96" s="180"/>
      <c r="O96" s="180"/>
      <c r="P96" s="180"/>
      <c r="Q96" s="180"/>
      <c r="R96" s="180"/>
      <c r="S96" s="180"/>
      <c r="T96" s="181"/>
      <c r="AT96" s="175" t="s">
        <v>214</v>
      </c>
      <c r="AU96" s="175" t="s">
        <v>23</v>
      </c>
      <c r="AV96" s="10" t="s">
        <v>88</v>
      </c>
      <c r="AW96" s="10" t="s">
        <v>42</v>
      </c>
      <c r="AX96" s="10" t="s">
        <v>23</v>
      </c>
      <c r="AY96" s="175" t="s">
        <v>200</v>
      </c>
    </row>
    <row r="97" spans="2:63" s="9" customFormat="1" ht="36.75" customHeight="1">
      <c r="B97" s="145"/>
      <c r="D97" s="146" t="s">
        <v>79</v>
      </c>
      <c r="E97" s="147" t="s">
        <v>23</v>
      </c>
      <c r="F97" s="147" t="s">
        <v>225</v>
      </c>
      <c r="I97" s="148"/>
      <c r="J97" s="149">
        <f>BK97</f>
        <v>0</v>
      </c>
      <c r="L97" s="145"/>
      <c r="M97" s="150"/>
      <c r="N97" s="151"/>
      <c r="O97" s="151"/>
      <c r="P97" s="152">
        <f>SUM(P98:P175)</f>
        <v>0</v>
      </c>
      <c r="Q97" s="151"/>
      <c r="R97" s="152">
        <f>SUM(R98:R175)</f>
        <v>0</v>
      </c>
      <c r="S97" s="151"/>
      <c r="T97" s="153">
        <f>SUM(T98:T175)</f>
        <v>0</v>
      </c>
      <c r="AR97" s="154" t="s">
        <v>23</v>
      </c>
      <c r="AT97" s="155" t="s">
        <v>79</v>
      </c>
      <c r="AU97" s="155" t="s">
        <v>80</v>
      </c>
      <c r="AY97" s="154" t="s">
        <v>200</v>
      </c>
      <c r="BK97" s="156">
        <f>SUM(BK98:BK175)</f>
        <v>0</v>
      </c>
    </row>
    <row r="98" spans="2:65" s="1" customFormat="1" ht="22.5" customHeight="1">
      <c r="B98" s="157"/>
      <c r="C98" s="158" t="s">
        <v>226</v>
      </c>
      <c r="D98" s="158" t="s">
        <v>201</v>
      </c>
      <c r="E98" s="159" t="s">
        <v>227</v>
      </c>
      <c r="F98" s="160" t="s">
        <v>228</v>
      </c>
      <c r="G98" s="161" t="s">
        <v>229</v>
      </c>
      <c r="H98" s="162">
        <v>80</v>
      </c>
      <c r="I98" s="163"/>
      <c r="J98" s="164">
        <f>ROUND(I98*H98,2)</f>
        <v>0</v>
      </c>
      <c r="K98" s="160" t="s">
        <v>205</v>
      </c>
      <c r="L98" s="35"/>
      <c r="M98" s="165" t="s">
        <v>78</v>
      </c>
      <c r="N98" s="166" t="s">
        <v>50</v>
      </c>
      <c r="O98" s="36"/>
      <c r="P98" s="167">
        <f>O98*H98</f>
        <v>0</v>
      </c>
      <c r="Q98" s="167">
        <v>0</v>
      </c>
      <c r="R98" s="167">
        <f>Q98*H98</f>
        <v>0</v>
      </c>
      <c r="S98" s="167">
        <v>0</v>
      </c>
      <c r="T98" s="168">
        <f>S98*H98</f>
        <v>0</v>
      </c>
      <c r="AR98" s="18" t="s">
        <v>206</v>
      </c>
      <c r="AT98" s="18" t="s">
        <v>201</v>
      </c>
      <c r="AU98" s="18" t="s">
        <v>23</v>
      </c>
      <c r="AY98" s="18" t="s">
        <v>200</v>
      </c>
      <c r="BE98" s="169">
        <f>IF(N98="základní",J98,0)</f>
        <v>0</v>
      </c>
      <c r="BF98" s="169">
        <f>IF(N98="snížená",J98,0)</f>
        <v>0</v>
      </c>
      <c r="BG98" s="169">
        <f>IF(N98="zákl. přenesená",J98,0)</f>
        <v>0</v>
      </c>
      <c r="BH98" s="169">
        <f>IF(N98="sníž. přenesená",J98,0)</f>
        <v>0</v>
      </c>
      <c r="BI98" s="169">
        <f>IF(N98="nulová",J98,0)</f>
        <v>0</v>
      </c>
      <c r="BJ98" s="18" t="s">
        <v>23</v>
      </c>
      <c r="BK98" s="169">
        <f>ROUND(I98*H98,2)</f>
        <v>0</v>
      </c>
      <c r="BL98" s="18" t="s">
        <v>206</v>
      </c>
      <c r="BM98" s="18" t="s">
        <v>230</v>
      </c>
    </row>
    <row r="99" spans="2:47" s="1" customFormat="1" ht="54" customHeight="1">
      <c r="B99" s="35"/>
      <c r="D99" s="170" t="s">
        <v>208</v>
      </c>
      <c r="F99" s="171" t="s">
        <v>231</v>
      </c>
      <c r="I99" s="133"/>
      <c r="L99" s="35"/>
      <c r="M99" s="64"/>
      <c r="N99" s="36"/>
      <c r="O99" s="36"/>
      <c r="P99" s="36"/>
      <c r="Q99" s="36"/>
      <c r="R99" s="36"/>
      <c r="S99" s="36"/>
      <c r="T99" s="65"/>
      <c r="AT99" s="18" t="s">
        <v>208</v>
      </c>
      <c r="AU99" s="18" t="s">
        <v>23</v>
      </c>
    </row>
    <row r="100" spans="2:65" s="1" customFormat="1" ht="22.5" customHeight="1">
      <c r="B100" s="157"/>
      <c r="C100" s="158" t="s">
        <v>206</v>
      </c>
      <c r="D100" s="158" t="s">
        <v>201</v>
      </c>
      <c r="E100" s="159" t="s">
        <v>232</v>
      </c>
      <c r="F100" s="160" t="s">
        <v>233</v>
      </c>
      <c r="G100" s="161" t="s">
        <v>204</v>
      </c>
      <c r="H100" s="162">
        <v>7</v>
      </c>
      <c r="I100" s="163"/>
      <c r="J100" s="164">
        <f>ROUND(I100*H100,2)</f>
        <v>0</v>
      </c>
      <c r="K100" s="160" t="s">
        <v>205</v>
      </c>
      <c r="L100" s="35"/>
      <c r="M100" s="165" t="s">
        <v>78</v>
      </c>
      <c r="N100" s="166" t="s">
        <v>50</v>
      </c>
      <c r="O100" s="36"/>
      <c r="P100" s="167">
        <f>O100*H100</f>
        <v>0</v>
      </c>
      <c r="Q100" s="167">
        <v>0</v>
      </c>
      <c r="R100" s="167">
        <f>Q100*H100</f>
        <v>0</v>
      </c>
      <c r="S100" s="167">
        <v>0</v>
      </c>
      <c r="T100" s="168">
        <f>S100*H100</f>
        <v>0</v>
      </c>
      <c r="AR100" s="18" t="s">
        <v>206</v>
      </c>
      <c r="AT100" s="18" t="s">
        <v>201</v>
      </c>
      <c r="AU100" s="18" t="s">
        <v>23</v>
      </c>
      <c r="AY100" s="18" t="s">
        <v>200</v>
      </c>
      <c r="BE100" s="169">
        <f>IF(N100="základní",J100,0)</f>
        <v>0</v>
      </c>
      <c r="BF100" s="169">
        <f>IF(N100="snížená",J100,0)</f>
        <v>0</v>
      </c>
      <c r="BG100" s="169">
        <f>IF(N100="zákl. přenesená",J100,0)</f>
        <v>0</v>
      </c>
      <c r="BH100" s="169">
        <f>IF(N100="sníž. přenesená",J100,0)</f>
        <v>0</v>
      </c>
      <c r="BI100" s="169">
        <f>IF(N100="nulová",J100,0)</f>
        <v>0</v>
      </c>
      <c r="BJ100" s="18" t="s">
        <v>23</v>
      </c>
      <c r="BK100" s="169">
        <f>ROUND(I100*H100,2)</f>
        <v>0</v>
      </c>
      <c r="BL100" s="18" t="s">
        <v>206</v>
      </c>
      <c r="BM100" s="18" t="s">
        <v>234</v>
      </c>
    </row>
    <row r="101" spans="2:47" s="1" customFormat="1" ht="78" customHeight="1">
      <c r="B101" s="35"/>
      <c r="D101" s="170" t="s">
        <v>208</v>
      </c>
      <c r="F101" s="171" t="s">
        <v>235</v>
      </c>
      <c r="I101" s="133"/>
      <c r="L101" s="35"/>
      <c r="M101" s="64"/>
      <c r="N101" s="36"/>
      <c r="O101" s="36"/>
      <c r="P101" s="36"/>
      <c r="Q101" s="36"/>
      <c r="R101" s="36"/>
      <c r="S101" s="36"/>
      <c r="T101" s="65"/>
      <c r="AT101" s="18" t="s">
        <v>208</v>
      </c>
      <c r="AU101" s="18" t="s">
        <v>23</v>
      </c>
    </row>
    <row r="102" spans="2:65" s="1" customFormat="1" ht="22.5" customHeight="1">
      <c r="B102" s="157"/>
      <c r="C102" s="158" t="s">
        <v>236</v>
      </c>
      <c r="D102" s="158" t="s">
        <v>201</v>
      </c>
      <c r="E102" s="159" t="s">
        <v>237</v>
      </c>
      <c r="F102" s="160" t="s">
        <v>238</v>
      </c>
      <c r="G102" s="161" t="s">
        <v>204</v>
      </c>
      <c r="H102" s="162">
        <v>932</v>
      </c>
      <c r="I102" s="163"/>
      <c r="J102" s="164">
        <f>ROUND(I102*H102,2)</f>
        <v>0</v>
      </c>
      <c r="K102" s="160" t="s">
        <v>205</v>
      </c>
      <c r="L102" s="35"/>
      <c r="M102" s="165" t="s">
        <v>78</v>
      </c>
      <c r="N102" s="166" t="s">
        <v>50</v>
      </c>
      <c r="O102" s="36"/>
      <c r="P102" s="167">
        <f>O102*H102</f>
        <v>0</v>
      </c>
      <c r="Q102" s="167">
        <v>0</v>
      </c>
      <c r="R102" s="167">
        <f>Q102*H102</f>
        <v>0</v>
      </c>
      <c r="S102" s="167">
        <v>0</v>
      </c>
      <c r="T102" s="168">
        <f>S102*H102</f>
        <v>0</v>
      </c>
      <c r="AR102" s="18" t="s">
        <v>206</v>
      </c>
      <c r="AT102" s="18" t="s">
        <v>201</v>
      </c>
      <c r="AU102" s="18" t="s">
        <v>23</v>
      </c>
      <c r="AY102" s="18" t="s">
        <v>200</v>
      </c>
      <c r="BE102" s="169">
        <f>IF(N102="základní",J102,0)</f>
        <v>0</v>
      </c>
      <c r="BF102" s="169">
        <f>IF(N102="snížená",J102,0)</f>
        <v>0</v>
      </c>
      <c r="BG102" s="169">
        <f>IF(N102="zákl. přenesená",J102,0)</f>
        <v>0</v>
      </c>
      <c r="BH102" s="169">
        <f>IF(N102="sníž. přenesená",J102,0)</f>
        <v>0</v>
      </c>
      <c r="BI102" s="169">
        <f>IF(N102="nulová",J102,0)</f>
        <v>0</v>
      </c>
      <c r="BJ102" s="18" t="s">
        <v>23</v>
      </c>
      <c r="BK102" s="169">
        <f>ROUND(I102*H102,2)</f>
        <v>0</v>
      </c>
      <c r="BL102" s="18" t="s">
        <v>206</v>
      </c>
      <c r="BM102" s="18" t="s">
        <v>239</v>
      </c>
    </row>
    <row r="103" spans="2:47" s="1" customFormat="1" ht="66" customHeight="1">
      <c r="B103" s="35"/>
      <c r="D103" s="172" t="s">
        <v>208</v>
      </c>
      <c r="F103" s="173" t="s">
        <v>240</v>
      </c>
      <c r="I103" s="133"/>
      <c r="L103" s="35"/>
      <c r="M103" s="64"/>
      <c r="N103" s="36"/>
      <c r="O103" s="36"/>
      <c r="P103" s="36"/>
      <c r="Q103" s="36"/>
      <c r="R103" s="36"/>
      <c r="S103" s="36"/>
      <c r="T103" s="65"/>
      <c r="AT103" s="18" t="s">
        <v>208</v>
      </c>
      <c r="AU103" s="18" t="s">
        <v>23</v>
      </c>
    </row>
    <row r="104" spans="2:51" s="10" customFormat="1" ht="22.5" customHeight="1">
      <c r="B104" s="174"/>
      <c r="D104" s="170" t="s">
        <v>214</v>
      </c>
      <c r="E104" s="182" t="s">
        <v>241</v>
      </c>
      <c r="F104" s="183" t="s">
        <v>242</v>
      </c>
      <c r="H104" s="184">
        <v>932</v>
      </c>
      <c r="I104" s="178"/>
      <c r="L104" s="174"/>
      <c r="M104" s="179"/>
      <c r="N104" s="180"/>
      <c r="O104" s="180"/>
      <c r="P104" s="180"/>
      <c r="Q104" s="180"/>
      <c r="R104" s="180"/>
      <c r="S104" s="180"/>
      <c r="T104" s="181"/>
      <c r="AT104" s="175" t="s">
        <v>214</v>
      </c>
      <c r="AU104" s="175" t="s">
        <v>23</v>
      </c>
      <c r="AV104" s="10" t="s">
        <v>88</v>
      </c>
      <c r="AW104" s="10" t="s">
        <v>42</v>
      </c>
      <c r="AX104" s="10" t="s">
        <v>23</v>
      </c>
      <c r="AY104" s="175" t="s">
        <v>200</v>
      </c>
    </row>
    <row r="105" spans="2:65" s="1" customFormat="1" ht="22.5" customHeight="1">
      <c r="B105" s="157"/>
      <c r="C105" s="158" t="s">
        <v>159</v>
      </c>
      <c r="D105" s="158" t="s">
        <v>201</v>
      </c>
      <c r="E105" s="159" t="s">
        <v>243</v>
      </c>
      <c r="F105" s="160" t="s">
        <v>244</v>
      </c>
      <c r="G105" s="161" t="s">
        <v>204</v>
      </c>
      <c r="H105" s="162">
        <v>699</v>
      </c>
      <c r="I105" s="163"/>
      <c r="J105" s="164">
        <f>ROUND(I105*H105,2)</f>
        <v>0</v>
      </c>
      <c r="K105" s="160" t="s">
        <v>205</v>
      </c>
      <c r="L105" s="35"/>
      <c r="M105" s="165" t="s">
        <v>78</v>
      </c>
      <c r="N105" s="166" t="s">
        <v>50</v>
      </c>
      <c r="O105" s="36"/>
      <c r="P105" s="167">
        <f>O105*H105</f>
        <v>0</v>
      </c>
      <c r="Q105" s="167">
        <v>0</v>
      </c>
      <c r="R105" s="167">
        <f>Q105*H105</f>
        <v>0</v>
      </c>
      <c r="S105" s="167">
        <v>0</v>
      </c>
      <c r="T105" s="168">
        <f>S105*H105</f>
        <v>0</v>
      </c>
      <c r="AR105" s="18" t="s">
        <v>206</v>
      </c>
      <c r="AT105" s="18" t="s">
        <v>201</v>
      </c>
      <c r="AU105" s="18" t="s">
        <v>23</v>
      </c>
      <c r="AY105" s="18" t="s">
        <v>200</v>
      </c>
      <c r="BE105" s="169">
        <f>IF(N105="základní",J105,0)</f>
        <v>0</v>
      </c>
      <c r="BF105" s="169">
        <f>IF(N105="snížená",J105,0)</f>
        <v>0</v>
      </c>
      <c r="BG105" s="169">
        <f>IF(N105="zákl. přenesená",J105,0)</f>
        <v>0</v>
      </c>
      <c r="BH105" s="169">
        <f>IF(N105="sníž. přenesená",J105,0)</f>
        <v>0</v>
      </c>
      <c r="BI105" s="169">
        <f>IF(N105="nulová",J105,0)</f>
        <v>0</v>
      </c>
      <c r="BJ105" s="18" t="s">
        <v>23</v>
      </c>
      <c r="BK105" s="169">
        <f>ROUND(I105*H105,2)</f>
        <v>0</v>
      </c>
      <c r="BL105" s="18" t="s">
        <v>206</v>
      </c>
      <c r="BM105" s="18" t="s">
        <v>245</v>
      </c>
    </row>
    <row r="106" spans="2:47" s="1" customFormat="1" ht="66" customHeight="1">
      <c r="B106" s="35"/>
      <c r="D106" s="172" t="s">
        <v>208</v>
      </c>
      <c r="F106" s="173" t="s">
        <v>240</v>
      </c>
      <c r="I106" s="133"/>
      <c r="L106" s="35"/>
      <c r="M106" s="64"/>
      <c r="N106" s="36"/>
      <c r="O106" s="36"/>
      <c r="P106" s="36"/>
      <c r="Q106" s="36"/>
      <c r="R106" s="36"/>
      <c r="S106" s="36"/>
      <c r="T106" s="65"/>
      <c r="AT106" s="18" t="s">
        <v>208</v>
      </c>
      <c r="AU106" s="18" t="s">
        <v>23</v>
      </c>
    </row>
    <row r="107" spans="2:51" s="10" customFormat="1" ht="22.5" customHeight="1">
      <c r="B107" s="174"/>
      <c r="D107" s="170" t="s">
        <v>214</v>
      </c>
      <c r="E107" s="182" t="s">
        <v>246</v>
      </c>
      <c r="F107" s="183" t="s">
        <v>247</v>
      </c>
      <c r="H107" s="184">
        <v>699</v>
      </c>
      <c r="I107" s="178"/>
      <c r="L107" s="174"/>
      <c r="M107" s="179"/>
      <c r="N107" s="180"/>
      <c r="O107" s="180"/>
      <c r="P107" s="180"/>
      <c r="Q107" s="180"/>
      <c r="R107" s="180"/>
      <c r="S107" s="180"/>
      <c r="T107" s="181"/>
      <c r="AT107" s="175" t="s">
        <v>214</v>
      </c>
      <c r="AU107" s="175" t="s">
        <v>23</v>
      </c>
      <c r="AV107" s="10" t="s">
        <v>88</v>
      </c>
      <c r="AW107" s="10" t="s">
        <v>42</v>
      </c>
      <c r="AX107" s="10" t="s">
        <v>23</v>
      </c>
      <c r="AY107" s="175" t="s">
        <v>200</v>
      </c>
    </row>
    <row r="108" spans="2:65" s="1" customFormat="1" ht="22.5" customHeight="1">
      <c r="B108" s="157"/>
      <c r="C108" s="158" t="s">
        <v>248</v>
      </c>
      <c r="D108" s="158" t="s">
        <v>201</v>
      </c>
      <c r="E108" s="159" t="s">
        <v>249</v>
      </c>
      <c r="F108" s="160" t="s">
        <v>250</v>
      </c>
      <c r="G108" s="161" t="s">
        <v>204</v>
      </c>
      <c r="H108" s="162">
        <v>19.25</v>
      </c>
      <c r="I108" s="163"/>
      <c r="J108" s="164">
        <f>ROUND(I108*H108,2)</f>
        <v>0</v>
      </c>
      <c r="K108" s="160" t="s">
        <v>205</v>
      </c>
      <c r="L108" s="35"/>
      <c r="M108" s="165" t="s">
        <v>78</v>
      </c>
      <c r="N108" s="166" t="s">
        <v>50</v>
      </c>
      <c r="O108" s="36"/>
      <c r="P108" s="167">
        <f>O108*H108</f>
        <v>0</v>
      </c>
      <c r="Q108" s="167">
        <v>0</v>
      </c>
      <c r="R108" s="167">
        <f>Q108*H108</f>
        <v>0</v>
      </c>
      <c r="S108" s="167">
        <v>0</v>
      </c>
      <c r="T108" s="168">
        <f>S108*H108</f>
        <v>0</v>
      </c>
      <c r="AR108" s="18" t="s">
        <v>206</v>
      </c>
      <c r="AT108" s="18" t="s">
        <v>201</v>
      </c>
      <c r="AU108" s="18" t="s">
        <v>23</v>
      </c>
      <c r="AY108" s="18" t="s">
        <v>200</v>
      </c>
      <c r="BE108" s="169">
        <f>IF(N108="základní",J108,0)</f>
        <v>0</v>
      </c>
      <c r="BF108" s="169">
        <f>IF(N108="snížená",J108,0)</f>
        <v>0</v>
      </c>
      <c r="BG108" s="169">
        <f>IF(N108="zákl. přenesená",J108,0)</f>
        <v>0</v>
      </c>
      <c r="BH108" s="169">
        <f>IF(N108="sníž. přenesená",J108,0)</f>
        <v>0</v>
      </c>
      <c r="BI108" s="169">
        <f>IF(N108="nulová",J108,0)</f>
        <v>0</v>
      </c>
      <c r="BJ108" s="18" t="s">
        <v>23</v>
      </c>
      <c r="BK108" s="169">
        <f>ROUND(I108*H108,2)</f>
        <v>0</v>
      </c>
      <c r="BL108" s="18" t="s">
        <v>206</v>
      </c>
      <c r="BM108" s="18" t="s">
        <v>251</v>
      </c>
    </row>
    <row r="109" spans="2:47" s="1" customFormat="1" ht="78" customHeight="1">
      <c r="B109" s="35"/>
      <c r="D109" s="170" t="s">
        <v>208</v>
      </c>
      <c r="F109" s="171" t="s">
        <v>252</v>
      </c>
      <c r="I109" s="133"/>
      <c r="L109" s="35"/>
      <c r="M109" s="64"/>
      <c r="N109" s="36"/>
      <c r="O109" s="36"/>
      <c r="P109" s="36"/>
      <c r="Q109" s="36"/>
      <c r="R109" s="36"/>
      <c r="S109" s="36"/>
      <c r="T109" s="65"/>
      <c r="AT109" s="18" t="s">
        <v>208</v>
      </c>
      <c r="AU109" s="18" t="s">
        <v>23</v>
      </c>
    </row>
    <row r="110" spans="2:65" s="1" customFormat="1" ht="22.5" customHeight="1">
      <c r="B110" s="157"/>
      <c r="C110" s="158" t="s">
        <v>253</v>
      </c>
      <c r="D110" s="158" t="s">
        <v>201</v>
      </c>
      <c r="E110" s="159" t="s">
        <v>254</v>
      </c>
      <c r="F110" s="160" t="s">
        <v>255</v>
      </c>
      <c r="G110" s="161" t="s">
        <v>204</v>
      </c>
      <c r="H110" s="162">
        <v>104.2</v>
      </c>
      <c r="I110" s="163"/>
      <c r="J110" s="164">
        <f>ROUND(I110*H110,2)</f>
        <v>0</v>
      </c>
      <c r="K110" s="160" t="s">
        <v>205</v>
      </c>
      <c r="L110" s="35"/>
      <c r="M110" s="165" t="s">
        <v>78</v>
      </c>
      <c r="N110" s="166" t="s">
        <v>50</v>
      </c>
      <c r="O110" s="36"/>
      <c r="P110" s="167">
        <f>O110*H110</f>
        <v>0</v>
      </c>
      <c r="Q110" s="167">
        <v>0</v>
      </c>
      <c r="R110" s="167">
        <f>Q110*H110</f>
        <v>0</v>
      </c>
      <c r="S110" s="167">
        <v>0</v>
      </c>
      <c r="T110" s="168">
        <f>S110*H110</f>
        <v>0</v>
      </c>
      <c r="AR110" s="18" t="s">
        <v>206</v>
      </c>
      <c r="AT110" s="18" t="s">
        <v>201</v>
      </c>
      <c r="AU110" s="18" t="s">
        <v>23</v>
      </c>
      <c r="AY110" s="18" t="s">
        <v>200</v>
      </c>
      <c r="BE110" s="169">
        <f>IF(N110="základní",J110,0)</f>
        <v>0</v>
      </c>
      <c r="BF110" s="169">
        <f>IF(N110="snížená",J110,0)</f>
        <v>0</v>
      </c>
      <c r="BG110" s="169">
        <f>IF(N110="zákl. přenesená",J110,0)</f>
        <v>0</v>
      </c>
      <c r="BH110" s="169">
        <f>IF(N110="sníž. přenesená",J110,0)</f>
        <v>0</v>
      </c>
      <c r="BI110" s="169">
        <f>IF(N110="nulová",J110,0)</f>
        <v>0</v>
      </c>
      <c r="BJ110" s="18" t="s">
        <v>23</v>
      </c>
      <c r="BK110" s="169">
        <f>ROUND(I110*H110,2)</f>
        <v>0</v>
      </c>
      <c r="BL110" s="18" t="s">
        <v>206</v>
      </c>
      <c r="BM110" s="18" t="s">
        <v>256</v>
      </c>
    </row>
    <row r="111" spans="2:47" s="1" customFormat="1" ht="66" customHeight="1">
      <c r="B111" s="35"/>
      <c r="D111" s="172" t="s">
        <v>208</v>
      </c>
      <c r="F111" s="173" t="s">
        <v>240</v>
      </c>
      <c r="I111" s="133"/>
      <c r="L111" s="35"/>
      <c r="M111" s="64"/>
      <c r="N111" s="36"/>
      <c r="O111" s="36"/>
      <c r="P111" s="36"/>
      <c r="Q111" s="36"/>
      <c r="R111" s="36"/>
      <c r="S111" s="36"/>
      <c r="T111" s="65"/>
      <c r="AT111" s="18" t="s">
        <v>208</v>
      </c>
      <c r="AU111" s="18" t="s">
        <v>23</v>
      </c>
    </row>
    <row r="112" spans="2:51" s="10" customFormat="1" ht="22.5" customHeight="1">
      <c r="B112" s="174"/>
      <c r="D112" s="172" t="s">
        <v>214</v>
      </c>
      <c r="E112" s="175" t="s">
        <v>257</v>
      </c>
      <c r="F112" s="176" t="s">
        <v>258</v>
      </c>
      <c r="H112" s="177">
        <v>94.2</v>
      </c>
      <c r="I112" s="178"/>
      <c r="L112" s="174"/>
      <c r="M112" s="179"/>
      <c r="N112" s="180"/>
      <c r="O112" s="180"/>
      <c r="P112" s="180"/>
      <c r="Q112" s="180"/>
      <c r="R112" s="180"/>
      <c r="S112" s="180"/>
      <c r="T112" s="181"/>
      <c r="AT112" s="175" t="s">
        <v>214</v>
      </c>
      <c r="AU112" s="175" t="s">
        <v>23</v>
      </c>
      <c r="AV112" s="10" t="s">
        <v>88</v>
      </c>
      <c r="AW112" s="10" t="s">
        <v>42</v>
      </c>
      <c r="AX112" s="10" t="s">
        <v>80</v>
      </c>
      <c r="AY112" s="175" t="s">
        <v>200</v>
      </c>
    </row>
    <row r="113" spans="2:51" s="10" customFormat="1" ht="22.5" customHeight="1">
      <c r="B113" s="174"/>
      <c r="D113" s="172" t="s">
        <v>214</v>
      </c>
      <c r="E113" s="175" t="s">
        <v>116</v>
      </c>
      <c r="F113" s="176" t="s">
        <v>259</v>
      </c>
      <c r="H113" s="177">
        <v>10</v>
      </c>
      <c r="I113" s="178"/>
      <c r="L113" s="174"/>
      <c r="M113" s="179"/>
      <c r="N113" s="180"/>
      <c r="O113" s="180"/>
      <c r="P113" s="180"/>
      <c r="Q113" s="180"/>
      <c r="R113" s="180"/>
      <c r="S113" s="180"/>
      <c r="T113" s="181"/>
      <c r="AT113" s="175" t="s">
        <v>214</v>
      </c>
      <c r="AU113" s="175" t="s">
        <v>23</v>
      </c>
      <c r="AV113" s="10" t="s">
        <v>88</v>
      </c>
      <c r="AW113" s="10" t="s">
        <v>42</v>
      </c>
      <c r="AX113" s="10" t="s">
        <v>80</v>
      </c>
      <c r="AY113" s="175" t="s">
        <v>200</v>
      </c>
    </row>
    <row r="114" spans="2:51" s="10" customFormat="1" ht="22.5" customHeight="1">
      <c r="B114" s="174"/>
      <c r="D114" s="170" t="s">
        <v>214</v>
      </c>
      <c r="E114" s="182" t="s">
        <v>260</v>
      </c>
      <c r="F114" s="183" t="s">
        <v>261</v>
      </c>
      <c r="H114" s="184">
        <v>104.2</v>
      </c>
      <c r="I114" s="178"/>
      <c r="L114" s="174"/>
      <c r="M114" s="179"/>
      <c r="N114" s="180"/>
      <c r="O114" s="180"/>
      <c r="P114" s="180"/>
      <c r="Q114" s="180"/>
      <c r="R114" s="180"/>
      <c r="S114" s="180"/>
      <c r="T114" s="181"/>
      <c r="AT114" s="175" t="s">
        <v>214</v>
      </c>
      <c r="AU114" s="175" t="s">
        <v>23</v>
      </c>
      <c r="AV114" s="10" t="s">
        <v>88</v>
      </c>
      <c r="AW114" s="10" t="s">
        <v>42</v>
      </c>
      <c r="AX114" s="10" t="s">
        <v>23</v>
      </c>
      <c r="AY114" s="175" t="s">
        <v>200</v>
      </c>
    </row>
    <row r="115" spans="2:65" s="1" customFormat="1" ht="22.5" customHeight="1">
      <c r="B115" s="157"/>
      <c r="C115" s="158" t="s">
        <v>262</v>
      </c>
      <c r="D115" s="158" t="s">
        <v>201</v>
      </c>
      <c r="E115" s="159" t="s">
        <v>263</v>
      </c>
      <c r="F115" s="160" t="s">
        <v>264</v>
      </c>
      <c r="G115" s="161" t="s">
        <v>265</v>
      </c>
      <c r="H115" s="162">
        <v>213</v>
      </c>
      <c r="I115" s="163"/>
      <c r="J115" s="164">
        <f>ROUND(I115*H115,2)</f>
        <v>0</v>
      </c>
      <c r="K115" s="160" t="s">
        <v>205</v>
      </c>
      <c r="L115" s="35"/>
      <c r="M115" s="165" t="s">
        <v>78</v>
      </c>
      <c r="N115" s="166" t="s">
        <v>50</v>
      </c>
      <c r="O115" s="36"/>
      <c r="P115" s="167">
        <f>O115*H115</f>
        <v>0</v>
      </c>
      <c r="Q115" s="167">
        <v>0</v>
      </c>
      <c r="R115" s="167">
        <f>Q115*H115</f>
        <v>0</v>
      </c>
      <c r="S115" s="167">
        <v>0</v>
      </c>
      <c r="T115" s="168">
        <f>S115*H115</f>
        <v>0</v>
      </c>
      <c r="AR115" s="18" t="s">
        <v>206</v>
      </c>
      <c r="AT115" s="18" t="s">
        <v>201</v>
      </c>
      <c r="AU115" s="18" t="s">
        <v>23</v>
      </c>
      <c r="AY115" s="18" t="s">
        <v>200</v>
      </c>
      <c r="BE115" s="169">
        <f>IF(N115="základní",J115,0)</f>
        <v>0</v>
      </c>
      <c r="BF115" s="169">
        <f>IF(N115="snížená",J115,0)</f>
        <v>0</v>
      </c>
      <c r="BG115" s="169">
        <f>IF(N115="zákl. přenesená",J115,0)</f>
        <v>0</v>
      </c>
      <c r="BH115" s="169">
        <f>IF(N115="sníž. přenesená",J115,0)</f>
        <v>0</v>
      </c>
      <c r="BI115" s="169">
        <f>IF(N115="nulová",J115,0)</f>
        <v>0</v>
      </c>
      <c r="BJ115" s="18" t="s">
        <v>23</v>
      </c>
      <c r="BK115" s="169">
        <f>ROUND(I115*H115,2)</f>
        <v>0</v>
      </c>
      <c r="BL115" s="18" t="s">
        <v>206</v>
      </c>
      <c r="BM115" s="18" t="s">
        <v>266</v>
      </c>
    </row>
    <row r="116" spans="2:47" s="1" customFormat="1" ht="66" customHeight="1">
      <c r="B116" s="35"/>
      <c r="D116" s="172" t="s">
        <v>208</v>
      </c>
      <c r="F116" s="173" t="s">
        <v>240</v>
      </c>
      <c r="I116" s="133"/>
      <c r="L116" s="35"/>
      <c r="M116" s="64"/>
      <c r="N116" s="36"/>
      <c r="O116" s="36"/>
      <c r="P116" s="36"/>
      <c r="Q116" s="36"/>
      <c r="R116" s="36"/>
      <c r="S116" s="36"/>
      <c r="T116" s="65"/>
      <c r="AT116" s="18" t="s">
        <v>208</v>
      </c>
      <c r="AU116" s="18" t="s">
        <v>23</v>
      </c>
    </row>
    <row r="117" spans="2:51" s="10" customFormat="1" ht="22.5" customHeight="1">
      <c r="B117" s="174"/>
      <c r="D117" s="172" t="s">
        <v>214</v>
      </c>
      <c r="E117" s="175" t="s">
        <v>267</v>
      </c>
      <c r="F117" s="176" t="s">
        <v>268</v>
      </c>
      <c r="H117" s="177">
        <v>180</v>
      </c>
      <c r="I117" s="178"/>
      <c r="L117" s="174"/>
      <c r="M117" s="179"/>
      <c r="N117" s="180"/>
      <c r="O117" s="180"/>
      <c r="P117" s="180"/>
      <c r="Q117" s="180"/>
      <c r="R117" s="180"/>
      <c r="S117" s="180"/>
      <c r="T117" s="181"/>
      <c r="AT117" s="175" t="s">
        <v>214</v>
      </c>
      <c r="AU117" s="175" t="s">
        <v>23</v>
      </c>
      <c r="AV117" s="10" t="s">
        <v>88</v>
      </c>
      <c r="AW117" s="10" t="s">
        <v>42</v>
      </c>
      <c r="AX117" s="10" t="s">
        <v>80</v>
      </c>
      <c r="AY117" s="175" t="s">
        <v>200</v>
      </c>
    </row>
    <row r="118" spans="2:51" s="10" customFormat="1" ht="22.5" customHeight="1">
      <c r="B118" s="174"/>
      <c r="D118" s="172" t="s">
        <v>214</v>
      </c>
      <c r="E118" s="175" t="s">
        <v>114</v>
      </c>
      <c r="F118" s="176" t="s">
        <v>269</v>
      </c>
      <c r="H118" s="177">
        <v>33</v>
      </c>
      <c r="I118" s="178"/>
      <c r="L118" s="174"/>
      <c r="M118" s="179"/>
      <c r="N118" s="180"/>
      <c r="O118" s="180"/>
      <c r="P118" s="180"/>
      <c r="Q118" s="180"/>
      <c r="R118" s="180"/>
      <c r="S118" s="180"/>
      <c r="T118" s="181"/>
      <c r="AT118" s="175" t="s">
        <v>214</v>
      </c>
      <c r="AU118" s="175" t="s">
        <v>23</v>
      </c>
      <c r="AV118" s="10" t="s">
        <v>88</v>
      </c>
      <c r="AW118" s="10" t="s">
        <v>42</v>
      </c>
      <c r="AX118" s="10" t="s">
        <v>80</v>
      </c>
      <c r="AY118" s="175" t="s">
        <v>200</v>
      </c>
    </row>
    <row r="119" spans="2:51" s="10" customFormat="1" ht="22.5" customHeight="1">
      <c r="B119" s="174"/>
      <c r="D119" s="170" t="s">
        <v>214</v>
      </c>
      <c r="E119" s="182" t="s">
        <v>270</v>
      </c>
      <c r="F119" s="183" t="s">
        <v>271</v>
      </c>
      <c r="H119" s="184">
        <v>213</v>
      </c>
      <c r="I119" s="178"/>
      <c r="L119" s="174"/>
      <c r="M119" s="179"/>
      <c r="N119" s="180"/>
      <c r="O119" s="180"/>
      <c r="P119" s="180"/>
      <c r="Q119" s="180"/>
      <c r="R119" s="180"/>
      <c r="S119" s="180"/>
      <c r="T119" s="181"/>
      <c r="AT119" s="175" t="s">
        <v>214</v>
      </c>
      <c r="AU119" s="175" t="s">
        <v>23</v>
      </c>
      <c r="AV119" s="10" t="s">
        <v>88</v>
      </c>
      <c r="AW119" s="10" t="s">
        <v>42</v>
      </c>
      <c r="AX119" s="10" t="s">
        <v>23</v>
      </c>
      <c r="AY119" s="175" t="s">
        <v>200</v>
      </c>
    </row>
    <row r="120" spans="2:65" s="1" customFormat="1" ht="22.5" customHeight="1">
      <c r="B120" s="157"/>
      <c r="C120" s="158" t="s">
        <v>28</v>
      </c>
      <c r="D120" s="158" t="s">
        <v>201</v>
      </c>
      <c r="E120" s="159" t="s">
        <v>272</v>
      </c>
      <c r="F120" s="160" t="s">
        <v>273</v>
      </c>
      <c r="G120" s="161" t="s">
        <v>265</v>
      </c>
      <c r="H120" s="162">
        <v>320</v>
      </c>
      <c r="I120" s="163"/>
      <c r="J120" s="164">
        <f>ROUND(I120*H120,2)</f>
        <v>0</v>
      </c>
      <c r="K120" s="160" t="s">
        <v>205</v>
      </c>
      <c r="L120" s="35"/>
      <c r="M120" s="165" t="s">
        <v>78</v>
      </c>
      <c r="N120" s="166" t="s">
        <v>50</v>
      </c>
      <c r="O120" s="36"/>
      <c r="P120" s="167">
        <f>O120*H120</f>
        <v>0</v>
      </c>
      <c r="Q120" s="167">
        <v>0</v>
      </c>
      <c r="R120" s="167">
        <f>Q120*H120</f>
        <v>0</v>
      </c>
      <c r="S120" s="167">
        <v>0</v>
      </c>
      <c r="T120" s="168">
        <f>S120*H120</f>
        <v>0</v>
      </c>
      <c r="AR120" s="18" t="s">
        <v>206</v>
      </c>
      <c r="AT120" s="18" t="s">
        <v>201</v>
      </c>
      <c r="AU120" s="18" t="s">
        <v>23</v>
      </c>
      <c r="AY120" s="18" t="s">
        <v>200</v>
      </c>
      <c r="BE120" s="169">
        <f>IF(N120="základní",J120,0)</f>
        <v>0</v>
      </c>
      <c r="BF120" s="169">
        <f>IF(N120="snížená",J120,0)</f>
        <v>0</v>
      </c>
      <c r="BG120" s="169">
        <f>IF(N120="zákl. přenesená",J120,0)</f>
        <v>0</v>
      </c>
      <c r="BH120" s="169">
        <f>IF(N120="sníž. přenesená",J120,0)</f>
        <v>0</v>
      </c>
      <c r="BI120" s="169">
        <f>IF(N120="nulová",J120,0)</f>
        <v>0</v>
      </c>
      <c r="BJ120" s="18" t="s">
        <v>23</v>
      </c>
      <c r="BK120" s="169">
        <f>ROUND(I120*H120,2)</f>
        <v>0</v>
      </c>
      <c r="BL120" s="18" t="s">
        <v>206</v>
      </c>
      <c r="BM120" s="18" t="s">
        <v>274</v>
      </c>
    </row>
    <row r="121" spans="2:47" s="1" customFormat="1" ht="66" customHeight="1">
      <c r="B121" s="35"/>
      <c r="D121" s="170" t="s">
        <v>208</v>
      </c>
      <c r="F121" s="171" t="s">
        <v>240</v>
      </c>
      <c r="I121" s="133"/>
      <c r="L121" s="35"/>
      <c r="M121" s="64"/>
      <c r="N121" s="36"/>
      <c r="O121" s="36"/>
      <c r="P121" s="36"/>
      <c r="Q121" s="36"/>
      <c r="R121" s="36"/>
      <c r="S121" s="36"/>
      <c r="T121" s="65"/>
      <c r="AT121" s="18" t="s">
        <v>208</v>
      </c>
      <c r="AU121" s="18" t="s">
        <v>23</v>
      </c>
    </row>
    <row r="122" spans="2:65" s="1" customFormat="1" ht="22.5" customHeight="1">
      <c r="B122" s="157"/>
      <c r="C122" s="158" t="s">
        <v>275</v>
      </c>
      <c r="D122" s="158" t="s">
        <v>201</v>
      </c>
      <c r="E122" s="159" t="s">
        <v>276</v>
      </c>
      <c r="F122" s="160" t="s">
        <v>277</v>
      </c>
      <c r="G122" s="161" t="s">
        <v>265</v>
      </c>
      <c r="H122" s="162">
        <v>415</v>
      </c>
      <c r="I122" s="163"/>
      <c r="J122" s="164">
        <f>ROUND(I122*H122,2)</f>
        <v>0</v>
      </c>
      <c r="K122" s="160" t="s">
        <v>205</v>
      </c>
      <c r="L122" s="35"/>
      <c r="M122" s="165" t="s">
        <v>78</v>
      </c>
      <c r="N122" s="166" t="s">
        <v>50</v>
      </c>
      <c r="O122" s="36"/>
      <c r="P122" s="167">
        <f>O122*H122</f>
        <v>0</v>
      </c>
      <c r="Q122" s="167">
        <v>0</v>
      </c>
      <c r="R122" s="167">
        <f>Q122*H122</f>
        <v>0</v>
      </c>
      <c r="S122" s="167">
        <v>0</v>
      </c>
      <c r="T122" s="168">
        <f>S122*H122</f>
        <v>0</v>
      </c>
      <c r="AR122" s="18" t="s">
        <v>206</v>
      </c>
      <c r="AT122" s="18" t="s">
        <v>201</v>
      </c>
      <c r="AU122" s="18" t="s">
        <v>23</v>
      </c>
      <c r="AY122" s="18" t="s">
        <v>200</v>
      </c>
      <c r="BE122" s="169">
        <f>IF(N122="základní",J122,0)</f>
        <v>0</v>
      </c>
      <c r="BF122" s="169">
        <f>IF(N122="snížená",J122,0)</f>
        <v>0</v>
      </c>
      <c r="BG122" s="169">
        <f>IF(N122="zákl. přenesená",J122,0)</f>
        <v>0</v>
      </c>
      <c r="BH122" s="169">
        <f>IF(N122="sníž. přenesená",J122,0)</f>
        <v>0</v>
      </c>
      <c r="BI122" s="169">
        <f>IF(N122="nulová",J122,0)</f>
        <v>0</v>
      </c>
      <c r="BJ122" s="18" t="s">
        <v>23</v>
      </c>
      <c r="BK122" s="169">
        <f>ROUND(I122*H122,2)</f>
        <v>0</v>
      </c>
      <c r="BL122" s="18" t="s">
        <v>206</v>
      </c>
      <c r="BM122" s="18" t="s">
        <v>278</v>
      </c>
    </row>
    <row r="123" spans="2:47" s="1" customFormat="1" ht="66" customHeight="1">
      <c r="B123" s="35"/>
      <c r="D123" s="172" t="s">
        <v>208</v>
      </c>
      <c r="F123" s="173" t="s">
        <v>279</v>
      </c>
      <c r="I123" s="133"/>
      <c r="L123" s="35"/>
      <c r="M123" s="64"/>
      <c r="N123" s="36"/>
      <c r="O123" s="36"/>
      <c r="P123" s="36"/>
      <c r="Q123" s="36"/>
      <c r="R123" s="36"/>
      <c r="S123" s="36"/>
      <c r="T123" s="65"/>
      <c r="AT123" s="18" t="s">
        <v>208</v>
      </c>
      <c r="AU123" s="18" t="s">
        <v>23</v>
      </c>
    </row>
    <row r="124" spans="2:51" s="10" customFormat="1" ht="22.5" customHeight="1">
      <c r="B124" s="174"/>
      <c r="D124" s="170" t="s">
        <v>214</v>
      </c>
      <c r="E124" s="182" t="s">
        <v>280</v>
      </c>
      <c r="F124" s="183" t="s">
        <v>281</v>
      </c>
      <c r="H124" s="184">
        <v>415</v>
      </c>
      <c r="I124" s="178"/>
      <c r="L124" s="174"/>
      <c r="M124" s="179"/>
      <c r="N124" s="180"/>
      <c r="O124" s="180"/>
      <c r="P124" s="180"/>
      <c r="Q124" s="180"/>
      <c r="R124" s="180"/>
      <c r="S124" s="180"/>
      <c r="T124" s="181"/>
      <c r="AT124" s="175" t="s">
        <v>214</v>
      </c>
      <c r="AU124" s="175" t="s">
        <v>23</v>
      </c>
      <c r="AV124" s="10" t="s">
        <v>88</v>
      </c>
      <c r="AW124" s="10" t="s">
        <v>42</v>
      </c>
      <c r="AX124" s="10" t="s">
        <v>23</v>
      </c>
      <c r="AY124" s="175" t="s">
        <v>200</v>
      </c>
    </row>
    <row r="125" spans="2:65" s="1" customFormat="1" ht="22.5" customHeight="1">
      <c r="B125" s="157"/>
      <c r="C125" s="158" t="s">
        <v>282</v>
      </c>
      <c r="D125" s="158" t="s">
        <v>201</v>
      </c>
      <c r="E125" s="159" t="s">
        <v>283</v>
      </c>
      <c r="F125" s="160" t="s">
        <v>284</v>
      </c>
      <c r="G125" s="161" t="s">
        <v>204</v>
      </c>
      <c r="H125" s="162">
        <v>828</v>
      </c>
      <c r="I125" s="163"/>
      <c r="J125" s="164">
        <f>ROUND(I125*H125,2)</f>
        <v>0</v>
      </c>
      <c r="K125" s="160" t="s">
        <v>205</v>
      </c>
      <c r="L125" s="35"/>
      <c r="M125" s="165" t="s">
        <v>78</v>
      </c>
      <c r="N125" s="166" t="s">
        <v>50</v>
      </c>
      <c r="O125" s="36"/>
      <c r="P125" s="167">
        <f>O125*H125</f>
        <v>0</v>
      </c>
      <c r="Q125" s="167">
        <v>0</v>
      </c>
      <c r="R125" s="167">
        <f>Q125*H125</f>
        <v>0</v>
      </c>
      <c r="S125" s="167">
        <v>0</v>
      </c>
      <c r="T125" s="168">
        <f>S125*H125</f>
        <v>0</v>
      </c>
      <c r="AR125" s="18" t="s">
        <v>206</v>
      </c>
      <c r="AT125" s="18" t="s">
        <v>201</v>
      </c>
      <c r="AU125" s="18" t="s">
        <v>23</v>
      </c>
      <c r="AY125" s="18" t="s">
        <v>200</v>
      </c>
      <c r="BE125" s="169">
        <f>IF(N125="základní",J125,0)</f>
        <v>0</v>
      </c>
      <c r="BF125" s="169">
        <f>IF(N125="snížená",J125,0)</f>
        <v>0</v>
      </c>
      <c r="BG125" s="169">
        <f>IF(N125="zákl. přenesená",J125,0)</f>
        <v>0</v>
      </c>
      <c r="BH125" s="169">
        <f>IF(N125="sníž. přenesená",J125,0)</f>
        <v>0</v>
      </c>
      <c r="BI125" s="169">
        <f>IF(N125="nulová",J125,0)</f>
        <v>0</v>
      </c>
      <c r="BJ125" s="18" t="s">
        <v>23</v>
      </c>
      <c r="BK125" s="169">
        <f>ROUND(I125*H125,2)</f>
        <v>0</v>
      </c>
      <c r="BL125" s="18" t="s">
        <v>206</v>
      </c>
      <c r="BM125" s="18" t="s">
        <v>285</v>
      </c>
    </row>
    <row r="126" spans="2:47" s="1" customFormat="1" ht="66" customHeight="1">
      <c r="B126" s="35"/>
      <c r="D126" s="172" t="s">
        <v>208</v>
      </c>
      <c r="F126" s="173" t="s">
        <v>240</v>
      </c>
      <c r="I126" s="133"/>
      <c r="L126" s="35"/>
      <c r="M126" s="64"/>
      <c r="N126" s="36"/>
      <c r="O126" s="36"/>
      <c r="P126" s="36"/>
      <c r="Q126" s="36"/>
      <c r="R126" s="36"/>
      <c r="S126" s="36"/>
      <c r="T126" s="65"/>
      <c r="AT126" s="18" t="s">
        <v>208</v>
      </c>
      <c r="AU126" s="18" t="s">
        <v>23</v>
      </c>
    </row>
    <row r="127" spans="2:51" s="10" customFormat="1" ht="22.5" customHeight="1">
      <c r="B127" s="174"/>
      <c r="D127" s="172" t="s">
        <v>214</v>
      </c>
      <c r="E127" s="175" t="s">
        <v>286</v>
      </c>
      <c r="F127" s="176" t="s">
        <v>247</v>
      </c>
      <c r="H127" s="177">
        <v>699</v>
      </c>
      <c r="I127" s="178"/>
      <c r="L127" s="174"/>
      <c r="M127" s="179"/>
      <c r="N127" s="180"/>
      <c r="O127" s="180"/>
      <c r="P127" s="180"/>
      <c r="Q127" s="180"/>
      <c r="R127" s="180"/>
      <c r="S127" s="180"/>
      <c r="T127" s="181"/>
      <c r="AT127" s="175" t="s">
        <v>214</v>
      </c>
      <c r="AU127" s="175" t="s">
        <v>23</v>
      </c>
      <c r="AV127" s="10" t="s">
        <v>88</v>
      </c>
      <c r="AW127" s="10" t="s">
        <v>42</v>
      </c>
      <c r="AX127" s="10" t="s">
        <v>80</v>
      </c>
      <c r="AY127" s="175" t="s">
        <v>200</v>
      </c>
    </row>
    <row r="128" spans="2:51" s="10" customFormat="1" ht="22.5" customHeight="1">
      <c r="B128" s="174"/>
      <c r="D128" s="172" t="s">
        <v>214</v>
      </c>
      <c r="E128" s="175" t="s">
        <v>111</v>
      </c>
      <c r="F128" s="176" t="s">
        <v>287</v>
      </c>
      <c r="H128" s="177">
        <v>129</v>
      </c>
      <c r="I128" s="178"/>
      <c r="L128" s="174"/>
      <c r="M128" s="179"/>
      <c r="N128" s="180"/>
      <c r="O128" s="180"/>
      <c r="P128" s="180"/>
      <c r="Q128" s="180"/>
      <c r="R128" s="180"/>
      <c r="S128" s="180"/>
      <c r="T128" s="181"/>
      <c r="AT128" s="175" t="s">
        <v>214</v>
      </c>
      <c r="AU128" s="175" t="s">
        <v>23</v>
      </c>
      <c r="AV128" s="10" t="s">
        <v>88</v>
      </c>
      <c r="AW128" s="10" t="s">
        <v>42</v>
      </c>
      <c r="AX128" s="10" t="s">
        <v>80</v>
      </c>
      <c r="AY128" s="175" t="s">
        <v>200</v>
      </c>
    </row>
    <row r="129" spans="2:51" s="10" customFormat="1" ht="22.5" customHeight="1">
      <c r="B129" s="174"/>
      <c r="D129" s="170" t="s">
        <v>214</v>
      </c>
      <c r="E129" s="182" t="s">
        <v>288</v>
      </c>
      <c r="F129" s="183" t="s">
        <v>289</v>
      </c>
      <c r="H129" s="184">
        <v>828</v>
      </c>
      <c r="I129" s="178"/>
      <c r="L129" s="174"/>
      <c r="M129" s="179"/>
      <c r="N129" s="180"/>
      <c r="O129" s="180"/>
      <c r="P129" s="180"/>
      <c r="Q129" s="180"/>
      <c r="R129" s="180"/>
      <c r="S129" s="180"/>
      <c r="T129" s="181"/>
      <c r="AT129" s="175" t="s">
        <v>214</v>
      </c>
      <c r="AU129" s="175" t="s">
        <v>23</v>
      </c>
      <c r="AV129" s="10" t="s">
        <v>88</v>
      </c>
      <c r="AW129" s="10" t="s">
        <v>42</v>
      </c>
      <c r="AX129" s="10" t="s">
        <v>23</v>
      </c>
      <c r="AY129" s="175" t="s">
        <v>200</v>
      </c>
    </row>
    <row r="130" spans="2:65" s="1" customFormat="1" ht="22.5" customHeight="1">
      <c r="B130" s="157"/>
      <c r="C130" s="158" t="s">
        <v>290</v>
      </c>
      <c r="D130" s="158" t="s">
        <v>201</v>
      </c>
      <c r="E130" s="159" t="s">
        <v>291</v>
      </c>
      <c r="F130" s="160" t="s">
        <v>292</v>
      </c>
      <c r="G130" s="161" t="s">
        <v>204</v>
      </c>
      <c r="H130" s="162">
        <v>226.5</v>
      </c>
      <c r="I130" s="163"/>
      <c r="J130" s="164">
        <f>ROUND(I130*H130,2)</f>
        <v>0</v>
      </c>
      <c r="K130" s="160" t="s">
        <v>205</v>
      </c>
      <c r="L130" s="35"/>
      <c r="M130" s="165" t="s">
        <v>78</v>
      </c>
      <c r="N130" s="166" t="s">
        <v>50</v>
      </c>
      <c r="O130" s="36"/>
      <c r="P130" s="167">
        <f>O130*H130</f>
        <v>0</v>
      </c>
      <c r="Q130" s="167">
        <v>0</v>
      </c>
      <c r="R130" s="167">
        <f>Q130*H130</f>
        <v>0</v>
      </c>
      <c r="S130" s="167">
        <v>0</v>
      </c>
      <c r="T130" s="168">
        <f>S130*H130</f>
        <v>0</v>
      </c>
      <c r="AR130" s="18" t="s">
        <v>206</v>
      </c>
      <c r="AT130" s="18" t="s">
        <v>201</v>
      </c>
      <c r="AU130" s="18" t="s">
        <v>23</v>
      </c>
      <c r="AY130" s="18" t="s">
        <v>200</v>
      </c>
      <c r="BE130" s="169">
        <f>IF(N130="základní",J130,0)</f>
        <v>0</v>
      </c>
      <c r="BF130" s="169">
        <f>IF(N130="snížená",J130,0)</f>
        <v>0</v>
      </c>
      <c r="BG130" s="169">
        <f>IF(N130="zákl. přenesená",J130,0)</f>
        <v>0</v>
      </c>
      <c r="BH130" s="169">
        <f>IF(N130="sníž. přenesená",J130,0)</f>
        <v>0</v>
      </c>
      <c r="BI130" s="169">
        <f>IF(N130="nulová",J130,0)</f>
        <v>0</v>
      </c>
      <c r="BJ130" s="18" t="s">
        <v>23</v>
      </c>
      <c r="BK130" s="169">
        <f>ROUND(I130*H130,2)</f>
        <v>0</v>
      </c>
      <c r="BL130" s="18" t="s">
        <v>206</v>
      </c>
      <c r="BM130" s="18" t="s">
        <v>293</v>
      </c>
    </row>
    <row r="131" spans="2:47" s="1" customFormat="1" ht="342" customHeight="1">
      <c r="B131" s="35"/>
      <c r="D131" s="172" t="s">
        <v>208</v>
      </c>
      <c r="F131" s="173" t="s">
        <v>294</v>
      </c>
      <c r="I131" s="133"/>
      <c r="L131" s="35"/>
      <c r="M131" s="64"/>
      <c r="N131" s="36"/>
      <c r="O131" s="36"/>
      <c r="P131" s="36"/>
      <c r="Q131" s="36"/>
      <c r="R131" s="36"/>
      <c r="S131" s="36"/>
      <c r="T131" s="65"/>
      <c r="AT131" s="18" t="s">
        <v>208</v>
      </c>
      <c r="AU131" s="18" t="s">
        <v>23</v>
      </c>
    </row>
    <row r="132" spans="2:51" s="10" customFormat="1" ht="22.5" customHeight="1">
      <c r="B132" s="174"/>
      <c r="D132" s="170" t="s">
        <v>214</v>
      </c>
      <c r="E132" s="182" t="s">
        <v>295</v>
      </c>
      <c r="F132" s="183" t="s">
        <v>296</v>
      </c>
      <c r="H132" s="184">
        <v>226.5</v>
      </c>
      <c r="I132" s="178"/>
      <c r="L132" s="174"/>
      <c r="M132" s="179"/>
      <c r="N132" s="180"/>
      <c r="O132" s="180"/>
      <c r="P132" s="180"/>
      <c r="Q132" s="180"/>
      <c r="R132" s="180"/>
      <c r="S132" s="180"/>
      <c r="T132" s="181"/>
      <c r="AT132" s="175" t="s">
        <v>214</v>
      </c>
      <c r="AU132" s="175" t="s">
        <v>23</v>
      </c>
      <c r="AV132" s="10" t="s">
        <v>88</v>
      </c>
      <c r="AW132" s="10" t="s">
        <v>42</v>
      </c>
      <c r="AX132" s="10" t="s">
        <v>23</v>
      </c>
      <c r="AY132" s="175" t="s">
        <v>200</v>
      </c>
    </row>
    <row r="133" spans="2:65" s="1" customFormat="1" ht="22.5" customHeight="1">
      <c r="B133" s="157"/>
      <c r="C133" s="158" t="s">
        <v>297</v>
      </c>
      <c r="D133" s="158" t="s">
        <v>201</v>
      </c>
      <c r="E133" s="159" t="s">
        <v>298</v>
      </c>
      <c r="F133" s="160" t="s">
        <v>299</v>
      </c>
      <c r="G133" s="161" t="s">
        <v>204</v>
      </c>
      <c r="H133" s="162">
        <v>140</v>
      </c>
      <c r="I133" s="163"/>
      <c r="J133" s="164">
        <f>ROUND(I133*H133,2)</f>
        <v>0</v>
      </c>
      <c r="K133" s="160" t="s">
        <v>205</v>
      </c>
      <c r="L133" s="35"/>
      <c r="M133" s="165" t="s">
        <v>78</v>
      </c>
      <c r="N133" s="166" t="s">
        <v>50</v>
      </c>
      <c r="O133" s="36"/>
      <c r="P133" s="167">
        <f>O133*H133</f>
        <v>0</v>
      </c>
      <c r="Q133" s="167">
        <v>0</v>
      </c>
      <c r="R133" s="167">
        <f>Q133*H133</f>
        <v>0</v>
      </c>
      <c r="S133" s="167">
        <v>0</v>
      </c>
      <c r="T133" s="168">
        <f>S133*H133</f>
        <v>0</v>
      </c>
      <c r="AR133" s="18" t="s">
        <v>206</v>
      </c>
      <c r="AT133" s="18" t="s">
        <v>201</v>
      </c>
      <c r="AU133" s="18" t="s">
        <v>23</v>
      </c>
      <c r="AY133" s="18" t="s">
        <v>200</v>
      </c>
      <c r="BE133" s="169">
        <f>IF(N133="základní",J133,0)</f>
        <v>0</v>
      </c>
      <c r="BF133" s="169">
        <f>IF(N133="snížená",J133,0)</f>
        <v>0</v>
      </c>
      <c r="BG133" s="169">
        <f>IF(N133="zákl. přenesená",J133,0)</f>
        <v>0</v>
      </c>
      <c r="BH133" s="169">
        <f>IF(N133="sníž. přenesená",J133,0)</f>
        <v>0</v>
      </c>
      <c r="BI133" s="169">
        <f>IF(N133="nulová",J133,0)</f>
        <v>0</v>
      </c>
      <c r="BJ133" s="18" t="s">
        <v>23</v>
      </c>
      <c r="BK133" s="169">
        <f>ROUND(I133*H133,2)</f>
        <v>0</v>
      </c>
      <c r="BL133" s="18" t="s">
        <v>206</v>
      </c>
      <c r="BM133" s="18" t="s">
        <v>300</v>
      </c>
    </row>
    <row r="134" spans="2:47" s="1" customFormat="1" ht="306" customHeight="1">
      <c r="B134" s="35"/>
      <c r="D134" s="172" t="s">
        <v>208</v>
      </c>
      <c r="F134" s="173" t="s">
        <v>301</v>
      </c>
      <c r="I134" s="133"/>
      <c r="L134" s="35"/>
      <c r="M134" s="64"/>
      <c r="N134" s="36"/>
      <c r="O134" s="36"/>
      <c r="P134" s="36"/>
      <c r="Q134" s="36"/>
      <c r="R134" s="36"/>
      <c r="S134" s="36"/>
      <c r="T134" s="65"/>
      <c r="AT134" s="18" t="s">
        <v>208</v>
      </c>
      <c r="AU134" s="18" t="s">
        <v>23</v>
      </c>
    </row>
    <row r="135" spans="2:51" s="10" customFormat="1" ht="22.5" customHeight="1">
      <c r="B135" s="174"/>
      <c r="D135" s="170" t="s">
        <v>214</v>
      </c>
      <c r="E135" s="182" t="s">
        <v>302</v>
      </c>
      <c r="F135" s="183" t="s">
        <v>303</v>
      </c>
      <c r="H135" s="184">
        <v>140</v>
      </c>
      <c r="I135" s="178"/>
      <c r="L135" s="174"/>
      <c r="M135" s="179"/>
      <c r="N135" s="180"/>
      <c r="O135" s="180"/>
      <c r="P135" s="180"/>
      <c r="Q135" s="180"/>
      <c r="R135" s="180"/>
      <c r="S135" s="180"/>
      <c r="T135" s="181"/>
      <c r="AT135" s="175" t="s">
        <v>214</v>
      </c>
      <c r="AU135" s="175" t="s">
        <v>23</v>
      </c>
      <c r="AV135" s="10" t="s">
        <v>88</v>
      </c>
      <c r="AW135" s="10" t="s">
        <v>42</v>
      </c>
      <c r="AX135" s="10" t="s">
        <v>23</v>
      </c>
      <c r="AY135" s="175" t="s">
        <v>200</v>
      </c>
    </row>
    <row r="136" spans="2:65" s="1" customFormat="1" ht="22.5" customHeight="1">
      <c r="B136" s="157"/>
      <c r="C136" s="158" t="s">
        <v>8</v>
      </c>
      <c r="D136" s="158" t="s">
        <v>201</v>
      </c>
      <c r="E136" s="159" t="s">
        <v>304</v>
      </c>
      <c r="F136" s="160" t="s">
        <v>299</v>
      </c>
      <c r="G136" s="161" t="s">
        <v>204</v>
      </c>
      <c r="H136" s="162">
        <v>371</v>
      </c>
      <c r="I136" s="163"/>
      <c r="J136" s="164">
        <f>ROUND(I136*H136,2)</f>
        <v>0</v>
      </c>
      <c r="K136" s="160" t="s">
        <v>205</v>
      </c>
      <c r="L136" s="35"/>
      <c r="M136" s="165" t="s">
        <v>78</v>
      </c>
      <c r="N136" s="166" t="s">
        <v>50</v>
      </c>
      <c r="O136" s="36"/>
      <c r="P136" s="167">
        <f>O136*H136</f>
        <v>0</v>
      </c>
      <c r="Q136" s="167">
        <v>0</v>
      </c>
      <c r="R136" s="167">
        <f>Q136*H136</f>
        <v>0</v>
      </c>
      <c r="S136" s="167">
        <v>0</v>
      </c>
      <c r="T136" s="168">
        <f>S136*H136</f>
        <v>0</v>
      </c>
      <c r="AR136" s="18" t="s">
        <v>206</v>
      </c>
      <c r="AT136" s="18" t="s">
        <v>201</v>
      </c>
      <c r="AU136" s="18" t="s">
        <v>23</v>
      </c>
      <c r="AY136" s="18" t="s">
        <v>200</v>
      </c>
      <c r="BE136" s="169">
        <f>IF(N136="základní",J136,0)</f>
        <v>0</v>
      </c>
      <c r="BF136" s="169">
        <f>IF(N136="snížená",J136,0)</f>
        <v>0</v>
      </c>
      <c r="BG136" s="169">
        <f>IF(N136="zákl. přenesená",J136,0)</f>
        <v>0</v>
      </c>
      <c r="BH136" s="169">
        <f>IF(N136="sníž. přenesená",J136,0)</f>
        <v>0</v>
      </c>
      <c r="BI136" s="169">
        <f>IF(N136="nulová",J136,0)</f>
        <v>0</v>
      </c>
      <c r="BJ136" s="18" t="s">
        <v>23</v>
      </c>
      <c r="BK136" s="169">
        <f>ROUND(I136*H136,2)</f>
        <v>0</v>
      </c>
      <c r="BL136" s="18" t="s">
        <v>206</v>
      </c>
      <c r="BM136" s="18" t="s">
        <v>305</v>
      </c>
    </row>
    <row r="137" spans="2:47" s="1" customFormat="1" ht="318" customHeight="1">
      <c r="B137" s="35"/>
      <c r="D137" s="172" t="s">
        <v>208</v>
      </c>
      <c r="F137" s="173" t="s">
        <v>306</v>
      </c>
      <c r="I137" s="133"/>
      <c r="L137" s="35"/>
      <c r="M137" s="64"/>
      <c r="N137" s="36"/>
      <c r="O137" s="36"/>
      <c r="P137" s="36"/>
      <c r="Q137" s="36"/>
      <c r="R137" s="36"/>
      <c r="S137" s="36"/>
      <c r="T137" s="65"/>
      <c r="AT137" s="18" t="s">
        <v>208</v>
      </c>
      <c r="AU137" s="18" t="s">
        <v>23</v>
      </c>
    </row>
    <row r="138" spans="2:51" s="10" customFormat="1" ht="22.5" customHeight="1">
      <c r="B138" s="174"/>
      <c r="D138" s="170" t="s">
        <v>214</v>
      </c>
      <c r="E138" s="182" t="s">
        <v>307</v>
      </c>
      <c r="F138" s="183" t="s">
        <v>308</v>
      </c>
      <c r="H138" s="184">
        <v>371</v>
      </c>
      <c r="I138" s="178"/>
      <c r="L138" s="174"/>
      <c r="M138" s="179"/>
      <c r="N138" s="180"/>
      <c r="O138" s="180"/>
      <c r="P138" s="180"/>
      <c r="Q138" s="180"/>
      <c r="R138" s="180"/>
      <c r="S138" s="180"/>
      <c r="T138" s="181"/>
      <c r="AT138" s="175" t="s">
        <v>214</v>
      </c>
      <c r="AU138" s="175" t="s">
        <v>23</v>
      </c>
      <c r="AV138" s="10" t="s">
        <v>88</v>
      </c>
      <c r="AW138" s="10" t="s">
        <v>42</v>
      </c>
      <c r="AX138" s="10" t="s">
        <v>23</v>
      </c>
      <c r="AY138" s="175" t="s">
        <v>200</v>
      </c>
    </row>
    <row r="139" spans="2:65" s="1" customFormat="1" ht="22.5" customHeight="1">
      <c r="B139" s="157"/>
      <c r="C139" s="158" t="s">
        <v>309</v>
      </c>
      <c r="D139" s="158" t="s">
        <v>201</v>
      </c>
      <c r="E139" s="159" t="s">
        <v>310</v>
      </c>
      <c r="F139" s="160" t="s">
        <v>311</v>
      </c>
      <c r="G139" s="161" t="s">
        <v>204</v>
      </c>
      <c r="H139" s="162">
        <v>8.1</v>
      </c>
      <c r="I139" s="163"/>
      <c r="J139" s="164">
        <f>ROUND(I139*H139,2)</f>
        <v>0</v>
      </c>
      <c r="K139" s="160" t="s">
        <v>205</v>
      </c>
      <c r="L139" s="35"/>
      <c r="M139" s="165" t="s">
        <v>78</v>
      </c>
      <c r="N139" s="166" t="s">
        <v>50</v>
      </c>
      <c r="O139" s="36"/>
      <c r="P139" s="167">
        <f>O139*H139</f>
        <v>0</v>
      </c>
      <c r="Q139" s="167">
        <v>0</v>
      </c>
      <c r="R139" s="167">
        <f>Q139*H139</f>
        <v>0</v>
      </c>
      <c r="S139" s="167">
        <v>0</v>
      </c>
      <c r="T139" s="168">
        <f>S139*H139</f>
        <v>0</v>
      </c>
      <c r="AR139" s="18" t="s">
        <v>206</v>
      </c>
      <c r="AT139" s="18" t="s">
        <v>201</v>
      </c>
      <c r="AU139" s="18" t="s">
        <v>23</v>
      </c>
      <c r="AY139" s="18" t="s">
        <v>200</v>
      </c>
      <c r="BE139" s="169">
        <f>IF(N139="základní",J139,0)</f>
        <v>0</v>
      </c>
      <c r="BF139" s="169">
        <f>IF(N139="snížená",J139,0)</f>
        <v>0</v>
      </c>
      <c r="BG139" s="169">
        <f>IF(N139="zákl. přenesená",J139,0)</f>
        <v>0</v>
      </c>
      <c r="BH139" s="169">
        <f>IF(N139="sníž. přenesená",J139,0)</f>
        <v>0</v>
      </c>
      <c r="BI139" s="169">
        <f>IF(N139="nulová",J139,0)</f>
        <v>0</v>
      </c>
      <c r="BJ139" s="18" t="s">
        <v>23</v>
      </c>
      <c r="BK139" s="169">
        <f>ROUND(I139*H139,2)</f>
        <v>0</v>
      </c>
      <c r="BL139" s="18" t="s">
        <v>206</v>
      </c>
      <c r="BM139" s="18" t="s">
        <v>312</v>
      </c>
    </row>
    <row r="140" spans="2:47" s="1" customFormat="1" ht="306" customHeight="1">
      <c r="B140" s="35"/>
      <c r="D140" s="172" t="s">
        <v>208</v>
      </c>
      <c r="F140" s="173" t="s">
        <v>313</v>
      </c>
      <c r="I140" s="133"/>
      <c r="L140" s="35"/>
      <c r="M140" s="64"/>
      <c r="N140" s="36"/>
      <c r="O140" s="36"/>
      <c r="P140" s="36"/>
      <c r="Q140" s="36"/>
      <c r="R140" s="36"/>
      <c r="S140" s="36"/>
      <c r="T140" s="65"/>
      <c r="AT140" s="18" t="s">
        <v>208</v>
      </c>
      <c r="AU140" s="18" t="s">
        <v>23</v>
      </c>
    </row>
    <row r="141" spans="2:51" s="10" customFormat="1" ht="22.5" customHeight="1">
      <c r="B141" s="174"/>
      <c r="D141" s="170" t="s">
        <v>214</v>
      </c>
      <c r="E141" s="182" t="s">
        <v>314</v>
      </c>
      <c r="F141" s="183" t="s">
        <v>315</v>
      </c>
      <c r="H141" s="184">
        <v>8.1</v>
      </c>
      <c r="I141" s="178"/>
      <c r="L141" s="174"/>
      <c r="M141" s="179"/>
      <c r="N141" s="180"/>
      <c r="O141" s="180"/>
      <c r="P141" s="180"/>
      <c r="Q141" s="180"/>
      <c r="R141" s="180"/>
      <c r="S141" s="180"/>
      <c r="T141" s="181"/>
      <c r="AT141" s="175" t="s">
        <v>214</v>
      </c>
      <c r="AU141" s="175" t="s">
        <v>23</v>
      </c>
      <c r="AV141" s="10" t="s">
        <v>88</v>
      </c>
      <c r="AW141" s="10" t="s">
        <v>42</v>
      </c>
      <c r="AX141" s="10" t="s">
        <v>23</v>
      </c>
      <c r="AY141" s="175" t="s">
        <v>200</v>
      </c>
    </row>
    <row r="142" spans="2:65" s="1" customFormat="1" ht="22.5" customHeight="1">
      <c r="B142" s="157"/>
      <c r="C142" s="158" t="s">
        <v>316</v>
      </c>
      <c r="D142" s="158" t="s">
        <v>201</v>
      </c>
      <c r="E142" s="159" t="s">
        <v>317</v>
      </c>
      <c r="F142" s="160" t="s">
        <v>318</v>
      </c>
      <c r="G142" s="161" t="s">
        <v>204</v>
      </c>
      <c r="H142" s="162">
        <v>14.35</v>
      </c>
      <c r="I142" s="163"/>
      <c r="J142" s="164">
        <f>ROUND(I142*H142,2)</f>
        <v>0</v>
      </c>
      <c r="K142" s="160" t="s">
        <v>205</v>
      </c>
      <c r="L142" s="35"/>
      <c r="M142" s="165" t="s">
        <v>78</v>
      </c>
      <c r="N142" s="166" t="s">
        <v>50</v>
      </c>
      <c r="O142" s="36"/>
      <c r="P142" s="167">
        <f>O142*H142</f>
        <v>0</v>
      </c>
      <c r="Q142" s="167">
        <v>0</v>
      </c>
      <c r="R142" s="167">
        <f>Q142*H142</f>
        <v>0</v>
      </c>
      <c r="S142" s="167">
        <v>0</v>
      </c>
      <c r="T142" s="168">
        <f>S142*H142</f>
        <v>0</v>
      </c>
      <c r="AR142" s="18" t="s">
        <v>206</v>
      </c>
      <c r="AT142" s="18" t="s">
        <v>201</v>
      </c>
      <c r="AU142" s="18" t="s">
        <v>23</v>
      </c>
      <c r="AY142" s="18" t="s">
        <v>200</v>
      </c>
      <c r="BE142" s="169">
        <f>IF(N142="základní",J142,0)</f>
        <v>0</v>
      </c>
      <c r="BF142" s="169">
        <f>IF(N142="snížená",J142,0)</f>
        <v>0</v>
      </c>
      <c r="BG142" s="169">
        <f>IF(N142="zákl. přenesená",J142,0)</f>
        <v>0</v>
      </c>
      <c r="BH142" s="169">
        <f>IF(N142="sníž. přenesená",J142,0)</f>
        <v>0</v>
      </c>
      <c r="BI142" s="169">
        <f>IF(N142="nulová",J142,0)</f>
        <v>0</v>
      </c>
      <c r="BJ142" s="18" t="s">
        <v>23</v>
      </c>
      <c r="BK142" s="169">
        <f>ROUND(I142*H142,2)</f>
        <v>0</v>
      </c>
      <c r="BL142" s="18" t="s">
        <v>206</v>
      </c>
      <c r="BM142" s="18" t="s">
        <v>319</v>
      </c>
    </row>
    <row r="143" spans="2:47" s="1" customFormat="1" ht="306" customHeight="1">
      <c r="B143" s="35"/>
      <c r="D143" s="172" t="s">
        <v>208</v>
      </c>
      <c r="F143" s="173" t="s">
        <v>320</v>
      </c>
      <c r="I143" s="133"/>
      <c r="L143" s="35"/>
      <c r="M143" s="64"/>
      <c r="N143" s="36"/>
      <c r="O143" s="36"/>
      <c r="P143" s="36"/>
      <c r="Q143" s="36"/>
      <c r="R143" s="36"/>
      <c r="S143" s="36"/>
      <c r="T143" s="65"/>
      <c r="AT143" s="18" t="s">
        <v>208</v>
      </c>
      <c r="AU143" s="18" t="s">
        <v>23</v>
      </c>
    </row>
    <row r="144" spans="2:51" s="10" customFormat="1" ht="22.5" customHeight="1">
      <c r="B144" s="174"/>
      <c r="D144" s="170" t="s">
        <v>214</v>
      </c>
      <c r="E144" s="182" t="s">
        <v>321</v>
      </c>
      <c r="F144" s="183" t="s">
        <v>322</v>
      </c>
      <c r="H144" s="184">
        <v>14.35</v>
      </c>
      <c r="I144" s="178"/>
      <c r="L144" s="174"/>
      <c r="M144" s="179"/>
      <c r="N144" s="180"/>
      <c r="O144" s="180"/>
      <c r="P144" s="180"/>
      <c r="Q144" s="180"/>
      <c r="R144" s="180"/>
      <c r="S144" s="180"/>
      <c r="T144" s="181"/>
      <c r="AT144" s="175" t="s">
        <v>214</v>
      </c>
      <c r="AU144" s="175" t="s">
        <v>23</v>
      </c>
      <c r="AV144" s="10" t="s">
        <v>88</v>
      </c>
      <c r="AW144" s="10" t="s">
        <v>42</v>
      </c>
      <c r="AX144" s="10" t="s">
        <v>23</v>
      </c>
      <c r="AY144" s="175" t="s">
        <v>200</v>
      </c>
    </row>
    <row r="145" spans="2:65" s="1" customFormat="1" ht="22.5" customHeight="1">
      <c r="B145" s="157"/>
      <c r="C145" s="158" t="s">
        <v>323</v>
      </c>
      <c r="D145" s="158" t="s">
        <v>201</v>
      </c>
      <c r="E145" s="159" t="s">
        <v>324</v>
      </c>
      <c r="F145" s="160" t="s">
        <v>325</v>
      </c>
      <c r="G145" s="161" t="s">
        <v>204</v>
      </c>
      <c r="H145" s="162">
        <v>226.5</v>
      </c>
      <c r="I145" s="163"/>
      <c r="J145" s="164">
        <f>ROUND(I145*H145,2)</f>
        <v>0</v>
      </c>
      <c r="K145" s="160" t="s">
        <v>205</v>
      </c>
      <c r="L145" s="35"/>
      <c r="M145" s="165" t="s">
        <v>78</v>
      </c>
      <c r="N145" s="166" t="s">
        <v>50</v>
      </c>
      <c r="O145" s="36"/>
      <c r="P145" s="167">
        <f>O145*H145</f>
        <v>0</v>
      </c>
      <c r="Q145" s="167">
        <v>0</v>
      </c>
      <c r="R145" s="167">
        <f>Q145*H145</f>
        <v>0</v>
      </c>
      <c r="S145" s="167">
        <v>0</v>
      </c>
      <c r="T145" s="168">
        <f>S145*H145</f>
        <v>0</v>
      </c>
      <c r="AR145" s="18" t="s">
        <v>206</v>
      </c>
      <c r="AT145" s="18" t="s">
        <v>201</v>
      </c>
      <c r="AU145" s="18" t="s">
        <v>23</v>
      </c>
      <c r="AY145" s="18" t="s">
        <v>200</v>
      </c>
      <c r="BE145" s="169">
        <f>IF(N145="základní",J145,0)</f>
        <v>0</v>
      </c>
      <c r="BF145" s="169">
        <f>IF(N145="snížená",J145,0)</f>
        <v>0</v>
      </c>
      <c r="BG145" s="169">
        <f>IF(N145="zákl. přenesená",J145,0)</f>
        <v>0</v>
      </c>
      <c r="BH145" s="169">
        <f>IF(N145="sníž. přenesená",J145,0)</f>
        <v>0</v>
      </c>
      <c r="BI145" s="169">
        <f>IF(N145="nulová",J145,0)</f>
        <v>0</v>
      </c>
      <c r="BJ145" s="18" t="s">
        <v>23</v>
      </c>
      <c r="BK145" s="169">
        <f>ROUND(I145*H145,2)</f>
        <v>0</v>
      </c>
      <c r="BL145" s="18" t="s">
        <v>206</v>
      </c>
      <c r="BM145" s="18" t="s">
        <v>326</v>
      </c>
    </row>
    <row r="146" spans="2:47" s="1" customFormat="1" ht="186" customHeight="1">
      <c r="B146" s="35"/>
      <c r="D146" s="170" t="s">
        <v>208</v>
      </c>
      <c r="F146" s="171" t="s">
        <v>327</v>
      </c>
      <c r="I146" s="133"/>
      <c r="L146" s="35"/>
      <c r="M146" s="64"/>
      <c r="N146" s="36"/>
      <c r="O146" s="36"/>
      <c r="P146" s="36"/>
      <c r="Q146" s="36"/>
      <c r="R146" s="36"/>
      <c r="S146" s="36"/>
      <c r="T146" s="65"/>
      <c r="AT146" s="18" t="s">
        <v>208</v>
      </c>
      <c r="AU146" s="18" t="s">
        <v>23</v>
      </c>
    </row>
    <row r="147" spans="2:65" s="1" customFormat="1" ht="22.5" customHeight="1">
      <c r="B147" s="157"/>
      <c r="C147" s="158" t="s">
        <v>328</v>
      </c>
      <c r="D147" s="158" t="s">
        <v>201</v>
      </c>
      <c r="E147" s="159" t="s">
        <v>329</v>
      </c>
      <c r="F147" s="160" t="s">
        <v>330</v>
      </c>
      <c r="G147" s="161" t="s">
        <v>204</v>
      </c>
      <c r="H147" s="162">
        <v>140</v>
      </c>
      <c r="I147" s="163"/>
      <c r="J147" s="164">
        <f>ROUND(I147*H147,2)</f>
        <v>0</v>
      </c>
      <c r="K147" s="160" t="s">
        <v>205</v>
      </c>
      <c r="L147" s="35"/>
      <c r="M147" s="165" t="s">
        <v>78</v>
      </c>
      <c r="N147" s="166" t="s">
        <v>50</v>
      </c>
      <c r="O147" s="36"/>
      <c r="P147" s="167">
        <f>O147*H147</f>
        <v>0</v>
      </c>
      <c r="Q147" s="167">
        <v>0</v>
      </c>
      <c r="R147" s="167">
        <f>Q147*H147</f>
        <v>0</v>
      </c>
      <c r="S147" s="167">
        <v>0</v>
      </c>
      <c r="T147" s="168">
        <f>S147*H147</f>
        <v>0</v>
      </c>
      <c r="AR147" s="18" t="s">
        <v>206</v>
      </c>
      <c r="AT147" s="18" t="s">
        <v>201</v>
      </c>
      <c r="AU147" s="18" t="s">
        <v>23</v>
      </c>
      <c r="AY147" s="18" t="s">
        <v>200</v>
      </c>
      <c r="BE147" s="169">
        <f>IF(N147="základní",J147,0)</f>
        <v>0</v>
      </c>
      <c r="BF147" s="169">
        <f>IF(N147="snížená",J147,0)</f>
        <v>0</v>
      </c>
      <c r="BG147" s="169">
        <f>IF(N147="zákl. přenesená",J147,0)</f>
        <v>0</v>
      </c>
      <c r="BH147" s="169">
        <f>IF(N147="sníž. přenesená",J147,0)</f>
        <v>0</v>
      </c>
      <c r="BI147" s="169">
        <f>IF(N147="nulová",J147,0)</f>
        <v>0</v>
      </c>
      <c r="BJ147" s="18" t="s">
        <v>23</v>
      </c>
      <c r="BK147" s="169">
        <f>ROUND(I147*H147,2)</f>
        <v>0</v>
      </c>
      <c r="BL147" s="18" t="s">
        <v>206</v>
      </c>
      <c r="BM147" s="18" t="s">
        <v>331</v>
      </c>
    </row>
    <row r="148" spans="2:47" s="1" customFormat="1" ht="234" customHeight="1">
      <c r="B148" s="35"/>
      <c r="D148" s="172" t="s">
        <v>208</v>
      </c>
      <c r="F148" s="173" t="s">
        <v>332</v>
      </c>
      <c r="I148" s="133"/>
      <c r="L148" s="35"/>
      <c r="M148" s="64"/>
      <c r="N148" s="36"/>
      <c r="O148" s="36"/>
      <c r="P148" s="36"/>
      <c r="Q148" s="36"/>
      <c r="R148" s="36"/>
      <c r="S148" s="36"/>
      <c r="T148" s="65"/>
      <c r="AT148" s="18" t="s">
        <v>208</v>
      </c>
      <c r="AU148" s="18" t="s">
        <v>23</v>
      </c>
    </row>
    <row r="149" spans="2:51" s="10" customFormat="1" ht="22.5" customHeight="1">
      <c r="B149" s="174"/>
      <c r="D149" s="170" t="s">
        <v>214</v>
      </c>
      <c r="E149" s="182" t="s">
        <v>333</v>
      </c>
      <c r="F149" s="183" t="s">
        <v>334</v>
      </c>
      <c r="H149" s="184">
        <v>140</v>
      </c>
      <c r="I149" s="178"/>
      <c r="L149" s="174"/>
      <c r="M149" s="179"/>
      <c r="N149" s="180"/>
      <c r="O149" s="180"/>
      <c r="P149" s="180"/>
      <c r="Q149" s="180"/>
      <c r="R149" s="180"/>
      <c r="S149" s="180"/>
      <c r="T149" s="181"/>
      <c r="AT149" s="175" t="s">
        <v>214</v>
      </c>
      <c r="AU149" s="175" t="s">
        <v>23</v>
      </c>
      <c r="AV149" s="10" t="s">
        <v>88</v>
      </c>
      <c r="AW149" s="10" t="s">
        <v>42</v>
      </c>
      <c r="AX149" s="10" t="s">
        <v>23</v>
      </c>
      <c r="AY149" s="175" t="s">
        <v>200</v>
      </c>
    </row>
    <row r="150" spans="2:65" s="1" customFormat="1" ht="22.5" customHeight="1">
      <c r="B150" s="157"/>
      <c r="C150" s="158" t="s">
        <v>335</v>
      </c>
      <c r="D150" s="158" t="s">
        <v>201</v>
      </c>
      <c r="E150" s="159" t="s">
        <v>336</v>
      </c>
      <c r="F150" s="160" t="s">
        <v>337</v>
      </c>
      <c r="G150" s="161" t="s">
        <v>204</v>
      </c>
      <c r="H150" s="162">
        <v>14.35</v>
      </c>
      <c r="I150" s="163"/>
      <c r="J150" s="164">
        <f>ROUND(I150*H150,2)</f>
        <v>0</v>
      </c>
      <c r="K150" s="160" t="s">
        <v>205</v>
      </c>
      <c r="L150" s="35"/>
      <c r="M150" s="165" t="s">
        <v>78</v>
      </c>
      <c r="N150" s="166" t="s">
        <v>50</v>
      </c>
      <c r="O150" s="36"/>
      <c r="P150" s="167">
        <f>O150*H150</f>
        <v>0</v>
      </c>
      <c r="Q150" s="167">
        <v>0</v>
      </c>
      <c r="R150" s="167">
        <f>Q150*H150</f>
        <v>0</v>
      </c>
      <c r="S150" s="167">
        <v>0</v>
      </c>
      <c r="T150" s="168">
        <f>S150*H150</f>
        <v>0</v>
      </c>
      <c r="AR150" s="18" t="s">
        <v>206</v>
      </c>
      <c r="AT150" s="18" t="s">
        <v>201</v>
      </c>
      <c r="AU150" s="18" t="s">
        <v>23</v>
      </c>
      <c r="AY150" s="18" t="s">
        <v>200</v>
      </c>
      <c r="BE150" s="169">
        <f>IF(N150="základní",J150,0)</f>
        <v>0</v>
      </c>
      <c r="BF150" s="169">
        <f>IF(N150="snížená",J150,0)</f>
        <v>0</v>
      </c>
      <c r="BG150" s="169">
        <f>IF(N150="zákl. přenesená",J150,0)</f>
        <v>0</v>
      </c>
      <c r="BH150" s="169">
        <f>IF(N150="sníž. přenesená",J150,0)</f>
        <v>0</v>
      </c>
      <c r="BI150" s="169">
        <f>IF(N150="nulová",J150,0)</f>
        <v>0</v>
      </c>
      <c r="BJ150" s="18" t="s">
        <v>23</v>
      </c>
      <c r="BK150" s="169">
        <f>ROUND(I150*H150,2)</f>
        <v>0</v>
      </c>
      <c r="BL150" s="18" t="s">
        <v>206</v>
      </c>
      <c r="BM150" s="18" t="s">
        <v>338</v>
      </c>
    </row>
    <row r="151" spans="2:47" s="1" customFormat="1" ht="222" customHeight="1">
      <c r="B151" s="35"/>
      <c r="D151" s="172" t="s">
        <v>208</v>
      </c>
      <c r="F151" s="173" t="s">
        <v>339</v>
      </c>
      <c r="I151" s="133"/>
      <c r="L151" s="35"/>
      <c r="M151" s="64"/>
      <c r="N151" s="36"/>
      <c r="O151" s="36"/>
      <c r="P151" s="36"/>
      <c r="Q151" s="36"/>
      <c r="R151" s="36"/>
      <c r="S151" s="36"/>
      <c r="T151" s="65"/>
      <c r="AT151" s="18" t="s">
        <v>208</v>
      </c>
      <c r="AU151" s="18" t="s">
        <v>23</v>
      </c>
    </row>
    <row r="152" spans="2:51" s="10" customFormat="1" ht="22.5" customHeight="1">
      <c r="B152" s="174"/>
      <c r="D152" s="170" t="s">
        <v>214</v>
      </c>
      <c r="E152" s="182" t="s">
        <v>340</v>
      </c>
      <c r="F152" s="183" t="s">
        <v>341</v>
      </c>
      <c r="H152" s="184">
        <v>14.35</v>
      </c>
      <c r="I152" s="178"/>
      <c r="L152" s="174"/>
      <c r="M152" s="179"/>
      <c r="N152" s="180"/>
      <c r="O152" s="180"/>
      <c r="P152" s="180"/>
      <c r="Q152" s="180"/>
      <c r="R152" s="180"/>
      <c r="S152" s="180"/>
      <c r="T152" s="181"/>
      <c r="AT152" s="175" t="s">
        <v>214</v>
      </c>
      <c r="AU152" s="175" t="s">
        <v>23</v>
      </c>
      <c r="AV152" s="10" t="s">
        <v>88</v>
      </c>
      <c r="AW152" s="10" t="s">
        <v>42</v>
      </c>
      <c r="AX152" s="10" t="s">
        <v>23</v>
      </c>
      <c r="AY152" s="175" t="s">
        <v>200</v>
      </c>
    </row>
    <row r="153" spans="2:65" s="1" customFormat="1" ht="22.5" customHeight="1">
      <c r="B153" s="157"/>
      <c r="C153" s="158" t="s">
        <v>7</v>
      </c>
      <c r="D153" s="158" t="s">
        <v>201</v>
      </c>
      <c r="E153" s="159" t="s">
        <v>342</v>
      </c>
      <c r="F153" s="160" t="s">
        <v>343</v>
      </c>
      <c r="G153" s="161" t="s">
        <v>229</v>
      </c>
      <c r="H153" s="162">
        <v>8328.75</v>
      </c>
      <c r="I153" s="163"/>
      <c r="J153" s="164">
        <f>ROUND(I153*H153,2)</f>
        <v>0</v>
      </c>
      <c r="K153" s="160" t="s">
        <v>205</v>
      </c>
      <c r="L153" s="35"/>
      <c r="M153" s="165" t="s">
        <v>78</v>
      </c>
      <c r="N153" s="166" t="s">
        <v>50</v>
      </c>
      <c r="O153" s="36"/>
      <c r="P153" s="167">
        <f>O153*H153</f>
        <v>0</v>
      </c>
      <c r="Q153" s="167">
        <v>0</v>
      </c>
      <c r="R153" s="167">
        <f>Q153*H153</f>
        <v>0</v>
      </c>
      <c r="S153" s="167">
        <v>0</v>
      </c>
      <c r="T153" s="168">
        <f>S153*H153</f>
        <v>0</v>
      </c>
      <c r="AR153" s="18" t="s">
        <v>206</v>
      </c>
      <c r="AT153" s="18" t="s">
        <v>201</v>
      </c>
      <c r="AU153" s="18" t="s">
        <v>23</v>
      </c>
      <c r="AY153" s="18" t="s">
        <v>200</v>
      </c>
      <c r="BE153" s="169">
        <f>IF(N153="základní",J153,0)</f>
        <v>0</v>
      </c>
      <c r="BF153" s="169">
        <f>IF(N153="snížená",J153,0)</f>
        <v>0</v>
      </c>
      <c r="BG153" s="169">
        <f>IF(N153="zákl. přenesená",J153,0)</f>
        <v>0</v>
      </c>
      <c r="BH153" s="169">
        <f>IF(N153="sníž. přenesená",J153,0)</f>
        <v>0</v>
      </c>
      <c r="BI153" s="169">
        <f>IF(N153="nulová",J153,0)</f>
        <v>0</v>
      </c>
      <c r="BJ153" s="18" t="s">
        <v>23</v>
      </c>
      <c r="BK153" s="169">
        <f>ROUND(I153*H153,2)</f>
        <v>0</v>
      </c>
      <c r="BL153" s="18" t="s">
        <v>206</v>
      </c>
      <c r="BM153" s="18" t="s">
        <v>344</v>
      </c>
    </row>
    <row r="154" spans="2:47" s="1" customFormat="1" ht="30" customHeight="1">
      <c r="B154" s="35"/>
      <c r="D154" s="172" t="s">
        <v>208</v>
      </c>
      <c r="F154" s="173" t="s">
        <v>345</v>
      </c>
      <c r="I154" s="133"/>
      <c r="L154" s="35"/>
      <c r="M154" s="64"/>
      <c r="N154" s="36"/>
      <c r="O154" s="36"/>
      <c r="P154" s="36"/>
      <c r="Q154" s="36"/>
      <c r="R154" s="36"/>
      <c r="S154" s="36"/>
      <c r="T154" s="65"/>
      <c r="AT154" s="18" t="s">
        <v>208</v>
      </c>
      <c r="AU154" s="18" t="s">
        <v>23</v>
      </c>
    </row>
    <row r="155" spans="2:51" s="10" customFormat="1" ht="22.5" customHeight="1">
      <c r="B155" s="174"/>
      <c r="D155" s="172" t="s">
        <v>214</v>
      </c>
      <c r="E155" s="175" t="s">
        <v>346</v>
      </c>
      <c r="F155" s="176" t="s">
        <v>347</v>
      </c>
      <c r="H155" s="177">
        <v>7429.75</v>
      </c>
      <c r="I155" s="178"/>
      <c r="L155" s="174"/>
      <c r="M155" s="179"/>
      <c r="N155" s="180"/>
      <c r="O155" s="180"/>
      <c r="P155" s="180"/>
      <c r="Q155" s="180"/>
      <c r="R155" s="180"/>
      <c r="S155" s="180"/>
      <c r="T155" s="181"/>
      <c r="AT155" s="175" t="s">
        <v>214</v>
      </c>
      <c r="AU155" s="175" t="s">
        <v>23</v>
      </c>
      <c r="AV155" s="10" t="s">
        <v>88</v>
      </c>
      <c r="AW155" s="10" t="s">
        <v>42</v>
      </c>
      <c r="AX155" s="10" t="s">
        <v>80</v>
      </c>
      <c r="AY155" s="175" t="s">
        <v>200</v>
      </c>
    </row>
    <row r="156" spans="2:51" s="10" customFormat="1" ht="22.5" customHeight="1">
      <c r="B156" s="174"/>
      <c r="D156" s="172" t="s">
        <v>214</v>
      </c>
      <c r="E156" s="175" t="s">
        <v>109</v>
      </c>
      <c r="F156" s="176" t="s">
        <v>348</v>
      </c>
      <c r="H156" s="177">
        <v>899</v>
      </c>
      <c r="I156" s="178"/>
      <c r="L156" s="174"/>
      <c r="M156" s="179"/>
      <c r="N156" s="180"/>
      <c r="O156" s="180"/>
      <c r="P156" s="180"/>
      <c r="Q156" s="180"/>
      <c r="R156" s="180"/>
      <c r="S156" s="180"/>
      <c r="T156" s="181"/>
      <c r="AT156" s="175" t="s">
        <v>214</v>
      </c>
      <c r="AU156" s="175" t="s">
        <v>23</v>
      </c>
      <c r="AV156" s="10" t="s">
        <v>88</v>
      </c>
      <c r="AW156" s="10" t="s">
        <v>42</v>
      </c>
      <c r="AX156" s="10" t="s">
        <v>80</v>
      </c>
      <c r="AY156" s="175" t="s">
        <v>200</v>
      </c>
    </row>
    <row r="157" spans="2:51" s="10" customFormat="1" ht="22.5" customHeight="1">
      <c r="B157" s="174"/>
      <c r="D157" s="170" t="s">
        <v>214</v>
      </c>
      <c r="E157" s="182" t="s">
        <v>349</v>
      </c>
      <c r="F157" s="183" t="s">
        <v>350</v>
      </c>
      <c r="H157" s="184">
        <v>8328.75</v>
      </c>
      <c r="I157" s="178"/>
      <c r="L157" s="174"/>
      <c r="M157" s="179"/>
      <c r="N157" s="180"/>
      <c r="O157" s="180"/>
      <c r="P157" s="180"/>
      <c r="Q157" s="180"/>
      <c r="R157" s="180"/>
      <c r="S157" s="180"/>
      <c r="T157" s="181"/>
      <c r="AT157" s="175" t="s">
        <v>214</v>
      </c>
      <c r="AU157" s="175" t="s">
        <v>23</v>
      </c>
      <c r="AV157" s="10" t="s">
        <v>88</v>
      </c>
      <c r="AW157" s="10" t="s">
        <v>42</v>
      </c>
      <c r="AX157" s="10" t="s">
        <v>23</v>
      </c>
      <c r="AY157" s="175" t="s">
        <v>200</v>
      </c>
    </row>
    <row r="158" spans="2:65" s="1" customFormat="1" ht="22.5" customHeight="1">
      <c r="B158" s="157"/>
      <c r="C158" s="158" t="s">
        <v>351</v>
      </c>
      <c r="D158" s="158" t="s">
        <v>201</v>
      </c>
      <c r="E158" s="159" t="s">
        <v>352</v>
      </c>
      <c r="F158" s="160" t="s">
        <v>353</v>
      </c>
      <c r="G158" s="161" t="s">
        <v>229</v>
      </c>
      <c r="H158" s="162">
        <v>345</v>
      </c>
      <c r="I158" s="163"/>
      <c r="J158" s="164">
        <f>ROUND(I158*H158,2)</f>
        <v>0</v>
      </c>
      <c r="K158" s="160" t="s">
        <v>205</v>
      </c>
      <c r="L158" s="35"/>
      <c r="M158" s="165" t="s">
        <v>78</v>
      </c>
      <c r="N158" s="166" t="s">
        <v>50</v>
      </c>
      <c r="O158" s="36"/>
      <c r="P158" s="167">
        <f>O158*H158</f>
        <v>0</v>
      </c>
      <c r="Q158" s="167">
        <v>0</v>
      </c>
      <c r="R158" s="167">
        <f>Q158*H158</f>
        <v>0</v>
      </c>
      <c r="S158" s="167">
        <v>0</v>
      </c>
      <c r="T158" s="168">
        <f>S158*H158</f>
        <v>0</v>
      </c>
      <c r="AR158" s="18" t="s">
        <v>206</v>
      </c>
      <c r="AT158" s="18" t="s">
        <v>201</v>
      </c>
      <c r="AU158" s="18" t="s">
        <v>23</v>
      </c>
      <c r="AY158" s="18" t="s">
        <v>200</v>
      </c>
      <c r="BE158" s="169">
        <f>IF(N158="základní",J158,0)</f>
        <v>0</v>
      </c>
      <c r="BF158" s="169">
        <f>IF(N158="snížená",J158,0)</f>
        <v>0</v>
      </c>
      <c r="BG158" s="169">
        <f>IF(N158="zákl. přenesená",J158,0)</f>
        <v>0</v>
      </c>
      <c r="BH158" s="169">
        <f>IF(N158="sníž. přenesená",J158,0)</f>
        <v>0</v>
      </c>
      <c r="BI158" s="169">
        <f>IF(N158="nulová",J158,0)</f>
        <v>0</v>
      </c>
      <c r="BJ158" s="18" t="s">
        <v>23</v>
      </c>
      <c r="BK158" s="169">
        <f>ROUND(I158*H158,2)</f>
        <v>0</v>
      </c>
      <c r="BL158" s="18" t="s">
        <v>206</v>
      </c>
      <c r="BM158" s="18" t="s">
        <v>354</v>
      </c>
    </row>
    <row r="159" spans="2:47" s="1" customFormat="1" ht="54" customHeight="1">
      <c r="B159" s="35"/>
      <c r="D159" s="172" t="s">
        <v>208</v>
      </c>
      <c r="F159" s="173" t="s">
        <v>355</v>
      </c>
      <c r="I159" s="133"/>
      <c r="L159" s="35"/>
      <c r="M159" s="64"/>
      <c r="N159" s="36"/>
      <c r="O159" s="36"/>
      <c r="P159" s="36"/>
      <c r="Q159" s="36"/>
      <c r="R159" s="36"/>
      <c r="S159" s="36"/>
      <c r="T159" s="65"/>
      <c r="AT159" s="18" t="s">
        <v>208</v>
      </c>
      <c r="AU159" s="18" t="s">
        <v>23</v>
      </c>
    </row>
    <row r="160" spans="2:51" s="10" customFormat="1" ht="22.5" customHeight="1">
      <c r="B160" s="174"/>
      <c r="D160" s="170" t="s">
        <v>214</v>
      </c>
      <c r="E160" s="182" t="s">
        <v>356</v>
      </c>
      <c r="F160" s="183" t="s">
        <v>357</v>
      </c>
      <c r="H160" s="184">
        <v>345</v>
      </c>
      <c r="I160" s="178"/>
      <c r="L160" s="174"/>
      <c r="M160" s="179"/>
      <c r="N160" s="180"/>
      <c r="O160" s="180"/>
      <c r="P160" s="180"/>
      <c r="Q160" s="180"/>
      <c r="R160" s="180"/>
      <c r="S160" s="180"/>
      <c r="T160" s="181"/>
      <c r="AT160" s="175" t="s">
        <v>214</v>
      </c>
      <c r="AU160" s="175" t="s">
        <v>23</v>
      </c>
      <c r="AV160" s="10" t="s">
        <v>88</v>
      </c>
      <c r="AW160" s="10" t="s">
        <v>42</v>
      </c>
      <c r="AX160" s="10" t="s">
        <v>23</v>
      </c>
      <c r="AY160" s="175" t="s">
        <v>200</v>
      </c>
    </row>
    <row r="161" spans="2:65" s="1" customFormat="1" ht="22.5" customHeight="1">
      <c r="B161" s="157"/>
      <c r="C161" s="158" t="s">
        <v>358</v>
      </c>
      <c r="D161" s="158" t="s">
        <v>201</v>
      </c>
      <c r="E161" s="159" t="s">
        <v>359</v>
      </c>
      <c r="F161" s="160" t="s">
        <v>360</v>
      </c>
      <c r="G161" s="161" t="s">
        <v>229</v>
      </c>
      <c r="H161" s="162">
        <v>50</v>
      </c>
      <c r="I161" s="163"/>
      <c r="J161" s="164">
        <f>ROUND(I161*H161,2)</f>
        <v>0</v>
      </c>
      <c r="K161" s="160" t="s">
        <v>205</v>
      </c>
      <c r="L161" s="35"/>
      <c r="M161" s="165" t="s">
        <v>78</v>
      </c>
      <c r="N161" s="166" t="s">
        <v>50</v>
      </c>
      <c r="O161" s="36"/>
      <c r="P161" s="167">
        <f>O161*H161</f>
        <v>0</v>
      </c>
      <c r="Q161" s="167">
        <v>0</v>
      </c>
      <c r="R161" s="167">
        <f>Q161*H161</f>
        <v>0</v>
      </c>
      <c r="S161" s="167">
        <v>0</v>
      </c>
      <c r="T161" s="168">
        <f>S161*H161</f>
        <v>0</v>
      </c>
      <c r="AR161" s="18" t="s">
        <v>206</v>
      </c>
      <c r="AT161" s="18" t="s">
        <v>201</v>
      </c>
      <c r="AU161" s="18" t="s">
        <v>23</v>
      </c>
      <c r="AY161" s="18" t="s">
        <v>200</v>
      </c>
      <c r="BE161" s="169">
        <f>IF(N161="základní",J161,0)</f>
        <v>0</v>
      </c>
      <c r="BF161" s="169">
        <f>IF(N161="snížená",J161,0)</f>
        <v>0</v>
      </c>
      <c r="BG161" s="169">
        <f>IF(N161="zákl. přenesená",J161,0)</f>
        <v>0</v>
      </c>
      <c r="BH161" s="169">
        <f>IF(N161="sníž. přenesená",J161,0)</f>
        <v>0</v>
      </c>
      <c r="BI161" s="169">
        <f>IF(N161="nulová",J161,0)</f>
        <v>0</v>
      </c>
      <c r="BJ161" s="18" t="s">
        <v>23</v>
      </c>
      <c r="BK161" s="169">
        <f>ROUND(I161*H161,2)</f>
        <v>0</v>
      </c>
      <c r="BL161" s="18" t="s">
        <v>206</v>
      </c>
      <c r="BM161" s="18" t="s">
        <v>361</v>
      </c>
    </row>
    <row r="162" spans="2:47" s="1" customFormat="1" ht="42" customHeight="1">
      <c r="B162" s="35"/>
      <c r="D162" s="172" t="s">
        <v>208</v>
      </c>
      <c r="F162" s="173" t="s">
        <v>362</v>
      </c>
      <c r="I162" s="133"/>
      <c r="L162" s="35"/>
      <c r="M162" s="64"/>
      <c r="N162" s="36"/>
      <c r="O162" s="36"/>
      <c r="P162" s="36"/>
      <c r="Q162" s="36"/>
      <c r="R162" s="36"/>
      <c r="S162" s="36"/>
      <c r="T162" s="65"/>
      <c r="AT162" s="18" t="s">
        <v>208</v>
      </c>
      <c r="AU162" s="18" t="s">
        <v>23</v>
      </c>
    </row>
    <row r="163" spans="2:51" s="10" customFormat="1" ht="22.5" customHeight="1">
      <c r="B163" s="174"/>
      <c r="D163" s="170" t="s">
        <v>214</v>
      </c>
      <c r="E163" s="182" t="s">
        <v>363</v>
      </c>
      <c r="F163" s="183" t="s">
        <v>364</v>
      </c>
      <c r="H163" s="184">
        <v>50</v>
      </c>
      <c r="I163" s="178"/>
      <c r="L163" s="174"/>
      <c r="M163" s="179"/>
      <c r="N163" s="180"/>
      <c r="O163" s="180"/>
      <c r="P163" s="180"/>
      <c r="Q163" s="180"/>
      <c r="R163" s="180"/>
      <c r="S163" s="180"/>
      <c r="T163" s="181"/>
      <c r="AT163" s="175" t="s">
        <v>214</v>
      </c>
      <c r="AU163" s="175" t="s">
        <v>23</v>
      </c>
      <c r="AV163" s="10" t="s">
        <v>88</v>
      </c>
      <c r="AW163" s="10" t="s">
        <v>42</v>
      </c>
      <c r="AX163" s="10" t="s">
        <v>23</v>
      </c>
      <c r="AY163" s="175" t="s">
        <v>200</v>
      </c>
    </row>
    <row r="164" spans="2:65" s="1" customFormat="1" ht="22.5" customHeight="1">
      <c r="B164" s="157"/>
      <c r="C164" s="158" t="s">
        <v>365</v>
      </c>
      <c r="D164" s="158" t="s">
        <v>201</v>
      </c>
      <c r="E164" s="159" t="s">
        <v>366</v>
      </c>
      <c r="F164" s="160" t="s">
        <v>367</v>
      </c>
      <c r="G164" s="161" t="s">
        <v>229</v>
      </c>
      <c r="H164" s="162">
        <v>300</v>
      </c>
      <c r="I164" s="163"/>
      <c r="J164" s="164">
        <f>ROUND(I164*H164,2)</f>
        <v>0</v>
      </c>
      <c r="K164" s="160" t="s">
        <v>205</v>
      </c>
      <c r="L164" s="35"/>
      <c r="M164" s="165" t="s">
        <v>78</v>
      </c>
      <c r="N164" s="166" t="s">
        <v>50</v>
      </c>
      <c r="O164" s="36"/>
      <c r="P164" s="167">
        <f>O164*H164</f>
        <v>0</v>
      </c>
      <c r="Q164" s="167">
        <v>0</v>
      </c>
      <c r="R164" s="167">
        <f>Q164*H164</f>
        <v>0</v>
      </c>
      <c r="S164" s="167">
        <v>0</v>
      </c>
      <c r="T164" s="168">
        <f>S164*H164</f>
        <v>0</v>
      </c>
      <c r="AR164" s="18" t="s">
        <v>206</v>
      </c>
      <c r="AT164" s="18" t="s">
        <v>201</v>
      </c>
      <c r="AU164" s="18" t="s">
        <v>23</v>
      </c>
      <c r="AY164" s="18" t="s">
        <v>200</v>
      </c>
      <c r="BE164" s="169">
        <f>IF(N164="základní",J164,0)</f>
        <v>0</v>
      </c>
      <c r="BF164" s="169">
        <f>IF(N164="snížená",J164,0)</f>
        <v>0</v>
      </c>
      <c r="BG164" s="169">
        <f>IF(N164="zákl. přenesená",J164,0)</f>
        <v>0</v>
      </c>
      <c r="BH164" s="169">
        <f>IF(N164="sníž. přenesená",J164,0)</f>
        <v>0</v>
      </c>
      <c r="BI164" s="169">
        <f>IF(N164="nulová",J164,0)</f>
        <v>0</v>
      </c>
      <c r="BJ164" s="18" t="s">
        <v>23</v>
      </c>
      <c r="BK164" s="169">
        <f>ROUND(I164*H164,2)</f>
        <v>0</v>
      </c>
      <c r="BL164" s="18" t="s">
        <v>206</v>
      </c>
      <c r="BM164" s="18" t="s">
        <v>368</v>
      </c>
    </row>
    <row r="165" spans="2:47" s="1" customFormat="1" ht="42" customHeight="1">
      <c r="B165" s="35"/>
      <c r="D165" s="170" t="s">
        <v>208</v>
      </c>
      <c r="F165" s="171" t="s">
        <v>369</v>
      </c>
      <c r="I165" s="133"/>
      <c r="L165" s="35"/>
      <c r="M165" s="64"/>
      <c r="N165" s="36"/>
      <c r="O165" s="36"/>
      <c r="P165" s="36"/>
      <c r="Q165" s="36"/>
      <c r="R165" s="36"/>
      <c r="S165" s="36"/>
      <c r="T165" s="65"/>
      <c r="AT165" s="18" t="s">
        <v>208</v>
      </c>
      <c r="AU165" s="18" t="s">
        <v>23</v>
      </c>
    </row>
    <row r="166" spans="2:65" s="1" customFormat="1" ht="22.5" customHeight="1">
      <c r="B166" s="157"/>
      <c r="C166" s="158" t="s">
        <v>370</v>
      </c>
      <c r="D166" s="158" t="s">
        <v>201</v>
      </c>
      <c r="E166" s="159" t="s">
        <v>371</v>
      </c>
      <c r="F166" s="160" t="s">
        <v>372</v>
      </c>
      <c r="G166" s="161" t="s">
        <v>229</v>
      </c>
      <c r="H166" s="162">
        <v>300</v>
      </c>
      <c r="I166" s="163"/>
      <c r="J166" s="164">
        <f>ROUND(I166*H166,2)</f>
        <v>0</v>
      </c>
      <c r="K166" s="160" t="s">
        <v>205</v>
      </c>
      <c r="L166" s="35"/>
      <c r="M166" s="165" t="s">
        <v>78</v>
      </c>
      <c r="N166" s="166" t="s">
        <v>50</v>
      </c>
      <c r="O166" s="36"/>
      <c r="P166" s="167">
        <f>O166*H166</f>
        <v>0</v>
      </c>
      <c r="Q166" s="167">
        <v>0</v>
      </c>
      <c r="R166" s="167">
        <f>Q166*H166</f>
        <v>0</v>
      </c>
      <c r="S166" s="167">
        <v>0</v>
      </c>
      <c r="T166" s="168">
        <f>S166*H166</f>
        <v>0</v>
      </c>
      <c r="AR166" s="18" t="s">
        <v>206</v>
      </c>
      <c r="AT166" s="18" t="s">
        <v>201</v>
      </c>
      <c r="AU166" s="18" t="s">
        <v>23</v>
      </c>
      <c r="AY166" s="18" t="s">
        <v>200</v>
      </c>
      <c r="BE166" s="169">
        <f>IF(N166="základní",J166,0)</f>
        <v>0</v>
      </c>
      <c r="BF166" s="169">
        <f>IF(N166="snížená",J166,0)</f>
        <v>0</v>
      </c>
      <c r="BG166" s="169">
        <f>IF(N166="zákl. přenesená",J166,0)</f>
        <v>0</v>
      </c>
      <c r="BH166" s="169">
        <f>IF(N166="sníž. přenesená",J166,0)</f>
        <v>0</v>
      </c>
      <c r="BI166" s="169">
        <f>IF(N166="nulová",J166,0)</f>
        <v>0</v>
      </c>
      <c r="BJ166" s="18" t="s">
        <v>23</v>
      </c>
      <c r="BK166" s="169">
        <f>ROUND(I166*H166,2)</f>
        <v>0</v>
      </c>
      <c r="BL166" s="18" t="s">
        <v>206</v>
      </c>
      <c r="BM166" s="18" t="s">
        <v>373</v>
      </c>
    </row>
    <row r="167" spans="2:47" s="1" customFormat="1" ht="54" customHeight="1">
      <c r="B167" s="35"/>
      <c r="D167" s="170" t="s">
        <v>208</v>
      </c>
      <c r="F167" s="171" t="s">
        <v>374</v>
      </c>
      <c r="I167" s="133"/>
      <c r="L167" s="35"/>
      <c r="M167" s="64"/>
      <c r="N167" s="36"/>
      <c r="O167" s="36"/>
      <c r="P167" s="36"/>
      <c r="Q167" s="36"/>
      <c r="R167" s="36"/>
      <c r="S167" s="36"/>
      <c r="T167" s="65"/>
      <c r="AT167" s="18" t="s">
        <v>208</v>
      </c>
      <c r="AU167" s="18" t="s">
        <v>23</v>
      </c>
    </row>
    <row r="168" spans="2:65" s="1" customFormat="1" ht="22.5" customHeight="1">
      <c r="B168" s="157"/>
      <c r="C168" s="158" t="s">
        <v>375</v>
      </c>
      <c r="D168" s="158" t="s">
        <v>201</v>
      </c>
      <c r="E168" s="159" t="s">
        <v>376</v>
      </c>
      <c r="F168" s="160" t="s">
        <v>377</v>
      </c>
      <c r="G168" s="161" t="s">
        <v>229</v>
      </c>
      <c r="H168" s="162">
        <v>307</v>
      </c>
      <c r="I168" s="163"/>
      <c r="J168" s="164">
        <f>ROUND(I168*H168,2)</f>
        <v>0</v>
      </c>
      <c r="K168" s="160" t="s">
        <v>205</v>
      </c>
      <c r="L168" s="35"/>
      <c r="M168" s="165" t="s">
        <v>78</v>
      </c>
      <c r="N168" s="166" t="s">
        <v>50</v>
      </c>
      <c r="O168" s="36"/>
      <c r="P168" s="167">
        <f>O168*H168</f>
        <v>0</v>
      </c>
      <c r="Q168" s="167">
        <v>0</v>
      </c>
      <c r="R168" s="167">
        <f>Q168*H168</f>
        <v>0</v>
      </c>
      <c r="S168" s="167">
        <v>0</v>
      </c>
      <c r="T168" s="168">
        <f>S168*H168</f>
        <v>0</v>
      </c>
      <c r="AR168" s="18" t="s">
        <v>206</v>
      </c>
      <c r="AT168" s="18" t="s">
        <v>201</v>
      </c>
      <c r="AU168" s="18" t="s">
        <v>23</v>
      </c>
      <c r="AY168" s="18" t="s">
        <v>200</v>
      </c>
      <c r="BE168" s="169">
        <f>IF(N168="základní",J168,0)</f>
        <v>0</v>
      </c>
      <c r="BF168" s="169">
        <f>IF(N168="snížená",J168,0)</f>
        <v>0</v>
      </c>
      <c r="BG168" s="169">
        <f>IF(N168="zákl. přenesená",J168,0)</f>
        <v>0</v>
      </c>
      <c r="BH168" s="169">
        <f>IF(N168="sníž. přenesená",J168,0)</f>
        <v>0</v>
      </c>
      <c r="BI168" s="169">
        <f>IF(N168="nulová",J168,0)</f>
        <v>0</v>
      </c>
      <c r="BJ168" s="18" t="s">
        <v>23</v>
      </c>
      <c r="BK168" s="169">
        <f>ROUND(I168*H168,2)</f>
        <v>0</v>
      </c>
      <c r="BL168" s="18" t="s">
        <v>206</v>
      </c>
      <c r="BM168" s="18" t="s">
        <v>378</v>
      </c>
    </row>
    <row r="169" spans="2:47" s="1" customFormat="1" ht="54" customHeight="1">
      <c r="B169" s="35"/>
      <c r="D169" s="172" t="s">
        <v>208</v>
      </c>
      <c r="F169" s="173" t="s">
        <v>379</v>
      </c>
      <c r="I169" s="133"/>
      <c r="L169" s="35"/>
      <c r="M169" s="64"/>
      <c r="N169" s="36"/>
      <c r="O169" s="36"/>
      <c r="P169" s="36"/>
      <c r="Q169" s="36"/>
      <c r="R169" s="36"/>
      <c r="S169" s="36"/>
      <c r="T169" s="65"/>
      <c r="AT169" s="18" t="s">
        <v>208</v>
      </c>
      <c r="AU169" s="18" t="s">
        <v>23</v>
      </c>
    </row>
    <row r="170" spans="2:51" s="10" customFormat="1" ht="22.5" customHeight="1">
      <c r="B170" s="174"/>
      <c r="D170" s="170" t="s">
        <v>214</v>
      </c>
      <c r="E170" s="182" t="s">
        <v>380</v>
      </c>
      <c r="F170" s="183" t="s">
        <v>381</v>
      </c>
      <c r="H170" s="184">
        <v>307</v>
      </c>
      <c r="I170" s="178"/>
      <c r="L170" s="174"/>
      <c r="M170" s="179"/>
      <c r="N170" s="180"/>
      <c r="O170" s="180"/>
      <c r="P170" s="180"/>
      <c r="Q170" s="180"/>
      <c r="R170" s="180"/>
      <c r="S170" s="180"/>
      <c r="T170" s="181"/>
      <c r="AT170" s="175" t="s">
        <v>214</v>
      </c>
      <c r="AU170" s="175" t="s">
        <v>23</v>
      </c>
      <c r="AV170" s="10" t="s">
        <v>88</v>
      </c>
      <c r="AW170" s="10" t="s">
        <v>42</v>
      </c>
      <c r="AX170" s="10" t="s">
        <v>23</v>
      </c>
      <c r="AY170" s="175" t="s">
        <v>200</v>
      </c>
    </row>
    <row r="171" spans="2:65" s="1" customFormat="1" ht="22.5" customHeight="1">
      <c r="B171" s="157"/>
      <c r="C171" s="158" t="s">
        <v>382</v>
      </c>
      <c r="D171" s="158" t="s">
        <v>201</v>
      </c>
      <c r="E171" s="159" t="s">
        <v>383</v>
      </c>
      <c r="F171" s="160" t="s">
        <v>384</v>
      </c>
      <c r="G171" s="161" t="s">
        <v>385</v>
      </c>
      <c r="H171" s="162">
        <v>300</v>
      </c>
      <c r="I171" s="163"/>
      <c r="J171" s="164">
        <f>ROUND(I171*H171,2)</f>
        <v>0</v>
      </c>
      <c r="K171" s="160" t="s">
        <v>205</v>
      </c>
      <c r="L171" s="35"/>
      <c r="M171" s="165" t="s">
        <v>78</v>
      </c>
      <c r="N171" s="166" t="s">
        <v>50</v>
      </c>
      <c r="O171" s="36"/>
      <c r="P171" s="167">
        <f>O171*H171</f>
        <v>0</v>
      </c>
      <c r="Q171" s="167">
        <v>0</v>
      </c>
      <c r="R171" s="167">
        <f>Q171*H171</f>
        <v>0</v>
      </c>
      <c r="S171" s="167">
        <v>0</v>
      </c>
      <c r="T171" s="168">
        <f>S171*H171</f>
        <v>0</v>
      </c>
      <c r="AR171" s="18" t="s">
        <v>206</v>
      </c>
      <c r="AT171" s="18" t="s">
        <v>201</v>
      </c>
      <c r="AU171" s="18" t="s">
        <v>23</v>
      </c>
      <c r="AY171" s="18" t="s">
        <v>200</v>
      </c>
      <c r="BE171" s="169">
        <f>IF(N171="základní",J171,0)</f>
        <v>0</v>
      </c>
      <c r="BF171" s="169">
        <f>IF(N171="snížená",J171,0)</f>
        <v>0</v>
      </c>
      <c r="BG171" s="169">
        <f>IF(N171="zákl. přenesená",J171,0)</f>
        <v>0</v>
      </c>
      <c r="BH171" s="169">
        <f>IF(N171="sníž. přenesená",J171,0)</f>
        <v>0</v>
      </c>
      <c r="BI171" s="169">
        <f>IF(N171="nulová",J171,0)</f>
        <v>0</v>
      </c>
      <c r="BJ171" s="18" t="s">
        <v>23</v>
      </c>
      <c r="BK171" s="169">
        <f>ROUND(I171*H171,2)</f>
        <v>0</v>
      </c>
      <c r="BL171" s="18" t="s">
        <v>206</v>
      </c>
      <c r="BM171" s="18" t="s">
        <v>386</v>
      </c>
    </row>
    <row r="172" spans="2:47" s="1" customFormat="1" ht="78" customHeight="1">
      <c r="B172" s="35"/>
      <c r="D172" s="170" t="s">
        <v>208</v>
      </c>
      <c r="F172" s="171" t="s">
        <v>387</v>
      </c>
      <c r="I172" s="133"/>
      <c r="L172" s="35"/>
      <c r="M172" s="64"/>
      <c r="N172" s="36"/>
      <c r="O172" s="36"/>
      <c r="P172" s="36"/>
      <c r="Q172" s="36"/>
      <c r="R172" s="36"/>
      <c r="S172" s="36"/>
      <c r="T172" s="65"/>
      <c r="AT172" s="18" t="s">
        <v>208</v>
      </c>
      <c r="AU172" s="18" t="s">
        <v>23</v>
      </c>
    </row>
    <row r="173" spans="2:65" s="1" customFormat="1" ht="31.5" customHeight="1">
      <c r="B173" s="157"/>
      <c r="C173" s="158" t="s">
        <v>388</v>
      </c>
      <c r="D173" s="158" t="s">
        <v>201</v>
      </c>
      <c r="E173" s="159" t="s">
        <v>389</v>
      </c>
      <c r="F173" s="160" t="s">
        <v>390</v>
      </c>
      <c r="G173" s="161" t="s">
        <v>385</v>
      </c>
      <c r="H173" s="162">
        <v>6</v>
      </c>
      <c r="I173" s="163"/>
      <c r="J173" s="164">
        <f>ROUND(I173*H173,2)</f>
        <v>0</v>
      </c>
      <c r="K173" s="160" t="s">
        <v>78</v>
      </c>
      <c r="L173" s="35"/>
      <c r="M173" s="165" t="s">
        <v>78</v>
      </c>
      <c r="N173" s="166" t="s">
        <v>50</v>
      </c>
      <c r="O173" s="36"/>
      <c r="P173" s="167">
        <f>O173*H173</f>
        <v>0</v>
      </c>
      <c r="Q173" s="167">
        <v>0</v>
      </c>
      <c r="R173" s="167">
        <f>Q173*H173</f>
        <v>0</v>
      </c>
      <c r="S173" s="167">
        <v>0</v>
      </c>
      <c r="T173" s="168">
        <f>S173*H173</f>
        <v>0</v>
      </c>
      <c r="AR173" s="18" t="s">
        <v>206</v>
      </c>
      <c r="AT173" s="18" t="s">
        <v>201</v>
      </c>
      <c r="AU173" s="18" t="s">
        <v>23</v>
      </c>
      <c r="AY173" s="18" t="s">
        <v>200</v>
      </c>
      <c r="BE173" s="169">
        <f>IF(N173="základní",J173,0)</f>
        <v>0</v>
      </c>
      <c r="BF173" s="169">
        <f>IF(N173="snížená",J173,0)</f>
        <v>0</v>
      </c>
      <c r="BG173" s="169">
        <f>IF(N173="zákl. přenesená",J173,0)</f>
        <v>0</v>
      </c>
      <c r="BH173" s="169">
        <f>IF(N173="sníž. přenesená",J173,0)</f>
        <v>0</v>
      </c>
      <c r="BI173" s="169">
        <f>IF(N173="nulová",J173,0)</f>
        <v>0</v>
      </c>
      <c r="BJ173" s="18" t="s">
        <v>23</v>
      </c>
      <c r="BK173" s="169">
        <f>ROUND(I173*H173,2)</f>
        <v>0</v>
      </c>
      <c r="BL173" s="18" t="s">
        <v>206</v>
      </c>
      <c r="BM173" s="18" t="s">
        <v>391</v>
      </c>
    </row>
    <row r="174" spans="2:47" s="1" customFormat="1" ht="22.5" customHeight="1">
      <c r="B174" s="35"/>
      <c r="D174" s="172" t="s">
        <v>392</v>
      </c>
      <c r="F174" s="185" t="s">
        <v>390</v>
      </c>
      <c r="I174" s="133"/>
      <c r="L174" s="35"/>
      <c r="M174" s="64"/>
      <c r="N174" s="36"/>
      <c r="O174" s="36"/>
      <c r="P174" s="36"/>
      <c r="Q174" s="36"/>
      <c r="R174" s="36"/>
      <c r="S174" s="36"/>
      <c r="T174" s="65"/>
      <c r="AT174" s="18" t="s">
        <v>392</v>
      </c>
      <c r="AU174" s="18" t="s">
        <v>23</v>
      </c>
    </row>
    <row r="175" spans="2:47" s="1" customFormat="1" ht="114" customHeight="1">
      <c r="B175" s="35"/>
      <c r="D175" s="172" t="s">
        <v>208</v>
      </c>
      <c r="F175" s="173" t="s">
        <v>393</v>
      </c>
      <c r="I175" s="133"/>
      <c r="L175" s="35"/>
      <c r="M175" s="64"/>
      <c r="N175" s="36"/>
      <c r="O175" s="36"/>
      <c r="P175" s="36"/>
      <c r="Q175" s="36"/>
      <c r="R175" s="36"/>
      <c r="S175" s="36"/>
      <c r="T175" s="65"/>
      <c r="AT175" s="18" t="s">
        <v>208</v>
      </c>
      <c r="AU175" s="18" t="s">
        <v>23</v>
      </c>
    </row>
    <row r="176" spans="2:63" s="9" customFormat="1" ht="36.75" customHeight="1">
      <c r="B176" s="145"/>
      <c r="D176" s="146" t="s">
        <v>79</v>
      </c>
      <c r="E176" s="147" t="s">
        <v>206</v>
      </c>
      <c r="F176" s="147" t="s">
        <v>394</v>
      </c>
      <c r="I176" s="148"/>
      <c r="J176" s="149">
        <f>BK176</f>
        <v>0</v>
      </c>
      <c r="L176" s="145"/>
      <c r="M176" s="150"/>
      <c r="N176" s="151"/>
      <c r="O176" s="151"/>
      <c r="P176" s="152">
        <f>SUM(P177:P182)</f>
        <v>0</v>
      </c>
      <c r="Q176" s="151"/>
      <c r="R176" s="152">
        <f>SUM(R177:R182)</f>
        <v>0</v>
      </c>
      <c r="S176" s="151"/>
      <c r="T176" s="153">
        <f>SUM(T177:T182)</f>
        <v>0</v>
      </c>
      <c r="AR176" s="154" t="s">
        <v>23</v>
      </c>
      <c r="AT176" s="155" t="s">
        <v>79</v>
      </c>
      <c r="AU176" s="155" t="s">
        <v>80</v>
      </c>
      <c r="AY176" s="154" t="s">
        <v>200</v>
      </c>
      <c r="BK176" s="156">
        <f>SUM(BK177:BK182)</f>
        <v>0</v>
      </c>
    </row>
    <row r="177" spans="2:65" s="1" customFormat="1" ht="22.5" customHeight="1">
      <c r="B177" s="157"/>
      <c r="C177" s="158" t="s">
        <v>395</v>
      </c>
      <c r="D177" s="158" t="s">
        <v>201</v>
      </c>
      <c r="E177" s="159" t="s">
        <v>396</v>
      </c>
      <c r="F177" s="160" t="s">
        <v>397</v>
      </c>
      <c r="G177" s="161" t="s">
        <v>204</v>
      </c>
      <c r="H177" s="162">
        <v>0.519</v>
      </c>
      <c r="I177" s="163"/>
      <c r="J177" s="164">
        <f>ROUND(I177*H177,2)</f>
        <v>0</v>
      </c>
      <c r="K177" s="160" t="s">
        <v>205</v>
      </c>
      <c r="L177" s="35"/>
      <c r="M177" s="165" t="s">
        <v>78</v>
      </c>
      <c r="N177" s="166" t="s">
        <v>50</v>
      </c>
      <c r="O177" s="36"/>
      <c r="P177" s="167">
        <f>O177*H177</f>
        <v>0</v>
      </c>
      <c r="Q177" s="167">
        <v>0</v>
      </c>
      <c r="R177" s="167">
        <f>Q177*H177</f>
        <v>0</v>
      </c>
      <c r="S177" s="167">
        <v>0</v>
      </c>
      <c r="T177" s="168">
        <f>S177*H177</f>
        <v>0</v>
      </c>
      <c r="AR177" s="18" t="s">
        <v>206</v>
      </c>
      <c r="AT177" s="18" t="s">
        <v>201</v>
      </c>
      <c r="AU177" s="18" t="s">
        <v>23</v>
      </c>
      <c r="AY177" s="18" t="s">
        <v>200</v>
      </c>
      <c r="BE177" s="169">
        <f>IF(N177="základní",J177,0)</f>
        <v>0</v>
      </c>
      <c r="BF177" s="169">
        <f>IF(N177="snížená",J177,0)</f>
        <v>0</v>
      </c>
      <c r="BG177" s="169">
        <f>IF(N177="zákl. přenesená",J177,0)</f>
        <v>0</v>
      </c>
      <c r="BH177" s="169">
        <f>IF(N177="sníž. přenesená",J177,0)</f>
        <v>0</v>
      </c>
      <c r="BI177" s="169">
        <f>IF(N177="nulová",J177,0)</f>
        <v>0</v>
      </c>
      <c r="BJ177" s="18" t="s">
        <v>23</v>
      </c>
      <c r="BK177" s="169">
        <f>ROUND(I177*H177,2)</f>
        <v>0</v>
      </c>
      <c r="BL177" s="18" t="s">
        <v>206</v>
      </c>
      <c r="BM177" s="18" t="s">
        <v>398</v>
      </c>
    </row>
    <row r="178" spans="2:47" s="1" customFormat="1" ht="318" customHeight="1">
      <c r="B178" s="35"/>
      <c r="D178" s="172" t="s">
        <v>208</v>
      </c>
      <c r="F178" s="173" t="s">
        <v>399</v>
      </c>
      <c r="I178" s="133"/>
      <c r="L178" s="35"/>
      <c r="M178" s="64"/>
      <c r="N178" s="36"/>
      <c r="O178" s="36"/>
      <c r="P178" s="36"/>
      <c r="Q178" s="36"/>
      <c r="R178" s="36"/>
      <c r="S178" s="36"/>
      <c r="T178" s="65"/>
      <c r="AT178" s="18" t="s">
        <v>208</v>
      </c>
      <c r="AU178" s="18" t="s">
        <v>23</v>
      </c>
    </row>
    <row r="179" spans="2:51" s="10" customFormat="1" ht="22.5" customHeight="1">
      <c r="B179" s="174"/>
      <c r="D179" s="170" t="s">
        <v>214</v>
      </c>
      <c r="E179" s="182" t="s">
        <v>400</v>
      </c>
      <c r="F179" s="183" t="s">
        <v>401</v>
      </c>
      <c r="H179" s="184">
        <v>0.519</v>
      </c>
      <c r="I179" s="178"/>
      <c r="L179" s="174"/>
      <c r="M179" s="179"/>
      <c r="N179" s="180"/>
      <c r="O179" s="180"/>
      <c r="P179" s="180"/>
      <c r="Q179" s="180"/>
      <c r="R179" s="180"/>
      <c r="S179" s="180"/>
      <c r="T179" s="181"/>
      <c r="AT179" s="175" t="s">
        <v>214</v>
      </c>
      <c r="AU179" s="175" t="s">
        <v>23</v>
      </c>
      <c r="AV179" s="10" t="s">
        <v>88</v>
      </c>
      <c r="AW179" s="10" t="s">
        <v>42</v>
      </c>
      <c r="AX179" s="10" t="s">
        <v>23</v>
      </c>
      <c r="AY179" s="175" t="s">
        <v>200</v>
      </c>
    </row>
    <row r="180" spans="2:65" s="1" customFormat="1" ht="22.5" customHeight="1">
      <c r="B180" s="157"/>
      <c r="C180" s="158" t="s">
        <v>402</v>
      </c>
      <c r="D180" s="158" t="s">
        <v>201</v>
      </c>
      <c r="E180" s="159" t="s">
        <v>403</v>
      </c>
      <c r="F180" s="160" t="s">
        <v>404</v>
      </c>
      <c r="G180" s="161" t="s">
        <v>204</v>
      </c>
      <c r="H180" s="162">
        <v>1.013</v>
      </c>
      <c r="I180" s="163"/>
      <c r="J180" s="164">
        <f>ROUND(I180*H180,2)</f>
        <v>0</v>
      </c>
      <c r="K180" s="160" t="s">
        <v>205</v>
      </c>
      <c r="L180" s="35"/>
      <c r="M180" s="165" t="s">
        <v>78</v>
      </c>
      <c r="N180" s="166" t="s">
        <v>50</v>
      </c>
      <c r="O180" s="36"/>
      <c r="P180" s="167">
        <f>O180*H180</f>
        <v>0</v>
      </c>
      <c r="Q180" s="167">
        <v>0</v>
      </c>
      <c r="R180" s="167">
        <f>Q180*H180</f>
        <v>0</v>
      </c>
      <c r="S180" s="167">
        <v>0</v>
      </c>
      <c r="T180" s="168">
        <f>S180*H180</f>
        <v>0</v>
      </c>
      <c r="AR180" s="18" t="s">
        <v>206</v>
      </c>
      <c r="AT180" s="18" t="s">
        <v>201</v>
      </c>
      <c r="AU180" s="18" t="s">
        <v>23</v>
      </c>
      <c r="AY180" s="18" t="s">
        <v>200</v>
      </c>
      <c r="BE180" s="169">
        <f>IF(N180="základní",J180,0)</f>
        <v>0</v>
      </c>
      <c r="BF180" s="169">
        <f>IF(N180="snížená",J180,0)</f>
        <v>0</v>
      </c>
      <c r="BG180" s="169">
        <f>IF(N180="zákl. přenesená",J180,0)</f>
        <v>0</v>
      </c>
      <c r="BH180" s="169">
        <f>IF(N180="sníž. přenesená",J180,0)</f>
        <v>0</v>
      </c>
      <c r="BI180" s="169">
        <f>IF(N180="nulová",J180,0)</f>
        <v>0</v>
      </c>
      <c r="BJ180" s="18" t="s">
        <v>23</v>
      </c>
      <c r="BK180" s="169">
        <f>ROUND(I180*H180,2)</f>
        <v>0</v>
      </c>
      <c r="BL180" s="18" t="s">
        <v>206</v>
      </c>
      <c r="BM180" s="18" t="s">
        <v>405</v>
      </c>
    </row>
    <row r="181" spans="2:47" s="1" customFormat="1" ht="318" customHeight="1">
      <c r="B181" s="35"/>
      <c r="D181" s="172" t="s">
        <v>208</v>
      </c>
      <c r="F181" s="173" t="s">
        <v>406</v>
      </c>
      <c r="I181" s="133"/>
      <c r="L181" s="35"/>
      <c r="M181" s="64"/>
      <c r="N181" s="36"/>
      <c r="O181" s="36"/>
      <c r="P181" s="36"/>
      <c r="Q181" s="36"/>
      <c r="R181" s="36"/>
      <c r="S181" s="36"/>
      <c r="T181" s="65"/>
      <c r="AT181" s="18" t="s">
        <v>208</v>
      </c>
      <c r="AU181" s="18" t="s">
        <v>23</v>
      </c>
    </row>
    <row r="182" spans="2:51" s="10" customFormat="1" ht="22.5" customHeight="1">
      <c r="B182" s="174"/>
      <c r="D182" s="172" t="s">
        <v>214</v>
      </c>
      <c r="E182" s="175" t="s">
        <v>407</v>
      </c>
      <c r="F182" s="176" t="s">
        <v>408</v>
      </c>
      <c r="H182" s="177">
        <v>1.013</v>
      </c>
      <c r="I182" s="178"/>
      <c r="L182" s="174"/>
      <c r="M182" s="179"/>
      <c r="N182" s="180"/>
      <c r="O182" s="180"/>
      <c r="P182" s="180"/>
      <c r="Q182" s="180"/>
      <c r="R182" s="180"/>
      <c r="S182" s="180"/>
      <c r="T182" s="181"/>
      <c r="AT182" s="175" t="s">
        <v>214</v>
      </c>
      <c r="AU182" s="175" t="s">
        <v>23</v>
      </c>
      <c r="AV182" s="10" t="s">
        <v>88</v>
      </c>
      <c r="AW182" s="10" t="s">
        <v>42</v>
      </c>
      <c r="AX182" s="10" t="s">
        <v>23</v>
      </c>
      <c r="AY182" s="175" t="s">
        <v>200</v>
      </c>
    </row>
    <row r="183" spans="2:63" s="9" customFormat="1" ht="36.75" customHeight="1">
      <c r="B183" s="145"/>
      <c r="D183" s="146" t="s">
        <v>79</v>
      </c>
      <c r="E183" s="147" t="s">
        <v>236</v>
      </c>
      <c r="F183" s="147" t="s">
        <v>409</v>
      </c>
      <c r="I183" s="148"/>
      <c r="J183" s="149">
        <f>BK183</f>
        <v>0</v>
      </c>
      <c r="L183" s="145"/>
      <c r="M183" s="150"/>
      <c r="N183" s="151"/>
      <c r="O183" s="151"/>
      <c r="P183" s="152">
        <f>SUM(P184:P267)</f>
        <v>0</v>
      </c>
      <c r="Q183" s="151"/>
      <c r="R183" s="152">
        <f>SUM(R184:R267)</f>
        <v>0</v>
      </c>
      <c r="S183" s="151"/>
      <c r="T183" s="153">
        <f>SUM(T184:T267)</f>
        <v>0</v>
      </c>
      <c r="AR183" s="154" t="s">
        <v>23</v>
      </c>
      <c r="AT183" s="155" t="s">
        <v>79</v>
      </c>
      <c r="AU183" s="155" t="s">
        <v>80</v>
      </c>
      <c r="AY183" s="154" t="s">
        <v>200</v>
      </c>
      <c r="BK183" s="156">
        <f>SUM(BK184:BK267)</f>
        <v>0</v>
      </c>
    </row>
    <row r="184" spans="2:65" s="1" customFormat="1" ht="22.5" customHeight="1">
      <c r="B184" s="157"/>
      <c r="C184" s="158" t="s">
        <v>410</v>
      </c>
      <c r="D184" s="158" t="s">
        <v>201</v>
      </c>
      <c r="E184" s="159" t="s">
        <v>411</v>
      </c>
      <c r="F184" s="160" t="s">
        <v>412</v>
      </c>
      <c r="G184" s="161" t="s">
        <v>204</v>
      </c>
      <c r="H184" s="162">
        <v>879.58</v>
      </c>
      <c r="I184" s="163"/>
      <c r="J184" s="164">
        <f>ROUND(I184*H184,2)</f>
        <v>0</v>
      </c>
      <c r="K184" s="160" t="s">
        <v>205</v>
      </c>
      <c r="L184" s="35"/>
      <c r="M184" s="165" t="s">
        <v>78</v>
      </c>
      <c r="N184" s="166" t="s">
        <v>50</v>
      </c>
      <c r="O184" s="36"/>
      <c r="P184" s="167">
        <f>O184*H184</f>
        <v>0</v>
      </c>
      <c r="Q184" s="167">
        <v>0</v>
      </c>
      <c r="R184" s="167">
        <f>Q184*H184</f>
        <v>0</v>
      </c>
      <c r="S184" s="167">
        <v>0</v>
      </c>
      <c r="T184" s="168">
        <f>S184*H184</f>
        <v>0</v>
      </c>
      <c r="AR184" s="18" t="s">
        <v>206</v>
      </c>
      <c r="AT184" s="18" t="s">
        <v>201</v>
      </c>
      <c r="AU184" s="18" t="s">
        <v>23</v>
      </c>
      <c r="AY184" s="18" t="s">
        <v>200</v>
      </c>
      <c r="BE184" s="169">
        <f>IF(N184="základní",J184,0)</f>
        <v>0</v>
      </c>
      <c r="BF184" s="169">
        <f>IF(N184="snížená",J184,0)</f>
        <v>0</v>
      </c>
      <c r="BG184" s="169">
        <f>IF(N184="zákl. přenesená",J184,0)</f>
        <v>0</v>
      </c>
      <c r="BH184" s="169">
        <f>IF(N184="sníž. přenesená",J184,0)</f>
        <v>0</v>
      </c>
      <c r="BI184" s="169">
        <f>IF(N184="nulová",J184,0)</f>
        <v>0</v>
      </c>
      <c r="BJ184" s="18" t="s">
        <v>23</v>
      </c>
      <c r="BK184" s="169">
        <f>ROUND(I184*H184,2)</f>
        <v>0</v>
      </c>
      <c r="BL184" s="18" t="s">
        <v>206</v>
      </c>
      <c r="BM184" s="18" t="s">
        <v>413</v>
      </c>
    </row>
    <row r="185" spans="2:47" s="1" customFormat="1" ht="114" customHeight="1">
      <c r="B185" s="35"/>
      <c r="D185" s="172" t="s">
        <v>208</v>
      </c>
      <c r="F185" s="173" t="s">
        <v>414</v>
      </c>
      <c r="I185" s="133"/>
      <c r="L185" s="35"/>
      <c r="M185" s="64"/>
      <c r="N185" s="36"/>
      <c r="O185" s="36"/>
      <c r="P185" s="36"/>
      <c r="Q185" s="36"/>
      <c r="R185" s="36"/>
      <c r="S185" s="36"/>
      <c r="T185" s="65"/>
      <c r="AT185" s="18" t="s">
        <v>208</v>
      </c>
      <c r="AU185" s="18" t="s">
        <v>23</v>
      </c>
    </row>
    <row r="186" spans="2:51" s="10" customFormat="1" ht="22.5" customHeight="1">
      <c r="B186" s="174"/>
      <c r="D186" s="170" t="s">
        <v>214</v>
      </c>
      <c r="E186" s="182" t="s">
        <v>415</v>
      </c>
      <c r="F186" s="183" t="s">
        <v>416</v>
      </c>
      <c r="H186" s="184">
        <v>879.58</v>
      </c>
      <c r="I186" s="178"/>
      <c r="L186" s="174"/>
      <c r="M186" s="179"/>
      <c r="N186" s="180"/>
      <c r="O186" s="180"/>
      <c r="P186" s="180"/>
      <c r="Q186" s="180"/>
      <c r="R186" s="180"/>
      <c r="S186" s="180"/>
      <c r="T186" s="181"/>
      <c r="AT186" s="175" t="s">
        <v>214</v>
      </c>
      <c r="AU186" s="175" t="s">
        <v>23</v>
      </c>
      <c r="AV186" s="10" t="s">
        <v>88</v>
      </c>
      <c r="AW186" s="10" t="s">
        <v>42</v>
      </c>
      <c r="AX186" s="10" t="s">
        <v>23</v>
      </c>
      <c r="AY186" s="175" t="s">
        <v>200</v>
      </c>
    </row>
    <row r="187" spans="2:65" s="1" customFormat="1" ht="22.5" customHeight="1">
      <c r="B187" s="157"/>
      <c r="C187" s="158" t="s">
        <v>170</v>
      </c>
      <c r="D187" s="158" t="s">
        <v>201</v>
      </c>
      <c r="E187" s="159" t="s">
        <v>417</v>
      </c>
      <c r="F187" s="160" t="s">
        <v>418</v>
      </c>
      <c r="G187" s="161" t="s">
        <v>204</v>
      </c>
      <c r="H187" s="162">
        <v>1212.28</v>
      </c>
      <c r="I187" s="163"/>
      <c r="J187" s="164">
        <f>ROUND(I187*H187,2)</f>
        <v>0</v>
      </c>
      <c r="K187" s="160" t="s">
        <v>205</v>
      </c>
      <c r="L187" s="35"/>
      <c r="M187" s="165" t="s">
        <v>78</v>
      </c>
      <c r="N187" s="166" t="s">
        <v>50</v>
      </c>
      <c r="O187" s="36"/>
      <c r="P187" s="167">
        <f>O187*H187</f>
        <v>0</v>
      </c>
      <c r="Q187" s="167">
        <v>0</v>
      </c>
      <c r="R187" s="167">
        <f>Q187*H187</f>
        <v>0</v>
      </c>
      <c r="S187" s="167">
        <v>0</v>
      </c>
      <c r="T187" s="168">
        <f>S187*H187</f>
        <v>0</v>
      </c>
      <c r="AR187" s="18" t="s">
        <v>206</v>
      </c>
      <c r="AT187" s="18" t="s">
        <v>201</v>
      </c>
      <c r="AU187" s="18" t="s">
        <v>23</v>
      </c>
      <c r="AY187" s="18" t="s">
        <v>200</v>
      </c>
      <c r="BE187" s="169">
        <f>IF(N187="základní",J187,0)</f>
        <v>0</v>
      </c>
      <c r="BF187" s="169">
        <f>IF(N187="snížená",J187,0)</f>
        <v>0</v>
      </c>
      <c r="BG187" s="169">
        <f>IF(N187="zákl. přenesená",J187,0)</f>
        <v>0</v>
      </c>
      <c r="BH187" s="169">
        <f>IF(N187="sníž. přenesená",J187,0)</f>
        <v>0</v>
      </c>
      <c r="BI187" s="169">
        <f>IF(N187="nulová",J187,0)</f>
        <v>0</v>
      </c>
      <c r="BJ187" s="18" t="s">
        <v>23</v>
      </c>
      <c r="BK187" s="169">
        <f>ROUND(I187*H187,2)</f>
        <v>0</v>
      </c>
      <c r="BL187" s="18" t="s">
        <v>206</v>
      </c>
      <c r="BM187" s="18" t="s">
        <v>419</v>
      </c>
    </row>
    <row r="188" spans="2:47" s="1" customFormat="1" ht="90" customHeight="1">
      <c r="B188" s="35"/>
      <c r="D188" s="172" t="s">
        <v>208</v>
      </c>
      <c r="F188" s="173" t="s">
        <v>420</v>
      </c>
      <c r="I188" s="133"/>
      <c r="L188" s="35"/>
      <c r="M188" s="64"/>
      <c r="N188" s="36"/>
      <c r="O188" s="36"/>
      <c r="P188" s="36"/>
      <c r="Q188" s="36"/>
      <c r="R188" s="36"/>
      <c r="S188" s="36"/>
      <c r="T188" s="65"/>
      <c r="AT188" s="18" t="s">
        <v>208</v>
      </c>
      <c r="AU188" s="18" t="s">
        <v>23</v>
      </c>
    </row>
    <row r="189" spans="2:51" s="10" customFormat="1" ht="22.5" customHeight="1">
      <c r="B189" s="174"/>
      <c r="D189" s="172" t="s">
        <v>214</v>
      </c>
      <c r="E189" s="175" t="s">
        <v>421</v>
      </c>
      <c r="F189" s="176" t="s">
        <v>422</v>
      </c>
      <c r="H189" s="177">
        <v>879.58</v>
      </c>
      <c r="I189" s="178"/>
      <c r="L189" s="174"/>
      <c r="M189" s="179"/>
      <c r="N189" s="180"/>
      <c r="O189" s="180"/>
      <c r="P189" s="180"/>
      <c r="Q189" s="180"/>
      <c r="R189" s="180"/>
      <c r="S189" s="180"/>
      <c r="T189" s="181"/>
      <c r="AT189" s="175" t="s">
        <v>214</v>
      </c>
      <c r="AU189" s="175" t="s">
        <v>23</v>
      </c>
      <c r="AV189" s="10" t="s">
        <v>88</v>
      </c>
      <c r="AW189" s="10" t="s">
        <v>42</v>
      </c>
      <c r="AX189" s="10" t="s">
        <v>80</v>
      </c>
      <c r="AY189" s="175" t="s">
        <v>200</v>
      </c>
    </row>
    <row r="190" spans="2:51" s="10" customFormat="1" ht="22.5" customHeight="1">
      <c r="B190" s="174"/>
      <c r="D190" s="172" t="s">
        <v>214</v>
      </c>
      <c r="E190" s="175" t="s">
        <v>117</v>
      </c>
      <c r="F190" s="176" t="s">
        <v>423</v>
      </c>
      <c r="H190" s="177">
        <v>10.2</v>
      </c>
      <c r="I190" s="178"/>
      <c r="L190" s="174"/>
      <c r="M190" s="179"/>
      <c r="N190" s="180"/>
      <c r="O190" s="180"/>
      <c r="P190" s="180"/>
      <c r="Q190" s="180"/>
      <c r="R190" s="180"/>
      <c r="S190" s="180"/>
      <c r="T190" s="181"/>
      <c r="AT190" s="175" t="s">
        <v>214</v>
      </c>
      <c r="AU190" s="175" t="s">
        <v>23</v>
      </c>
      <c r="AV190" s="10" t="s">
        <v>88</v>
      </c>
      <c r="AW190" s="10" t="s">
        <v>42</v>
      </c>
      <c r="AX190" s="10" t="s">
        <v>80</v>
      </c>
      <c r="AY190" s="175" t="s">
        <v>200</v>
      </c>
    </row>
    <row r="191" spans="2:51" s="10" customFormat="1" ht="22.5" customHeight="1">
      <c r="B191" s="174"/>
      <c r="D191" s="172" t="s">
        <v>214</v>
      </c>
      <c r="E191" s="175" t="s">
        <v>120</v>
      </c>
      <c r="F191" s="176" t="s">
        <v>424</v>
      </c>
      <c r="H191" s="177">
        <v>7.5</v>
      </c>
      <c r="I191" s="178"/>
      <c r="L191" s="174"/>
      <c r="M191" s="179"/>
      <c r="N191" s="180"/>
      <c r="O191" s="180"/>
      <c r="P191" s="180"/>
      <c r="Q191" s="180"/>
      <c r="R191" s="180"/>
      <c r="S191" s="180"/>
      <c r="T191" s="181"/>
      <c r="AT191" s="175" t="s">
        <v>214</v>
      </c>
      <c r="AU191" s="175" t="s">
        <v>23</v>
      </c>
      <c r="AV191" s="10" t="s">
        <v>88</v>
      </c>
      <c r="AW191" s="10" t="s">
        <v>42</v>
      </c>
      <c r="AX191" s="10" t="s">
        <v>80</v>
      </c>
      <c r="AY191" s="175" t="s">
        <v>200</v>
      </c>
    </row>
    <row r="192" spans="2:51" s="10" customFormat="1" ht="22.5" customHeight="1">
      <c r="B192" s="174"/>
      <c r="D192" s="172" t="s">
        <v>214</v>
      </c>
      <c r="E192" s="175" t="s">
        <v>124</v>
      </c>
      <c r="F192" s="176" t="s">
        <v>425</v>
      </c>
      <c r="H192" s="177">
        <v>262.5</v>
      </c>
      <c r="I192" s="178"/>
      <c r="L192" s="174"/>
      <c r="M192" s="179"/>
      <c r="N192" s="180"/>
      <c r="O192" s="180"/>
      <c r="P192" s="180"/>
      <c r="Q192" s="180"/>
      <c r="R192" s="180"/>
      <c r="S192" s="180"/>
      <c r="T192" s="181"/>
      <c r="AT192" s="175" t="s">
        <v>214</v>
      </c>
      <c r="AU192" s="175" t="s">
        <v>23</v>
      </c>
      <c r="AV192" s="10" t="s">
        <v>88</v>
      </c>
      <c r="AW192" s="10" t="s">
        <v>42</v>
      </c>
      <c r="AX192" s="10" t="s">
        <v>80</v>
      </c>
      <c r="AY192" s="175" t="s">
        <v>200</v>
      </c>
    </row>
    <row r="193" spans="2:51" s="10" customFormat="1" ht="22.5" customHeight="1">
      <c r="B193" s="174"/>
      <c r="D193" s="172" t="s">
        <v>214</v>
      </c>
      <c r="E193" s="175" t="s">
        <v>128</v>
      </c>
      <c r="F193" s="176" t="s">
        <v>426</v>
      </c>
      <c r="H193" s="177">
        <v>52.5</v>
      </c>
      <c r="I193" s="178"/>
      <c r="L193" s="174"/>
      <c r="M193" s="179"/>
      <c r="N193" s="180"/>
      <c r="O193" s="180"/>
      <c r="P193" s="180"/>
      <c r="Q193" s="180"/>
      <c r="R193" s="180"/>
      <c r="S193" s="180"/>
      <c r="T193" s="181"/>
      <c r="AT193" s="175" t="s">
        <v>214</v>
      </c>
      <c r="AU193" s="175" t="s">
        <v>23</v>
      </c>
      <c r="AV193" s="10" t="s">
        <v>88</v>
      </c>
      <c r="AW193" s="10" t="s">
        <v>42</v>
      </c>
      <c r="AX193" s="10" t="s">
        <v>80</v>
      </c>
      <c r="AY193" s="175" t="s">
        <v>200</v>
      </c>
    </row>
    <row r="194" spans="2:51" s="10" customFormat="1" ht="22.5" customHeight="1">
      <c r="B194" s="174"/>
      <c r="D194" s="170" t="s">
        <v>214</v>
      </c>
      <c r="E194" s="182" t="s">
        <v>427</v>
      </c>
      <c r="F194" s="183" t="s">
        <v>428</v>
      </c>
      <c r="H194" s="184">
        <v>1212.28</v>
      </c>
      <c r="I194" s="178"/>
      <c r="L194" s="174"/>
      <c r="M194" s="179"/>
      <c r="N194" s="180"/>
      <c r="O194" s="180"/>
      <c r="P194" s="180"/>
      <c r="Q194" s="180"/>
      <c r="R194" s="180"/>
      <c r="S194" s="180"/>
      <c r="T194" s="181"/>
      <c r="AT194" s="175" t="s">
        <v>214</v>
      </c>
      <c r="AU194" s="175" t="s">
        <v>23</v>
      </c>
      <c r="AV194" s="10" t="s">
        <v>88</v>
      </c>
      <c r="AW194" s="10" t="s">
        <v>42</v>
      </c>
      <c r="AX194" s="10" t="s">
        <v>23</v>
      </c>
      <c r="AY194" s="175" t="s">
        <v>200</v>
      </c>
    </row>
    <row r="195" spans="2:65" s="1" customFormat="1" ht="22.5" customHeight="1">
      <c r="B195" s="157"/>
      <c r="C195" s="158" t="s">
        <v>115</v>
      </c>
      <c r="D195" s="158" t="s">
        <v>201</v>
      </c>
      <c r="E195" s="159" t="s">
        <v>429</v>
      </c>
      <c r="F195" s="160" t="s">
        <v>430</v>
      </c>
      <c r="G195" s="161" t="s">
        <v>204</v>
      </c>
      <c r="H195" s="162">
        <v>329.05</v>
      </c>
      <c r="I195" s="163"/>
      <c r="J195" s="164">
        <f>ROUND(I195*H195,2)</f>
        <v>0</v>
      </c>
      <c r="K195" s="160" t="s">
        <v>78</v>
      </c>
      <c r="L195" s="35"/>
      <c r="M195" s="165" t="s">
        <v>78</v>
      </c>
      <c r="N195" s="166" t="s">
        <v>50</v>
      </c>
      <c r="O195" s="36"/>
      <c r="P195" s="167">
        <f>O195*H195</f>
        <v>0</v>
      </c>
      <c r="Q195" s="167">
        <v>0</v>
      </c>
      <c r="R195" s="167">
        <f>Q195*H195</f>
        <v>0</v>
      </c>
      <c r="S195" s="167">
        <v>0</v>
      </c>
      <c r="T195" s="168">
        <f>S195*H195</f>
        <v>0</v>
      </c>
      <c r="AR195" s="18" t="s">
        <v>206</v>
      </c>
      <c r="AT195" s="18" t="s">
        <v>201</v>
      </c>
      <c r="AU195" s="18" t="s">
        <v>23</v>
      </c>
      <c r="AY195" s="18" t="s">
        <v>200</v>
      </c>
      <c r="BE195" s="169">
        <f>IF(N195="základní",J195,0)</f>
        <v>0</v>
      </c>
      <c r="BF195" s="169">
        <f>IF(N195="snížená",J195,0)</f>
        <v>0</v>
      </c>
      <c r="BG195" s="169">
        <f>IF(N195="zákl. přenesená",J195,0)</f>
        <v>0</v>
      </c>
      <c r="BH195" s="169">
        <f>IF(N195="sníž. přenesená",J195,0)</f>
        <v>0</v>
      </c>
      <c r="BI195" s="169">
        <f>IF(N195="nulová",J195,0)</f>
        <v>0</v>
      </c>
      <c r="BJ195" s="18" t="s">
        <v>23</v>
      </c>
      <c r="BK195" s="169">
        <f>ROUND(I195*H195,2)</f>
        <v>0</v>
      </c>
      <c r="BL195" s="18" t="s">
        <v>206</v>
      </c>
      <c r="BM195" s="18" t="s">
        <v>431</v>
      </c>
    </row>
    <row r="196" spans="2:47" s="1" customFormat="1" ht="22.5" customHeight="1">
      <c r="B196" s="35"/>
      <c r="D196" s="172" t="s">
        <v>392</v>
      </c>
      <c r="F196" s="185" t="s">
        <v>430</v>
      </c>
      <c r="I196" s="133"/>
      <c r="L196" s="35"/>
      <c r="M196" s="64"/>
      <c r="N196" s="36"/>
      <c r="O196" s="36"/>
      <c r="P196" s="36"/>
      <c r="Q196" s="36"/>
      <c r="R196" s="36"/>
      <c r="S196" s="36"/>
      <c r="T196" s="65"/>
      <c r="AT196" s="18" t="s">
        <v>392</v>
      </c>
      <c r="AU196" s="18" t="s">
        <v>23</v>
      </c>
    </row>
    <row r="197" spans="2:47" s="1" customFormat="1" ht="66" customHeight="1">
      <c r="B197" s="35"/>
      <c r="D197" s="172" t="s">
        <v>208</v>
      </c>
      <c r="F197" s="173" t="s">
        <v>432</v>
      </c>
      <c r="I197" s="133"/>
      <c r="L197" s="35"/>
      <c r="M197" s="64"/>
      <c r="N197" s="36"/>
      <c r="O197" s="36"/>
      <c r="P197" s="36"/>
      <c r="Q197" s="36"/>
      <c r="R197" s="36"/>
      <c r="S197" s="36"/>
      <c r="T197" s="65"/>
      <c r="AT197" s="18" t="s">
        <v>208</v>
      </c>
      <c r="AU197" s="18" t="s">
        <v>23</v>
      </c>
    </row>
    <row r="198" spans="2:51" s="10" customFormat="1" ht="22.5" customHeight="1">
      <c r="B198" s="174"/>
      <c r="D198" s="170" t="s">
        <v>214</v>
      </c>
      <c r="E198" s="182" t="s">
        <v>433</v>
      </c>
      <c r="F198" s="183" t="s">
        <v>434</v>
      </c>
      <c r="H198" s="184">
        <v>329.05</v>
      </c>
      <c r="I198" s="178"/>
      <c r="L198" s="174"/>
      <c r="M198" s="179"/>
      <c r="N198" s="180"/>
      <c r="O198" s="180"/>
      <c r="P198" s="180"/>
      <c r="Q198" s="180"/>
      <c r="R198" s="180"/>
      <c r="S198" s="180"/>
      <c r="T198" s="181"/>
      <c r="AT198" s="175" t="s">
        <v>214</v>
      </c>
      <c r="AU198" s="175" t="s">
        <v>23</v>
      </c>
      <c r="AV198" s="10" t="s">
        <v>88</v>
      </c>
      <c r="AW198" s="10" t="s">
        <v>42</v>
      </c>
      <c r="AX198" s="10" t="s">
        <v>23</v>
      </c>
      <c r="AY198" s="175" t="s">
        <v>200</v>
      </c>
    </row>
    <row r="199" spans="2:65" s="1" customFormat="1" ht="22.5" customHeight="1">
      <c r="B199" s="157"/>
      <c r="C199" s="158" t="s">
        <v>435</v>
      </c>
      <c r="D199" s="158" t="s">
        <v>201</v>
      </c>
      <c r="E199" s="159" t="s">
        <v>436</v>
      </c>
      <c r="F199" s="160" t="s">
        <v>437</v>
      </c>
      <c r="G199" s="161" t="s">
        <v>229</v>
      </c>
      <c r="H199" s="162">
        <v>16110</v>
      </c>
      <c r="I199" s="163"/>
      <c r="J199" s="164">
        <f>ROUND(I199*H199,2)</f>
        <v>0</v>
      </c>
      <c r="K199" s="160" t="s">
        <v>205</v>
      </c>
      <c r="L199" s="35"/>
      <c r="M199" s="165" t="s">
        <v>78</v>
      </c>
      <c r="N199" s="166" t="s">
        <v>50</v>
      </c>
      <c r="O199" s="36"/>
      <c r="P199" s="167">
        <f>O199*H199</f>
        <v>0</v>
      </c>
      <c r="Q199" s="167">
        <v>0</v>
      </c>
      <c r="R199" s="167">
        <f>Q199*H199</f>
        <v>0</v>
      </c>
      <c r="S199" s="167">
        <v>0</v>
      </c>
      <c r="T199" s="168">
        <f>S199*H199</f>
        <v>0</v>
      </c>
      <c r="AR199" s="18" t="s">
        <v>206</v>
      </c>
      <c r="AT199" s="18" t="s">
        <v>201</v>
      </c>
      <c r="AU199" s="18" t="s">
        <v>23</v>
      </c>
      <c r="AY199" s="18" t="s">
        <v>200</v>
      </c>
      <c r="BE199" s="169">
        <f>IF(N199="základní",J199,0)</f>
        <v>0</v>
      </c>
      <c r="BF199" s="169">
        <f>IF(N199="snížená",J199,0)</f>
        <v>0</v>
      </c>
      <c r="BG199" s="169">
        <f>IF(N199="zákl. přenesená",J199,0)</f>
        <v>0</v>
      </c>
      <c r="BH199" s="169">
        <f>IF(N199="sníž. přenesená",J199,0)</f>
        <v>0</v>
      </c>
      <c r="BI199" s="169">
        <f>IF(N199="nulová",J199,0)</f>
        <v>0</v>
      </c>
      <c r="BJ199" s="18" t="s">
        <v>23</v>
      </c>
      <c r="BK199" s="169">
        <f>ROUND(I199*H199,2)</f>
        <v>0</v>
      </c>
      <c r="BL199" s="18" t="s">
        <v>206</v>
      </c>
      <c r="BM199" s="18" t="s">
        <v>438</v>
      </c>
    </row>
    <row r="200" spans="2:47" s="1" customFormat="1" ht="66" customHeight="1">
      <c r="B200" s="35"/>
      <c r="D200" s="172" t="s">
        <v>208</v>
      </c>
      <c r="F200" s="173" t="s">
        <v>439</v>
      </c>
      <c r="I200" s="133"/>
      <c r="L200" s="35"/>
      <c r="M200" s="64"/>
      <c r="N200" s="36"/>
      <c r="O200" s="36"/>
      <c r="P200" s="36"/>
      <c r="Q200" s="36"/>
      <c r="R200" s="36"/>
      <c r="S200" s="36"/>
      <c r="T200" s="65"/>
      <c r="AT200" s="18" t="s">
        <v>208</v>
      </c>
      <c r="AU200" s="18" t="s">
        <v>23</v>
      </c>
    </row>
    <row r="201" spans="2:51" s="10" customFormat="1" ht="22.5" customHeight="1">
      <c r="B201" s="174"/>
      <c r="D201" s="172" t="s">
        <v>214</v>
      </c>
      <c r="E201" s="175" t="s">
        <v>440</v>
      </c>
      <c r="F201" s="176" t="s">
        <v>441</v>
      </c>
      <c r="H201" s="177">
        <v>15922</v>
      </c>
      <c r="I201" s="178"/>
      <c r="L201" s="174"/>
      <c r="M201" s="179"/>
      <c r="N201" s="180"/>
      <c r="O201" s="180"/>
      <c r="P201" s="180"/>
      <c r="Q201" s="180"/>
      <c r="R201" s="180"/>
      <c r="S201" s="180"/>
      <c r="T201" s="181"/>
      <c r="AT201" s="175" t="s">
        <v>214</v>
      </c>
      <c r="AU201" s="175" t="s">
        <v>23</v>
      </c>
      <c r="AV201" s="10" t="s">
        <v>88</v>
      </c>
      <c r="AW201" s="10" t="s">
        <v>42</v>
      </c>
      <c r="AX201" s="10" t="s">
        <v>80</v>
      </c>
      <c r="AY201" s="175" t="s">
        <v>200</v>
      </c>
    </row>
    <row r="202" spans="2:51" s="10" customFormat="1" ht="22.5" customHeight="1">
      <c r="B202" s="174"/>
      <c r="D202" s="172" t="s">
        <v>214</v>
      </c>
      <c r="E202" s="175" t="s">
        <v>130</v>
      </c>
      <c r="F202" s="176" t="s">
        <v>442</v>
      </c>
      <c r="H202" s="177">
        <v>120</v>
      </c>
      <c r="I202" s="178"/>
      <c r="L202" s="174"/>
      <c r="M202" s="179"/>
      <c r="N202" s="180"/>
      <c r="O202" s="180"/>
      <c r="P202" s="180"/>
      <c r="Q202" s="180"/>
      <c r="R202" s="180"/>
      <c r="S202" s="180"/>
      <c r="T202" s="181"/>
      <c r="AT202" s="175" t="s">
        <v>214</v>
      </c>
      <c r="AU202" s="175" t="s">
        <v>23</v>
      </c>
      <c r="AV202" s="10" t="s">
        <v>88</v>
      </c>
      <c r="AW202" s="10" t="s">
        <v>42</v>
      </c>
      <c r="AX202" s="10" t="s">
        <v>80</v>
      </c>
      <c r="AY202" s="175" t="s">
        <v>200</v>
      </c>
    </row>
    <row r="203" spans="2:51" s="10" customFormat="1" ht="22.5" customHeight="1">
      <c r="B203" s="174"/>
      <c r="D203" s="172" t="s">
        <v>214</v>
      </c>
      <c r="E203" s="175" t="s">
        <v>133</v>
      </c>
      <c r="F203" s="176" t="s">
        <v>443</v>
      </c>
      <c r="H203" s="177">
        <v>68</v>
      </c>
      <c r="I203" s="178"/>
      <c r="L203" s="174"/>
      <c r="M203" s="179"/>
      <c r="N203" s="180"/>
      <c r="O203" s="180"/>
      <c r="P203" s="180"/>
      <c r="Q203" s="180"/>
      <c r="R203" s="180"/>
      <c r="S203" s="180"/>
      <c r="T203" s="181"/>
      <c r="AT203" s="175" t="s">
        <v>214</v>
      </c>
      <c r="AU203" s="175" t="s">
        <v>23</v>
      </c>
      <c r="AV203" s="10" t="s">
        <v>88</v>
      </c>
      <c r="AW203" s="10" t="s">
        <v>42</v>
      </c>
      <c r="AX203" s="10" t="s">
        <v>80</v>
      </c>
      <c r="AY203" s="175" t="s">
        <v>200</v>
      </c>
    </row>
    <row r="204" spans="2:51" s="10" customFormat="1" ht="22.5" customHeight="1">
      <c r="B204" s="174"/>
      <c r="D204" s="170" t="s">
        <v>214</v>
      </c>
      <c r="E204" s="182" t="s">
        <v>444</v>
      </c>
      <c r="F204" s="183" t="s">
        <v>445</v>
      </c>
      <c r="H204" s="184">
        <v>16110</v>
      </c>
      <c r="I204" s="178"/>
      <c r="L204" s="174"/>
      <c r="M204" s="179"/>
      <c r="N204" s="180"/>
      <c r="O204" s="180"/>
      <c r="P204" s="180"/>
      <c r="Q204" s="180"/>
      <c r="R204" s="180"/>
      <c r="S204" s="180"/>
      <c r="T204" s="181"/>
      <c r="AT204" s="175" t="s">
        <v>214</v>
      </c>
      <c r="AU204" s="175" t="s">
        <v>23</v>
      </c>
      <c r="AV204" s="10" t="s">
        <v>88</v>
      </c>
      <c r="AW204" s="10" t="s">
        <v>42</v>
      </c>
      <c r="AX204" s="10" t="s">
        <v>23</v>
      </c>
      <c r="AY204" s="175" t="s">
        <v>200</v>
      </c>
    </row>
    <row r="205" spans="2:65" s="1" customFormat="1" ht="22.5" customHeight="1">
      <c r="B205" s="157"/>
      <c r="C205" s="158" t="s">
        <v>446</v>
      </c>
      <c r="D205" s="158" t="s">
        <v>201</v>
      </c>
      <c r="E205" s="159" t="s">
        <v>447</v>
      </c>
      <c r="F205" s="160" t="s">
        <v>448</v>
      </c>
      <c r="G205" s="161" t="s">
        <v>229</v>
      </c>
      <c r="H205" s="162">
        <v>5502</v>
      </c>
      <c r="I205" s="163"/>
      <c r="J205" s="164">
        <f>ROUND(I205*H205,2)</f>
        <v>0</v>
      </c>
      <c r="K205" s="160" t="s">
        <v>205</v>
      </c>
      <c r="L205" s="35"/>
      <c r="M205" s="165" t="s">
        <v>78</v>
      </c>
      <c r="N205" s="166" t="s">
        <v>50</v>
      </c>
      <c r="O205" s="36"/>
      <c r="P205" s="167">
        <f>O205*H205</f>
        <v>0</v>
      </c>
      <c r="Q205" s="167">
        <v>0</v>
      </c>
      <c r="R205" s="167">
        <f>Q205*H205</f>
        <v>0</v>
      </c>
      <c r="S205" s="167">
        <v>0</v>
      </c>
      <c r="T205" s="168">
        <f>S205*H205</f>
        <v>0</v>
      </c>
      <c r="AR205" s="18" t="s">
        <v>206</v>
      </c>
      <c r="AT205" s="18" t="s">
        <v>201</v>
      </c>
      <c r="AU205" s="18" t="s">
        <v>23</v>
      </c>
      <c r="AY205" s="18" t="s">
        <v>200</v>
      </c>
      <c r="BE205" s="169">
        <f>IF(N205="základní",J205,0)</f>
        <v>0</v>
      </c>
      <c r="BF205" s="169">
        <f>IF(N205="snížená",J205,0)</f>
        <v>0</v>
      </c>
      <c r="BG205" s="169">
        <f>IF(N205="zákl. přenesená",J205,0)</f>
        <v>0</v>
      </c>
      <c r="BH205" s="169">
        <f>IF(N205="sníž. přenesená",J205,0)</f>
        <v>0</v>
      </c>
      <c r="BI205" s="169">
        <f>IF(N205="nulová",J205,0)</f>
        <v>0</v>
      </c>
      <c r="BJ205" s="18" t="s">
        <v>23</v>
      </c>
      <c r="BK205" s="169">
        <f>ROUND(I205*H205,2)</f>
        <v>0</v>
      </c>
      <c r="BL205" s="18" t="s">
        <v>206</v>
      </c>
      <c r="BM205" s="18" t="s">
        <v>449</v>
      </c>
    </row>
    <row r="206" spans="2:47" s="1" customFormat="1" ht="126" customHeight="1">
      <c r="B206" s="35"/>
      <c r="D206" s="172" t="s">
        <v>208</v>
      </c>
      <c r="F206" s="173" t="s">
        <v>450</v>
      </c>
      <c r="I206" s="133"/>
      <c r="L206" s="35"/>
      <c r="M206" s="64"/>
      <c r="N206" s="36"/>
      <c r="O206" s="36"/>
      <c r="P206" s="36"/>
      <c r="Q206" s="36"/>
      <c r="R206" s="36"/>
      <c r="S206" s="36"/>
      <c r="T206" s="65"/>
      <c r="AT206" s="18" t="s">
        <v>208</v>
      </c>
      <c r="AU206" s="18" t="s">
        <v>23</v>
      </c>
    </row>
    <row r="207" spans="2:51" s="10" customFormat="1" ht="22.5" customHeight="1">
      <c r="B207" s="174"/>
      <c r="D207" s="172" t="s">
        <v>214</v>
      </c>
      <c r="E207" s="175" t="s">
        <v>451</v>
      </c>
      <c r="F207" s="176" t="s">
        <v>452</v>
      </c>
      <c r="H207" s="177">
        <v>5374</v>
      </c>
      <c r="I207" s="178"/>
      <c r="L207" s="174"/>
      <c r="M207" s="179"/>
      <c r="N207" s="180"/>
      <c r="O207" s="180"/>
      <c r="P207" s="180"/>
      <c r="Q207" s="180"/>
      <c r="R207" s="180"/>
      <c r="S207" s="180"/>
      <c r="T207" s="181"/>
      <c r="AT207" s="175" t="s">
        <v>214</v>
      </c>
      <c r="AU207" s="175" t="s">
        <v>23</v>
      </c>
      <c r="AV207" s="10" t="s">
        <v>88</v>
      </c>
      <c r="AW207" s="10" t="s">
        <v>42</v>
      </c>
      <c r="AX207" s="10" t="s">
        <v>80</v>
      </c>
      <c r="AY207" s="175" t="s">
        <v>200</v>
      </c>
    </row>
    <row r="208" spans="2:51" s="10" customFormat="1" ht="22.5" customHeight="1">
      <c r="B208" s="174"/>
      <c r="D208" s="172" t="s">
        <v>214</v>
      </c>
      <c r="E208" s="175" t="s">
        <v>136</v>
      </c>
      <c r="F208" s="176" t="s">
        <v>453</v>
      </c>
      <c r="H208" s="177">
        <v>60</v>
      </c>
      <c r="I208" s="178"/>
      <c r="L208" s="174"/>
      <c r="M208" s="179"/>
      <c r="N208" s="180"/>
      <c r="O208" s="180"/>
      <c r="P208" s="180"/>
      <c r="Q208" s="180"/>
      <c r="R208" s="180"/>
      <c r="S208" s="180"/>
      <c r="T208" s="181"/>
      <c r="AT208" s="175" t="s">
        <v>214</v>
      </c>
      <c r="AU208" s="175" t="s">
        <v>23</v>
      </c>
      <c r="AV208" s="10" t="s">
        <v>88</v>
      </c>
      <c r="AW208" s="10" t="s">
        <v>42</v>
      </c>
      <c r="AX208" s="10" t="s">
        <v>80</v>
      </c>
      <c r="AY208" s="175" t="s">
        <v>200</v>
      </c>
    </row>
    <row r="209" spans="2:51" s="10" customFormat="1" ht="22.5" customHeight="1">
      <c r="B209" s="174"/>
      <c r="D209" s="172" t="s">
        <v>214</v>
      </c>
      <c r="E209" s="175" t="s">
        <v>138</v>
      </c>
      <c r="F209" s="176" t="s">
        <v>443</v>
      </c>
      <c r="H209" s="177">
        <v>68</v>
      </c>
      <c r="I209" s="178"/>
      <c r="L209" s="174"/>
      <c r="M209" s="179"/>
      <c r="N209" s="180"/>
      <c r="O209" s="180"/>
      <c r="P209" s="180"/>
      <c r="Q209" s="180"/>
      <c r="R209" s="180"/>
      <c r="S209" s="180"/>
      <c r="T209" s="181"/>
      <c r="AT209" s="175" t="s">
        <v>214</v>
      </c>
      <c r="AU209" s="175" t="s">
        <v>23</v>
      </c>
      <c r="AV209" s="10" t="s">
        <v>88</v>
      </c>
      <c r="AW209" s="10" t="s">
        <v>42</v>
      </c>
      <c r="AX209" s="10" t="s">
        <v>80</v>
      </c>
      <c r="AY209" s="175" t="s">
        <v>200</v>
      </c>
    </row>
    <row r="210" spans="2:51" s="10" customFormat="1" ht="22.5" customHeight="1">
      <c r="B210" s="174"/>
      <c r="D210" s="170" t="s">
        <v>214</v>
      </c>
      <c r="E210" s="182" t="s">
        <v>454</v>
      </c>
      <c r="F210" s="183" t="s">
        <v>455</v>
      </c>
      <c r="H210" s="184">
        <v>5502</v>
      </c>
      <c r="I210" s="178"/>
      <c r="L210" s="174"/>
      <c r="M210" s="179"/>
      <c r="N210" s="180"/>
      <c r="O210" s="180"/>
      <c r="P210" s="180"/>
      <c r="Q210" s="180"/>
      <c r="R210" s="180"/>
      <c r="S210" s="180"/>
      <c r="T210" s="181"/>
      <c r="AT210" s="175" t="s">
        <v>214</v>
      </c>
      <c r="AU210" s="175" t="s">
        <v>23</v>
      </c>
      <c r="AV210" s="10" t="s">
        <v>88</v>
      </c>
      <c r="AW210" s="10" t="s">
        <v>42</v>
      </c>
      <c r="AX210" s="10" t="s">
        <v>23</v>
      </c>
      <c r="AY210" s="175" t="s">
        <v>200</v>
      </c>
    </row>
    <row r="211" spans="2:65" s="1" customFormat="1" ht="22.5" customHeight="1">
      <c r="B211" s="157"/>
      <c r="C211" s="158" t="s">
        <v>456</v>
      </c>
      <c r="D211" s="158" t="s">
        <v>201</v>
      </c>
      <c r="E211" s="159" t="s">
        <v>457</v>
      </c>
      <c r="F211" s="160" t="s">
        <v>458</v>
      </c>
      <c r="G211" s="161" t="s">
        <v>229</v>
      </c>
      <c r="H211" s="162">
        <v>5174</v>
      </c>
      <c r="I211" s="163"/>
      <c r="J211" s="164">
        <f>ROUND(I211*H211,2)</f>
        <v>0</v>
      </c>
      <c r="K211" s="160" t="s">
        <v>205</v>
      </c>
      <c r="L211" s="35"/>
      <c r="M211" s="165" t="s">
        <v>78</v>
      </c>
      <c r="N211" s="166" t="s">
        <v>50</v>
      </c>
      <c r="O211" s="36"/>
      <c r="P211" s="167">
        <f>O211*H211</f>
        <v>0</v>
      </c>
      <c r="Q211" s="167">
        <v>0</v>
      </c>
      <c r="R211" s="167">
        <f>Q211*H211</f>
        <v>0</v>
      </c>
      <c r="S211" s="167">
        <v>0</v>
      </c>
      <c r="T211" s="168">
        <f>S211*H211</f>
        <v>0</v>
      </c>
      <c r="AR211" s="18" t="s">
        <v>206</v>
      </c>
      <c r="AT211" s="18" t="s">
        <v>201</v>
      </c>
      <c r="AU211" s="18" t="s">
        <v>23</v>
      </c>
      <c r="AY211" s="18" t="s">
        <v>200</v>
      </c>
      <c r="BE211" s="169">
        <f>IF(N211="základní",J211,0)</f>
        <v>0</v>
      </c>
      <c r="BF211" s="169">
        <f>IF(N211="snížená",J211,0)</f>
        <v>0</v>
      </c>
      <c r="BG211" s="169">
        <f>IF(N211="zákl. přenesená",J211,0)</f>
        <v>0</v>
      </c>
      <c r="BH211" s="169">
        <f>IF(N211="sníž. přenesená",J211,0)</f>
        <v>0</v>
      </c>
      <c r="BI211" s="169">
        <f>IF(N211="nulová",J211,0)</f>
        <v>0</v>
      </c>
      <c r="BJ211" s="18" t="s">
        <v>23</v>
      </c>
      <c r="BK211" s="169">
        <f>ROUND(I211*H211,2)</f>
        <v>0</v>
      </c>
      <c r="BL211" s="18" t="s">
        <v>206</v>
      </c>
      <c r="BM211" s="18" t="s">
        <v>459</v>
      </c>
    </row>
    <row r="212" spans="2:47" s="1" customFormat="1" ht="126" customHeight="1">
      <c r="B212" s="35"/>
      <c r="D212" s="172" t="s">
        <v>208</v>
      </c>
      <c r="F212" s="173" t="s">
        <v>450</v>
      </c>
      <c r="I212" s="133"/>
      <c r="L212" s="35"/>
      <c r="M212" s="64"/>
      <c r="N212" s="36"/>
      <c r="O212" s="36"/>
      <c r="P212" s="36"/>
      <c r="Q212" s="36"/>
      <c r="R212" s="36"/>
      <c r="S212" s="36"/>
      <c r="T212" s="65"/>
      <c r="AT212" s="18" t="s">
        <v>208</v>
      </c>
      <c r="AU212" s="18" t="s">
        <v>23</v>
      </c>
    </row>
    <row r="213" spans="2:51" s="10" customFormat="1" ht="22.5" customHeight="1">
      <c r="B213" s="174"/>
      <c r="D213" s="170" t="s">
        <v>214</v>
      </c>
      <c r="E213" s="182" t="s">
        <v>460</v>
      </c>
      <c r="F213" s="183" t="s">
        <v>461</v>
      </c>
      <c r="H213" s="184">
        <v>5174</v>
      </c>
      <c r="I213" s="178"/>
      <c r="L213" s="174"/>
      <c r="M213" s="179"/>
      <c r="N213" s="180"/>
      <c r="O213" s="180"/>
      <c r="P213" s="180"/>
      <c r="Q213" s="180"/>
      <c r="R213" s="180"/>
      <c r="S213" s="180"/>
      <c r="T213" s="181"/>
      <c r="AT213" s="175" t="s">
        <v>214</v>
      </c>
      <c r="AU213" s="175" t="s">
        <v>23</v>
      </c>
      <c r="AV213" s="10" t="s">
        <v>88</v>
      </c>
      <c r="AW213" s="10" t="s">
        <v>42</v>
      </c>
      <c r="AX213" s="10" t="s">
        <v>23</v>
      </c>
      <c r="AY213" s="175" t="s">
        <v>200</v>
      </c>
    </row>
    <row r="214" spans="2:65" s="1" customFormat="1" ht="22.5" customHeight="1">
      <c r="B214" s="157"/>
      <c r="C214" s="158" t="s">
        <v>462</v>
      </c>
      <c r="D214" s="158" t="s">
        <v>201</v>
      </c>
      <c r="E214" s="159" t="s">
        <v>463</v>
      </c>
      <c r="F214" s="160" t="s">
        <v>464</v>
      </c>
      <c r="G214" s="161" t="s">
        <v>229</v>
      </c>
      <c r="H214" s="162">
        <v>5502</v>
      </c>
      <c r="I214" s="163"/>
      <c r="J214" s="164">
        <f>ROUND(I214*H214,2)</f>
        <v>0</v>
      </c>
      <c r="K214" s="160" t="s">
        <v>205</v>
      </c>
      <c r="L214" s="35"/>
      <c r="M214" s="165" t="s">
        <v>78</v>
      </c>
      <c r="N214" s="166" t="s">
        <v>50</v>
      </c>
      <c r="O214" s="36"/>
      <c r="P214" s="167">
        <f>O214*H214</f>
        <v>0</v>
      </c>
      <c r="Q214" s="167">
        <v>0</v>
      </c>
      <c r="R214" s="167">
        <f>Q214*H214</f>
        <v>0</v>
      </c>
      <c r="S214" s="167">
        <v>0</v>
      </c>
      <c r="T214" s="168">
        <f>S214*H214</f>
        <v>0</v>
      </c>
      <c r="AR214" s="18" t="s">
        <v>206</v>
      </c>
      <c r="AT214" s="18" t="s">
        <v>201</v>
      </c>
      <c r="AU214" s="18" t="s">
        <v>23</v>
      </c>
      <c r="AY214" s="18" t="s">
        <v>200</v>
      </c>
      <c r="BE214" s="169">
        <f>IF(N214="základní",J214,0)</f>
        <v>0</v>
      </c>
      <c r="BF214" s="169">
        <f>IF(N214="snížená",J214,0)</f>
        <v>0</v>
      </c>
      <c r="BG214" s="169">
        <f>IF(N214="zákl. přenesená",J214,0)</f>
        <v>0</v>
      </c>
      <c r="BH214" s="169">
        <f>IF(N214="sníž. přenesená",J214,0)</f>
        <v>0</v>
      </c>
      <c r="BI214" s="169">
        <f>IF(N214="nulová",J214,0)</f>
        <v>0</v>
      </c>
      <c r="BJ214" s="18" t="s">
        <v>23</v>
      </c>
      <c r="BK214" s="169">
        <f>ROUND(I214*H214,2)</f>
        <v>0</v>
      </c>
      <c r="BL214" s="18" t="s">
        <v>206</v>
      </c>
      <c r="BM214" s="18" t="s">
        <v>465</v>
      </c>
    </row>
    <row r="215" spans="2:47" s="1" customFormat="1" ht="126" customHeight="1">
      <c r="B215" s="35"/>
      <c r="D215" s="172" t="s">
        <v>208</v>
      </c>
      <c r="F215" s="173" t="s">
        <v>450</v>
      </c>
      <c r="I215" s="133"/>
      <c r="L215" s="35"/>
      <c r="M215" s="64"/>
      <c r="N215" s="36"/>
      <c r="O215" s="36"/>
      <c r="P215" s="36"/>
      <c r="Q215" s="36"/>
      <c r="R215" s="36"/>
      <c r="S215" s="36"/>
      <c r="T215" s="65"/>
      <c r="AT215" s="18" t="s">
        <v>208</v>
      </c>
      <c r="AU215" s="18" t="s">
        <v>23</v>
      </c>
    </row>
    <row r="216" spans="2:51" s="10" customFormat="1" ht="22.5" customHeight="1">
      <c r="B216" s="174"/>
      <c r="D216" s="172" t="s">
        <v>214</v>
      </c>
      <c r="E216" s="175" t="s">
        <v>466</v>
      </c>
      <c r="F216" s="176" t="s">
        <v>452</v>
      </c>
      <c r="H216" s="177">
        <v>5374</v>
      </c>
      <c r="I216" s="178"/>
      <c r="L216" s="174"/>
      <c r="M216" s="179"/>
      <c r="N216" s="180"/>
      <c r="O216" s="180"/>
      <c r="P216" s="180"/>
      <c r="Q216" s="180"/>
      <c r="R216" s="180"/>
      <c r="S216" s="180"/>
      <c r="T216" s="181"/>
      <c r="AT216" s="175" t="s">
        <v>214</v>
      </c>
      <c r="AU216" s="175" t="s">
        <v>23</v>
      </c>
      <c r="AV216" s="10" t="s">
        <v>88</v>
      </c>
      <c r="AW216" s="10" t="s">
        <v>42</v>
      </c>
      <c r="AX216" s="10" t="s">
        <v>80</v>
      </c>
      <c r="AY216" s="175" t="s">
        <v>200</v>
      </c>
    </row>
    <row r="217" spans="2:51" s="10" customFormat="1" ht="22.5" customHeight="1">
      <c r="B217" s="174"/>
      <c r="D217" s="172" t="s">
        <v>214</v>
      </c>
      <c r="E217" s="175" t="s">
        <v>139</v>
      </c>
      <c r="F217" s="176" t="s">
        <v>453</v>
      </c>
      <c r="H217" s="177">
        <v>60</v>
      </c>
      <c r="I217" s="178"/>
      <c r="L217" s="174"/>
      <c r="M217" s="179"/>
      <c r="N217" s="180"/>
      <c r="O217" s="180"/>
      <c r="P217" s="180"/>
      <c r="Q217" s="180"/>
      <c r="R217" s="180"/>
      <c r="S217" s="180"/>
      <c r="T217" s="181"/>
      <c r="AT217" s="175" t="s">
        <v>214</v>
      </c>
      <c r="AU217" s="175" t="s">
        <v>23</v>
      </c>
      <c r="AV217" s="10" t="s">
        <v>88</v>
      </c>
      <c r="AW217" s="10" t="s">
        <v>42</v>
      </c>
      <c r="AX217" s="10" t="s">
        <v>80</v>
      </c>
      <c r="AY217" s="175" t="s">
        <v>200</v>
      </c>
    </row>
    <row r="218" spans="2:51" s="10" customFormat="1" ht="22.5" customHeight="1">
      <c r="B218" s="174"/>
      <c r="D218" s="172" t="s">
        <v>214</v>
      </c>
      <c r="E218" s="175" t="s">
        <v>140</v>
      </c>
      <c r="F218" s="176" t="s">
        <v>443</v>
      </c>
      <c r="H218" s="177">
        <v>68</v>
      </c>
      <c r="I218" s="178"/>
      <c r="L218" s="174"/>
      <c r="M218" s="179"/>
      <c r="N218" s="180"/>
      <c r="O218" s="180"/>
      <c r="P218" s="180"/>
      <c r="Q218" s="180"/>
      <c r="R218" s="180"/>
      <c r="S218" s="180"/>
      <c r="T218" s="181"/>
      <c r="AT218" s="175" t="s">
        <v>214</v>
      </c>
      <c r="AU218" s="175" t="s">
        <v>23</v>
      </c>
      <c r="AV218" s="10" t="s">
        <v>88</v>
      </c>
      <c r="AW218" s="10" t="s">
        <v>42</v>
      </c>
      <c r="AX218" s="10" t="s">
        <v>80</v>
      </c>
      <c r="AY218" s="175" t="s">
        <v>200</v>
      </c>
    </row>
    <row r="219" spans="2:51" s="10" customFormat="1" ht="22.5" customHeight="1">
      <c r="B219" s="174"/>
      <c r="D219" s="170" t="s">
        <v>214</v>
      </c>
      <c r="E219" s="182" t="s">
        <v>467</v>
      </c>
      <c r="F219" s="183" t="s">
        <v>468</v>
      </c>
      <c r="H219" s="184">
        <v>5502</v>
      </c>
      <c r="I219" s="178"/>
      <c r="L219" s="174"/>
      <c r="M219" s="179"/>
      <c r="N219" s="180"/>
      <c r="O219" s="180"/>
      <c r="P219" s="180"/>
      <c r="Q219" s="180"/>
      <c r="R219" s="180"/>
      <c r="S219" s="180"/>
      <c r="T219" s="181"/>
      <c r="AT219" s="175" t="s">
        <v>214</v>
      </c>
      <c r="AU219" s="175" t="s">
        <v>23</v>
      </c>
      <c r="AV219" s="10" t="s">
        <v>88</v>
      </c>
      <c r="AW219" s="10" t="s">
        <v>42</v>
      </c>
      <c r="AX219" s="10" t="s">
        <v>23</v>
      </c>
      <c r="AY219" s="175" t="s">
        <v>200</v>
      </c>
    </row>
    <row r="220" spans="2:65" s="1" customFormat="1" ht="22.5" customHeight="1">
      <c r="B220" s="157"/>
      <c r="C220" s="158" t="s">
        <v>469</v>
      </c>
      <c r="D220" s="158" t="s">
        <v>201</v>
      </c>
      <c r="E220" s="159" t="s">
        <v>470</v>
      </c>
      <c r="F220" s="160" t="s">
        <v>471</v>
      </c>
      <c r="G220" s="161" t="s">
        <v>229</v>
      </c>
      <c r="H220" s="162">
        <v>860</v>
      </c>
      <c r="I220" s="163"/>
      <c r="J220" s="164">
        <f>ROUND(I220*H220,2)</f>
        <v>0</v>
      </c>
      <c r="K220" s="160" t="s">
        <v>78</v>
      </c>
      <c r="L220" s="35"/>
      <c r="M220" s="165" t="s">
        <v>78</v>
      </c>
      <c r="N220" s="166" t="s">
        <v>50</v>
      </c>
      <c r="O220" s="36"/>
      <c r="P220" s="167">
        <f>O220*H220</f>
        <v>0</v>
      </c>
      <c r="Q220" s="167">
        <v>0</v>
      </c>
      <c r="R220" s="167">
        <f>Q220*H220</f>
        <v>0</v>
      </c>
      <c r="S220" s="167">
        <v>0</v>
      </c>
      <c r="T220" s="168">
        <f>S220*H220</f>
        <v>0</v>
      </c>
      <c r="AR220" s="18" t="s">
        <v>206</v>
      </c>
      <c r="AT220" s="18" t="s">
        <v>201</v>
      </c>
      <c r="AU220" s="18" t="s">
        <v>23</v>
      </c>
      <c r="AY220" s="18" t="s">
        <v>200</v>
      </c>
      <c r="BE220" s="169">
        <f>IF(N220="základní",J220,0)</f>
        <v>0</v>
      </c>
      <c r="BF220" s="169">
        <f>IF(N220="snížená",J220,0)</f>
        <v>0</v>
      </c>
      <c r="BG220" s="169">
        <f>IF(N220="zákl. přenesená",J220,0)</f>
        <v>0</v>
      </c>
      <c r="BH220" s="169">
        <f>IF(N220="sníž. přenesená",J220,0)</f>
        <v>0</v>
      </c>
      <c r="BI220" s="169">
        <f>IF(N220="nulová",J220,0)</f>
        <v>0</v>
      </c>
      <c r="BJ220" s="18" t="s">
        <v>23</v>
      </c>
      <c r="BK220" s="169">
        <f>ROUND(I220*H220,2)</f>
        <v>0</v>
      </c>
      <c r="BL220" s="18" t="s">
        <v>206</v>
      </c>
      <c r="BM220" s="18" t="s">
        <v>472</v>
      </c>
    </row>
    <row r="221" spans="2:47" s="1" customFormat="1" ht="22.5" customHeight="1">
      <c r="B221" s="35"/>
      <c r="D221" s="172" t="s">
        <v>392</v>
      </c>
      <c r="F221" s="185" t="s">
        <v>471</v>
      </c>
      <c r="I221" s="133"/>
      <c r="L221" s="35"/>
      <c r="M221" s="64"/>
      <c r="N221" s="36"/>
      <c r="O221" s="36"/>
      <c r="P221" s="36"/>
      <c r="Q221" s="36"/>
      <c r="R221" s="36"/>
      <c r="S221" s="36"/>
      <c r="T221" s="65"/>
      <c r="AT221" s="18" t="s">
        <v>392</v>
      </c>
      <c r="AU221" s="18" t="s">
        <v>23</v>
      </c>
    </row>
    <row r="222" spans="2:47" s="1" customFormat="1" ht="66" customHeight="1">
      <c r="B222" s="35"/>
      <c r="D222" s="172" t="s">
        <v>208</v>
      </c>
      <c r="F222" s="173" t="s">
        <v>439</v>
      </c>
      <c r="I222" s="133"/>
      <c r="L222" s="35"/>
      <c r="M222" s="64"/>
      <c r="N222" s="36"/>
      <c r="O222" s="36"/>
      <c r="P222" s="36"/>
      <c r="Q222" s="36"/>
      <c r="R222" s="36"/>
      <c r="S222" s="36"/>
      <c r="T222" s="65"/>
      <c r="AT222" s="18" t="s">
        <v>208</v>
      </c>
      <c r="AU222" s="18" t="s">
        <v>23</v>
      </c>
    </row>
    <row r="223" spans="2:51" s="10" customFormat="1" ht="22.5" customHeight="1">
      <c r="B223" s="174"/>
      <c r="D223" s="170" t="s">
        <v>214</v>
      </c>
      <c r="E223" s="182" t="s">
        <v>473</v>
      </c>
      <c r="F223" s="183" t="s">
        <v>474</v>
      </c>
      <c r="H223" s="184">
        <v>860</v>
      </c>
      <c r="I223" s="178"/>
      <c r="L223" s="174"/>
      <c r="M223" s="179"/>
      <c r="N223" s="180"/>
      <c r="O223" s="180"/>
      <c r="P223" s="180"/>
      <c r="Q223" s="180"/>
      <c r="R223" s="180"/>
      <c r="S223" s="180"/>
      <c r="T223" s="181"/>
      <c r="AT223" s="175" t="s">
        <v>214</v>
      </c>
      <c r="AU223" s="175" t="s">
        <v>23</v>
      </c>
      <c r="AV223" s="10" t="s">
        <v>88</v>
      </c>
      <c r="AW223" s="10" t="s">
        <v>42</v>
      </c>
      <c r="AX223" s="10" t="s">
        <v>23</v>
      </c>
      <c r="AY223" s="175" t="s">
        <v>200</v>
      </c>
    </row>
    <row r="224" spans="2:65" s="1" customFormat="1" ht="22.5" customHeight="1">
      <c r="B224" s="157"/>
      <c r="C224" s="158" t="s">
        <v>475</v>
      </c>
      <c r="D224" s="158" t="s">
        <v>201</v>
      </c>
      <c r="E224" s="159" t="s">
        <v>476</v>
      </c>
      <c r="F224" s="160" t="s">
        <v>477</v>
      </c>
      <c r="G224" s="161" t="s">
        <v>204</v>
      </c>
      <c r="H224" s="162">
        <v>43</v>
      </c>
      <c r="I224" s="163"/>
      <c r="J224" s="164">
        <f>ROUND(I224*H224,2)</f>
        <v>0</v>
      </c>
      <c r="K224" s="160" t="s">
        <v>78</v>
      </c>
      <c r="L224" s="35"/>
      <c r="M224" s="165" t="s">
        <v>78</v>
      </c>
      <c r="N224" s="166" t="s">
        <v>50</v>
      </c>
      <c r="O224" s="36"/>
      <c r="P224" s="167">
        <f>O224*H224</f>
        <v>0</v>
      </c>
      <c r="Q224" s="167">
        <v>0</v>
      </c>
      <c r="R224" s="167">
        <f>Q224*H224</f>
        <v>0</v>
      </c>
      <c r="S224" s="167">
        <v>0</v>
      </c>
      <c r="T224" s="168">
        <f>S224*H224</f>
        <v>0</v>
      </c>
      <c r="AR224" s="18" t="s">
        <v>206</v>
      </c>
      <c r="AT224" s="18" t="s">
        <v>201</v>
      </c>
      <c r="AU224" s="18" t="s">
        <v>23</v>
      </c>
      <c r="AY224" s="18" t="s">
        <v>200</v>
      </c>
      <c r="BE224" s="169">
        <f>IF(N224="základní",J224,0)</f>
        <v>0</v>
      </c>
      <c r="BF224" s="169">
        <f>IF(N224="snížená",J224,0)</f>
        <v>0</v>
      </c>
      <c r="BG224" s="169">
        <f>IF(N224="zákl. přenesená",J224,0)</f>
        <v>0</v>
      </c>
      <c r="BH224" s="169">
        <f>IF(N224="sníž. přenesená",J224,0)</f>
        <v>0</v>
      </c>
      <c r="BI224" s="169">
        <f>IF(N224="nulová",J224,0)</f>
        <v>0</v>
      </c>
      <c r="BJ224" s="18" t="s">
        <v>23</v>
      </c>
      <c r="BK224" s="169">
        <f>ROUND(I224*H224,2)</f>
        <v>0</v>
      </c>
      <c r="BL224" s="18" t="s">
        <v>206</v>
      </c>
      <c r="BM224" s="18" t="s">
        <v>478</v>
      </c>
    </row>
    <row r="225" spans="2:47" s="1" customFormat="1" ht="22.5" customHeight="1">
      <c r="B225" s="35"/>
      <c r="D225" s="172" t="s">
        <v>392</v>
      </c>
      <c r="F225" s="185" t="s">
        <v>477</v>
      </c>
      <c r="I225" s="133"/>
      <c r="L225" s="35"/>
      <c r="M225" s="64"/>
      <c r="N225" s="36"/>
      <c r="O225" s="36"/>
      <c r="P225" s="36"/>
      <c r="Q225" s="36"/>
      <c r="R225" s="36"/>
      <c r="S225" s="36"/>
      <c r="T225" s="65"/>
      <c r="AT225" s="18" t="s">
        <v>392</v>
      </c>
      <c r="AU225" s="18" t="s">
        <v>23</v>
      </c>
    </row>
    <row r="226" spans="2:47" s="1" customFormat="1" ht="126" customHeight="1">
      <c r="B226" s="35"/>
      <c r="D226" s="172" t="s">
        <v>208</v>
      </c>
      <c r="F226" s="173" t="s">
        <v>450</v>
      </c>
      <c r="I226" s="133"/>
      <c r="L226" s="35"/>
      <c r="M226" s="64"/>
      <c r="N226" s="36"/>
      <c r="O226" s="36"/>
      <c r="P226" s="36"/>
      <c r="Q226" s="36"/>
      <c r="R226" s="36"/>
      <c r="S226" s="36"/>
      <c r="T226" s="65"/>
      <c r="AT226" s="18" t="s">
        <v>208</v>
      </c>
      <c r="AU226" s="18" t="s">
        <v>23</v>
      </c>
    </row>
    <row r="227" spans="2:51" s="10" customFormat="1" ht="22.5" customHeight="1">
      <c r="B227" s="174"/>
      <c r="D227" s="170" t="s">
        <v>214</v>
      </c>
      <c r="E227" s="182" t="s">
        <v>479</v>
      </c>
      <c r="F227" s="183" t="s">
        <v>480</v>
      </c>
      <c r="H227" s="184">
        <v>43</v>
      </c>
      <c r="I227" s="178"/>
      <c r="L227" s="174"/>
      <c r="M227" s="179"/>
      <c r="N227" s="180"/>
      <c r="O227" s="180"/>
      <c r="P227" s="180"/>
      <c r="Q227" s="180"/>
      <c r="R227" s="180"/>
      <c r="S227" s="180"/>
      <c r="T227" s="181"/>
      <c r="AT227" s="175" t="s">
        <v>214</v>
      </c>
      <c r="AU227" s="175" t="s">
        <v>23</v>
      </c>
      <c r="AV227" s="10" t="s">
        <v>88</v>
      </c>
      <c r="AW227" s="10" t="s">
        <v>42</v>
      </c>
      <c r="AX227" s="10" t="s">
        <v>23</v>
      </c>
      <c r="AY227" s="175" t="s">
        <v>200</v>
      </c>
    </row>
    <row r="228" spans="2:65" s="1" customFormat="1" ht="22.5" customHeight="1">
      <c r="B228" s="157"/>
      <c r="C228" s="158" t="s">
        <v>481</v>
      </c>
      <c r="D228" s="158" t="s">
        <v>201</v>
      </c>
      <c r="E228" s="159" t="s">
        <v>482</v>
      </c>
      <c r="F228" s="160" t="s">
        <v>483</v>
      </c>
      <c r="G228" s="161" t="s">
        <v>204</v>
      </c>
      <c r="H228" s="162">
        <v>129</v>
      </c>
      <c r="I228" s="163"/>
      <c r="J228" s="164">
        <f>ROUND(I228*H228,2)</f>
        <v>0</v>
      </c>
      <c r="K228" s="160" t="s">
        <v>78</v>
      </c>
      <c r="L228" s="35"/>
      <c r="M228" s="165" t="s">
        <v>78</v>
      </c>
      <c r="N228" s="166" t="s">
        <v>50</v>
      </c>
      <c r="O228" s="36"/>
      <c r="P228" s="167">
        <f>O228*H228</f>
        <v>0</v>
      </c>
      <c r="Q228" s="167">
        <v>0</v>
      </c>
      <c r="R228" s="167">
        <f>Q228*H228</f>
        <v>0</v>
      </c>
      <c r="S228" s="167">
        <v>0</v>
      </c>
      <c r="T228" s="168">
        <f>S228*H228</f>
        <v>0</v>
      </c>
      <c r="AR228" s="18" t="s">
        <v>206</v>
      </c>
      <c r="AT228" s="18" t="s">
        <v>201</v>
      </c>
      <c r="AU228" s="18" t="s">
        <v>23</v>
      </c>
      <c r="AY228" s="18" t="s">
        <v>200</v>
      </c>
      <c r="BE228" s="169">
        <f>IF(N228="základní",J228,0)</f>
        <v>0</v>
      </c>
      <c r="BF228" s="169">
        <f>IF(N228="snížená",J228,0)</f>
        <v>0</v>
      </c>
      <c r="BG228" s="169">
        <f>IF(N228="zákl. přenesená",J228,0)</f>
        <v>0</v>
      </c>
      <c r="BH228" s="169">
        <f>IF(N228="sníž. přenesená",J228,0)</f>
        <v>0</v>
      </c>
      <c r="BI228" s="169">
        <f>IF(N228="nulová",J228,0)</f>
        <v>0</v>
      </c>
      <c r="BJ228" s="18" t="s">
        <v>23</v>
      </c>
      <c r="BK228" s="169">
        <f>ROUND(I228*H228,2)</f>
        <v>0</v>
      </c>
      <c r="BL228" s="18" t="s">
        <v>206</v>
      </c>
      <c r="BM228" s="18" t="s">
        <v>484</v>
      </c>
    </row>
    <row r="229" spans="2:47" s="1" customFormat="1" ht="22.5" customHeight="1">
      <c r="B229" s="35"/>
      <c r="D229" s="172" t="s">
        <v>392</v>
      </c>
      <c r="F229" s="185" t="s">
        <v>483</v>
      </c>
      <c r="I229" s="133"/>
      <c r="L229" s="35"/>
      <c r="M229" s="64"/>
      <c r="N229" s="36"/>
      <c r="O229" s="36"/>
      <c r="P229" s="36"/>
      <c r="Q229" s="36"/>
      <c r="R229" s="36"/>
      <c r="S229" s="36"/>
      <c r="T229" s="65"/>
      <c r="AT229" s="18" t="s">
        <v>392</v>
      </c>
      <c r="AU229" s="18" t="s">
        <v>23</v>
      </c>
    </row>
    <row r="230" spans="2:47" s="1" customFormat="1" ht="126" customHeight="1">
      <c r="B230" s="35"/>
      <c r="D230" s="172" t="s">
        <v>208</v>
      </c>
      <c r="F230" s="173" t="s">
        <v>450</v>
      </c>
      <c r="I230" s="133"/>
      <c r="L230" s="35"/>
      <c r="M230" s="64"/>
      <c r="N230" s="36"/>
      <c r="O230" s="36"/>
      <c r="P230" s="36"/>
      <c r="Q230" s="36"/>
      <c r="R230" s="36"/>
      <c r="S230" s="36"/>
      <c r="T230" s="65"/>
      <c r="AT230" s="18" t="s">
        <v>208</v>
      </c>
      <c r="AU230" s="18" t="s">
        <v>23</v>
      </c>
    </row>
    <row r="231" spans="2:51" s="10" customFormat="1" ht="22.5" customHeight="1">
      <c r="B231" s="174"/>
      <c r="D231" s="170" t="s">
        <v>214</v>
      </c>
      <c r="E231" s="182" t="s">
        <v>485</v>
      </c>
      <c r="F231" s="183" t="s">
        <v>486</v>
      </c>
      <c r="H231" s="184">
        <v>129</v>
      </c>
      <c r="I231" s="178"/>
      <c r="L231" s="174"/>
      <c r="M231" s="179"/>
      <c r="N231" s="180"/>
      <c r="O231" s="180"/>
      <c r="P231" s="180"/>
      <c r="Q231" s="180"/>
      <c r="R231" s="180"/>
      <c r="S231" s="180"/>
      <c r="T231" s="181"/>
      <c r="AT231" s="175" t="s">
        <v>214</v>
      </c>
      <c r="AU231" s="175" t="s">
        <v>23</v>
      </c>
      <c r="AV231" s="10" t="s">
        <v>88</v>
      </c>
      <c r="AW231" s="10" t="s">
        <v>42</v>
      </c>
      <c r="AX231" s="10" t="s">
        <v>23</v>
      </c>
      <c r="AY231" s="175" t="s">
        <v>200</v>
      </c>
    </row>
    <row r="232" spans="2:65" s="1" customFormat="1" ht="22.5" customHeight="1">
      <c r="B232" s="157"/>
      <c r="C232" s="158" t="s">
        <v>487</v>
      </c>
      <c r="D232" s="158" t="s">
        <v>201</v>
      </c>
      <c r="E232" s="159" t="s">
        <v>488</v>
      </c>
      <c r="F232" s="160" t="s">
        <v>489</v>
      </c>
      <c r="G232" s="161" t="s">
        <v>229</v>
      </c>
      <c r="H232" s="162">
        <v>1824.2</v>
      </c>
      <c r="I232" s="163"/>
      <c r="J232" s="164">
        <f>ROUND(I232*H232,2)</f>
        <v>0</v>
      </c>
      <c r="K232" s="160" t="s">
        <v>205</v>
      </c>
      <c r="L232" s="35"/>
      <c r="M232" s="165" t="s">
        <v>78</v>
      </c>
      <c r="N232" s="166" t="s">
        <v>50</v>
      </c>
      <c r="O232" s="36"/>
      <c r="P232" s="167">
        <f>O232*H232</f>
        <v>0</v>
      </c>
      <c r="Q232" s="167">
        <v>0</v>
      </c>
      <c r="R232" s="167">
        <f>Q232*H232</f>
        <v>0</v>
      </c>
      <c r="S232" s="167">
        <v>0</v>
      </c>
      <c r="T232" s="168">
        <f>S232*H232</f>
        <v>0</v>
      </c>
      <c r="AR232" s="18" t="s">
        <v>206</v>
      </c>
      <c r="AT232" s="18" t="s">
        <v>201</v>
      </c>
      <c r="AU232" s="18" t="s">
        <v>23</v>
      </c>
      <c r="AY232" s="18" t="s">
        <v>200</v>
      </c>
      <c r="BE232" s="169">
        <f>IF(N232="základní",J232,0)</f>
        <v>0</v>
      </c>
      <c r="BF232" s="169">
        <f>IF(N232="snížená",J232,0)</f>
        <v>0</v>
      </c>
      <c r="BG232" s="169">
        <f>IF(N232="zákl. přenesená",J232,0)</f>
        <v>0</v>
      </c>
      <c r="BH232" s="169">
        <f>IF(N232="sníž. přenesená",J232,0)</f>
        <v>0</v>
      </c>
      <c r="BI232" s="169">
        <f>IF(N232="nulová",J232,0)</f>
        <v>0</v>
      </c>
      <c r="BJ232" s="18" t="s">
        <v>23</v>
      </c>
      <c r="BK232" s="169">
        <f>ROUND(I232*H232,2)</f>
        <v>0</v>
      </c>
      <c r="BL232" s="18" t="s">
        <v>206</v>
      </c>
      <c r="BM232" s="18" t="s">
        <v>490</v>
      </c>
    </row>
    <row r="233" spans="2:47" s="1" customFormat="1" ht="162" customHeight="1">
      <c r="B233" s="35"/>
      <c r="D233" s="172" t="s">
        <v>208</v>
      </c>
      <c r="F233" s="173" t="s">
        <v>491</v>
      </c>
      <c r="I233" s="133"/>
      <c r="L233" s="35"/>
      <c r="M233" s="64"/>
      <c r="N233" s="36"/>
      <c r="O233" s="36"/>
      <c r="P233" s="36"/>
      <c r="Q233" s="36"/>
      <c r="R233" s="36"/>
      <c r="S233" s="36"/>
      <c r="T233" s="65"/>
      <c r="AT233" s="18" t="s">
        <v>208</v>
      </c>
      <c r="AU233" s="18" t="s">
        <v>23</v>
      </c>
    </row>
    <row r="234" spans="2:51" s="10" customFormat="1" ht="22.5" customHeight="1">
      <c r="B234" s="174"/>
      <c r="D234" s="172" t="s">
        <v>214</v>
      </c>
      <c r="E234" s="175" t="s">
        <v>141</v>
      </c>
      <c r="F234" s="176" t="s">
        <v>492</v>
      </c>
      <c r="H234" s="177">
        <v>50</v>
      </c>
      <c r="I234" s="178"/>
      <c r="L234" s="174"/>
      <c r="M234" s="179"/>
      <c r="N234" s="180"/>
      <c r="O234" s="180"/>
      <c r="P234" s="180"/>
      <c r="Q234" s="180"/>
      <c r="R234" s="180"/>
      <c r="S234" s="180"/>
      <c r="T234" s="181"/>
      <c r="AT234" s="175" t="s">
        <v>214</v>
      </c>
      <c r="AU234" s="175" t="s">
        <v>23</v>
      </c>
      <c r="AV234" s="10" t="s">
        <v>88</v>
      </c>
      <c r="AW234" s="10" t="s">
        <v>42</v>
      </c>
      <c r="AX234" s="10" t="s">
        <v>80</v>
      </c>
      <c r="AY234" s="175" t="s">
        <v>200</v>
      </c>
    </row>
    <row r="235" spans="2:51" s="10" customFormat="1" ht="22.5" customHeight="1">
      <c r="B235" s="174"/>
      <c r="D235" s="172" t="s">
        <v>214</v>
      </c>
      <c r="E235" s="175" t="s">
        <v>143</v>
      </c>
      <c r="F235" s="176" t="s">
        <v>493</v>
      </c>
      <c r="H235" s="177">
        <v>1750</v>
      </c>
      <c r="I235" s="178"/>
      <c r="L235" s="174"/>
      <c r="M235" s="179"/>
      <c r="N235" s="180"/>
      <c r="O235" s="180"/>
      <c r="P235" s="180"/>
      <c r="Q235" s="180"/>
      <c r="R235" s="180"/>
      <c r="S235" s="180"/>
      <c r="T235" s="181"/>
      <c r="AT235" s="175" t="s">
        <v>214</v>
      </c>
      <c r="AU235" s="175" t="s">
        <v>23</v>
      </c>
      <c r="AV235" s="10" t="s">
        <v>88</v>
      </c>
      <c r="AW235" s="10" t="s">
        <v>42</v>
      </c>
      <c r="AX235" s="10" t="s">
        <v>80</v>
      </c>
      <c r="AY235" s="175" t="s">
        <v>200</v>
      </c>
    </row>
    <row r="236" spans="2:51" s="10" customFormat="1" ht="22.5" customHeight="1">
      <c r="B236" s="174"/>
      <c r="D236" s="172" t="s">
        <v>214</v>
      </c>
      <c r="E236" s="175" t="s">
        <v>145</v>
      </c>
      <c r="F236" s="176" t="s">
        <v>494</v>
      </c>
      <c r="H236" s="177">
        <v>-92.8</v>
      </c>
      <c r="I236" s="178"/>
      <c r="L236" s="174"/>
      <c r="M236" s="179"/>
      <c r="N236" s="180"/>
      <c r="O236" s="180"/>
      <c r="P236" s="180"/>
      <c r="Q236" s="180"/>
      <c r="R236" s="180"/>
      <c r="S236" s="180"/>
      <c r="T236" s="181"/>
      <c r="AT236" s="175" t="s">
        <v>214</v>
      </c>
      <c r="AU236" s="175" t="s">
        <v>23</v>
      </c>
      <c r="AV236" s="10" t="s">
        <v>88</v>
      </c>
      <c r="AW236" s="10" t="s">
        <v>42</v>
      </c>
      <c r="AX236" s="10" t="s">
        <v>80</v>
      </c>
      <c r="AY236" s="175" t="s">
        <v>200</v>
      </c>
    </row>
    <row r="237" spans="2:51" s="10" customFormat="1" ht="22.5" customHeight="1">
      <c r="B237" s="174"/>
      <c r="D237" s="172" t="s">
        <v>214</v>
      </c>
      <c r="E237" s="175" t="s">
        <v>147</v>
      </c>
      <c r="F237" s="176" t="s">
        <v>495</v>
      </c>
      <c r="H237" s="177">
        <v>117</v>
      </c>
      <c r="I237" s="178"/>
      <c r="L237" s="174"/>
      <c r="M237" s="179"/>
      <c r="N237" s="180"/>
      <c r="O237" s="180"/>
      <c r="P237" s="180"/>
      <c r="Q237" s="180"/>
      <c r="R237" s="180"/>
      <c r="S237" s="180"/>
      <c r="T237" s="181"/>
      <c r="AT237" s="175" t="s">
        <v>214</v>
      </c>
      <c r="AU237" s="175" t="s">
        <v>23</v>
      </c>
      <c r="AV237" s="10" t="s">
        <v>88</v>
      </c>
      <c r="AW237" s="10" t="s">
        <v>42</v>
      </c>
      <c r="AX237" s="10" t="s">
        <v>80</v>
      </c>
      <c r="AY237" s="175" t="s">
        <v>200</v>
      </c>
    </row>
    <row r="238" spans="2:51" s="10" customFormat="1" ht="22.5" customHeight="1">
      <c r="B238" s="174"/>
      <c r="D238" s="170" t="s">
        <v>214</v>
      </c>
      <c r="E238" s="182" t="s">
        <v>496</v>
      </c>
      <c r="F238" s="183" t="s">
        <v>497</v>
      </c>
      <c r="H238" s="184">
        <v>1824.2</v>
      </c>
      <c r="I238" s="178"/>
      <c r="L238" s="174"/>
      <c r="M238" s="179"/>
      <c r="N238" s="180"/>
      <c r="O238" s="180"/>
      <c r="P238" s="180"/>
      <c r="Q238" s="180"/>
      <c r="R238" s="180"/>
      <c r="S238" s="180"/>
      <c r="T238" s="181"/>
      <c r="AT238" s="175" t="s">
        <v>214</v>
      </c>
      <c r="AU238" s="175" t="s">
        <v>23</v>
      </c>
      <c r="AV238" s="10" t="s">
        <v>88</v>
      </c>
      <c r="AW238" s="10" t="s">
        <v>42</v>
      </c>
      <c r="AX238" s="10" t="s">
        <v>23</v>
      </c>
      <c r="AY238" s="175" t="s">
        <v>200</v>
      </c>
    </row>
    <row r="239" spans="2:65" s="1" customFormat="1" ht="22.5" customHeight="1">
      <c r="B239" s="157"/>
      <c r="C239" s="158" t="s">
        <v>498</v>
      </c>
      <c r="D239" s="158" t="s">
        <v>201</v>
      </c>
      <c r="E239" s="159" t="s">
        <v>499</v>
      </c>
      <c r="F239" s="160" t="s">
        <v>500</v>
      </c>
      <c r="G239" s="161" t="s">
        <v>229</v>
      </c>
      <c r="H239" s="162">
        <v>163.1</v>
      </c>
      <c r="I239" s="163"/>
      <c r="J239" s="164">
        <f>ROUND(I239*H239,2)</f>
        <v>0</v>
      </c>
      <c r="K239" s="160" t="s">
        <v>205</v>
      </c>
      <c r="L239" s="35"/>
      <c r="M239" s="165" t="s">
        <v>78</v>
      </c>
      <c r="N239" s="166" t="s">
        <v>50</v>
      </c>
      <c r="O239" s="36"/>
      <c r="P239" s="167">
        <f>O239*H239</f>
        <v>0</v>
      </c>
      <c r="Q239" s="167">
        <v>0</v>
      </c>
      <c r="R239" s="167">
        <f>Q239*H239</f>
        <v>0</v>
      </c>
      <c r="S239" s="167">
        <v>0</v>
      </c>
      <c r="T239" s="168">
        <f>S239*H239</f>
        <v>0</v>
      </c>
      <c r="AR239" s="18" t="s">
        <v>206</v>
      </c>
      <c r="AT239" s="18" t="s">
        <v>201</v>
      </c>
      <c r="AU239" s="18" t="s">
        <v>23</v>
      </c>
      <c r="AY239" s="18" t="s">
        <v>200</v>
      </c>
      <c r="BE239" s="169">
        <f>IF(N239="základní",J239,0)</f>
        <v>0</v>
      </c>
      <c r="BF239" s="169">
        <f>IF(N239="snížená",J239,0)</f>
        <v>0</v>
      </c>
      <c r="BG239" s="169">
        <f>IF(N239="zákl. přenesená",J239,0)</f>
        <v>0</v>
      </c>
      <c r="BH239" s="169">
        <f>IF(N239="sníž. přenesená",J239,0)</f>
        <v>0</v>
      </c>
      <c r="BI239" s="169">
        <f>IF(N239="nulová",J239,0)</f>
        <v>0</v>
      </c>
      <c r="BJ239" s="18" t="s">
        <v>23</v>
      </c>
      <c r="BK239" s="169">
        <f>ROUND(I239*H239,2)</f>
        <v>0</v>
      </c>
      <c r="BL239" s="18" t="s">
        <v>206</v>
      </c>
      <c r="BM239" s="18" t="s">
        <v>501</v>
      </c>
    </row>
    <row r="240" spans="2:47" s="1" customFormat="1" ht="162" customHeight="1">
      <c r="B240" s="35"/>
      <c r="D240" s="172" t="s">
        <v>208</v>
      </c>
      <c r="F240" s="173" t="s">
        <v>502</v>
      </c>
      <c r="I240" s="133"/>
      <c r="L240" s="35"/>
      <c r="M240" s="64"/>
      <c r="N240" s="36"/>
      <c r="O240" s="36"/>
      <c r="P240" s="36"/>
      <c r="Q240" s="36"/>
      <c r="R240" s="36"/>
      <c r="S240" s="36"/>
      <c r="T240" s="65"/>
      <c r="AT240" s="18" t="s">
        <v>208</v>
      </c>
      <c r="AU240" s="18" t="s">
        <v>23</v>
      </c>
    </row>
    <row r="241" spans="2:51" s="10" customFormat="1" ht="22.5" customHeight="1">
      <c r="B241" s="174"/>
      <c r="D241" s="172" t="s">
        <v>214</v>
      </c>
      <c r="E241" s="175" t="s">
        <v>503</v>
      </c>
      <c r="F241" s="176" t="s">
        <v>504</v>
      </c>
      <c r="H241" s="177">
        <v>210</v>
      </c>
      <c r="I241" s="178"/>
      <c r="L241" s="174"/>
      <c r="M241" s="179"/>
      <c r="N241" s="180"/>
      <c r="O241" s="180"/>
      <c r="P241" s="180"/>
      <c r="Q241" s="180"/>
      <c r="R241" s="180"/>
      <c r="S241" s="180"/>
      <c r="T241" s="181"/>
      <c r="AT241" s="175" t="s">
        <v>214</v>
      </c>
      <c r="AU241" s="175" t="s">
        <v>23</v>
      </c>
      <c r="AV241" s="10" t="s">
        <v>88</v>
      </c>
      <c r="AW241" s="10" t="s">
        <v>42</v>
      </c>
      <c r="AX241" s="10" t="s">
        <v>80</v>
      </c>
      <c r="AY241" s="175" t="s">
        <v>200</v>
      </c>
    </row>
    <row r="242" spans="2:51" s="10" customFormat="1" ht="22.5" customHeight="1">
      <c r="B242" s="174"/>
      <c r="D242" s="172" t="s">
        <v>214</v>
      </c>
      <c r="E242" s="175" t="s">
        <v>150</v>
      </c>
      <c r="F242" s="176" t="s">
        <v>505</v>
      </c>
      <c r="H242" s="177">
        <v>-46.9</v>
      </c>
      <c r="I242" s="178"/>
      <c r="L242" s="174"/>
      <c r="M242" s="179"/>
      <c r="N242" s="180"/>
      <c r="O242" s="180"/>
      <c r="P242" s="180"/>
      <c r="Q242" s="180"/>
      <c r="R242" s="180"/>
      <c r="S242" s="180"/>
      <c r="T242" s="181"/>
      <c r="AT242" s="175" t="s">
        <v>214</v>
      </c>
      <c r="AU242" s="175" t="s">
        <v>23</v>
      </c>
      <c r="AV242" s="10" t="s">
        <v>88</v>
      </c>
      <c r="AW242" s="10" t="s">
        <v>42</v>
      </c>
      <c r="AX242" s="10" t="s">
        <v>80</v>
      </c>
      <c r="AY242" s="175" t="s">
        <v>200</v>
      </c>
    </row>
    <row r="243" spans="2:51" s="10" customFormat="1" ht="22.5" customHeight="1">
      <c r="B243" s="174"/>
      <c r="D243" s="170" t="s">
        <v>214</v>
      </c>
      <c r="E243" s="182" t="s">
        <v>506</v>
      </c>
      <c r="F243" s="183" t="s">
        <v>507</v>
      </c>
      <c r="H243" s="184">
        <v>163.1</v>
      </c>
      <c r="I243" s="178"/>
      <c r="L243" s="174"/>
      <c r="M243" s="179"/>
      <c r="N243" s="180"/>
      <c r="O243" s="180"/>
      <c r="P243" s="180"/>
      <c r="Q243" s="180"/>
      <c r="R243" s="180"/>
      <c r="S243" s="180"/>
      <c r="T243" s="181"/>
      <c r="AT243" s="175" t="s">
        <v>214</v>
      </c>
      <c r="AU243" s="175" t="s">
        <v>23</v>
      </c>
      <c r="AV243" s="10" t="s">
        <v>88</v>
      </c>
      <c r="AW243" s="10" t="s">
        <v>42</v>
      </c>
      <c r="AX243" s="10" t="s">
        <v>23</v>
      </c>
      <c r="AY243" s="175" t="s">
        <v>200</v>
      </c>
    </row>
    <row r="244" spans="2:65" s="1" customFormat="1" ht="22.5" customHeight="1">
      <c r="B244" s="157"/>
      <c r="C244" s="158" t="s">
        <v>508</v>
      </c>
      <c r="D244" s="158" t="s">
        <v>201</v>
      </c>
      <c r="E244" s="159" t="s">
        <v>509</v>
      </c>
      <c r="F244" s="160" t="s">
        <v>510</v>
      </c>
      <c r="G244" s="161" t="s">
        <v>229</v>
      </c>
      <c r="H244" s="162">
        <v>14.4</v>
      </c>
      <c r="I244" s="163"/>
      <c r="J244" s="164">
        <f>ROUND(I244*H244,2)</f>
        <v>0</v>
      </c>
      <c r="K244" s="160" t="s">
        <v>205</v>
      </c>
      <c r="L244" s="35"/>
      <c r="M244" s="165" t="s">
        <v>78</v>
      </c>
      <c r="N244" s="166" t="s">
        <v>50</v>
      </c>
      <c r="O244" s="36"/>
      <c r="P244" s="167">
        <f>O244*H244</f>
        <v>0</v>
      </c>
      <c r="Q244" s="167">
        <v>0</v>
      </c>
      <c r="R244" s="167">
        <f>Q244*H244</f>
        <v>0</v>
      </c>
      <c r="S244" s="167">
        <v>0</v>
      </c>
      <c r="T244" s="168">
        <f>S244*H244</f>
        <v>0</v>
      </c>
      <c r="AR244" s="18" t="s">
        <v>206</v>
      </c>
      <c r="AT244" s="18" t="s">
        <v>201</v>
      </c>
      <c r="AU244" s="18" t="s">
        <v>23</v>
      </c>
      <c r="AY244" s="18" t="s">
        <v>200</v>
      </c>
      <c r="BE244" s="169">
        <f>IF(N244="základní",J244,0)</f>
        <v>0</v>
      </c>
      <c r="BF244" s="169">
        <f>IF(N244="snížená",J244,0)</f>
        <v>0</v>
      </c>
      <c r="BG244" s="169">
        <f>IF(N244="zákl. přenesená",J244,0)</f>
        <v>0</v>
      </c>
      <c r="BH244" s="169">
        <f>IF(N244="sníž. přenesená",J244,0)</f>
        <v>0</v>
      </c>
      <c r="BI244" s="169">
        <f>IF(N244="nulová",J244,0)</f>
        <v>0</v>
      </c>
      <c r="BJ244" s="18" t="s">
        <v>23</v>
      </c>
      <c r="BK244" s="169">
        <f>ROUND(I244*H244,2)</f>
        <v>0</v>
      </c>
      <c r="BL244" s="18" t="s">
        <v>206</v>
      </c>
      <c r="BM244" s="18" t="s">
        <v>511</v>
      </c>
    </row>
    <row r="245" spans="2:47" s="1" customFormat="1" ht="162" customHeight="1">
      <c r="B245" s="35"/>
      <c r="D245" s="172" t="s">
        <v>208</v>
      </c>
      <c r="F245" s="173" t="s">
        <v>512</v>
      </c>
      <c r="I245" s="133"/>
      <c r="L245" s="35"/>
      <c r="M245" s="64"/>
      <c r="N245" s="36"/>
      <c r="O245" s="36"/>
      <c r="P245" s="36"/>
      <c r="Q245" s="36"/>
      <c r="R245" s="36"/>
      <c r="S245" s="36"/>
      <c r="T245" s="65"/>
      <c r="AT245" s="18" t="s">
        <v>208</v>
      </c>
      <c r="AU245" s="18" t="s">
        <v>23</v>
      </c>
    </row>
    <row r="246" spans="2:51" s="10" customFormat="1" ht="22.5" customHeight="1">
      <c r="B246" s="174"/>
      <c r="D246" s="170" t="s">
        <v>214</v>
      </c>
      <c r="E246" s="182" t="s">
        <v>513</v>
      </c>
      <c r="F246" s="183" t="s">
        <v>514</v>
      </c>
      <c r="H246" s="184">
        <v>14.4</v>
      </c>
      <c r="I246" s="178"/>
      <c r="L246" s="174"/>
      <c r="M246" s="179"/>
      <c r="N246" s="180"/>
      <c r="O246" s="180"/>
      <c r="P246" s="180"/>
      <c r="Q246" s="180"/>
      <c r="R246" s="180"/>
      <c r="S246" s="180"/>
      <c r="T246" s="181"/>
      <c r="AT246" s="175" t="s">
        <v>214</v>
      </c>
      <c r="AU246" s="175" t="s">
        <v>23</v>
      </c>
      <c r="AV246" s="10" t="s">
        <v>88</v>
      </c>
      <c r="AW246" s="10" t="s">
        <v>42</v>
      </c>
      <c r="AX246" s="10" t="s">
        <v>23</v>
      </c>
      <c r="AY246" s="175" t="s">
        <v>200</v>
      </c>
    </row>
    <row r="247" spans="2:65" s="1" customFormat="1" ht="22.5" customHeight="1">
      <c r="B247" s="157"/>
      <c r="C247" s="158" t="s">
        <v>515</v>
      </c>
      <c r="D247" s="158" t="s">
        <v>201</v>
      </c>
      <c r="E247" s="159" t="s">
        <v>516</v>
      </c>
      <c r="F247" s="160" t="s">
        <v>517</v>
      </c>
      <c r="G247" s="161" t="s">
        <v>229</v>
      </c>
      <c r="H247" s="162">
        <v>13.4</v>
      </c>
      <c r="I247" s="163"/>
      <c r="J247" s="164">
        <f>ROUND(I247*H247,2)</f>
        <v>0</v>
      </c>
      <c r="K247" s="160" t="s">
        <v>205</v>
      </c>
      <c r="L247" s="35"/>
      <c r="M247" s="165" t="s">
        <v>78</v>
      </c>
      <c r="N247" s="166" t="s">
        <v>50</v>
      </c>
      <c r="O247" s="36"/>
      <c r="P247" s="167">
        <f>O247*H247</f>
        <v>0</v>
      </c>
      <c r="Q247" s="167">
        <v>0</v>
      </c>
      <c r="R247" s="167">
        <f>Q247*H247</f>
        <v>0</v>
      </c>
      <c r="S247" s="167">
        <v>0</v>
      </c>
      <c r="T247" s="168">
        <f>S247*H247</f>
        <v>0</v>
      </c>
      <c r="AR247" s="18" t="s">
        <v>206</v>
      </c>
      <c r="AT247" s="18" t="s">
        <v>201</v>
      </c>
      <c r="AU247" s="18" t="s">
        <v>23</v>
      </c>
      <c r="AY247" s="18" t="s">
        <v>200</v>
      </c>
      <c r="BE247" s="169">
        <f>IF(N247="základní",J247,0)</f>
        <v>0</v>
      </c>
      <c r="BF247" s="169">
        <f>IF(N247="snížená",J247,0)</f>
        <v>0</v>
      </c>
      <c r="BG247" s="169">
        <f>IF(N247="zákl. přenesená",J247,0)</f>
        <v>0</v>
      </c>
      <c r="BH247" s="169">
        <f>IF(N247="sníž. přenesená",J247,0)</f>
        <v>0</v>
      </c>
      <c r="BI247" s="169">
        <f>IF(N247="nulová",J247,0)</f>
        <v>0</v>
      </c>
      <c r="BJ247" s="18" t="s">
        <v>23</v>
      </c>
      <c r="BK247" s="169">
        <f>ROUND(I247*H247,2)</f>
        <v>0</v>
      </c>
      <c r="BL247" s="18" t="s">
        <v>206</v>
      </c>
      <c r="BM247" s="18" t="s">
        <v>518</v>
      </c>
    </row>
    <row r="248" spans="2:47" s="1" customFormat="1" ht="150" customHeight="1">
      <c r="B248" s="35"/>
      <c r="D248" s="170" t="s">
        <v>208</v>
      </c>
      <c r="F248" s="171" t="s">
        <v>519</v>
      </c>
      <c r="I248" s="133"/>
      <c r="L248" s="35"/>
      <c r="M248" s="64"/>
      <c r="N248" s="36"/>
      <c r="O248" s="36"/>
      <c r="P248" s="36"/>
      <c r="Q248" s="36"/>
      <c r="R248" s="36"/>
      <c r="S248" s="36"/>
      <c r="T248" s="65"/>
      <c r="AT248" s="18" t="s">
        <v>208</v>
      </c>
      <c r="AU248" s="18" t="s">
        <v>23</v>
      </c>
    </row>
    <row r="249" spans="2:65" s="1" customFormat="1" ht="22.5" customHeight="1">
      <c r="B249" s="157"/>
      <c r="C249" s="158" t="s">
        <v>520</v>
      </c>
      <c r="D249" s="158" t="s">
        <v>201</v>
      </c>
      <c r="E249" s="159" t="s">
        <v>521</v>
      </c>
      <c r="F249" s="160" t="s">
        <v>522</v>
      </c>
      <c r="G249" s="161" t="s">
        <v>229</v>
      </c>
      <c r="H249" s="162">
        <v>14.6</v>
      </c>
      <c r="I249" s="163"/>
      <c r="J249" s="164">
        <f>ROUND(I249*H249,2)</f>
        <v>0</v>
      </c>
      <c r="K249" s="160" t="s">
        <v>205</v>
      </c>
      <c r="L249" s="35"/>
      <c r="M249" s="165" t="s">
        <v>78</v>
      </c>
      <c r="N249" s="166" t="s">
        <v>50</v>
      </c>
      <c r="O249" s="36"/>
      <c r="P249" s="167">
        <f>O249*H249</f>
        <v>0</v>
      </c>
      <c r="Q249" s="167">
        <v>0</v>
      </c>
      <c r="R249" s="167">
        <f>Q249*H249</f>
        <v>0</v>
      </c>
      <c r="S249" s="167">
        <v>0</v>
      </c>
      <c r="T249" s="168">
        <f>S249*H249</f>
        <v>0</v>
      </c>
      <c r="AR249" s="18" t="s">
        <v>206</v>
      </c>
      <c r="AT249" s="18" t="s">
        <v>201</v>
      </c>
      <c r="AU249" s="18" t="s">
        <v>23</v>
      </c>
      <c r="AY249" s="18" t="s">
        <v>200</v>
      </c>
      <c r="BE249" s="169">
        <f>IF(N249="základní",J249,0)</f>
        <v>0</v>
      </c>
      <c r="BF249" s="169">
        <f>IF(N249="snížená",J249,0)</f>
        <v>0</v>
      </c>
      <c r="BG249" s="169">
        <f>IF(N249="zákl. přenesená",J249,0)</f>
        <v>0</v>
      </c>
      <c r="BH249" s="169">
        <f>IF(N249="sníž. přenesená",J249,0)</f>
        <v>0</v>
      </c>
      <c r="BI249" s="169">
        <f>IF(N249="nulová",J249,0)</f>
        <v>0</v>
      </c>
      <c r="BJ249" s="18" t="s">
        <v>23</v>
      </c>
      <c r="BK249" s="169">
        <f>ROUND(I249*H249,2)</f>
        <v>0</v>
      </c>
      <c r="BL249" s="18" t="s">
        <v>206</v>
      </c>
      <c r="BM249" s="18" t="s">
        <v>523</v>
      </c>
    </row>
    <row r="250" spans="2:47" s="1" customFormat="1" ht="150" customHeight="1">
      <c r="B250" s="35"/>
      <c r="D250" s="170" t="s">
        <v>208</v>
      </c>
      <c r="F250" s="171" t="s">
        <v>524</v>
      </c>
      <c r="I250" s="133"/>
      <c r="L250" s="35"/>
      <c r="M250" s="64"/>
      <c r="N250" s="36"/>
      <c r="O250" s="36"/>
      <c r="P250" s="36"/>
      <c r="Q250" s="36"/>
      <c r="R250" s="36"/>
      <c r="S250" s="36"/>
      <c r="T250" s="65"/>
      <c r="AT250" s="18" t="s">
        <v>208</v>
      </c>
      <c r="AU250" s="18" t="s">
        <v>23</v>
      </c>
    </row>
    <row r="251" spans="2:65" s="1" customFormat="1" ht="22.5" customHeight="1">
      <c r="B251" s="157"/>
      <c r="C251" s="158" t="s">
        <v>525</v>
      </c>
      <c r="D251" s="158" t="s">
        <v>201</v>
      </c>
      <c r="E251" s="159" t="s">
        <v>526</v>
      </c>
      <c r="F251" s="160" t="s">
        <v>522</v>
      </c>
      <c r="G251" s="161" t="s">
        <v>229</v>
      </c>
      <c r="H251" s="162">
        <v>14.8</v>
      </c>
      <c r="I251" s="163"/>
      <c r="J251" s="164">
        <f>ROUND(I251*H251,2)</f>
        <v>0</v>
      </c>
      <c r="K251" s="160" t="s">
        <v>205</v>
      </c>
      <c r="L251" s="35"/>
      <c r="M251" s="165" t="s">
        <v>78</v>
      </c>
      <c r="N251" s="166" t="s">
        <v>50</v>
      </c>
      <c r="O251" s="36"/>
      <c r="P251" s="167">
        <f>O251*H251</f>
        <v>0</v>
      </c>
      <c r="Q251" s="167">
        <v>0</v>
      </c>
      <c r="R251" s="167">
        <f>Q251*H251</f>
        <v>0</v>
      </c>
      <c r="S251" s="167">
        <v>0</v>
      </c>
      <c r="T251" s="168">
        <f>S251*H251</f>
        <v>0</v>
      </c>
      <c r="AR251" s="18" t="s">
        <v>206</v>
      </c>
      <c r="AT251" s="18" t="s">
        <v>201</v>
      </c>
      <c r="AU251" s="18" t="s">
        <v>23</v>
      </c>
      <c r="AY251" s="18" t="s">
        <v>200</v>
      </c>
      <c r="BE251" s="169">
        <f>IF(N251="základní",J251,0)</f>
        <v>0</v>
      </c>
      <c r="BF251" s="169">
        <f>IF(N251="snížená",J251,0)</f>
        <v>0</v>
      </c>
      <c r="BG251" s="169">
        <f>IF(N251="zákl. přenesená",J251,0)</f>
        <v>0</v>
      </c>
      <c r="BH251" s="169">
        <f>IF(N251="sníž. přenesená",J251,0)</f>
        <v>0</v>
      </c>
      <c r="BI251" s="169">
        <f>IF(N251="nulová",J251,0)</f>
        <v>0</v>
      </c>
      <c r="BJ251" s="18" t="s">
        <v>23</v>
      </c>
      <c r="BK251" s="169">
        <f>ROUND(I251*H251,2)</f>
        <v>0</v>
      </c>
      <c r="BL251" s="18" t="s">
        <v>206</v>
      </c>
      <c r="BM251" s="18" t="s">
        <v>527</v>
      </c>
    </row>
    <row r="252" spans="2:47" s="1" customFormat="1" ht="150" customHeight="1">
      <c r="B252" s="35"/>
      <c r="D252" s="172" t="s">
        <v>208</v>
      </c>
      <c r="F252" s="173" t="s">
        <v>528</v>
      </c>
      <c r="I252" s="133"/>
      <c r="L252" s="35"/>
      <c r="M252" s="64"/>
      <c r="N252" s="36"/>
      <c r="O252" s="36"/>
      <c r="P252" s="36"/>
      <c r="Q252" s="36"/>
      <c r="R252" s="36"/>
      <c r="S252" s="36"/>
      <c r="T252" s="65"/>
      <c r="AT252" s="18" t="s">
        <v>208</v>
      </c>
      <c r="AU252" s="18" t="s">
        <v>23</v>
      </c>
    </row>
    <row r="253" spans="2:51" s="10" customFormat="1" ht="22.5" customHeight="1">
      <c r="B253" s="174"/>
      <c r="D253" s="170" t="s">
        <v>214</v>
      </c>
      <c r="E253" s="182" t="s">
        <v>529</v>
      </c>
      <c r="F253" s="183" t="s">
        <v>530</v>
      </c>
      <c r="H253" s="184">
        <v>14.8</v>
      </c>
      <c r="I253" s="178"/>
      <c r="L253" s="174"/>
      <c r="M253" s="179"/>
      <c r="N253" s="180"/>
      <c r="O253" s="180"/>
      <c r="P253" s="180"/>
      <c r="Q253" s="180"/>
      <c r="R253" s="180"/>
      <c r="S253" s="180"/>
      <c r="T253" s="181"/>
      <c r="AT253" s="175" t="s">
        <v>214</v>
      </c>
      <c r="AU253" s="175" t="s">
        <v>23</v>
      </c>
      <c r="AV253" s="10" t="s">
        <v>88</v>
      </c>
      <c r="AW253" s="10" t="s">
        <v>42</v>
      </c>
      <c r="AX253" s="10" t="s">
        <v>23</v>
      </c>
      <c r="AY253" s="175" t="s">
        <v>200</v>
      </c>
    </row>
    <row r="254" spans="2:65" s="1" customFormat="1" ht="22.5" customHeight="1">
      <c r="B254" s="157"/>
      <c r="C254" s="158" t="s">
        <v>531</v>
      </c>
      <c r="D254" s="158" t="s">
        <v>201</v>
      </c>
      <c r="E254" s="159" t="s">
        <v>532</v>
      </c>
      <c r="F254" s="160" t="s">
        <v>533</v>
      </c>
      <c r="G254" s="161" t="s">
        <v>229</v>
      </c>
      <c r="H254" s="162">
        <v>65</v>
      </c>
      <c r="I254" s="163"/>
      <c r="J254" s="164">
        <f>ROUND(I254*H254,2)</f>
        <v>0</v>
      </c>
      <c r="K254" s="160" t="s">
        <v>205</v>
      </c>
      <c r="L254" s="35"/>
      <c r="M254" s="165" t="s">
        <v>78</v>
      </c>
      <c r="N254" s="166" t="s">
        <v>50</v>
      </c>
      <c r="O254" s="36"/>
      <c r="P254" s="167">
        <f>O254*H254</f>
        <v>0</v>
      </c>
      <c r="Q254" s="167">
        <v>0</v>
      </c>
      <c r="R254" s="167">
        <f>Q254*H254</f>
        <v>0</v>
      </c>
      <c r="S254" s="167">
        <v>0</v>
      </c>
      <c r="T254" s="168">
        <f>S254*H254</f>
        <v>0</v>
      </c>
      <c r="AR254" s="18" t="s">
        <v>206</v>
      </c>
      <c r="AT254" s="18" t="s">
        <v>201</v>
      </c>
      <c r="AU254" s="18" t="s">
        <v>23</v>
      </c>
      <c r="AY254" s="18" t="s">
        <v>200</v>
      </c>
      <c r="BE254" s="169">
        <f>IF(N254="základní",J254,0)</f>
        <v>0</v>
      </c>
      <c r="BF254" s="169">
        <f>IF(N254="snížená",J254,0)</f>
        <v>0</v>
      </c>
      <c r="BG254" s="169">
        <f>IF(N254="zákl. přenesená",J254,0)</f>
        <v>0</v>
      </c>
      <c r="BH254" s="169">
        <f>IF(N254="sníž. přenesená",J254,0)</f>
        <v>0</v>
      </c>
      <c r="BI254" s="169">
        <f>IF(N254="nulová",J254,0)</f>
        <v>0</v>
      </c>
      <c r="BJ254" s="18" t="s">
        <v>23</v>
      </c>
      <c r="BK254" s="169">
        <f>ROUND(I254*H254,2)</f>
        <v>0</v>
      </c>
      <c r="BL254" s="18" t="s">
        <v>206</v>
      </c>
      <c r="BM254" s="18" t="s">
        <v>534</v>
      </c>
    </row>
    <row r="255" spans="2:47" s="1" customFormat="1" ht="150" customHeight="1">
      <c r="B255" s="35"/>
      <c r="D255" s="170" t="s">
        <v>208</v>
      </c>
      <c r="F255" s="171" t="s">
        <v>535</v>
      </c>
      <c r="I255" s="133"/>
      <c r="L255" s="35"/>
      <c r="M255" s="64"/>
      <c r="N255" s="36"/>
      <c r="O255" s="36"/>
      <c r="P255" s="36"/>
      <c r="Q255" s="36"/>
      <c r="R255" s="36"/>
      <c r="S255" s="36"/>
      <c r="T255" s="65"/>
      <c r="AT255" s="18" t="s">
        <v>208</v>
      </c>
      <c r="AU255" s="18" t="s">
        <v>23</v>
      </c>
    </row>
    <row r="256" spans="2:65" s="1" customFormat="1" ht="22.5" customHeight="1">
      <c r="B256" s="157"/>
      <c r="C256" s="158" t="s">
        <v>536</v>
      </c>
      <c r="D256" s="158" t="s">
        <v>201</v>
      </c>
      <c r="E256" s="159" t="s">
        <v>537</v>
      </c>
      <c r="F256" s="160" t="s">
        <v>538</v>
      </c>
      <c r="G256" s="161" t="s">
        <v>229</v>
      </c>
      <c r="H256" s="162">
        <v>17.5</v>
      </c>
      <c r="I256" s="163"/>
      <c r="J256" s="164">
        <f>ROUND(I256*H256,2)</f>
        <v>0</v>
      </c>
      <c r="K256" s="160" t="s">
        <v>205</v>
      </c>
      <c r="L256" s="35"/>
      <c r="M256" s="165" t="s">
        <v>78</v>
      </c>
      <c r="N256" s="166" t="s">
        <v>50</v>
      </c>
      <c r="O256" s="36"/>
      <c r="P256" s="167">
        <f>O256*H256</f>
        <v>0</v>
      </c>
      <c r="Q256" s="167">
        <v>0</v>
      </c>
      <c r="R256" s="167">
        <f>Q256*H256</f>
        <v>0</v>
      </c>
      <c r="S256" s="167">
        <v>0</v>
      </c>
      <c r="T256" s="168">
        <f>S256*H256</f>
        <v>0</v>
      </c>
      <c r="AR256" s="18" t="s">
        <v>206</v>
      </c>
      <c r="AT256" s="18" t="s">
        <v>201</v>
      </c>
      <c r="AU256" s="18" t="s">
        <v>23</v>
      </c>
      <c r="AY256" s="18" t="s">
        <v>200</v>
      </c>
      <c r="BE256" s="169">
        <f>IF(N256="základní",J256,0)</f>
        <v>0</v>
      </c>
      <c r="BF256" s="169">
        <f>IF(N256="snížená",J256,0)</f>
        <v>0</v>
      </c>
      <c r="BG256" s="169">
        <f>IF(N256="zákl. přenesená",J256,0)</f>
        <v>0</v>
      </c>
      <c r="BH256" s="169">
        <f>IF(N256="sníž. přenesená",J256,0)</f>
        <v>0</v>
      </c>
      <c r="BI256" s="169">
        <f>IF(N256="nulová",J256,0)</f>
        <v>0</v>
      </c>
      <c r="BJ256" s="18" t="s">
        <v>23</v>
      </c>
      <c r="BK256" s="169">
        <f>ROUND(I256*H256,2)</f>
        <v>0</v>
      </c>
      <c r="BL256" s="18" t="s">
        <v>206</v>
      </c>
      <c r="BM256" s="18" t="s">
        <v>539</v>
      </c>
    </row>
    <row r="257" spans="2:47" s="1" customFormat="1" ht="150" customHeight="1">
      <c r="B257" s="35"/>
      <c r="D257" s="170" t="s">
        <v>208</v>
      </c>
      <c r="F257" s="171" t="s">
        <v>540</v>
      </c>
      <c r="I257" s="133"/>
      <c r="L257" s="35"/>
      <c r="M257" s="64"/>
      <c r="N257" s="36"/>
      <c r="O257" s="36"/>
      <c r="P257" s="36"/>
      <c r="Q257" s="36"/>
      <c r="R257" s="36"/>
      <c r="S257" s="36"/>
      <c r="T257" s="65"/>
      <c r="AT257" s="18" t="s">
        <v>208</v>
      </c>
      <c r="AU257" s="18" t="s">
        <v>23</v>
      </c>
    </row>
    <row r="258" spans="2:65" s="1" customFormat="1" ht="22.5" customHeight="1">
      <c r="B258" s="157"/>
      <c r="C258" s="158" t="s">
        <v>541</v>
      </c>
      <c r="D258" s="158" t="s">
        <v>201</v>
      </c>
      <c r="E258" s="159" t="s">
        <v>542</v>
      </c>
      <c r="F258" s="160" t="s">
        <v>543</v>
      </c>
      <c r="G258" s="161" t="s">
        <v>229</v>
      </c>
      <c r="H258" s="162">
        <v>70</v>
      </c>
      <c r="I258" s="163"/>
      <c r="J258" s="164">
        <f>ROUND(I258*H258,2)</f>
        <v>0</v>
      </c>
      <c r="K258" s="160" t="s">
        <v>205</v>
      </c>
      <c r="L258" s="35"/>
      <c r="M258" s="165" t="s">
        <v>78</v>
      </c>
      <c r="N258" s="166" t="s">
        <v>50</v>
      </c>
      <c r="O258" s="36"/>
      <c r="P258" s="167">
        <f>O258*H258</f>
        <v>0</v>
      </c>
      <c r="Q258" s="167">
        <v>0</v>
      </c>
      <c r="R258" s="167">
        <f>Q258*H258</f>
        <v>0</v>
      </c>
      <c r="S258" s="167">
        <v>0</v>
      </c>
      <c r="T258" s="168">
        <f>S258*H258</f>
        <v>0</v>
      </c>
      <c r="AR258" s="18" t="s">
        <v>206</v>
      </c>
      <c r="AT258" s="18" t="s">
        <v>201</v>
      </c>
      <c r="AU258" s="18" t="s">
        <v>23</v>
      </c>
      <c r="AY258" s="18" t="s">
        <v>200</v>
      </c>
      <c r="BE258" s="169">
        <f>IF(N258="základní",J258,0)</f>
        <v>0</v>
      </c>
      <c r="BF258" s="169">
        <f>IF(N258="snížená",J258,0)</f>
        <v>0</v>
      </c>
      <c r="BG258" s="169">
        <f>IF(N258="zákl. přenesená",J258,0)</f>
        <v>0</v>
      </c>
      <c r="BH258" s="169">
        <f>IF(N258="sníž. přenesená",J258,0)</f>
        <v>0</v>
      </c>
      <c r="BI258" s="169">
        <f>IF(N258="nulová",J258,0)</f>
        <v>0</v>
      </c>
      <c r="BJ258" s="18" t="s">
        <v>23</v>
      </c>
      <c r="BK258" s="169">
        <f>ROUND(I258*H258,2)</f>
        <v>0</v>
      </c>
      <c r="BL258" s="18" t="s">
        <v>206</v>
      </c>
      <c r="BM258" s="18" t="s">
        <v>544</v>
      </c>
    </row>
    <row r="259" spans="2:47" s="1" customFormat="1" ht="90" customHeight="1">
      <c r="B259" s="35"/>
      <c r="D259" s="172" t="s">
        <v>208</v>
      </c>
      <c r="F259" s="173" t="s">
        <v>545</v>
      </c>
      <c r="I259" s="133"/>
      <c r="L259" s="35"/>
      <c r="M259" s="64"/>
      <c r="N259" s="36"/>
      <c r="O259" s="36"/>
      <c r="P259" s="36"/>
      <c r="Q259" s="36"/>
      <c r="R259" s="36"/>
      <c r="S259" s="36"/>
      <c r="T259" s="65"/>
      <c r="AT259" s="18" t="s">
        <v>208</v>
      </c>
      <c r="AU259" s="18" t="s">
        <v>23</v>
      </c>
    </row>
    <row r="260" spans="2:51" s="10" customFormat="1" ht="22.5" customHeight="1">
      <c r="B260" s="174"/>
      <c r="D260" s="172" t="s">
        <v>214</v>
      </c>
      <c r="E260" s="175" t="s">
        <v>78</v>
      </c>
      <c r="F260" s="176" t="s">
        <v>546</v>
      </c>
      <c r="H260" s="177">
        <v>30</v>
      </c>
      <c r="I260" s="178"/>
      <c r="L260" s="174"/>
      <c r="M260" s="179"/>
      <c r="N260" s="180"/>
      <c r="O260" s="180"/>
      <c r="P260" s="180"/>
      <c r="Q260" s="180"/>
      <c r="R260" s="180"/>
      <c r="S260" s="180"/>
      <c r="T260" s="181"/>
      <c r="AT260" s="175" t="s">
        <v>214</v>
      </c>
      <c r="AU260" s="175" t="s">
        <v>23</v>
      </c>
      <c r="AV260" s="10" t="s">
        <v>88</v>
      </c>
      <c r="AW260" s="10" t="s">
        <v>42</v>
      </c>
      <c r="AX260" s="10" t="s">
        <v>80</v>
      </c>
      <c r="AY260" s="175" t="s">
        <v>200</v>
      </c>
    </row>
    <row r="261" spans="2:51" s="10" customFormat="1" ht="22.5" customHeight="1">
      <c r="B261" s="174"/>
      <c r="D261" s="172" t="s">
        <v>214</v>
      </c>
      <c r="E261" s="175" t="s">
        <v>547</v>
      </c>
      <c r="F261" s="176" t="s">
        <v>548</v>
      </c>
      <c r="H261" s="177">
        <v>70</v>
      </c>
      <c r="I261" s="178"/>
      <c r="L261" s="174"/>
      <c r="M261" s="179"/>
      <c r="N261" s="180"/>
      <c r="O261" s="180"/>
      <c r="P261" s="180"/>
      <c r="Q261" s="180"/>
      <c r="R261" s="180"/>
      <c r="S261" s="180"/>
      <c r="T261" s="181"/>
      <c r="AT261" s="175" t="s">
        <v>214</v>
      </c>
      <c r="AU261" s="175" t="s">
        <v>23</v>
      </c>
      <c r="AV261" s="10" t="s">
        <v>88</v>
      </c>
      <c r="AW261" s="10" t="s">
        <v>42</v>
      </c>
      <c r="AX261" s="10" t="s">
        <v>80</v>
      </c>
      <c r="AY261" s="175" t="s">
        <v>200</v>
      </c>
    </row>
    <row r="262" spans="2:51" s="10" customFormat="1" ht="22.5" customHeight="1">
      <c r="B262" s="174"/>
      <c r="D262" s="170" t="s">
        <v>214</v>
      </c>
      <c r="E262" s="182" t="s">
        <v>549</v>
      </c>
      <c r="F262" s="183" t="s">
        <v>550</v>
      </c>
      <c r="H262" s="184">
        <v>70</v>
      </c>
      <c r="I262" s="178"/>
      <c r="L262" s="174"/>
      <c r="M262" s="179"/>
      <c r="N262" s="180"/>
      <c r="O262" s="180"/>
      <c r="P262" s="180"/>
      <c r="Q262" s="180"/>
      <c r="R262" s="180"/>
      <c r="S262" s="180"/>
      <c r="T262" s="181"/>
      <c r="AT262" s="175" t="s">
        <v>214</v>
      </c>
      <c r="AU262" s="175" t="s">
        <v>23</v>
      </c>
      <c r="AV262" s="10" t="s">
        <v>88</v>
      </c>
      <c r="AW262" s="10" t="s">
        <v>42</v>
      </c>
      <c r="AX262" s="10" t="s">
        <v>23</v>
      </c>
      <c r="AY262" s="175" t="s">
        <v>200</v>
      </c>
    </row>
    <row r="263" spans="2:65" s="1" customFormat="1" ht="22.5" customHeight="1">
      <c r="B263" s="157"/>
      <c r="C263" s="158" t="s">
        <v>142</v>
      </c>
      <c r="D263" s="158" t="s">
        <v>201</v>
      </c>
      <c r="E263" s="159" t="s">
        <v>551</v>
      </c>
      <c r="F263" s="160" t="s">
        <v>552</v>
      </c>
      <c r="G263" s="161" t="s">
        <v>265</v>
      </c>
      <c r="H263" s="162">
        <v>357</v>
      </c>
      <c r="I263" s="163"/>
      <c r="J263" s="164">
        <f>ROUND(I263*H263,2)</f>
        <v>0</v>
      </c>
      <c r="K263" s="160" t="s">
        <v>205</v>
      </c>
      <c r="L263" s="35"/>
      <c r="M263" s="165" t="s">
        <v>78</v>
      </c>
      <c r="N263" s="166" t="s">
        <v>50</v>
      </c>
      <c r="O263" s="36"/>
      <c r="P263" s="167">
        <f>O263*H263</f>
        <v>0</v>
      </c>
      <c r="Q263" s="167">
        <v>0</v>
      </c>
      <c r="R263" s="167">
        <f>Q263*H263</f>
        <v>0</v>
      </c>
      <c r="S263" s="167">
        <v>0</v>
      </c>
      <c r="T263" s="168">
        <f>S263*H263</f>
        <v>0</v>
      </c>
      <c r="AR263" s="18" t="s">
        <v>206</v>
      </c>
      <c r="AT263" s="18" t="s">
        <v>201</v>
      </c>
      <c r="AU263" s="18" t="s">
        <v>23</v>
      </c>
      <c r="AY263" s="18" t="s">
        <v>200</v>
      </c>
      <c r="BE263" s="169">
        <f>IF(N263="základní",J263,0)</f>
        <v>0</v>
      </c>
      <c r="BF263" s="169">
        <f>IF(N263="snížená",J263,0)</f>
        <v>0</v>
      </c>
      <c r="BG263" s="169">
        <f>IF(N263="zákl. přenesená",J263,0)</f>
        <v>0</v>
      </c>
      <c r="BH263" s="169">
        <f>IF(N263="sníž. přenesená",J263,0)</f>
        <v>0</v>
      </c>
      <c r="BI263" s="169">
        <f>IF(N263="nulová",J263,0)</f>
        <v>0</v>
      </c>
      <c r="BJ263" s="18" t="s">
        <v>23</v>
      </c>
      <c r="BK263" s="169">
        <f>ROUND(I263*H263,2)</f>
        <v>0</v>
      </c>
      <c r="BL263" s="18" t="s">
        <v>206</v>
      </c>
      <c r="BM263" s="18" t="s">
        <v>553</v>
      </c>
    </row>
    <row r="264" spans="2:47" s="1" customFormat="1" ht="54" customHeight="1">
      <c r="B264" s="35"/>
      <c r="D264" s="172" t="s">
        <v>208</v>
      </c>
      <c r="F264" s="173" t="s">
        <v>554</v>
      </c>
      <c r="I264" s="133"/>
      <c r="L264" s="35"/>
      <c r="M264" s="64"/>
      <c r="N264" s="36"/>
      <c r="O264" s="36"/>
      <c r="P264" s="36"/>
      <c r="Q264" s="36"/>
      <c r="R264" s="36"/>
      <c r="S264" s="36"/>
      <c r="T264" s="65"/>
      <c r="AT264" s="18" t="s">
        <v>208</v>
      </c>
      <c r="AU264" s="18" t="s">
        <v>23</v>
      </c>
    </row>
    <row r="265" spans="2:51" s="10" customFormat="1" ht="22.5" customHeight="1">
      <c r="B265" s="174"/>
      <c r="D265" s="172" t="s">
        <v>214</v>
      </c>
      <c r="E265" s="175" t="s">
        <v>555</v>
      </c>
      <c r="F265" s="176" t="s">
        <v>556</v>
      </c>
      <c r="H265" s="177">
        <v>60</v>
      </c>
      <c r="I265" s="178"/>
      <c r="L265" s="174"/>
      <c r="M265" s="179"/>
      <c r="N265" s="180"/>
      <c r="O265" s="180"/>
      <c r="P265" s="180"/>
      <c r="Q265" s="180"/>
      <c r="R265" s="180"/>
      <c r="S265" s="180"/>
      <c r="T265" s="181"/>
      <c r="AT265" s="175" t="s">
        <v>214</v>
      </c>
      <c r="AU265" s="175" t="s">
        <v>23</v>
      </c>
      <c r="AV265" s="10" t="s">
        <v>88</v>
      </c>
      <c r="AW265" s="10" t="s">
        <v>42</v>
      </c>
      <c r="AX265" s="10" t="s">
        <v>80</v>
      </c>
      <c r="AY265" s="175" t="s">
        <v>200</v>
      </c>
    </row>
    <row r="266" spans="2:51" s="10" customFormat="1" ht="22.5" customHeight="1">
      <c r="B266" s="174"/>
      <c r="D266" s="172" t="s">
        <v>214</v>
      </c>
      <c r="E266" s="175" t="s">
        <v>154</v>
      </c>
      <c r="F266" s="176" t="s">
        <v>557</v>
      </c>
      <c r="H266" s="177">
        <v>297</v>
      </c>
      <c r="I266" s="178"/>
      <c r="L266" s="174"/>
      <c r="M266" s="179"/>
      <c r="N266" s="180"/>
      <c r="O266" s="180"/>
      <c r="P266" s="180"/>
      <c r="Q266" s="180"/>
      <c r="R266" s="180"/>
      <c r="S266" s="180"/>
      <c r="T266" s="181"/>
      <c r="AT266" s="175" t="s">
        <v>214</v>
      </c>
      <c r="AU266" s="175" t="s">
        <v>23</v>
      </c>
      <c r="AV266" s="10" t="s">
        <v>88</v>
      </c>
      <c r="AW266" s="10" t="s">
        <v>42</v>
      </c>
      <c r="AX266" s="10" t="s">
        <v>80</v>
      </c>
      <c r="AY266" s="175" t="s">
        <v>200</v>
      </c>
    </row>
    <row r="267" spans="2:51" s="10" customFormat="1" ht="22.5" customHeight="1">
      <c r="B267" s="174"/>
      <c r="D267" s="172" t="s">
        <v>214</v>
      </c>
      <c r="E267" s="175" t="s">
        <v>558</v>
      </c>
      <c r="F267" s="176" t="s">
        <v>559</v>
      </c>
      <c r="H267" s="177">
        <v>357</v>
      </c>
      <c r="I267" s="178"/>
      <c r="L267" s="174"/>
      <c r="M267" s="179"/>
      <c r="N267" s="180"/>
      <c r="O267" s="180"/>
      <c r="P267" s="180"/>
      <c r="Q267" s="180"/>
      <c r="R267" s="180"/>
      <c r="S267" s="180"/>
      <c r="T267" s="181"/>
      <c r="AT267" s="175" t="s">
        <v>214</v>
      </c>
      <c r="AU267" s="175" t="s">
        <v>23</v>
      </c>
      <c r="AV267" s="10" t="s">
        <v>88</v>
      </c>
      <c r="AW267" s="10" t="s">
        <v>42</v>
      </c>
      <c r="AX267" s="10" t="s">
        <v>23</v>
      </c>
      <c r="AY267" s="175" t="s">
        <v>200</v>
      </c>
    </row>
    <row r="268" spans="2:63" s="9" customFormat="1" ht="36.75" customHeight="1">
      <c r="B268" s="145"/>
      <c r="D268" s="146" t="s">
        <v>79</v>
      </c>
      <c r="E268" s="147" t="s">
        <v>253</v>
      </c>
      <c r="F268" s="147" t="s">
        <v>560</v>
      </c>
      <c r="I268" s="148"/>
      <c r="J268" s="149">
        <f>BK268</f>
        <v>0</v>
      </c>
      <c r="L268" s="145"/>
      <c r="M268" s="150"/>
      <c r="N268" s="151"/>
      <c r="O268" s="151"/>
      <c r="P268" s="152">
        <f>SUM(P269:P279)</f>
        <v>0</v>
      </c>
      <c r="Q268" s="151"/>
      <c r="R268" s="152">
        <f>SUM(R269:R279)</f>
        <v>0</v>
      </c>
      <c r="S268" s="151"/>
      <c r="T268" s="153">
        <f>SUM(T269:T279)</f>
        <v>0</v>
      </c>
      <c r="AR268" s="154" t="s">
        <v>23</v>
      </c>
      <c r="AT268" s="155" t="s">
        <v>79</v>
      </c>
      <c r="AU268" s="155" t="s">
        <v>80</v>
      </c>
      <c r="AY268" s="154" t="s">
        <v>200</v>
      </c>
      <c r="BK268" s="156">
        <f>SUM(BK269:BK279)</f>
        <v>0</v>
      </c>
    </row>
    <row r="269" spans="2:65" s="1" customFormat="1" ht="22.5" customHeight="1">
      <c r="B269" s="157"/>
      <c r="C269" s="158" t="s">
        <v>561</v>
      </c>
      <c r="D269" s="158" t="s">
        <v>201</v>
      </c>
      <c r="E269" s="159" t="s">
        <v>562</v>
      </c>
      <c r="F269" s="160" t="s">
        <v>563</v>
      </c>
      <c r="G269" s="161" t="s">
        <v>265</v>
      </c>
      <c r="H269" s="162">
        <v>41</v>
      </c>
      <c r="I269" s="163"/>
      <c r="J269" s="164">
        <f>ROUND(I269*H269,2)</f>
        <v>0</v>
      </c>
      <c r="K269" s="160" t="s">
        <v>205</v>
      </c>
      <c r="L269" s="35"/>
      <c r="M269" s="165" t="s">
        <v>78</v>
      </c>
      <c r="N269" s="166" t="s">
        <v>50</v>
      </c>
      <c r="O269" s="36"/>
      <c r="P269" s="167">
        <f>O269*H269</f>
        <v>0</v>
      </c>
      <c r="Q269" s="167">
        <v>0</v>
      </c>
      <c r="R269" s="167">
        <f>Q269*H269</f>
        <v>0</v>
      </c>
      <c r="S269" s="167">
        <v>0</v>
      </c>
      <c r="T269" s="168">
        <f>S269*H269</f>
        <v>0</v>
      </c>
      <c r="AR269" s="18" t="s">
        <v>206</v>
      </c>
      <c r="AT269" s="18" t="s">
        <v>201</v>
      </c>
      <c r="AU269" s="18" t="s">
        <v>23</v>
      </c>
      <c r="AY269" s="18" t="s">
        <v>200</v>
      </c>
      <c r="BE269" s="169">
        <f>IF(N269="základní",J269,0)</f>
        <v>0</v>
      </c>
      <c r="BF269" s="169">
        <f>IF(N269="snížená",J269,0)</f>
        <v>0</v>
      </c>
      <c r="BG269" s="169">
        <f>IF(N269="zákl. přenesená",J269,0)</f>
        <v>0</v>
      </c>
      <c r="BH269" s="169">
        <f>IF(N269="sníž. přenesená",J269,0)</f>
        <v>0</v>
      </c>
      <c r="BI269" s="169">
        <f>IF(N269="nulová",J269,0)</f>
        <v>0</v>
      </c>
      <c r="BJ269" s="18" t="s">
        <v>23</v>
      </c>
      <c r="BK269" s="169">
        <f>ROUND(I269*H269,2)</f>
        <v>0</v>
      </c>
      <c r="BL269" s="18" t="s">
        <v>206</v>
      </c>
      <c r="BM269" s="18" t="s">
        <v>564</v>
      </c>
    </row>
    <row r="270" spans="2:47" s="1" customFormat="1" ht="234" customHeight="1">
      <c r="B270" s="35"/>
      <c r="D270" s="172" t="s">
        <v>208</v>
      </c>
      <c r="F270" s="173" t="s">
        <v>565</v>
      </c>
      <c r="I270" s="133"/>
      <c r="L270" s="35"/>
      <c r="M270" s="64"/>
      <c r="N270" s="36"/>
      <c r="O270" s="36"/>
      <c r="P270" s="36"/>
      <c r="Q270" s="36"/>
      <c r="R270" s="36"/>
      <c r="S270" s="36"/>
      <c r="T270" s="65"/>
      <c r="AT270" s="18" t="s">
        <v>208</v>
      </c>
      <c r="AU270" s="18" t="s">
        <v>23</v>
      </c>
    </row>
    <row r="271" spans="2:51" s="10" customFormat="1" ht="22.5" customHeight="1">
      <c r="B271" s="174"/>
      <c r="D271" s="170" t="s">
        <v>214</v>
      </c>
      <c r="E271" s="182" t="s">
        <v>566</v>
      </c>
      <c r="F271" s="183" t="s">
        <v>567</v>
      </c>
      <c r="H271" s="184">
        <v>41</v>
      </c>
      <c r="I271" s="178"/>
      <c r="L271" s="174"/>
      <c r="M271" s="179"/>
      <c r="N271" s="180"/>
      <c r="O271" s="180"/>
      <c r="P271" s="180"/>
      <c r="Q271" s="180"/>
      <c r="R271" s="180"/>
      <c r="S271" s="180"/>
      <c r="T271" s="181"/>
      <c r="AT271" s="175" t="s">
        <v>214</v>
      </c>
      <c r="AU271" s="175" t="s">
        <v>23</v>
      </c>
      <c r="AV271" s="10" t="s">
        <v>88</v>
      </c>
      <c r="AW271" s="10" t="s">
        <v>42</v>
      </c>
      <c r="AX271" s="10" t="s">
        <v>23</v>
      </c>
      <c r="AY271" s="175" t="s">
        <v>200</v>
      </c>
    </row>
    <row r="272" spans="2:65" s="1" customFormat="1" ht="22.5" customHeight="1">
      <c r="B272" s="157"/>
      <c r="C272" s="158" t="s">
        <v>568</v>
      </c>
      <c r="D272" s="158" t="s">
        <v>201</v>
      </c>
      <c r="E272" s="159" t="s">
        <v>569</v>
      </c>
      <c r="F272" s="160" t="s">
        <v>570</v>
      </c>
      <c r="G272" s="161" t="s">
        <v>385</v>
      </c>
      <c r="H272" s="162">
        <v>9</v>
      </c>
      <c r="I272" s="163"/>
      <c r="J272" s="164">
        <f>ROUND(I272*H272,2)</f>
        <v>0</v>
      </c>
      <c r="K272" s="160" t="s">
        <v>205</v>
      </c>
      <c r="L272" s="35"/>
      <c r="M272" s="165" t="s">
        <v>78</v>
      </c>
      <c r="N272" s="166" t="s">
        <v>50</v>
      </c>
      <c r="O272" s="36"/>
      <c r="P272" s="167">
        <f>O272*H272</f>
        <v>0</v>
      </c>
      <c r="Q272" s="167">
        <v>0</v>
      </c>
      <c r="R272" s="167">
        <f>Q272*H272</f>
        <v>0</v>
      </c>
      <c r="S272" s="167">
        <v>0</v>
      </c>
      <c r="T272" s="168">
        <f>S272*H272</f>
        <v>0</v>
      </c>
      <c r="AR272" s="18" t="s">
        <v>206</v>
      </c>
      <c r="AT272" s="18" t="s">
        <v>201</v>
      </c>
      <c r="AU272" s="18" t="s">
        <v>23</v>
      </c>
      <c r="AY272" s="18" t="s">
        <v>200</v>
      </c>
      <c r="BE272" s="169">
        <f>IF(N272="základní",J272,0)</f>
        <v>0</v>
      </c>
      <c r="BF272" s="169">
        <f>IF(N272="snížená",J272,0)</f>
        <v>0</v>
      </c>
      <c r="BG272" s="169">
        <f>IF(N272="zákl. přenesená",J272,0)</f>
        <v>0</v>
      </c>
      <c r="BH272" s="169">
        <f>IF(N272="sníž. přenesená",J272,0)</f>
        <v>0</v>
      </c>
      <c r="BI272" s="169">
        <f>IF(N272="nulová",J272,0)</f>
        <v>0</v>
      </c>
      <c r="BJ272" s="18" t="s">
        <v>23</v>
      </c>
      <c r="BK272" s="169">
        <f>ROUND(I272*H272,2)</f>
        <v>0</v>
      </c>
      <c r="BL272" s="18" t="s">
        <v>206</v>
      </c>
      <c r="BM272" s="18" t="s">
        <v>571</v>
      </c>
    </row>
    <row r="273" spans="2:47" s="1" customFormat="1" ht="90" customHeight="1">
      <c r="B273" s="35"/>
      <c r="D273" s="170" t="s">
        <v>208</v>
      </c>
      <c r="F273" s="171" t="s">
        <v>572</v>
      </c>
      <c r="I273" s="133"/>
      <c r="L273" s="35"/>
      <c r="M273" s="64"/>
      <c r="N273" s="36"/>
      <c r="O273" s="36"/>
      <c r="P273" s="36"/>
      <c r="Q273" s="36"/>
      <c r="R273" s="36"/>
      <c r="S273" s="36"/>
      <c r="T273" s="65"/>
      <c r="AT273" s="18" t="s">
        <v>208</v>
      </c>
      <c r="AU273" s="18" t="s">
        <v>23</v>
      </c>
    </row>
    <row r="274" spans="2:65" s="1" customFormat="1" ht="22.5" customHeight="1">
      <c r="B274" s="157"/>
      <c r="C274" s="158" t="s">
        <v>573</v>
      </c>
      <c r="D274" s="158" t="s">
        <v>201</v>
      </c>
      <c r="E274" s="159" t="s">
        <v>574</v>
      </c>
      <c r="F274" s="160" t="s">
        <v>575</v>
      </c>
      <c r="G274" s="161" t="s">
        <v>385</v>
      </c>
      <c r="H274" s="162">
        <v>20</v>
      </c>
      <c r="I274" s="163"/>
      <c r="J274" s="164">
        <f>ROUND(I274*H274,2)</f>
        <v>0</v>
      </c>
      <c r="K274" s="160" t="s">
        <v>205</v>
      </c>
      <c r="L274" s="35"/>
      <c r="M274" s="165" t="s">
        <v>78</v>
      </c>
      <c r="N274" s="166" t="s">
        <v>50</v>
      </c>
      <c r="O274" s="36"/>
      <c r="P274" s="167">
        <f>O274*H274</f>
        <v>0</v>
      </c>
      <c r="Q274" s="167">
        <v>0</v>
      </c>
      <c r="R274" s="167">
        <f>Q274*H274</f>
        <v>0</v>
      </c>
      <c r="S274" s="167">
        <v>0</v>
      </c>
      <c r="T274" s="168">
        <f>S274*H274</f>
        <v>0</v>
      </c>
      <c r="AR274" s="18" t="s">
        <v>206</v>
      </c>
      <c r="AT274" s="18" t="s">
        <v>201</v>
      </c>
      <c r="AU274" s="18" t="s">
        <v>23</v>
      </c>
      <c r="AY274" s="18" t="s">
        <v>200</v>
      </c>
      <c r="BE274" s="169">
        <f>IF(N274="základní",J274,0)</f>
        <v>0</v>
      </c>
      <c r="BF274" s="169">
        <f>IF(N274="snížená",J274,0)</f>
        <v>0</v>
      </c>
      <c r="BG274" s="169">
        <f>IF(N274="zákl. přenesená",J274,0)</f>
        <v>0</v>
      </c>
      <c r="BH274" s="169">
        <f>IF(N274="sníž. přenesená",J274,0)</f>
        <v>0</v>
      </c>
      <c r="BI274" s="169">
        <f>IF(N274="nulová",J274,0)</f>
        <v>0</v>
      </c>
      <c r="BJ274" s="18" t="s">
        <v>23</v>
      </c>
      <c r="BK274" s="169">
        <f>ROUND(I274*H274,2)</f>
        <v>0</v>
      </c>
      <c r="BL274" s="18" t="s">
        <v>206</v>
      </c>
      <c r="BM274" s="18" t="s">
        <v>576</v>
      </c>
    </row>
    <row r="275" spans="2:47" s="1" customFormat="1" ht="66" customHeight="1">
      <c r="B275" s="35"/>
      <c r="D275" s="170" t="s">
        <v>208</v>
      </c>
      <c r="F275" s="171" t="s">
        <v>577</v>
      </c>
      <c r="I275" s="133"/>
      <c r="L275" s="35"/>
      <c r="M275" s="64"/>
      <c r="N275" s="36"/>
      <c r="O275" s="36"/>
      <c r="P275" s="36"/>
      <c r="Q275" s="36"/>
      <c r="R275" s="36"/>
      <c r="S275" s="36"/>
      <c r="T275" s="65"/>
      <c r="AT275" s="18" t="s">
        <v>208</v>
      </c>
      <c r="AU275" s="18" t="s">
        <v>23</v>
      </c>
    </row>
    <row r="276" spans="2:65" s="1" customFormat="1" ht="22.5" customHeight="1">
      <c r="B276" s="157"/>
      <c r="C276" s="158" t="s">
        <v>578</v>
      </c>
      <c r="D276" s="158" t="s">
        <v>201</v>
      </c>
      <c r="E276" s="159" t="s">
        <v>579</v>
      </c>
      <c r="F276" s="160" t="s">
        <v>580</v>
      </c>
      <c r="G276" s="161" t="s">
        <v>385</v>
      </c>
      <c r="H276" s="162">
        <v>20</v>
      </c>
      <c r="I276" s="163"/>
      <c r="J276" s="164">
        <f>ROUND(I276*H276,2)</f>
        <v>0</v>
      </c>
      <c r="K276" s="160" t="s">
        <v>205</v>
      </c>
      <c r="L276" s="35"/>
      <c r="M276" s="165" t="s">
        <v>78</v>
      </c>
      <c r="N276" s="166" t="s">
        <v>50</v>
      </c>
      <c r="O276" s="36"/>
      <c r="P276" s="167">
        <f>O276*H276</f>
        <v>0</v>
      </c>
      <c r="Q276" s="167">
        <v>0</v>
      </c>
      <c r="R276" s="167">
        <f>Q276*H276</f>
        <v>0</v>
      </c>
      <c r="S276" s="167">
        <v>0</v>
      </c>
      <c r="T276" s="168">
        <f>S276*H276</f>
        <v>0</v>
      </c>
      <c r="AR276" s="18" t="s">
        <v>206</v>
      </c>
      <c r="AT276" s="18" t="s">
        <v>201</v>
      </c>
      <c r="AU276" s="18" t="s">
        <v>23</v>
      </c>
      <c r="AY276" s="18" t="s">
        <v>200</v>
      </c>
      <c r="BE276" s="169">
        <f>IF(N276="základní",J276,0)</f>
        <v>0</v>
      </c>
      <c r="BF276" s="169">
        <f>IF(N276="snížená",J276,0)</f>
        <v>0</v>
      </c>
      <c r="BG276" s="169">
        <f>IF(N276="zákl. přenesená",J276,0)</f>
        <v>0</v>
      </c>
      <c r="BH276" s="169">
        <f>IF(N276="sníž. přenesená",J276,0)</f>
        <v>0</v>
      </c>
      <c r="BI276" s="169">
        <f>IF(N276="nulová",J276,0)</f>
        <v>0</v>
      </c>
      <c r="BJ276" s="18" t="s">
        <v>23</v>
      </c>
      <c r="BK276" s="169">
        <f>ROUND(I276*H276,2)</f>
        <v>0</v>
      </c>
      <c r="BL276" s="18" t="s">
        <v>206</v>
      </c>
      <c r="BM276" s="18" t="s">
        <v>581</v>
      </c>
    </row>
    <row r="277" spans="2:47" s="1" customFormat="1" ht="42" customHeight="1">
      <c r="B277" s="35"/>
      <c r="D277" s="170" t="s">
        <v>208</v>
      </c>
      <c r="F277" s="171" t="s">
        <v>582</v>
      </c>
      <c r="I277" s="133"/>
      <c r="L277" s="35"/>
      <c r="M277" s="64"/>
      <c r="N277" s="36"/>
      <c r="O277" s="36"/>
      <c r="P277" s="36"/>
      <c r="Q277" s="36"/>
      <c r="R277" s="36"/>
      <c r="S277" s="36"/>
      <c r="T277" s="65"/>
      <c r="AT277" s="18" t="s">
        <v>208</v>
      </c>
      <c r="AU277" s="18" t="s">
        <v>23</v>
      </c>
    </row>
    <row r="278" spans="2:65" s="1" customFormat="1" ht="22.5" customHeight="1">
      <c r="B278" s="157"/>
      <c r="C278" s="158" t="s">
        <v>583</v>
      </c>
      <c r="D278" s="158" t="s">
        <v>201</v>
      </c>
      <c r="E278" s="159" t="s">
        <v>584</v>
      </c>
      <c r="F278" s="160" t="s">
        <v>585</v>
      </c>
      <c r="G278" s="161" t="s">
        <v>385</v>
      </c>
      <c r="H278" s="162">
        <v>13</v>
      </c>
      <c r="I278" s="163"/>
      <c r="J278" s="164">
        <f>ROUND(I278*H278,2)</f>
        <v>0</v>
      </c>
      <c r="K278" s="160" t="s">
        <v>205</v>
      </c>
      <c r="L278" s="35"/>
      <c r="M278" s="165" t="s">
        <v>78</v>
      </c>
      <c r="N278" s="166" t="s">
        <v>50</v>
      </c>
      <c r="O278" s="36"/>
      <c r="P278" s="167">
        <f>O278*H278</f>
        <v>0</v>
      </c>
      <c r="Q278" s="167">
        <v>0</v>
      </c>
      <c r="R278" s="167">
        <f>Q278*H278</f>
        <v>0</v>
      </c>
      <c r="S278" s="167">
        <v>0</v>
      </c>
      <c r="T278" s="168">
        <f>S278*H278</f>
        <v>0</v>
      </c>
      <c r="AR278" s="18" t="s">
        <v>206</v>
      </c>
      <c r="AT278" s="18" t="s">
        <v>201</v>
      </c>
      <c r="AU278" s="18" t="s">
        <v>23</v>
      </c>
      <c r="AY278" s="18" t="s">
        <v>200</v>
      </c>
      <c r="BE278" s="169">
        <f>IF(N278="základní",J278,0)</f>
        <v>0</v>
      </c>
      <c r="BF278" s="169">
        <f>IF(N278="snížená",J278,0)</f>
        <v>0</v>
      </c>
      <c r="BG278" s="169">
        <f>IF(N278="zákl. přenesená",J278,0)</f>
        <v>0</v>
      </c>
      <c r="BH278" s="169">
        <f>IF(N278="sníž. přenesená",J278,0)</f>
        <v>0</v>
      </c>
      <c r="BI278" s="169">
        <f>IF(N278="nulová",J278,0)</f>
        <v>0</v>
      </c>
      <c r="BJ278" s="18" t="s">
        <v>23</v>
      </c>
      <c r="BK278" s="169">
        <f>ROUND(I278*H278,2)</f>
        <v>0</v>
      </c>
      <c r="BL278" s="18" t="s">
        <v>206</v>
      </c>
      <c r="BM278" s="18" t="s">
        <v>586</v>
      </c>
    </row>
    <row r="279" spans="2:47" s="1" customFormat="1" ht="42" customHeight="1">
      <c r="B279" s="35"/>
      <c r="D279" s="172" t="s">
        <v>208</v>
      </c>
      <c r="F279" s="173" t="s">
        <v>582</v>
      </c>
      <c r="I279" s="133"/>
      <c r="L279" s="35"/>
      <c r="M279" s="64"/>
      <c r="N279" s="36"/>
      <c r="O279" s="36"/>
      <c r="P279" s="36"/>
      <c r="Q279" s="36"/>
      <c r="R279" s="36"/>
      <c r="S279" s="36"/>
      <c r="T279" s="65"/>
      <c r="AT279" s="18" t="s">
        <v>208</v>
      </c>
      <c r="AU279" s="18" t="s">
        <v>23</v>
      </c>
    </row>
    <row r="280" spans="2:63" s="9" customFormat="1" ht="36.75" customHeight="1">
      <c r="B280" s="145"/>
      <c r="D280" s="146" t="s">
        <v>79</v>
      </c>
      <c r="E280" s="147" t="s">
        <v>262</v>
      </c>
      <c r="F280" s="147" t="s">
        <v>587</v>
      </c>
      <c r="I280" s="148"/>
      <c r="J280" s="149">
        <f>BK280</f>
        <v>0</v>
      </c>
      <c r="L280" s="145"/>
      <c r="M280" s="150"/>
      <c r="N280" s="151"/>
      <c r="O280" s="151"/>
      <c r="P280" s="152">
        <f>SUM(P281:P347)</f>
        <v>0</v>
      </c>
      <c r="Q280" s="151"/>
      <c r="R280" s="152">
        <f>SUM(R281:R347)</f>
        <v>0</v>
      </c>
      <c r="S280" s="151"/>
      <c r="T280" s="153">
        <f>SUM(T281:T347)</f>
        <v>0</v>
      </c>
      <c r="AR280" s="154" t="s">
        <v>23</v>
      </c>
      <c r="AT280" s="155" t="s">
        <v>79</v>
      </c>
      <c r="AU280" s="155" t="s">
        <v>80</v>
      </c>
      <c r="AY280" s="154" t="s">
        <v>200</v>
      </c>
      <c r="BK280" s="156">
        <f>SUM(BK281:BK347)</f>
        <v>0</v>
      </c>
    </row>
    <row r="281" spans="2:65" s="1" customFormat="1" ht="31.5" customHeight="1">
      <c r="B281" s="157"/>
      <c r="C281" s="158" t="s">
        <v>588</v>
      </c>
      <c r="D281" s="158" t="s">
        <v>201</v>
      </c>
      <c r="E281" s="159" t="s">
        <v>589</v>
      </c>
      <c r="F281" s="160" t="s">
        <v>590</v>
      </c>
      <c r="G281" s="161" t="s">
        <v>265</v>
      </c>
      <c r="H281" s="162">
        <v>25</v>
      </c>
      <c r="I281" s="163"/>
      <c r="J281" s="164">
        <f>ROUND(I281*H281,2)</f>
        <v>0</v>
      </c>
      <c r="K281" s="160" t="s">
        <v>78</v>
      </c>
      <c r="L281" s="35"/>
      <c r="M281" s="165" t="s">
        <v>78</v>
      </c>
      <c r="N281" s="166" t="s">
        <v>50</v>
      </c>
      <c r="O281" s="36"/>
      <c r="P281" s="167">
        <f>O281*H281</f>
        <v>0</v>
      </c>
      <c r="Q281" s="167">
        <v>0</v>
      </c>
      <c r="R281" s="167">
        <f>Q281*H281</f>
        <v>0</v>
      </c>
      <c r="S281" s="167">
        <v>0</v>
      </c>
      <c r="T281" s="168">
        <f>S281*H281</f>
        <v>0</v>
      </c>
      <c r="AR281" s="18" t="s">
        <v>206</v>
      </c>
      <c r="AT281" s="18" t="s">
        <v>201</v>
      </c>
      <c r="AU281" s="18" t="s">
        <v>23</v>
      </c>
      <c r="AY281" s="18" t="s">
        <v>200</v>
      </c>
      <c r="BE281" s="169">
        <f>IF(N281="základní",J281,0)</f>
        <v>0</v>
      </c>
      <c r="BF281" s="169">
        <f>IF(N281="snížená",J281,0)</f>
        <v>0</v>
      </c>
      <c r="BG281" s="169">
        <f>IF(N281="zákl. přenesená",J281,0)</f>
        <v>0</v>
      </c>
      <c r="BH281" s="169">
        <f>IF(N281="sníž. přenesená",J281,0)</f>
        <v>0</v>
      </c>
      <c r="BI281" s="169">
        <f>IF(N281="nulová",J281,0)</f>
        <v>0</v>
      </c>
      <c r="BJ281" s="18" t="s">
        <v>23</v>
      </c>
      <c r="BK281" s="169">
        <f>ROUND(I281*H281,2)</f>
        <v>0</v>
      </c>
      <c r="BL281" s="18" t="s">
        <v>206</v>
      </c>
      <c r="BM281" s="18" t="s">
        <v>591</v>
      </c>
    </row>
    <row r="282" spans="2:47" s="1" customFormat="1" ht="22.5" customHeight="1">
      <c r="B282" s="35"/>
      <c r="D282" s="172" t="s">
        <v>392</v>
      </c>
      <c r="F282" s="185" t="s">
        <v>590</v>
      </c>
      <c r="I282" s="133"/>
      <c r="L282" s="35"/>
      <c r="M282" s="64"/>
      <c r="N282" s="36"/>
      <c r="O282" s="36"/>
      <c r="P282" s="36"/>
      <c r="Q282" s="36"/>
      <c r="R282" s="36"/>
      <c r="S282" s="36"/>
      <c r="T282" s="65"/>
      <c r="AT282" s="18" t="s">
        <v>392</v>
      </c>
      <c r="AU282" s="18" t="s">
        <v>23</v>
      </c>
    </row>
    <row r="283" spans="2:47" s="1" customFormat="1" ht="90" customHeight="1">
      <c r="B283" s="35"/>
      <c r="D283" s="170" t="s">
        <v>208</v>
      </c>
      <c r="F283" s="171" t="s">
        <v>592</v>
      </c>
      <c r="I283" s="133"/>
      <c r="L283" s="35"/>
      <c r="M283" s="64"/>
      <c r="N283" s="36"/>
      <c r="O283" s="36"/>
      <c r="P283" s="36"/>
      <c r="Q283" s="36"/>
      <c r="R283" s="36"/>
      <c r="S283" s="36"/>
      <c r="T283" s="65"/>
      <c r="AT283" s="18" t="s">
        <v>208</v>
      </c>
      <c r="AU283" s="18" t="s">
        <v>23</v>
      </c>
    </row>
    <row r="284" spans="2:65" s="1" customFormat="1" ht="22.5" customHeight="1">
      <c r="B284" s="157"/>
      <c r="C284" s="158" t="s">
        <v>593</v>
      </c>
      <c r="D284" s="158" t="s">
        <v>201</v>
      </c>
      <c r="E284" s="159" t="s">
        <v>594</v>
      </c>
      <c r="F284" s="160" t="s">
        <v>595</v>
      </c>
      <c r="G284" s="161" t="s">
        <v>265</v>
      </c>
      <c r="H284" s="162">
        <v>25</v>
      </c>
      <c r="I284" s="163"/>
      <c r="J284" s="164">
        <f>ROUND(I284*H284,2)</f>
        <v>0</v>
      </c>
      <c r="K284" s="160" t="s">
        <v>78</v>
      </c>
      <c r="L284" s="35"/>
      <c r="M284" s="165" t="s">
        <v>78</v>
      </c>
      <c r="N284" s="166" t="s">
        <v>50</v>
      </c>
      <c r="O284" s="36"/>
      <c r="P284" s="167">
        <f>O284*H284</f>
        <v>0</v>
      </c>
      <c r="Q284" s="167">
        <v>0</v>
      </c>
      <c r="R284" s="167">
        <f>Q284*H284</f>
        <v>0</v>
      </c>
      <c r="S284" s="167">
        <v>0</v>
      </c>
      <c r="T284" s="168">
        <f>S284*H284</f>
        <v>0</v>
      </c>
      <c r="AR284" s="18" t="s">
        <v>206</v>
      </c>
      <c r="AT284" s="18" t="s">
        <v>201</v>
      </c>
      <c r="AU284" s="18" t="s">
        <v>23</v>
      </c>
      <c r="AY284" s="18" t="s">
        <v>200</v>
      </c>
      <c r="BE284" s="169">
        <f>IF(N284="základní",J284,0)</f>
        <v>0</v>
      </c>
      <c r="BF284" s="169">
        <f>IF(N284="snížená",J284,0)</f>
        <v>0</v>
      </c>
      <c r="BG284" s="169">
        <f>IF(N284="zákl. přenesená",J284,0)</f>
        <v>0</v>
      </c>
      <c r="BH284" s="169">
        <f>IF(N284="sníž. přenesená",J284,0)</f>
        <v>0</v>
      </c>
      <c r="BI284" s="169">
        <f>IF(N284="nulová",J284,0)</f>
        <v>0</v>
      </c>
      <c r="BJ284" s="18" t="s">
        <v>23</v>
      </c>
      <c r="BK284" s="169">
        <f>ROUND(I284*H284,2)</f>
        <v>0</v>
      </c>
      <c r="BL284" s="18" t="s">
        <v>206</v>
      </c>
      <c r="BM284" s="18" t="s">
        <v>596</v>
      </c>
    </row>
    <row r="285" spans="2:47" s="1" customFormat="1" ht="22.5" customHeight="1">
      <c r="B285" s="35"/>
      <c r="D285" s="172" t="s">
        <v>392</v>
      </c>
      <c r="F285" s="185" t="s">
        <v>595</v>
      </c>
      <c r="I285" s="133"/>
      <c r="L285" s="35"/>
      <c r="M285" s="64"/>
      <c r="N285" s="36"/>
      <c r="O285" s="36"/>
      <c r="P285" s="36"/>
      <c r="Q285" s="36"/>
      <c r="R285" s="36"/>
      <c r="S285" s="36"/>
      <c r="T285" s="65"/>
      <c r="AT285" s="18" t="s">
        <v>392</v>
      </c>
      <c r="AU285" s="18" t="s">
        <v>23</v>
      </c>
    </row>
    <row r="286" spans="2:47" s="1" customFormat="1" ht="54" customHeight="1">
      <c r="B286" s="35"/>
      <c r="D286" s="170" t="s">
        <v>208</v>
      </c>
      <c r="F286" s="171" t="s">
        <v>597</v>
      </c>
      <c r="I286" s="133"/>
      <c r="L286" s="35"/>
      <c r="M286" s="64"/>
      <c r="N286" s="36"/>
      <c r="O286" s="36"/>
      <c r="P286" s="36"/>
      <c r="Q286" s="36"/>
      <c r="R286" s="36"/>
      <c r="S286" s="36"/>
      <c r="T286" s="65"/>
      <c r="AT286" s="18" t="s">
        <v>208</v>
      </c>
      <c r="AU286" s="18" t="s">
        <v>23</v>
      </c>
    </row>
    <row r="287" spans="2:65" s="1" customFormat="1" ht="22.5" customHeight="1">
      <c r="B287" s="157"/>
      <c r="C287" s="158" t="s">
        <v>598</v>
      </c>
      <c r="D287" s="158" t="s">
        <v>201</v>
      </c>
      <c r="E287" s="159" t="s">
        <v>599</v>
      </c>
      <c r="F287" s="160" t="s">
        <v>600</v>
      </c>
      <c r="G287" s="161" t="s">
        <v>385</v>
      </c>
      <c r="H287" s="162">
        <v>8</v>
      </c>
      <c r="I287" s="163"/>
      <c r="J287" s="164">
        <f>ROUND(I287*H287,2)</f>
        <v>0</v>
      </c>
      <c r="K287" s="160" t="s">
        <v>205</v>
      </c>
      <c r="L287" s="35"/>
      <c r="M287" s="165" t="s">
        <v>78</v>
      </c>
      <c r="N287" s="166" t="s">
        <v>50</v>
      </c>
      <c r="O287" s="36"/>
      <c r="P287" s="167">
        <f>O287*H287</f>
        <v>0</v>
      </c>
      <c r="Q287" s="167">
        <v>0</v>
      </c>
      <c r="R287" s="167">
        <f>Q287*H287</f>
        <v>0</v>
      </c>
      <c r="S287" s="167">
        <v>0</v>
      </c>
      <c r="T287" s="168">
        <f>S287*H287</f>
        <v>0</v>
      </c>
      <c r="AR287" s="18" t="s">
        <v>206</v>
      </c>
      <c r="AT287" s="18" t="s">
        <v>201</v>
      </c>
      <c r="AU287" s="18" t="s">
        <v>23</v>
      </c>
      <c r="AY287" s="18" t="s">
        <v>200</v>
      </c>
      <c r="BE287" s="169">
        <f>IF(N287="základní",J287,0)</f>
        <v>0</v>
      </c>
      <c r="BF287" s="169">
        <f>IF(N287="snížená",J287,0)</f>
        <v>0</v>
      </c>
      <c r="BG287" s="169">
        <f>IF(N287="zákl. přenesená",J287,0)</f>
        <v>0</v>
      </c>
      <c r="BH287" s="169">
        <f>IF(N287="sníž. přenesená",J287,0)</f>
        <v>0</v>
      </c>
      <c r="BI287" s="169">
        <f>IF(N287="nulová",J287,0)</f>
        <v>0</v>
      </c>
      <c r="BJ287" s="18" t="s">
        <v>23</v>
      </c>
      <c r="BK287" s="169">
        <f>ROUND(I287*H287,2)</f>
        <v>0</v>
      </c>
      <c r="BL287" s="18" t="s">
        <v>206</v>
      </c>
      <c r="BM287" s="18" t="s">
        <v>601</v>
      </c>
    </row>
    <row r="288" spans="2:47" s="1" customFormat="1" ht="66" customHeight="1">
      <c r="B288" s="35"/>
      <c r="D288" s="170" t="s">
        <v>208</v>
      </c>
      <c r="F288" s="171" t="s">
        <v>602</v>
      </c>
      <c r="I288" s="133"/>
      <c r="L288" s="35"/>
      <c r="M288" s="64"/>
      <c r="N288" s="36"/>
      <c r="O288" s="36"/>
      <c r="P288" s="36"/>
      <c r="Q288" s="36"/>
      <c r="R288" s="36"/>
      <c r="S288" s="36"/>
      <c r="T288" s="65"/>
      <c r="AT288" s="18" t="s">
        <v>208</v>
      </c>
      <c r="AU288" s="18" t="s">
        <v>23</v>
      </c>
    </row>
    <row r="289" spans="2:65" s="1" customFormat="1" ht="22.5" customHeight="1">
      <c r="B289" s="157"/>
      <c r="C289" s="158" t="s">
        <v>603</v>
      </c>
      <c r="D289" s="158" t="s">
        <v>201</v>
      </c>
      <c r="E289" s="159" t="s">
        <v>604</v>
      </c>
      <c r="F289" s="160" t="s">
        <v>605</v>
      </c>
      <c r="G289" s="161" t="s">
        <v>385</v>
      </c>
      <c r="H289" s="162">
        <v>12</v>
      </c>
      <c r="I289" s="163"/>
      <c r="J289" s="164">
        <f>ROUND(I289*H289,2)</f>
        <v>0</v>
      </c>
      <c r="K289" s="160" t="s">
        <v>205</v>
      </c>
      <c r="L289" s="35"/>
      <c r="M289" s="165" t="s">
        <v>78</v>
      </c>
      <c r="N289" s="166" t="s">
        <v>50</v>
      </c>
      <c r="O289" s="36"/>
      <c r="P289" s="167">
        <f>O289*H289</f>
        <v>0</v>
      </c>
      <c r="Q289" s="167">
        <v>0</v>
      </c>
      <c r="R289" s="167">
        <f>Q289*H289</f>
        <v>0</v>
      </c>
      <c r="S289" s="167">
        <v>0</v>
      </c>
      <c r="T289" s="168">
        <f>S289*H289</f>
        <v>0</v>
      </c>
      <c r="AR289" s="18" t="s">
        <v>206</v>
      </c>
      <c r="AT289" s="18" t="s">
        <v>201</v>
      </c>
      <c r="AU289" s="18" t="s">
        <v>23</v>
      </c>
      <c r="AY289" s="18" t="s">
        <v>200</v>
      </c>
      <c r="BE289" s="169">
        <f>IF(N289="základní",J289,0)</f>
        <v>0</v>
      </c>
      <c r="BF289" s="169">
        <f>IF(N289="snížená",J289,0)</f>
        <v>0</v>
      </c>
      <c r="BG289" s="169">
        <f>IF(N289="zákl. přenesená",J289,0)</f>
        <v>0</v>
      </c>
      <c r="BH289" s="169">
        <f>IF(N289="sníž. přenesená",J289,0)</f>
        <v>0</v>
      </c>
      <c r="BI289" s="169">
        <f>IF(N289="nulová",J289,0)</f>
        <v>0</v>
      </c>
      <c r="BJ289" s="18" t="s">
        <v>23</v>
      </c>
      <c r="BK289" s="169">
        <f>ROUND(I289*H289,2)</f>
        <v>0</v>
      </c>
      <c r="BL289" s="18" t="s">
        <v>206</v>
      </c>
      <c r="BM289" s="18" t="s">
        <v>606</v>
      </c>
    </row>
    <row r="290" spans="2:47" s="1" customFormat="1" ht="54" customHeight="1">
      <c r="B290" s="35"/>
      <c r="D290" s="170" t="s">
        <v>208</v>
      </c>
      <c r="F290" s="171" t="s">
        <v>607</v>
      </c>
      <c r="I290" s="133"/>
      <c r="L290" s="35"/>
      <c r="M290" s="64"/>
      <c r="N290" s="36"/>
      <c r="O290" s="36"/>
      <c r="P290" s="36"/>
      <c r="Q290" s="36"/>
      <c r="R290" s="36"/>
      <c r="S290" s="36"/>
      <c r="T290" s="65"/>
      <c r="AT290" s="18" t="s">
        <v>208</v>
      </c>
      <c r="AU290" s="18" t="s">
        <v>23</v>
      </c>
    </row>
    <row r="291" spans="2:65" s="1" customFormat="1" ht="22.5" customHeight="1">
      <c r="B291" s="157"/>
      <c r="C291" s="158" t="s">
        <v>137</v>
      </c>
      <c r="D291" s="158" t="s">
        <v>201</v>
      </c>
      <c r="E291" s="159" t="s">
        <v>608</v>
      </c>
      <c r="F291" s="160" t="s">
        <v>605</v>
      </c>
      <c r="G291" s="161" t="s">
        <v>385</v>
      </c>
      <c r="H291" s="162">
        <v>4</v>
      </c>
      <c r="I291" s="163"/>
      <c r="J291" s="164">
        <f>ROUND(I291*H291,2)</f>
        <v>0</v>
      </c>
      <c r="K291" s="160" t="s">
        <v>205</v>
      </c>
      <c r="L291" s="35"/>
      <c r="M291" s="165" t="s">
        <v>78</v>
      </c>
      <c r="N291" s="166" t="s">
        <v>50</v>
      </c>
      <c r="O291" s="36"/>
      <c r="P291" s="167">
        <f>O291*H291</f>
        <v>0</v>
      </c>
      <c r="Q291" s="167">
        <v>0</v>
      </c>
      <c r="R291" s="167">
        <f>Q291*H291</f>
        <v>0</v>
      </c>
      <c r="S291" s="167">
        <v>0</v>
      </c>
      <c r="T291" s="168">
        <f>S291*H291</f>
        <v>0</v>
      </c>
      <c r="AR291" s="18" t="s">
        <v>206</v>
      </c>
      <c r="AT291" s="18" t="s">
        <v>201</v>
      </c>
      <c r="AU291" s="18" t="s">
        <v>23</v>
      </c>
      <c r="AY291" s="18" t="s">
        <v>200</v>
      </c>
      <c r="BE291" s="169">
        <f>IF(N291="základní",J291,0)</f>
        <v>0</v>
      </c>
      <c r="BF291" s="169">
        <f>IF(N291="snížená",J291,0)</f>
        <v>0</v>
      </c>
      <c r="BG291" s="169">
        <f>IF(N291="zákl. přenesená",J291,0)</f>
        <v>0</v>
      </c>
      <c r="BH291" s="169">
        <f>IF(N291="sníž. přenesená",J291,0)</f>
        <v>0</v>
      </c>
      <c r="BI291" s="169">
        <f>IF(N291="nulová",J291,0)</f>
        <v>0</v>
      </c>
      <c r="BJ291" s="18" t="s">
        <v>23</v>
      </c>
      <c r="BK291" s="169">
        <f>ROUND(I291*H291,2)</f>
        <v>0</v>
      </c>
      <c r="BL291" s="18" t="s">
        <v>206</v>
      </c>
      <c r="BM291" s="18" t="s">
        <v>609</v>
      </c>
    </row>
    <row r="292" spans="2:47" s="1" customFormat="1" ht="42" customHeight="1">
      <c r="B292" s="35"/>
      <c r="D292" s="170" t="s">
        <v>208</v>
      </c>
      <c r="F292" s="171" t="s">
        <v>610</v>
      </c>
      <c r="I292" s="133"/>
      <c r="L292" s="35"/>
      <c r="M292" s="64"/>
      <c r="N292" s="36"/>
      <c r="O292" s="36"/>
      <c r="P292" s="36"/>
      <c r="Q292" s="36"/>
      <c r="R292" s="36"/>
      <c r="S292" s="36"/>
      <c r="T292" s="65"/>
      <c r="AT292" s="18" t="s">
        <v>208</v>
      </c>
      <c r="AU292" s="18" t="s">
        <v>23</v>
      </c>
    </row>
    <row r="293" spans="2:65" s="1" customFormat="1" ht="22.5" customHeight="1">
      <c r="B293" s="157"/>
      <c r="C293" s="158" t="s">
        <v>611</v>
      </c>
      <c r="D293" s="158" t="s">
        <v>201</v>
      </c>
      <c r="E293" s="159" t="s">
        <v>612</v>
      </c>
      <c r="F293" s="160" t="s">
        <v>613</v>
      </c>
      <c r="G293" s="161" t="s">
        <v>385</v>
      </c>
      <c r="H293" s="162">
        <v>4</v>
      </c>
      <c r="I293" s="163"/>
      <c r="J293" s="164">
        <f>ROUND(I293*H293,2)</f>
        <v>0</v>
      </c>
      <c r="K293" s="160" t="s">
        <v>205</v>
      </c>
      <c r="L293" s="35"/>
      <c r="M293" s="165" t="s">
        <v>78</v>
      </c>
      <c r="N293" s="166" t="s">
        <v>50</v>
      </c>
      <c r="O293" s="36"/>
      <c r="P293" s="167">
        <f>O293*H293</f>
        <v>0</v>
      </c>
      <c r="Q293" s="167">
        <v>0</v>
      </c>
      <c r="R293" s="167">
        <f>Q293*H293</f>
        <v>0</v>
      </c>
      <c r="S293" s="167">
        <v>0</v>
      </c>
      <c r="T293" s="168">
        <f>S293*H293</f>
        <v>0</v>
      </c>
      <c r="AR293" s="18" t="s">
        <v>206</v>
      </c>
      <c r="AT293" s="18" t="s">
        <v>201</v>
      </c>
      <c r="AU293" s="18" t="s">
        <v>23</v>
      </c>
      <c r="AY293" s="18" t="s">
        <v>200</v>
      </c>
      <c r="BE293" s="169">
        <f>IF(N293="základní",J293,0)</f>
        <v>0</v>
      </c>
      <c r="BF293" s="169">
        <f>IF(N293="snížená",J293,0)</f>
        <v>0</v>
      </c>
      <c r="BG293" s="169">
        <f>IF(N293="zákl. přenesená",J293,0)</f>
        <v>0</v>
      </c>
      <c r="BH293" s="169">
        <f>IF(N293="sníž. přenesená",J293,0)</f>
        <v>0</v>
      </c>
      <c r="BI293" s="169">
        <f>IF(N293="nulová",J293,0)</f>
        <v>0</v>
      </c>
      <c r="BJ293" s="18" t="s">
        <v>23</v>
      </c>
      <c r="BK293" s="169">
        <f>ROUND(I293*H293,2)</f>
        <v>0</v>
      </c>
      <c r="BL293" s="18" t="s">
        <v>206</v>
      </c>
      <c r="BM293" s="18" t="s">
        <v>614</v>
      </c>
    </row>
    <row r="294" spans="2:47" s="1" customFormat="1" ht="66" customHeight="1">
      <c r="B294" s="35"/>
      <c r="D294" s="170" t="s">
        <v>208</v>
      </c>
      <c r="F294" s="171" t="s">
        <v>602</v>
      </c>
      <c r="I294" s="133"/>
      <c r="L294" s="35"/>
      <c r="M294" s="64"/>
      <c r="N294" s="36"/>
      <c r="O294" s="36"/>
      <c r="P294" s="36"/>
      <c r="Q294" s="36"/>
      <c r="R294" s="36"/>
      <c r="S294" s="36"/>
      <c r="T294" s="65"/>
      <c r="AT294" s="18" t="s">
        <v>208</v>
      </c>
      <c r="AU294" s="18" t="s">
        <v>23</v>
      </c>
    </row>
    <row r="295" spans="2:65" s="1" customFormat="1" ht="31.5" customHeight="1">
      <c r="B295" s="157"/>
      <c r="C295" s="158" t="s">
        <v>615</v>
      </c>
      <c r="D295" s="158" t="s">
        <v>201</v>
      </c>
      <c r="E295" s="159" t="s">
        <v>616</v>
      </c>
      <c r="F295" s="160" t="s">
        <v>617</v>
      </c>
      <c r="G295" s="161" t="s">
        <v>385</v>
      </c>
      <c r="H295" s="162">
        <v>12</v>
      </c>
      <c r="I295" s="163"/>
      <c r="J295" s="164">
        <f>ROUND(I295*H295,2)</f>
        <v>0</v>
      </c>
      <c r="K295" s="160" t="s">
        <v>205</v>
      </c>
      <c r="L295" s="35"/>
      <c r="M295" s="165" t="s">
        <v>78</v>
      </c>
      <c r="N295" s="166" t="s">
        <v>50</v>
      </c>
      <c r="O295" s="36"/>
      <c r="P295" s="167">
        <f>O295*H295</f>
        <v>0</v>
      </c>
      <c r="Q295" s="167">
        <v>0</v>
      </c>
      <c r="R295" s="167">
        <f>Q295*H295</f>
        <v>0</v>
      </c>
      <c r="S295" s="167">
        <v>0</v>
      </c>
      <c r="T295" s="168">
        <f>S295*H295</f>
        <v>0</v>
      </c>
      <c r="AR295" s="18" t="s">
        <v>206</v>
      </c>
      <c r="AT295" s="18" t="s">
        <v>201</v>
      </c>
      <c r="AU295" s="18" t="s">
        <v>23</v>
      </c>
      <c r="AY295" s="18" t="s">
        <v>200</v>
      </c>
      <c r="BE295" s="169">
        <f>IF(N295="základní",J295,0)</f>
        <v>0</v>
      </c>
      <c r="BF295" s="169">
        <f>IF(N295="snížená",J295,0)</f>
        <v>0</v>
      </c>
      <c r="BG295" s="169">
        <f>IF(N295="zákl. přenesená",J295,0)</f>
        <v>0</v>
      </c>
      <c r="BH295" s="169">
        <f>IF(N295="sníž. přenesená",J295,0)</f>
        <v>0</v>
      </c>
      <c r="BI295" s="169">
        <f>IF(N295="nulová",J295,0)</f>
        <v>0</v>
      </c>
      <c r="BJ295" s="18" t="s">
        <v>23</v>
      </c>
      <c r="BK295" s="169">
        <f>ROUND(I295*H295,2)</f>
        <v>0</v>
      </c>
      <c r="BL295" s="18" t="s">
        <v>206</v>
      </c>
      <c r="BM295" s="18" t="s">
        <v>618</v>
      </c>
    </row>
    <row r="296" spans="2:47" s="1" customFormat="1" ht="66" customHeight="1">
      <c r="B296" s="35"/>
      <c r="D296" s="170" t="s">
        <v>208</v>
      </c>
      <c r="F296" s="171" t="s">
        <v>619</v>
      </c>
      <c r="I296" s="133"/>
      <c r="L296" s="35"/>
      <c r="M296" s="64"/>
      <c r="N296" s="36"/>
      <c r="O296" s="36"/>
      <c r="P296" s="36"/>
      <c r="Q296" s="36"/>
      <c r="R296" s="36"/>
      <c r="S296" s="36"/>
      <c r="T296" s="65"/>
      <c r="AT296" s="18" t="s">
        <v>208</v>
      </c>
      <c r="AU296" s="18" t="s">
        <v>23</v>
      </c>
    </row>
    <row r="297" spans="2:65" s="1" customFormat="1" ht="22.5" customHeight="1">
      <c r="B297" s="157"/>
      <c r="C297" s="158" t="s">
        <v>620</v>
      </c>
      <c r="D297" s="158" t="s">
        <v>201</v>
      </c>
      <c r="E297" s="159" t="s">
        <v>621</v>
      </c>
      <c r="F297" s="160" t="s">
        <v>622</v>
      </c>
      <c r="G297" s="161" t="s">
        <v>229</v>
      </c>
      <c r="H297" s="162">
        <v>15.75</v>
      </c>
      <c r="I297" s="163"/>
      <c r="J297" s="164">
        <f>ROUND(I297*H297,2)</f>
        <v>0</v>
      </c>
      <c r="K297" s="160" t="s">
        <v>205</v>
      </c>
      <c r="L297" s="35"/>
      <c r="M297" s="165" t="s">
        <v>78</v>
      </c>
      <c r="N297" s="166" t="s">
        <v>50</v>
      </c>
      <c r="O297" s="36"/>
      <c r="P297" s="167">
        <f>O297*H297</f>
        <v>0</v>
      </c>
      <c r="Q297" s="167">
        <v>0</v>
      </c>
      <c r="R297" s="167">
        <f>Q297*H297</f>
        <v>0</v>
      </c>
      <c r="S297" s="167">
        <v>0</v>
      </c>
      <c r="T297" s="168">
        <f>S297*H297</f>
        <v>0</v>
      </c>
      <c r="AR297" s="18" t="s">
        <v>206</v>
      </c>
      <c r="AT297" s="18" t="s">
        <v>201</v>
      </c>
      <c r="AU297" s="18" t="s">
        <v>23</v>
      </c>
      <c r="AY297" s="18" t="s">
        <v>200</v>
      </c>
      <c r="BE297" s="169">
        <f>IF(N297="základní",J297,0)</f>
        <v>0</v>
      </c>
      <c r="BF297" s="169">
        <f>IF(N297="snížená",J297,0)</f>
        <v>0</v>
      </c>
      <c r="BG297" s="169">
        <f>IF(N297="zákl. přenesená",J297,0)</f>
        <v>0</v>
      </c>
      <c r="BH297" s="169">
        <f>IF(N297="sníž. přenesená",J297,0)</f>
        <v>0</v>
      </c>
      <c r="BI297" s="169">
        <f>IF(N297="nulová",J297,0)</f>
        <v>0</v>
      </c>
      <c r="BJ297" s="18" t="s">
        <v>23</v>
      </c>
      <c r="BK297" s="169">
        <f>ROUND(I297*H297,2)</f>
        <v>0</v>
      </c>
      <c r="BL297" s="18" t="s">
        <v>206</v>
      </c>
      <c r="BM297" s="18" t="s">
        <v>623</v>
      </c>
    </row>
    <row r="298" spans="2:47" s="1" customFormat="1" ht="54" customHeight="1">
      <c r="B298" s="35"/>
      <c r="D298" s="172" t="s">
        <v>208</v>
      </c>
      <c r="F298" s="173" t="s">
        <v>624</v>
      </c>
      <c r="I298" s="133"/>
      <c r="L298" s="35"/>
      <c r="M298" s="64"/>
      <c r="N298" s="36"/>
      <c r="O298" s="36"/>
      <c r="P298" s="36"/>
      <c r="Q298" s="36"/>
      <c r="R298" s="36"/>
      <c r="S298" s="36"/>
      <c r="T298" s="65"/>
      <c r="AT298" s="18" t="s">
        <v>208</v>
      </c>
      <c r="AU298" s="18" t="s">
        <v>23</v>
      </c>
    </row>
    <row r="299" spans="2:51" s="10" customFormat="1" ht="22.5" customHeight="1">
      <c r="B299" s="174"/>
      <c r="D299" s="170" t="s">
        <v>214</v>
      </c>
      <c r="E299" s="182" t="s">
        <v>625</v>
      </c>
      <c r="F299" s="183" t="s">
        <v>626</v>
      </c>
      <c r="H299" s="184">
        <v>15.75</v>
      </c>
      <c r="I299" s="178"/>
      <c r="L299" s="174"/>
      <c r="M299" s="179"/>
      <c r="N299" s="180"/>
      <c r="O299" s="180"/>
      <c r="P299" s="180"/>
      <c r="Q299" s="180"/>
      <c r="R299" s="180"/>
      <c r="S299" s="180"/>
      <c r="T299" s="181"/>
      <c r="AT299" s="175" t="s">
        <v>214</v>
      </c>
      <c r="AU299" s="175" t="s">
        <v>23</v>
      </c>
      <c r="AV299" s="10" t="s">
        <v>88</v>
      </c>
      <c r="AW299" s="10" t="s">
        <v>42</v>
      </c>
      <c r="AX299" s="10" t="s">
        <v>23</v>
      </c>
      <c r="AY299" s="175" t="s">
        <v>200</v>
      </c>
    </row>
    <row r="300" spans="2:65" s="1" customFormat="1" ht="22.5" customHeight="1">
      <c r="B300" s="157"/>
      <c r="C300" s="158" t="s">
        <v>627</v>
      </c>
      <c r="D300" s="158" t="s">
        <v>201</v>
      </c>
      <c r="E300" s="159" t="s">
        <v>628</v>
      </c>
      <c r="F300" s="160" t="s">
        <v>622</v>
      </c>
      <c r="G300" s="161" t="s">
        <v>229</v>
      </c>
      <c r="H300" s="162">
        <v>63</v>
      </c>
      <c r="I300" s="163"/>
      <c r="J300" s="164">
        <f>ROUND(I300*H300,2)</f>
        <v>0</v>
      </c>
      <c r="K300" s="160" t="s">
        <v>205</v>
      </c>
      <c r="L300" s="35"/>
      <c r="M300" s="165" t="s">
        <v>78</v>
      </c>
      <c r="N300" s="166" t="s">
        <v>50</v>
      </c>
      <c r="O300" s="36"/>
      <c r="P300" s="167">
        <f>O300*H300</f>
        <v>0</v>
      </c>
      <c r="Q300" s="167">
        <v>0</v>
      </c>
      <c r="R300" s="167">
        <f>Q300*H300</f>
        <v>0</v>
      </c>
      <c r="S300" s="167">
        <v>0</v>
      </c>
      <c r="T300" s="168">
        <f>S300*H300</f>
        <v>0</v>
      </c>
      <c r="AR300" s="18" t="s">
        <v>206</v>
      </c>
      <c r="AT300" s="18" t="s">
        <v>201</v>
      </c>
      <c r="AU300" s="18" t="s">
        <v>23</v>
      </c>
      <c r="AY300" s="18" t="s">
        <v>200</v>
      </c>
      <c r="BE300" s="169">
        <f>IF(N300="základní",J300,0)</f>
        <v>0</v>
      </c>
      <c r="BF300" s="169">
        <f>IF(N300="snížená",J300,0)</f>
        <v>0</v>
      </c>
      <c r="BG300" s="169">
        <f>IF(N300="zákl. přenesená",J300,0)</f>
        <v>0</v>
      </c>
      <c r="BH300" s="169">
        <f>IF(N300="sníž. přenesená",J300,0)</f>
        <v>0</v>
      </c>
      <c r="BI300" s="169">
        <f>IF(N300="nulová",J300,0)</f>
        <v>0</v>
      </c>
      <c r="BJ300" s="18" t="s">
        <v>23</v>
      </c>
      <c r="BK300" s="169">
        <f>ROUND(I300*H300,2)</f>
        <v>0</v>
      </c>
      <c r="BL300" s="18" t="s">
        <v>206</v>
      </c>
      <c r="BM300" s="18" t="s">
        <v>629</v>
      </c>
    </row>
    <row r="301" spans="2:47" s="1" customFormat="1" ht="54" customHeight="1">
      <c r="B301" s="35"/>
      <c r="D301" s="170" t="s">
        <v>208</v>
      </c>
      <c r="F301" s="171" t="s">
        <v>630</v>
      </c>
      <c r="I301" s="133"/>
      <c r="L301" s="35"/>
      <c r="M301" s="64"/>
      <c r="N301" s="36"/>
      <c r="O301" s="36"/>
      <c r="P301" s="36"/>
      <c r="Q301" s="36"/>
      <c r="R301" s="36"/>
      <c r="S301" s="36"/>
      <c r="T301" s="65"/>
      <c r="AT301" s="18" t="s">
        <v>208</v>
      </c>
      <c r="AU301" s="18" t="s">
        <v>23</v>
      </c>
    </row>
    <row r="302" spans="2:65" s="1" customFormat="1" ht="22.5" customHeight="1">
      <c r="B302" s="157"/>
      <c r="C302" s="158" t="s">
        <v>631</v>
      </c>
      <c r="D302" s="158" t="s">
        <v>201</v>
      </c>
      <c r="E302" s="159" t="s">
        <v>632</v>
      </c>
      <c r="F302" s="160" t="s">
        <v>633</v>
      </c>
      <c r="G302" s="161" t="s">
        <v>385</v>
      </c>
      <c r="H302" s="162">
        <v>21</v>
      </c>
      <c r="I302" s="163"/>
      <c r="J302" s="164">
        <f>ROUND(I302*H302,2)</f>
        <v>0</v>
      </c>
      <c r="K302" s="160" t="s">
        <v>205</v>
      </c>
      <c r="L302" s="35"/>
      <c r="M302" s="165" t="s">
        <v>78</v>
      </c>
      <c r="N302" s="166" t="s">
        <v>50</v>
      </c>
      <c r="O302" s="36"/>
      <c r="P302" s="167">
        <f>O302*H302</f>
        <v>0</v>
      </c>
      <c r="Q302" s="167">
        <v>0</v>
      </c>
      <c r="R302" s="167">
        <f>Q302*H302</f>
        <v>0</v>
      </c>
      <c r="S302" s="167">
        <v>0</v>
      </c>
      <c r="T302" s="168">
        <f>S302*H302</f>
        <v>0</v>
      </c>
      <c r="AR302" s="18" t="s">
        <v>206</v>
      </c>
      <c r="AT302" s="18" t="s">
        <v>201</v>
      </c>
      <c r="AU302" s="18" t="s">
        <v>23</v>
      </c>
      <c r="AY302" s="18" t="s">
        <v>200</v>
      </c>
      <c r="BE302" s="169">
        <f>IF(N302="základní",J302,0)</f>
        <v>0</v>
      </c>
      <c r="BF302" s="169">
        <f>IF(N302="snížená",J302,0)</f>
        <v>0</v>
      </c>
      <c r="BG302" s="169">
        <f>IF(N302="zákl. přenesená",J302,0)</f>
        <v>0</v>
      </c>
      <c r="BH302" s="169">
        <f>IF(N302="sníž. přenesená",J302,0)</f>
        <v>0</v>
      </c>
      <c r="BI302" s="169">
        <f>IF(N302="nulová",J302,0)</f>
        <v>0</v>
      </c>
      <c r="BJ302" s="18" t="s">
        <v>23</v>
      </c>
      <c r="BK302" s="169">
        <f>ROUND(I302*H302,2)</f>
        <v>0</v>
      </c>
      <c r="BL302" s="18" t="s">
        <v>206</v>
      </c>
      <c r="BM302" s="18" t="s">
        <v>634</v>
      </c>
    </row>
    <row r="303" spans="2:47" s="1" customFormat="1" ht="54" customHeight="1">
      <c r="B303" s="35"/>
      <c r="D303" s="170" t="s">
        <v>208</v>
      </c>
      <c r="F303" s="171" t="s">
        <v>635</v>
      </c>
      <c r="I303" s="133"/>
      <c r="L303" s="35"/>
      <c r="M303" s="64"/>
      <c r="N303" s="36"/>
      <c r="O303" s="36"/>
      <c r="P303" s="36"/>
      <c r="Q303" s="36"/>
      <c r="R303" s="36"/>
      <c r="S303" s="36"/>
      <c r="T303" s="65"/>
      <c r="AT303" s="18" t="s">
        <v>208</v>
      </c>
      <c r="AU303" s="18" t="s">
        <v>23</v>
      </c>
    </row>
    <row r="304" spans="2:65" s="1" customFormat="1" ht="22.5" customHeight="1">
      <c r="B304" s="157"/>
      <c r="C304" s="158" t="s">
        <v>636</v>
      </c>
      <c r="D304" s="158" t="s">
        <v>201</v>
      </c>
      <c r="E304" s="159" t="s">
        <v>637</v>
      </c>
      <c r="F304" s="160" t="s">
        <v>633</v>
      </c>
      <c r="G304" s="161" t="s">
        <v>385</v>
      </c>
      <c r="H304" s="162">
        <v>28</v>
      </c>
      <c r="I304" s="163"/>
      <c r="J304" s="164">
        <f>ROUND(I304*H304,2)</f>
        <v>0</v>
      </c>
      <c r="K304" s="160" t="s">
        <v>205</v>
      </c>
      <c r="L304" s="35"/>
      <c r="M304" s="165" t="s">
        <v>78</v>
      </c>
      <c r="N304" s="166" t="s">
        <v>50</v>
      </c>
      <c r="O304" s="36"/>
      <c r="P304" s="167">
        <f>O304*H304</f>
        <v>0</v>
      </c>
      <c r="Q304" s="167">
        <v>0</v>
      </c>
      <c r="R304" s="167">
        <f>Q304*H304</f>
        <v>0</v>
      </c>
      <c r="S304" s="167">
        <v>0</v>
      </c>
      <c r="T304" s="168">
        <f>S304*H304</f>
        <v>0</v>
      </c>
      <c r="AR304" s="18" t="s">
        <v>206</v>
      </c>
      <c r="AT304" s="18" t="s">
        <v>201</v>
      </c>
      <c r="AU304" s="18" t="s">
        <v>23</v>
      </c>
      <c r="AY304" s="18" t="s">
        <v>200</v>
      </c>
      <c r="BE304" s="169">
        <f>IF(N304="základní",J304,0)</f>
        <v>0</v>
      </c>
      <c r="BF304" s="169">
        <f>IF(N304="snížená",J304,0)</f>
        <v>0</v>
      </c>
      <c r="BG304" s="169">
        <f>IF(N304="zákl. přenesená",J304,0)</f>
        <v>0</v>
      </c>
      <c r="BH304" s="169">
        <f>IF(N304="sníž. přenesená",J304,0)</f>
        <v>0</v>
      </c>
      <c r="BI304" s="169">
        <f>IF(N304="nulová",J304,0)</f>
        <v>0</v>
      </c>
      <c r="BJ304" s="18" t="s">
        <v>23</v>
      </c>
      <c r="BK304" s="169">
        <f>ROUND(I304*H304,2)</f>
        <v>0</v>
      </c>
      <c r="BL304" s="18" t="s">
        <v>206</v>
      </c>
      <c r="BM304" s="18" t="s">
        <v>638</v>
      </c>
    </row>
    <row r="305" spans="2:47" s="1" customFormat="1" ht="54" customHeight="1">
      <c r="B305" s="35"/>
      <c r="D305" s="170" t="s">
        <v>208</v>
      </c>
      <c r="F305" s="171" t="s">
        <v>639</v>
      </c>
      <c r="I305" s="133"/>
      <c r="L305" s="35"/>
      <c r="M305" s="64"/>
      <c r="N305" s="36"/>
      <c r="O305" s="36"/>
      <c r="P305" s="36"/>
      <c r="Q305" s="36"/>
      <c r="R305" s="36"/>
      <c r="S305" s="36"/>
      <c r="T305" s="65"/>
      <c r="AT305" s="18" t="s">
        <v>208</v>
      </c>
      <c r="AU305" s="18" t="s">
        <v>23</v>
      </c>
    </row>
    <row r="306" spans="2:65" s="1" customFormat="1" ht="22.5" customHeight="1">
      <c r="B306" s="157"/>
      <c r="C306" s="158" t="s">
        <v>640</v>
      </c>
      <c r="D306" s="158" t="s">
        <v>201</v>
      </c>
      <c r="E306" s="159" t="s">
        <v>641</v>
      </c>
      <c r="F306" s="160" t="s">
        <v>633</v>
      </c>
      <c r="G306" s="161" t="s">
        <v>385</v>
      </c>
      <c r="H306" s="162">
        <v>1</v>
      </c>
      <c r="I306" s="163"/>
      <c r="J306" s="164">
        <f>ROUND(I306*H306,2)</f>
        <v>0</v>
      </c>
      <c r="K306" s="160" t="s">
        <v>205</v>
      </c>
      <c r="L306" s="35"/>
      <c r="M306" s="165" t="s">
        <v>78</v>
      </c>
      <c r="N306" s="166" t="s">
        <v>50</v>
      </c>
      <c r="O306" s="36"/>
      <c r="P306" s="167">
        <f>O306*H306</f>
        <v>0</v>
      </c>
      <c r="Q306" s="167">
        <v>0</v>
      </c>
      <c r="R306" s="167">
        <f>Q306*H306</f>
        <v>0</v>
      </c>
      <c r="S306" s="167">
        <v>0</v>
      </c>
      <c r="T306" s="168">
        <f>S306*H306</f>
        <v>0</v>
      </c>
      <c r="AR306" s="18" t="s">
        <v>206</v>
      </c>
      <c r="AT306" s="18" t="s">
        <v>201</v>
      </c>
      <c r="AU306" s="18" t="s">
        <v>23</v>
      </c>
      <c r="AY306" s="18" t="s">
        <v>200</v>
      </c>
      <c r="BE306" s="169">
        <f>IF(N306="základní",J306,0)</f>
        <v>0</v>
      </c>
      <c r="BF306" s="169">
        <f>IF(N306="snížená",J306,0)</f>
        <v>0</v>
      </c>
      <c r="BG306" s="169">
        <f>IF(N306="zákl. přenesená",J306,0)</f>
        <v>0</v>
      </c>
      <c r="BH306" s="169">
        <f>IF(N306="sníž. přenesená",J306,0)</f>
        <v>0</v>
      </c>
      <c r="BI306" s="169">
        <f>IF(N306="nulová",J306,0)</f>
        <v>0</v>
      </c>
      <c r="BJ306" s="18" t="s">
        <v>23</v>
      </c>
      <c r="BK306" s="169">
        <f>ROUND(I306*H306,2)</f>
        <v>0</v>
      </c>
      <c r="BL306" s="18" t="s">
        <v>206</v>
      </c>
      <c r="BM306" s="18" t="s">
        <v>642</v>
      </c>
    </row>
    <row r="307" spans="2:47" s="1" customFormat="1" ht="54" customHeight="1">
      <c r="B307" s="35"/>
      <c r="D307" s="170" t="s">
        <v>208</v>
      </c>
      <c r="F307" s="171" t="s">
        <v>643</v>
      </c>
      <c r="I307" s="133"/>
      <c r="L307" s="35"/>
      <c r="M307" s="64"/>
      <c r="N307" s="36"/>
      <c r="O307" s="36"/>
      <c r="P307" s="36"/>
      <c r="Q307" s="36"/>
      <c r="R307" s="36"/>
      <c r="S307" s="36"/>
      <c r="T307" s="65"/>
      <c r="AT307" s="18" t="s">
        <v>208</v>
      </c>
      <c r="AU307" s="18" t="s">
        <v>23</v>
      </c>
    </row>
    <row r="308" spans="2:65" s="1" customFormat="1" ht="22.5" customHeight="1">
      <c r="B308" s="157"/>
      <c r="C308" s="158" t="s">
        <v>135</v>
      </c>
      <c r="D308" s="158" t="s">
        <v>201</v>
      </c>
      <c r="E308" s="159" t="s">
        <v>644</v>
      </c>
      <c r="F308" s="160" t="s">
        <v>633</v>
      </c>
      <c r="G308" s="161" t="s">
        <v>385</v>
      </c>
      <c r="H308" s="162">
        <v>1</v>
      </c>
      <c r="I308" s="163"/>
      <c r="J308" s="164">
        <f>ROUND(I308*H308,2)</f>
        <v>0</v>
      </c>
      <c r="K308" s="160" t="s">
        <v>205</v>
      </c>
      <c r="L308" s="35"/>
      <c r="M308" s="165" t="s">
        <v>78</v>
      </c>
      <c r="N308" s="166" t="s">
        <v>50</v>
      </c>
      <c r="O308" s="36"/>
      <c r="P308" s="167">
        <f>O308*H308</f>
        <v>0</v>
      </c>
      <c r="Q308" s="167">
        <v>0</v>
      </c>
      <c r="R308" s="167">
        <f>Q308*H308</f>
        <v>0</v>
      </c>
      <c r="S308" s="167">
        <v>0</v>
      </c>
      <c r="T308" s="168">
        <f>S308*H308</f>
        <v>0</v>
      </c>
      <c r="AR308" s="18" t="s">
        <v>206</v>
      </c>
      <c r="AT308" s="18" t="s">
        <v>201</v>
      </c>
      <c r="AU308" s="18" t="s">
        <v>23</v>
      </c>
      <c r="AY308" s="18" t="s">
        <v>200</v>
      </c>
      <c r="BE308" s="169">
        <f>IF(N308="základní",J308,0)</f>
        <v>0</v>
      </c>
      <c r="BF308" s="169">
        <f>IF(N308="snížená",J308,0)</f>
        <v>0</v>
      </c>
      <c r="BG308" s="169">
        <f>IF(N308="zákl. přenesená",J308,0)</f>
        <v>0</v>
      </c>
      <c r="BH308" s="169">
        <f>IF(N308="sníž. přenesená",J308,0)</f>
        <v>0</v>
      </c>
      <c r="BI308" s="169">
        <f>IF(N308="nulová",J308,0)</f>
        <v>0</v>
      </c>
      <c r="BJ308" s="18" t="s">
        <v>23</v>
      </c>
      <c r="BK308" s="169">
        <f>ROUND(I308*H308,2)</f>
        <v>0</v>
      </c>
      <c r="BL308" s="18" t="s">
        <v>206</v>
      </c>
      <c r="BM308" s="18" t="s">
        <v>645</v>
      </c>
    </row>
    <row r="309" spans="2:47" s="1" customFormat="1" ht="54" customHeight="1">
      <c r="B309" s="35"/>
      <c r="D309" s="170" t="s">
        <v>208</v>
      </c>
      <c r="F309" s="171" t="s">
        <v>646</v>
      </c>
      <c r="I309" s="133"/>
      <c r="L309" s="35"/>
      <c r="M309" s="64"/>
      <c r="N309" s="36"/>
      <c r="O309" s="36"/>
      <c r="P309" s="36"/>
      <c r="Q309" s="36"/>
      <c r="R309" s="36"/>
      <c r="S309" s="36"/>
      <c r="T309" s="65"/>
      <c r="AT309" s="18" t="s">
        <v>208</v>
      </c>
      <c r="AU309" s="18" t="s">
        <v>23</v>
      </c>
    </row>
    <row r="310" spans="2:65" s="1" customFormat="1" ht="22.5" customHeight="1">
      <c r="B310" s="157"/>
      <c r="C310" s="158" t="s">
        <v>647</v>
      </c>
      <c r="D310" s="158" t="s">
        <v>201</v>
      </c>
      <c r="E310" s="159" t="s">
        <v>648</v>
      </c>
      <c r="F310" s="160" t="s">
        <v>649</v>
      </c>
      <c r="G310" s="161" t="s">
        <v>385</v>
      </c>
      <c r="H310" s="162">
        <v>6</v>
      </c>
      <c r="I310" s="163"/>
      <c r="J310" s="164">
        <f>ROUND(I310*H310,2)</f>
        <v>0</v>
      </c>
      <c r="K310" s="160" t="s">
        <v>205</v>
      </c>
      <c r="L310" s="35"/>
      <c r="M310" s="165" t="s">
        <v>78</v>
      </c>
      <c r="N310" s="166" t="s">
        <v>50</v>
      </c>
      <c r="O310" s="36"/>
      <c r="P310" s="167">
        <f>O310*H310</f>
        <v>0</v>
      </c>
      <c r="Q310" s="167">
        <v>0</v>
      </c>
      <c r="R310" s="167">
        <f>Q310*H310</f>
        <v>0</v>
      </c>
      <c r="S310" s="167">
        <v>0</v>
      </c>
      <c r="T310" s="168">
        <f>S310*H310</f>
        <v>0</v>
      </c>
      <c r="AR310" s="18" t="s">
        <v>206</v>
      </c>
      <c r="AT310" s="18" t="s">
        <v>201</v>
      </c>
      <c r="AU310" s="18" t="s">
        <v>23</v>
      </c>
      <c r="AY310" s="18" t="s">
        <v>200</v>
      </c>
      <c r="BE310" s="169">
        <f>IF(N310="základní",J310,0)</f>
        <v>0</v>
      </c>
      <c r="BF310" s="169">
        <f>IF(N310="snížená",J310,0)</f>
        <v>0</v>
      </c>
      <c r="BG310" s="169">
        <f>IF(N310="zákl. přenesená",J310,0)</f>
        <v>0</v>
      </c>
      <c r="BH310" s="169">
        <f>IF(N310="sníž. přenesená",J310,0)</f>
        <v>0</v>
      </c>
      <c r="BI310" s="169">
        <f>IF(N310="nulová",J310,0)</f>
        <v>0</v>
      </c>
      <c r="BJ310" s="18" t="s">
        <v>23</v>
      </c>
      <c r="BK310" s="169">
        <f>ROUND(I310*H310,2)</f>
        <v>0</v>
      </c>
      <c r="BL310" s="18" t="s">
        <v>206</v>
      </c>
      <c r="BM310" s="18" t="s">
        <v>650</v>
      </c>
    </row>
    <row r="311" spans="2:47" s="1" customFormat="1" ht="54" customHeight="1">
      <c r="B311" s="35"/>
      <c r="D311" s="172" t="s">
        <v>208</v>
      </c>
      <c r="F311" s="173" t="s">
        <v>651</v>
      </c>
      <c r="I311" s="133"/>
      <c r="L311" s="35"/>
      <c r="M311" s="64"/>
      <c r="N311" s="36"/>
      <c r="O311" s="36"/>
      <c r="P311" s="36"/>
      <c r="Q311" s="36"/>
      <c r="R311" s="36"/>
      <c r="S311" s="36"/>
      <c r="T311" s="65"/>
      <c r="AT311" s="18" t="s">
        <v>208</v>
      </c>
      <c r="AU311" s="18" t="s">
        <v>23</v>
      </c>
    </row>
    <row r="312" spans="2:51" s="10" customFormat="1" ht="22.5" customHeight="1">
      <c r="B312" s="174"/>
      <c r="D312" s="170" t="s">
        <v>214</v>
      </c>
      <c r="E312" s="182" t="s">
        <v>652</v>
      </c>
      <c r="F312" s="183" t="s">
        <v>653</v>
      </c>
      <c r="H312" s="184">
        <v>6</v>
      </c>
      <c r="I312" s="178"/>
      <c r="L312" s="174"/>
      <c r="M312" s="179"/>
      <c r="N312" s="180"/>
      <c r="O312" s="180"/>
      <c r="P312" s="180"/>
      <c r="Q312" s="180"/>
      <c r="R312" s="180"/>
      <c r="S312" s="180"/>
      <c r="T312" s="181"/>
      <c r="AT312" s="175" t="s">
        <v>214</v>
      </c>
      <c r="AU312" s="175" t="s">
        <v>23</v>
      </c>
      <c r="AV312" s="10" t="s">
        <v>88</v>
      </c>
      <c r="AW312" s="10" t="s">
        <v>42</v>
      </c>
      <c r="AX312" s="10" t="s">
        <v>23</v>
      </c>
      <c r="AY312" s="175" t="s">
        <v>200</v>
      </c>
    </row>
    <row r="313" spans="2:65" s="1" customFormat="1" ht="22.5" customHeight="1">
      <c r="B313" s="157"/>
      <c r="C313" s="158" t="s">
        <v>654</v>
      </c>
      <c r="D313" s="158" t="s">
        <v>201</v>
      </c>
      <c r="E313" s="159" t="s">
        <v>655</v>
      </c>
      <c r="F313" s="160" t="s">
        <v>656</v>
      </c>
      <c r="G313" s="161" t="s">
        <v>265</v>
      </c>
      <c r="H313" s="162">
        <v>261</v>
      </c>
      <c r="I313" s="163"/>
      <c r="J313" s="164">
        <f>ROUND(I313*H313,2)</f>
        <v>0</v>
      </c>
      <c r="K313" s="160" t="s">
        <v>205</v>
      </c>
      <c r="L313" s="35"/>
      <c r="M313" s="165" t="s">
        <v>78</v>
      </c>
      <c r="N313" s="166" t="s">
        <v>50</v>
      </c>
      <c r="O313" s="36"/>
      <c r="P313" s="167">
        <f>O313*H313</f>
        <v>0</v>
      </c>
      <c r="Q313" s="167">
        <v>0</v>
      </c>
      <c r="R313" s="167">
        <f>Q313*H313</f>
        <v>0</v>
      </c>
      <c r="S313" s="167">
        <v>0</v>
      </c>
      <c r="T313" s="168">
        <f>S313*H313</f>
        <v>0</v>
      </c>
      <c r="AR313" s="18" t="s">
        <v>206</v>
      </c>
      <c r="AT313" s="18" t="s">
        <v>201</v>
      </c>
      <c r="AU313" s="18" t="s">
        <v>23</v>
      </c>
      <c r="AY313" s="18" t="s">
        <v>200</v>
      </c>
      <c r="BE313" s="169">
        <f>IF(N313="základní",J313,0)</f>
        <v>0</v>
      </c>
      <c r="BF313" s="169">
        <f>IF(N313="snížená",J313,0)</f>
        <v>0</v>
      </c>
      <c r="BG313" s="169">
        <f>IF(N313="zákl. přenesená",J313,0)</f>
        <v>0</v>
      </c>
      <c r="BH313" s="169">
        <f>IF(N313="sníž. přenesená",J313,0)</f>
        <v>0</v>
      </c>
      <c r="BI313" s="169">
        <f>IF(N313="nulová",J313,0)</f>
        <v>0</v>
      </c>
      <c r="BJ313" s="18" t="s">
        <v>23</v>
      </c>
      <c r="BK313" s="169">
        <f>ROUND(I313*H313,2)</f>
        <v>0</v>
      </c>
      <c r="BL313" s="18" t="s">
        <v>206</v>
      </c>
      <c r="BM313" s="18" t="s">
        <v>657</v>
      </c>
    </row>
    <row r="314" spans="2:47" s="1" customFormat="1" ht="54" customHeight="1">
      <c r="B314" s="35"/>
      <c r="D314" s="172" t="s">
        <v>208</v>
      </c>
      <c r="F314" s="173" t="s">
        <v>658</v>
      </c>
      <c r="I314" s="133"/>
      <c r="L314" s="35"/>
      <c r="M314" s="64"/>
      <c r="N314" s="36"/>
      <c r="O314" s="36"/>
      <c r="P314" s="36"/>
      <c r="Q314" s="36"/>
      <c r="R314" s="36"/>
      <c r="S314" s="36"/>
      <c r="T314" s="65"/>
      <c r="AT314" s="18" t="s">
        <v>208</v>
      </c>
      <c r="AU314" s="18" t="s">
        <v>23</v>
      </c>
    </row>
    <row r="315" spans="2:51" s="10" customFormat="1" ht="22.5" customHeight="1">
      <c r="B315" s="174"/>
      <c r="D315" s="172" t="s">
        <v>214</v>
      </c>
      <c r="E315" s="175" t="s">
        <v>659</v>
      </c>
      <c r="F315" s="176" t="s">
        <v>660</v>
      </c>
      <c r="H315" s="177">
        <v>228</v>
      </c>
      <c r="I315" s="178"/>
      <c r="L315" s="174"/>
      <c r="M315" s="179"/>
      <c r="N315" s="180"/>
      <c r="O315" s="180"/>
      <c r="P315" s="180"/>
      <c r="Q315" s="180"/>
      <c r="R315" s="180"/>
      <c r="S315" s="180"/>
      <c r="T315" s="181"/>
      <c r="AT315" s="175" t="s">
        <v>214</v>
      </c>
      <c r="AU315" s="175" t="s">
        <v>23</v>
      </c>
      <c r="AV315" s="10" t="s">
        <v>88</v>
      </c>
      <c r="AW315" s="10" t="s">
        <v>42</v>
      </c>
      <c r="AX315" s="10" t="s">
        <v>80</v>
      </c>
      <c r="AY315" s="175" t="s">
        <v>200</v>
      </c>
    </row>
    <row r="316" spans="2:51" s="10" customFormat="1" ht="22.5" customHeight="1">
      <c r="B316" s="174"/>
      <c r="D316" s="172" t="s">
        <v>214</v>
      </c>
      <c r="E316" s="175" t="s">
        <v>156</v>
      </c>
      <c r="F316" s="176" t="s">
        <v>661</v>
      </c>
      <c r="H316" s="177">
        <v>33</v>
      </c>
      <c r="I316" s="178"/>
      <c r="L316" s="174"/>
      <c r="M316" s="179"/>
      <c r="N316" s="180"/>
      <c r="O316" s="180"/>
      <c r="P316" s="180"/>
      <c r="Q316" s="180"/>
      <c r="R316" s="180"/>
      <c r="S316" s="180"/>
      <c r="T316" s="181"/>
      <c r="AT316" s="175" t="s">
        <v>214</v>
      </c>
      <c r="AU316" s="175" t="s">
        <v>23</v>
      </c>
      <c r="AV316" s="10" t="s">
        <v>88</v>
      </c>
      <c r="AW316" s="10" t="s">
        <v>42</v>
      </c>
      <c r="AX316" s="10" t="s">
        <v>80</v>
      </c>
      <c r="AY316" s="175" t="s">
        <v>200</v>
      </c>
    </row>
    <row r="317" spans="2:51" s="10" customFormat="1" ht="22.5" customHeight="1">
      <c r="B317" s="174"/>
      <c r="D317" s="170" t="s">
        <v>214</v>
      </c>
      <c r="E317" s="182" t="s">
        <v>662</v>
      </c>
      <c r="F317" s="183" t="s">
        <v>663</v>
      </c>
      <c r="H317" s="184">
        <v>261</v>
      </c>
      <c r="I317" s="178"/>
      <c r="L317" s="174"/>
      <c r="M317" s="179"/>
      <c r="N317" s="180"/>
      <c r="O317" s="180"/>
      <c r="P317" s="180"/>
      <c r="Q317" s="180"/>
      <c r="R317" s="180"/>
      <c r="S317" s="180"/>
      <c r="T317" s="181"/>
      <c r="AT317" s="175" t="s">
        <v>214</v>
      </c>
      <c r="AU317" s="175" t="s">
        <v>23</v>
      </c>
      <c r="AV317" s="10" t="s">
        <v>88</v>
      </c>
      <c r="AW317" s="10" t="s">
        <v>42</v>
      </c>
      <c r="AX317" s="10" t="s">
        <v>23</v>
      </c>
      <c r="AY317" s="175" t="s">
        <v>200</v>
      </c>
    </row>
    <row r="318" spans="2:65" s="1" customFormat="1" ht="22.5" customHeight="1">
      <c r="B318" s="157"/>
      <c r="C318" s="158" t="s">
        <v>664</v>
      </c>
      <c r="D318" s="158" t="s">
        <v>201</v>
      </c>
      <c r="E318" s="159" t="s">
        <v>665</v>
      </c>
      <c r="F318" s="160" t="s">
        <v>666</v>
      </c>
      <c r="G318" s="161" t="s">
        <v>265</v>
      </c>
      <c r="H318" s="162">
        <v>44</v>
      </c>
      <c r="I318" s="163"/>
      <c r="J318" s="164">
        <f>ROUND(I318*H318,2)</f>
        <v>0</v>
      </c>
      <c r="K318" s="160" t="s">
        <v>205</v>
      </c>
      <c r="L318" s="35"/>
      <c r="M318" s="165" t="s">
        <v>78</v>
      </c>
      <c r="N318" s="166" t="s">
        <v>50</v>
      </c>
      <c r="O318" s="36"/>
      <c r="P318" s="167">
        <f>O318*H318</f>
        <v>0</v>
      </c>
      <c r="Q318" s="167">
        <v>0</v>
      </c>
      <c r="R318" s="167">
        <f>Q318*H318</f>
        <v>0</v>
      </c>
      <c r="S318" s="167">
        <v>0</v>
      </c>
      <c r="T318" s="168">
        <f>S318*H318</f>
        <v>0</v>
      </c>
      <c r="AR318" s="18" t="s">
        <v>206</v>
      </c>
      <c r="AT318" s="18" t="s">
        <v>201</v>
      </c>
      <c r="AU318" s="18" t="s">
        <v>23</v>
      </c>
      <c r="AY318" s="18" t="s">
        <v>200</v>
      </c>
      <c r="BE318" s="169">
        <f>IF(N318="základní",J318,0)</f>
        <v>0</v>
      </c>
      <c r="BF318" s="169">
        <f>IF(N318="snížená",J318,0)</f>
        <v>0</v>
      </c>
      <c r="BG318" s="169">
        <f>IF(N318="zákl. přenesená",J318,0)</f>
        <v>0</v>
      </c>
      <c r="BH318" s="169">
        <f>IF(N318="sníž. přenesená",J318,0)</f>
        <v>0</v>
      </c>
      <c r="BI318" s="169">
        <f>IF(N318="nulová",J318,0)</f>
        <v>0</v>
      </c>
      <c r="BJ318" s="18" t="s">
        <v>23</v>
      </c>
      <c r="BK318" s="169">
        <f>ROUND(I318*H318,2)</f>
        <v>0</v>
      </c>
      <c r="BL318" s="18" t="s">
        <v>206</v>
      </c>
      <c r="BM318" s="18" t="s">
        <v>667</v>
      </c>
    </row>
    <row r="319" spans="2:47" s="1" customFormat="1" ht="54" customHeight="1">
      <c r="B319" s="35"/>
      <c r="D319" s="170" t="s">
        <v>208</v>
      </c>
      <c r="F319" s="171" t="s">
        <v>668</v>
      </c>
      <c r="I319" s="133"/>
      <c r="L319" s="35"/>
      <c r="M319" s="64"/>
      <c r="N319" s="36"/>
      <c r="O319" s="36"/>
      <c r="P319" s="36"/>
      <c r="Q319" s="36"/>
      <c r="R319" s="36"/>
      <c r="S319" s="36"/>
      <c r="T319" s="65"/>
      <c r="AT319" s="18" t="s">
        <v>208</v>
      </c>
      <c r="AU319" s="18" t="s">
        <v>23</v>
      </c>
    </row>
    <row r="320" spans="2:65" s="1" customFormat="1" ht="22.5" customHeight="1">
      <c r="B320" s="157"/>
      <c r="C320" s="158" t="s">
        <v>669</v>
      </c>
      <c r="D320" s="158" t="s">
        <v>201</v>
      </c>
      <c r="E320" s="159" t="s">
        <v>670</v>
      </c>
      <c r="F320" s="160" t="s">
        <v>671</v>
      </c>
      <c r="G320" s="161" t="s">
        <v>265</v>
      </c>
      <c r="H320" s="162">
        <v>700</v>
      </c>
      <c r="I320" s="163"/>
      <c r="J320" s="164">
        <f>ROUND(I320*H320,2)</f>
        <v>0</v>
      </c>
      <c r="K320" s="160" t="s">
        <v>205</v>
      </c>
      <c r="L320" s="35"/>
      <c r="M320" s="165" t="s">
        <v>78</v>
      </c>
      <c r="N320" s="166" t="s">
        <v>50</v>
      </c>
      <c r="O320" s="36"/>
      <c r="P320" s="167">
        <f>O320*H320</f>
        <v>0</v>
      </c>
      <c r="Q320" s="167">
        <v>0</v>
      </c>
      <c r="R320" s="167">
        <f>Q320*H320</f>
        <v>0</v>
      </c>
      <c r="S320" s="167">
        <v>0</v>
      </c>
      <c r="T320" s="168">
        <f>S320*H320</f>
        <v>0</v>
      </c>
      <c r="AR320" s="18" t="s">
        <v>206</v>
      </c>
      <c r="AT320" s="18" t="s">
        <v>201</v>
      </c>
      <c r="AU320" s="18" t="s">
        <v>23</v>
      </c>
      <c r="AY320" s="18" t="s">
        <v>200</v>
      </c>
      <c r="BE320" s="169">
        <f>IF(N320="základní",J320,0)</f>
        <v>0</v>
      </c>
      <c r="BF320" s="169">
        <f>IF(N320="snížená",J320,0)</f>
        <v>0</v>
      </c>
      <c r="BG320" s="169">
        <f>IF(N320="zákl. přenesená",J320,0)</f>
        <v>0</v>
      </c>
      <c r="BH320" s="169">
        <f>IF(N320="sníž. přenesená",J320,0)</f>
        <v>0</v>
      </c>
      <c r="BI320" s="169">
        <f>IF(N320="nulová",J320,0)</f>
        <v>0</v>
      </c>
      <c r="BJ320" s="18" t="s">
        <v>23</v>
      </c>
      <c r="BK320" s="169">
        <f>ROUND(I320*H320,2)</f>
        <v>0</v>
      </c>
      <c r="BL320" s="18" t="s">
        <v>206</v>
      </c>
      <c r="BM320" s="18" t="s">
        <v>672</v>
      </c>
    </row>
    <row r="321" spans="2:47" s="1" customFormat="1" ht="54" customHeight="1">
      <c r="B321" s="35"/>
      <c r="D321" s="170" t="s">
        <v>208</v>
      </c>
      <c r="F321" s="171" t="s">
        <v>673</v>
      </c>
      <c r="I321" s="133"/>
      <c r="L321" s="35"/>
      <c r="M321" s="64"/>
      <c r="N321" s="36"/>
      <c r="O321" s="36"/>
      <c r="P321" s="36"/>
      <c r="Q321" s="36"/>
      <c r="R321" s="36"/>
      <c r="S321" s="36"/>
      <c r="T321" s="65"/>
      <c r="AT321" s="18" t="s">
        <v>208</v>
      </c>
      <c r="AU321" s="18" t="s">
        <v>23</v>
      </c>
    </row>
    <row r="322" spans="2:65" s="1" customFormat="1" ht="22.5" customHeight="1">
      <c r="B322" s="157"/>
      <c r="C322" s="158" t="s">
        <v>674</v>
      </c>
      <c r="D322" s="158" t="s">
        <v>201</v>
      </c>
      <c r="E322" s="159" t="s">
        <v>675</v>
      </c>
      <c r="F322" s="160" t="s">
        <v>671</v>
      </c>
      <c r="G322" s="161" t="s">
        <v>265</v>
      </c>
      <c r="H322" s="162">
        <v>36</v>
      </c>
      <c r="I322" s="163"/>
      <c r="J322" s="164">
        <f>ROUND(I322*H322,2)</f>
        <v>0</v>
      </c>
      <c r="K322" s="160" t="s">
        <v>205</v>
      </c>
      <c r="L322" s="35"/>
      <c r="M322" s="165" t="s">
        <v>78</v>
      </c>
      <c r="N322" s="166" t="s">
        <v>50</v>
      </c>
      <c r="O322" s="36"/>
      <c r="P322" s="167">
        <f>O322*H322</f>
        <v>0</v>
      </c>
      <c r="Q322" s="167">
        <v>0</v>
      </c>
      <c r="R322" s="167">
        <f>Q322*H322</f>
        <v>0</v>
      </c>
      <c r="S322" s="167">
        <v>0</v>
      </c>
      <c r="T322" s="168">
        <f>S322*H322</f>
        <v>0</v>
      </c>
      <c r="AR322" s="18" t="s">
        <v>206</v>
      </c>
      <c r="AT322" s="18" t="s">
        <v>201</v>
      </c>
      <c r="AU322" s="18" t="s">
        <v>23</v>
      </c>
      <c r="AY322" s="18" t="s">
        <v>200</v>
      </c>
      <c r="BE322" s="169">
        <f>IF(N322="základní",J322,0)</f>
        <v>0</v>
      </c>
      <c r="BF322" s="169">
        <f>IF(N322="snížená",J322,0)</f>
        <v>0</v>
      </c>
      <c r="BG322" s="169">
        <f>IF(N322="zákl. přenesená",J322,0)</f>
        <v>0</v>
      </c>
      <c r="BH322" s="169">
        <f>IF(N322="sníž. přenesená",J322,0)</f>
        <v>0</v>
      </c>
      <c r="BI322" s="169">
        <f>IF(N322="nulová",J322,0)</f>
        <v>0</v>
      </c>
      <c r="BJ322" s="18" t="s">
        <v>23</v>
      </c>
      <c r="BK322" s="169">
        <f>ROUND(I322*H322,2)</f>
        <v>0</v>
      </c>
      <c r="BL322" s="18" t="s">
        <v>206</v>
      </c>
      <c r="BM322" s="18" t="s">
        <v>676</v>
      </c>
    </row>
    <row r="323" spans="2:47" s="1" customFormat="1" ht="66" customHeight="1">
      <c r="B323" s="35"/>
      <c r="D323" s="172" t="s">
        <v>208</v>
      </c>
      <c r="F323" s="173" t="s">
        <v>677</v>
      </c>
      <c r="I323" s="133"/>
      <c r="L323" s="35"/>
      <c r="M323" s="64"/>
      <c r="N323" s="36"/>
      <c r="O323" s="36"/>
      <c r="P323" s="36"/>
      <c r="Q323" s="36"/>
      <c r="R323" s="36"/>
      <c r="S323" s="36"/>
      <c r="T323" s="65"/>
      <c r="AT323" s="18" t="s">
        <v>208</v>
      </c>
      <c r="AU323" s="18" t="s">
        <v>23</v>
      </c>
    </row>
    <row r="324" spans="2:51" s="10" customFormat="1" ht="22.5" customHeight="1">
      <c r="B324" s="174"/>
      <c r="D324" s="170" t="s">
        <v>214</v>
      </c>
      <c r="E324" s="182" t="s">
        <v>678</v>
      </c>
      <c r="F324" s="183" t="s">
        <v>679</v>
      </c>
      <c r="H324" s="184">
        <v>36</v>
      </c>
      <c r="I324" s="178"/>
      <c r="L324" s="174"/>
      <c r="M324" s="179"/>
      <c r="N324" s="180"/>
      <c r="O324" s="180"/>
      <c r="P324" s="180"/>
      <c r="Q324" s="180"/>
      <c r="R324" s="180"/>
      <c r="S324" s="180"/>
      <c r="T324" s="181"/>
      <c r="AT324" s="175" t="s">
        <v>214</v>
      </c>
      <c r="AU324" s="175" t="s">
        <v>23</v>
      </c>
      <c r="AV324" s="10" t="s">
        <v>88</v>
      </c>
      <c r="AW324" s="10" t="s">
        <v>42</v>
      </c>
      <c r="AX324" s="10" t="s">
        <v>23</v>
      </c>
      <c r="AY324" s="175" t="s">
        <v>200</v>
      </c>
    </row>
    <row r="325" spans="2:65" s="1" customFormat="1" ht="22.5" customHeight="1">
      <c r="B325" s="157"/>
      <c r="C325" s="158" t="s">
        <v>680</v>
      </c>
      <c r="D325" s="158" t="s">
        <v>201</v>
      </c>
      <c r="E325" s="159" t="s">
        <v>681</v>
      </c>
      <c r="F325" s="160" t="s">
        <v>671</v>
      </c>
      <c r="G325" s="161" t="s">
        <v>265</v>
      </c>
      <c r="H325" s="162">
        <v>140</v>
      </c>
      <c r="I325" s="163"/>
      <c r="J325" s="164">
        <f>ROUND(I325*H325,2)</f>
        <v>0</v>
      </c>
      <c r="K325" s="160" t="s">
        <v>205</v>
      </c>
      <c r="L325" s="35"/>
      <c r="M325" s="165" t="s">
        <v>78</v>
      </c>
      <c r="N325" s="166" t="s">
        <v>50</v>
      </c>
      <c r="O325" s="36"/>
      <c r="P325" s="167">
        <f>O325*H325</f>
        <v>0</v>
      </c>
      <c r="Q325" s="167">
        <v>0</v>
      </c>
      <c r="R325" s="167">
        <f>Q325*H325</f>
        <v>0</v>
      </c>
      <c r="S325" s="167">
        <v>0</v>
      </c>
      <c r="T325" s="168">
        <f>S325*H325</f>
        <v>0</v>
      </c>
      <c r="AR325" s="18" t="s">
        <v>206</v>
      </c>
      <c r="AT325" s="18" t="s">
        <v>201</v>
      </c>
      <c r="AU325" s="18" t="s">
        <v>23</v>
      </c>
      <c r="AY325" s="18" t="s">
        <v>200</v>
      </c>
      <c r="BE325" s="169">
        <f>IF(N325="základní",J325,0)</f>
        <v>0</v>
      </c>
      <c r="BF325" s="169">
        <f>IF(N325="snížená",J325,0)</f>
        <v>0</v>
      </c>
      <c r="BG325" s="169">
        <f>IF(N325="zákl. přenesená",J325,0)</f>
        <v>0</v>
      </c>
      <c r="BH325" s="169">
        <f>IF(N325="sníž. přenesená",J325,0)</f>
        <v>0</v>
      </c>
      <c r="BI325" s="169">
        <f>IF(N325="nulová",J325,0)</f>
        <v>0</v>
      </c>
      <c r="BJ325" s="18" t="s">
        <v>23</v>
      </c>
      <c r="BK325" s="169">
        <f>ROUND(I325*H325,2)</f>
        <v>0</v>
      </c>
      <c r="BL325" s="18" t="s">
        <v>206</v>
      </c>
      <c r="BM325" s="18" t="s">
        <v>682</v>
      </c>
    </row>
    <row r="326" spans="2:47" s="1" customFormat="1" ht="54" customHeight="1">
      <c r="B326" s="35"/>
      <c r="D326" s="170" t="s">
        <v>208</v>
      </c>
      <c r="F326" s="171" t="s">
        <v>683</v>
      </c>
      <c r="I326" s="133"/>
      <c r="L326" s="35"/>
      <c r="M326" s="64"/>
      <c r="N326" s="36"/>
      <c r="O326" s="36"/>
      <c r="P326" s="36"/>
      <c r="Q326" s="36"/>
      <c r="R326" s="36"/>
      <c r="S326" s="36"/>
      <c r="T326" s="65"/>
      <c r="AT326" s="18" t="s">
        <v>208</v>
      </c>
      <c r="AU326" s="18" t="s">
        <v>23</v>
      </c>
    </row>
    <row r="327" spans="2:65" s="1" customFormat="1" ht="22.5" customHeight="1">
      <c r="B327" s="157"/>
      <c r="C327" s="158" t="s">
        <v>684</v>
      </c>
      <c r="D327" s="158" t="s">
        <v>201</v>
      </c>
      <c r="E327" s="159" t="s">
        <v>685</v>
      </c>
      <c r="F327" s="160" t="s">
        <v>686</v>
      </c>
      <c r="G327" s="161" t="s">
        <v>265</v>
      </c>
      <c r="H327" s="162">
        <v>35</v>
      </c>
      <c r="I327" s="163"/>
      <c r="J327" s="164">
        <f>ROUND(I327*H327,2)</f>
        <v>0</v>
      </c>
      <c r="K327" s="160" t="s">
        <v>205</v>
      </c>
      <c r="L327" s="35"/>
      <c r="M327" s="165" t="s">
        <v>78</v>
      </c>
      <c r="N327" s="166" t="s">
        <v>50</v>
      </c>
      <c r="O327" s="36"/>
      <c r="P327" s="167">
        <f>O327*H327</f>
        <v>0</v>
      </c>
      <c r="Q327" s="167">
        <v>0</v>
      </c>
      <c r="R327" s="167">
        <f>Q327*H327</f>
        <v>0</v>
      </c>
      <c r="S327" s="167">
        <v>0</v>
      </c>
      <c r="T327" s="168">
        <f>S327*H327</f>
        <v>0</v>
      </c>
      <c r="AR327" s="18" t="s">
        <v>206</v>
      </c>
      <c r="AT327" s="18" t="s">
        <v>201</v>
      </c>
      <c r="AU327" s="18" t="s">
        <v>23</v>
      </c>
      <c r="AY327" s="18" t="s">
        <v>200</v>
      </c>
      <c r="BE327" s="169">
        <f>IF(N327="základní",J327,0)</f>
        <v>0</v>
      </c>
      <c r="BF327" s="169">
        <f>IF(N327="snížená",J327,0)</f>
        <v>0</v>
      </c>
      <c r="BG327" s="169">
        <f>IF(N327="zákl. přenesená",J327,0)</f>
        <v>0</v>
      </c>
      <c r="BH327" s="169">
        <f>IF(N327="sníž. přenesená",J327,0)</f>
        <v>0</v>
      </c>
      <c r="BI327" s="169">
        <f>IF(N327="nulová",J327,0)</f>
        <v>0</v>
      </c>
      <c r="BJ327" s="18" t="s">
        <v>23</v>
      </c>
      <c r="BK327" s="169">
        <f>ROUND(I327*H327,2)</f>
        <v>0</v>
      </c>
      <c r="BL327" s="18" t="s">
        <v>206</v>
      </c>
      <c r="BM327" s="18" t="s">
        <v>687</v>
      </c>
    </row>
    <row r="328" spans="2:47" s="1" customFormat="1" ht="54" customHeight="1">
      <c r="B328" s="35"/>
      <c r="D328" s="170" t="s">
        <v>208</v>
      </c>
      <c r="F328" s="171" t="s">
        <v>688</v>
      </c>
      <c r="I328" s="133"/>
      <c r="L328" s="35"/>
      <c r="M328" s="64"/>
      <c r="N328" s="36"/>
      <c r="O328" s="36"/>
      <c r="P328" s="36"/>
      <c r="Q328" s="36"/>
      <c r="R328" s="36"/>
      <c r="S328" s="36"/>
      <c r="T328" s="65"/>
      <c r="AT328" s="18" t="s">
        <v>208</v>
      </c>
      <c r="AU328" s="18" t="s">
        <v>23</v>
      </c>
    </row>
    <row r="329" spans="2:65" s="1" customFormat="1" ht="22.5" customHeight="1">
      <c r="B329" s="157"/>
      <c r="C329" s="158" t="s">
        <v>689</v>
      </c>
      <c r="D329" s="158" t="s">
        <v>201</v>
      </c>
      <c r="E329" s="159" t="s">
        <v>690</v>
      </c>
      <c r="F329" s="160" t="s">
        <v>691</v>
      </c>
      <c r="G329" s="161" t="s">
        <v>265</v>
      </c>
      <c r="H329" s="162">
        <v>160</v>
      </c>
      <c r="I329" s="163"/>
      <c r="J329" s="164">
        <f>ROUND(I329*H329,2)</f>
        <v>0</v>
      </c>
      <c r="K329" s="160" t="s">
        <v>78</v>
      </c>
      <c r="L329" s="35"/>
      <c r="M329" s="165" t="s">
        <v>78</v>
      </c>
      <c r="N329" s="166" t="s">
        <v>50</v>
      </c>
      <c r="O329" s="36"/>
      <c r="P329" s="167">
        <f>O329*H329</f>
        <v>0</v>
      </c>
      <c r="Q329" s="167">
        <v>0</v>
      </c>
      <c r="R329" s="167">
        <f>Q329*H329</f>
        <v>0</v>
      </c>
      <c r="S329" s="167">
        <v>0</v>
      </c>
      <c r="T329" s="168">
        <f>S329*H329</f>
        <v>0</v>
      </c>
      <c r="AR329" s="18" t="s">
        <v>206</v>
      </c>
      <c r="AT329" s="18" t="s">
        <v>201</v>
      </c>
      <c r="AU329" s="18" t="s">
        <v>23</v>
      </c>
      <c r="AY329" s="18" t="s">
        <v>200</v>
      </c>
      <c r="BE329" s="169">
        <f>IF(N329="základní",J329,0)</f>
        <v>0</v>
      </c>
      <c r="BF329" s="169">
        <f>IF(N329="snížená",J329,0)</f>
        <v>0</v>
      </c>
      <c r="BG329" s="169">
        <f>IF(N329="zákl. přenesená",J329,0)</f>
        <v>0</v>
      </c>
      <c r="BH329" s="169">
        <f>IF(N329="sníž. přenesená",J329,0)</f>
        <v>0</v>
      </c>
      <c r="BI329" s="169">
        <f>IF(N329="nulová",J329,0)</f>
        <v>0</v>
      </c>
      <c r="BJ329" s="18" t="s">
        <v>23</v>
      </c>
      <c r="BK329" s="169">
        <f>ROUND(I329*H329,2)</f>
        <v>0</v>
      </c>
      <c r="BL329" s="18" t="s">
        <v>206</v>
      </c>
      <c r="BM329" s="18" t="s">
        <v>692</v>
      </c>
    </row>
    <row r="330" spans="2:47" s="1" customFormat="1" ht="22.5" customHeight="1">
      <c r="B330" s="35"/>
      <c r="D330" s="172" t="s">
        <v>392</v>
      </c>
      <c r="F330" s="185" t="s">
        <v>691</v>
      </c>
      <c r="I330" s="133"/>
      <c r="L330" s="35"/>
      <c r="M330" s="64"/>
      <c r="N330" s="36"/>
      <c r="O330" s="36"/>
      <c r="P330" s="36"/>
      <c r="Q330" s="36"/>
      <c r="R330" s="36"/>
      <c r="S330" s="36"/>
      <c r="T330" s="65"/>
      <c r="AT330" s="18" t="s">
        <v>392</v>
      </c>
      <c r="AU330" s="18" t="s">
        <v>23</v>
      </c>
    </row>
    <row r="331" spans="2:47" s="1" customFormat="1" ht="54" customHeight="1">
      <c r="B331" s="35"/>
      <c r="D331" s="172" t="s">
        <v>208</v>
      </c>
      <c r="F331" s="173" t="s">
        <v>693</v>
      </c>
      <c r="I331" s="133"/>
      <c r="L331" s="35"/>
      <c r="M331" s="64"/>
      <c r="N331" s="36"/>
      <c r="O331" s="36"/>
      <c r="P331" s="36"/>
      <c r="Q331" s="36"/>
      <c r="R331" s="36"/>
      <c r="S331" s="36"/>
      <c r="T331" s="65"/>
      <c r="AT331" s="18" t="s">
        <v>208</v>
      </c>
      <c r="AU331" s="18" t="s">
        <v>23</v>
      </c>
    </row>
    <row r="332" spans="2:51" s="10" customFormat="1" ht="22.5" customHeight="1">
      <c r="B332" s="174"/>
      <c r="D332" s="170" t="s">
        <v>214</v>
      </c>
      <c r="E332" s="182" t="s">
        <v>694</v>
      </c>
      <c r="F332" s="183" t="s">
        <v>695</v>
      </c>
      <c r="H332" s="184">
        <v>160</v>
      </c>
      <c r="I332" s="178"/>
      <c r="L332" s="174"/>
      <c r="M332" s="179"/>
      <c r="N332" s="180"/>
      <c r="O332" s="180"/>
      <c r="P332" s="180"/>
      <c r="Q332" s="180"/>
      <c r="R332" s="180"/>
      <c r="S332" s="180"/>
      <c r="T332" s="181"/>
      <c r="AT332" s="175" t="s">
        <v>214</v>
      </c>
      <c r="AU332" s="175" t="s">
        <v>23</v>
      </c>
      <c r="AV332" s="10" t="s">
        <v>88</v>
      </c>
      <c r="AW332" s="10" t="s">
        <v>42</v>
      </c>
      <c r="AX332" s="10" t="s">
        <v>23</v>
      </c>
      <c r="AY332" s="175" t="s">
        <v>200</v>
      </c>
    </row>
    <row r="333" spans="2:65" s="1" customFormat="1" ht="22.5" customHeight="1">
      <c r="B333" s="157"/>
      <c r="C333" s="158" t="s">
        <v>696</v>
      </c>
      <c r="D333" s="158" t="s">
        <v>201</v>
      </c>
      <c r="E333" s="159" t="s">
        <v>697</v>
      </c>
      <c r="F333" s="160" t="s">
        <v>698</v>
      </c>
      <c r="G333" s="161" t="s">
        <v>265</v>
      </c>
      <c r="H333" s="162">
        <v>363</v>
      </c>
      <c r="I333" s="163"/>
      <c r="J333" s="164">
        <f>ROUND(I333*H333,2)</f>
        <v>0</v>
      </c>
      <c r="K333" s="160" t="s">
        <v>205</v>
      </c>
      <c r="L333" s="35"/>
      <c r="M333" s="165" t="s">
        <v>78</v>
      </c>
      <c r="N333" s="166" t="s">
        <v>50</v>
      </c>
      <c r="O333" s="36"/>
      <c r="P333" s="167">
        <f>O333*H333</f>
        <v>0</v>
      </c>
      <c r="Q333" s="167">
        <v>0</v>
      </c>
      <c r="R333" s="167">
        <f>Q333*H333</f>
        <v>0</v>
      </c>
      <c r="S333" s="167">
        <v>0</v>
      </c>
      <c r="T333" s="168">
        <f>S333*H333</f>
        <v>0</v>
      </c>
      <c r="AR333" s="18" t="s">
        <v>206</v>
      </c>
      <c r="AT333" s="18" t="s">
        <v>201</v>
      </c>
      <c r="AU333" s="18" t="s">
        <v>23</v>
      </c>
      <c r="AY333" s="18" t="s">
        <v>200</v>
      </c>
      <c r="BE333" s="169">
        <f>IF(N333="základní",J333,0)</f>
        <v>0</v>
      </c>
      <c r="BF333" s="169">
        <f>IF(N333="snížená",J333,0)</f>
        <v>0</v>
      </c>
      <c r="BG333" s="169">
        <f>IF(N333="zákl. přenesená",J333,0)</f>
        <v>0</v>
      </c>
      <c r="BH333" s="169">
        <f>IF(N333="sníž. přenesená",J333,0)</f>
        <v>0</v>
      </c>
      <c r="BI333" s="169">
        <f>IF(N333="nulová",J333,0)</f>
        <v>0</v>
      </c>
      <c r="BJ333" s="18" t="s">
        <v>23</v>
      </c>
      <c r="BK333" s="169">
        <f>ROUND(I333*H333,2)</f>
        <v>0</v>
      </c>
      <c r="BL333" s="18" t="s">
        <v>206</v>
      </c>
      <c r="BM333" s="18" t="s">
        <v>699</v>
      </c>
    </row>
    <row r="334" spans="2:47" s="1" customFormat="1" ht="30" customHeight="1">
      <c r="B334" s="35"/>
      <c r="D334" s="172" t="s">
        <v>208</v>
      </c>
      <c r="F334" s="173" t="s">
        <v>700</v>
      </c>
      <c r="I334" s="133"/>
      <c r="L334" s="35"/>
      <c r="M334" s="64"/>
      <c r="N334" s="36"/>
      <c r="O334" s="36"/>
      <c r="P334" s="36"/>
      <c r="Q334" s="36"/>
      <c r="R334" s="36"/>
      <c r="S334" s="36"/>
      <c r="T334" s="65"/>
      <c r="AT334" s="18" t="s">
        <v>208</v>
      </c>
      <c r="AU334" s="18" t="s">
        <v>23</v>
      </c>
    </row>
    <row r="335" spans="2:51" s="10" customFormat="1" ht="22.5" customHeight="1">
      <c r="B335" s="174"/>
      <c r="D335" s="172" t="s">
        <v>214</v>
      </c>
      <c r="E335" s="175" t="s">
        <v>157</v>
      </c>
      <c r="F335" s="176" t="s">
        <v>556</v>
      </c>
      <c r="H335" s="177">
        <v>60</v>
      </c>
      <c r="I335" s="178"/>
      <c r="L335" s="174"/>
      <c r="M335" s="179"/>
      <c r="N335" s="180"/>
      <c r="O335" s="180"/>
      <c r="P335" s="180"/>
      <c r="Q335" s="180"/>
      <c r="R335" s="180"/>
      <c r="S335" s="180"/>
      <c r="T335" s="181"/>
      <c r="AT335" s="175" t="s">
        <v>214</v>
      </c>
      <c r="AU335" s="175" t="s">
        <v>23</v>
      </c>
      <c r="AV335" s="10" t="s">
        <v>88</v>
      </c>
      <c r="AW335" s="10" t="s">
        <v>42</v>
      </c>
      <c r="AX335" s="10" t="s">
        <v>80</v>
      </c>
      <c r="AY335" s="175" t="s">
        <v>200</v>
      </c>
    </row>
    <row r="336" spans="2:51" s="10" customFormat="1" ht="22.5" customHeight="1">
      <c r="B336" s="174"/>
      <c r="D336" s="172" t="s">
        <v>214</v>
      </c>
      <c r="E336" s="175" t="s">
        <v>158</v>
      </c>
      <c r="F336" s="176" t="s">
        <v>701</v>
      </c>
      <c r="H336" s="177">
        <v>6</v>
      </c>
      <c r="I336" s="178"/>
      <c r="L336" s="174"/>
      <c r="M336" s="179"/>
      <c r="N336" s="180"/>
      <c r="O336" s="180"/>
      <c r="P336" s="180"/>
      <c r="Q336" s="180"/>
      <c r="R336" s="180"/>
      <c r="S336" s="180"/>
      <c r="T336" s="181"/>
      <c r="AT336" s="175" t="s">
        <v>214</v>
      </c>
      <c r="AU336" s="175" t="s">
        <v>23</v>
      </c>
      <c r="AV336" s="10" t="s">
        <v>88</v>
      </c>
      <c r="AW336" s="10" t="s">
        <v>42</v>
      </c>
      <c r="AX336" s="10" t="s">
        <v>80</v>
      </c>
      <c r="AY336" s="175" t="s">
        <v>200</v>
      </c>
    </row>
    <row r="337" spans="2:51" s="10" customFormat="1" ht="22.5" customHeight="1">
      <c r="B337" s="174"/>
      <c r="D337" s="172" t="s">
        <v>214</v>
      </c>
      <c r="E337" s="175" t="s">
        <v>160</v>
      </c>
      <c r="F337" s="176" t="s">
        <v>557</v>
      </c>
      <c r="H337" s="177">
        <v>297</v>
      </c>
      <c r="I337" s="178"/>
      <c r="L337" s="174"/>
      <c r="M337" s="179"/>
      <c r="N337" s="180"/>
      <c r="O337" s="180"/>
      <c r="P337" s="180"/>
      <c r="Q337" s="180"/>
      <c r="R337" s="180"/>
      <c r="S337" s="180"/>
      <c r="T337" s="181"/>
      <c r="AT337" s="175" t="s">
        <v>214</v>
      </c>
      <c r="AU337" s="175" t="s">
        <v>23</v>
      </c>
      <c r="AV337" s="10" t="s">
        <v>88</v>
      </c>
      <c r="AW337" s="10" t="s">
        <v>42</v>
      </c>
      <c r="AX337" s="10" t="s">
        <v>80</v>
      </c>
      <c r="AY337" s="175" t="s">
        <v>200</v>
      </c>
    </row>
    <row r="338" spans="2:51" s="10" customFormat="1" ht="22.5" customHeight="1">
      <c r="B338" s="174"/>
      <c r="D338" s="170" t="s">
        <v>214</v>
      </c>
      <c r="E338" s="182" t="s">
        <v>702</v>
      </c>
      <c r="F338" s="183" t="s">
        <v>703</v>
      </c>
      <c r="H338" s="184">
        <v>363</v>
      </c>
      <c r="I338" s="178"/>
      <c r="L338" s="174"/>
      <c r="M338" s="179"/>
      <c r="N338" s="180"/>
      <c r="O338" s="180"/>
      <c r="P338" s="180"/>
      <c r="Q338" s="180"/>
      <c r="R338" s="180"/>
      <c r="S338" s="180"/>
      <c r="T338" s="181"/>
      <c r="AT338" s="175" t="s">
        <v>214</v>
      </c>
      <c r="AU338" s="175" t="s">
        <v>23</v>
      </c>
      <c r="AV338" s="10" t="s">
        <v>88</v>
      </c>
      <c r="AW338" s="10" t="s">
        <v>42</v>
      </c>
      <c r="AX338" s="10" t="s">
        <v>23</v>
      </c>
      <c r="AY338" s="175" t="s">
        <v>200</v>
      </c>
    </row>
    <row r="339" spans="2:65" s="1" customFormat="1" ht="22.5" customHeight="1">
      <c r="B339" s="157"/>
      <c r="C339" s="158" t="s">
        <v>704</v>
      </c>
      <c r="D339" s="158" t="s">
        <v>201</v>
      </c>
      <c r="E339" s="159" t="s">
        <v>705</v>
      </c>
      <c r="F339" s="160" t="s">
        <v>706</v>
      </c>
      <c r="G339" s="161" t="s">
        <v>385</v>
      </c>
      <c r="H339" s="162">
        <v>2</v>
      </c>
      <c r="I339" s="163"/>
      <c r="J339" s="164">
        <f>ROUND(I339*H339,2)</f>
        <v>0</v>
      </c>
      <c r="K339" s="160" t="s">
        <v>205</v>
      </c>
      <c r="L339" s="35"/>
      <c r="M339" s="165" t="s">
        <v>78</v>
      </c>
      <c r="N339" s="166" t="s">
        <v>50</v>
      </c>
      <c r="O339" s="36"/>
      <c r="P339" s="167">
        <f>O339*H339</f>
        <v>0</v>
      </c>
      <c r="Q339" s="167">
        <v>0</v>
      </c>
      <c r="R339" s="167">
        <f>Q339*H339</f>
        <v>0</v>
      </c>
      <c r="S339" s="167">
        <v>0</v>
      </c>
      <c r="T339" s="168">
        <f>S339*H339</f>
        <v>0</v>
      </c>
      <c r="AR339" s="18" t="s">
        <v>206</v>
      </c>
      <c r="AT339" s="18" t="s">
        <v>201</v>
      </c>
      <c r="AU339" s="18" t="s">
        <v>23</v>
      </c>
      <c r="AY339" s="18" t="s">
        <v>200</v>
      </c>
      <c r="BE339" s="169">
        <f>IF(N339="základní",J339,0)</f>
        <v>0</v>
      </c>
      <c r="BF339" s="169">
        <f>IF(N339="snížená",J339,0)</f>
        <v>0</v>
      </c>
      <c r="BG339" s="169">
        <f>IF(N339="zákl. přenesená",J339,0)</f>
        <v>0</v>
      </c>
      <c r="BH339" s="169">
        <f>IF(N339="sníž. přenesená",J339,0)</f>
        <v>0</v>
      </c>
      <c r="BI339" s="169">
        <f>IF(N339="nulová",J339,0)</f>
        <v>0</v>
      </c>
      <c r="BJ339" s="18" t="s">
        <v>23</v>
      </c>
      <c r="BK339" s="169">
        <f>ROUND(I339*H339,2)</f>
        <v>0</v>
      </c>
      <c r="BL339" s="18" t="s">
        <v>206</v>
      </c>
      <c r="BM339" s="18" t="s">
        <v>707</v>
      </c>
    </row>
    <row r="340" spans="2:47" s="1" customFormat="1" ht="78" customHeight="1">
      <c r="B340" s="35"/>
      <c r="D340" s="170" t="s">
        <v>208</v>
      </c>
      <c r="F340" s="171" t="s">
        <v>708</v>
      </c>
      <c r="I340" s="133"/>
      <c r="L340" s="35"/>
      <c r="M340" s="64"/>
      <c r="N340" s="36"/>
      <c r="O340" s="36"/>
      <c r="P340" s="36"/>
      <c r="Q340" s="36"/>
      <c r="R340" s="36"/>
      <c r="S340" s="36"/>
      <c r="T340" s="65"/>
      <c r="AT340" s="18" t="s">
        <v>208</v>
      </c>
      <c r="AU340" s="18" t="s">
        <v>23</v>
      </c>
    </row>
    <row r="341" spans="2:65" s="1" customFormat="1" ht="22.5" customHeight="1">
      <c r="B341" s="157"/>
      <c r="C341" s="158" t="s">
        <v>709</v>
      </c>
      <c r="D341" s="158" t="s">
        <v>201</v>
      </c>
      <c r="E341" s="159" t="s">
        <v>710</v>
      </c>
      <c r="F341" s="160" t="s">
        <v>711</v>
      </c>
      <c r="G341" s="161" t="s">
        <v>385</v>
      </c>
      <c r="H341" s="162">
        <v>12</v>
      </c>
      <c r="I341" s="163"/>
      <c r="J341" s="164">
        <f>ROUND(I341*H341,2)</f>
        <v>0</v>
      </c>
      <c r="K341" s="160" t="s">
        <v>205</v>
      </c>
      <c r="L341" s="35"/>
      <c r="M341" s="165" t="s">
        <v>78</v>
      </c>
      <c r="N341" s="166" t="s">
        <v>50</v>
      </c>
      <c r="O341" s="36"/>
      <c r="P341" s="167">
        <f>O341*H341</f>
        <v>0</v>
      </c>
      <c r="Q341" s="167">
        <v>0</v>
      </c>
      <c r="R341" s="167">
        <f>Q341*H341</f>
        <v>0</v>
      </c>
      <c r="S341" s="167">
        <v>0</v>
      </c>
      <c r="T341" s="168">
        <f>S341*H341</f>
        <v>0</v>
      </c>
      <c r="AR341" s="18" t="s">
        <v>206</v>
      </c>
      <c r="AT341" s="18" t="s">
        <v>201</v>
      </c>
      <c r="AU341" s="18" t="s">
        <v>23</v>
      </c>
      <c r="AY341" s="18" t="s">
        <v>200</v>
      </c>
      <c r="BE341" s="169">
        <f>IF(N341="základní",J341,0)</f>
        <v>0</v>
      </c>
      <c r="BF341" s="169">
        <f>IF(N341="snížená",J341,0)</f>
        <v>0</v>
      </c>
      <c r="BG341" s="169">
        <f>IF(N341="zákl. přenesená",J341,0)</f>
        <v>0</v>
      </c>
      <c r="BH341" s="169">
        <f>IF(N341="sníž. přenesená",J341,0)</f>
        <v>0</v>
      </c>
      <c r="BI341" s="169">
        <f>IF(N341="nulová",J341,0)</f>
        <v>0</v>
      </c>
      <c r="BJ341" s="18" t="s">
        <v>23</v>
      </c>
      <c r="BK341" s="169">
        <f>ROUND(I341*H341,2)</f>
        <v>0</v>
      </c>
      <c r="BL341" s="18" t="s">
        <v>206</v>
      </c>
      <c r="BM341" s="18" t="s">
        <v>712</v>
      </c>
    </row>
    <row r="342" spans="2:47" s="1" customFormat="1" ht="54" customHeight="1">
      <c r="B342" s="35"/>
      <c r="D342" s="170" t="s">
        <v>208</v>
      </c>
      <c r="F342" s="171" t="s">
        <v>713</v>
      </c>
      <c r="I342" s="133"/>
      <c r="L342" s="35"/>
      <c r="M342" s="64"/>
      <c r="N342" s="36"/>
      <c r="O342" s="36"/>
      <c r="P342" s="36"/>
      <c r="Q342" s="36"/>
      <c r="R342" s="36"/>
      <c r="S342" s="36"/>
      <c r="T342" s="65"/>
      <c r="AT342" s="18" t="s">
        <v>208</v>
      </c>
      <c r="AU342" s="18" t="s">
        <v>23</v>
      </c>
    </row>
    <row r="343" spans="2:65" s="1" customFormat="1" ht="22.5" customHeight="1">
      <c r="B343" s="157"/>
      <c r="C343" s="158" t="s">
        <v>714</v>
      </c>
      <c r="D343" s="158" t="s">
        <v>201</v>
      </c>
      <c r="E343" s="159" t="s">
        <v>715</v>
      </c>
      <c r="F343" s="160" t="s">
        <v>716</v>
      </c>
      <c r="G343" s="161" t="s">
        <v>385</v>
      </c>
      <c r="H343" s="162">
        <v>6</v>
      </c>
      <c r="I343" s="163"/>
      <c r="J343" s="164">
        <f>ROUND(I343*H343,2)</f>
        <v>0</v>
      </c>
      <c r="K343" s="160" t="s">
        <v>78</v>
      </c>
      <c r="L343" s="35"/>
      <c r="M343" s="165" t="s">
        <v>78</v>
      </c>
      <c r="N343" s="166" t="s">
        <v>50</v>
      </c>
      <c r="O343" s="36"/>
      <c r="P343" s="167">
        <f>O343*H343</f>
        <v>0</v>
      </c>
      <c r="Q343" s="167">
        <v>0</v>
      </c>
      <c r="R343" s="167">
        <f>Q343*H343</f>
        <v>0</v>
      </c>
      <c r="S343" s="167">
        <v>0</v>
      </c>
      <c r="T343" s="168">
        <f>S343*H343</f>
        <v>0</v>
      </c>
      <c r="AR343" s="18" t="s">
        <v>206</v>
      </c>
      <c r="AT343" s="18" t="s">
        <v>201</v>
      </c>
      <c r="AU343" s="18" t="s">
        <v>23</v>
      </c>
      <c r="AY343" s="18" t="s">
        <v>200</v>
      </c>
      <c r="BE343" s="169">
        <f>IF(N343="základní",J343,0)</f>
        <v>0</v>
      </c>
      <c r="BF343" s="169">
        <f>IF(N343="snížená",J343,0)</f>
        <v>0</v>
      </c>
      <c r="BG343" s="169">
        <f>IF(N343="zákl. přenesená",J343,0)</f>
        <v>0</v>
      </c>
      <c r="BH343" s="169">
        <f>IF(N343="sníž. přenesená",J343,0)</f>
        <v>0</v>
      </c>
      <c r="BI343" s="169">
        <f>IF(N343="nulová",J343,0)</f>
        <v>0</v>
      </c>
      <c r="BJ343" s="18" t="s">
        <v>23</v>
      </c>
      <c r="BK343" s="169">
        <f>ROUND(I343*H343,2)</f>
        <v>0</v>
      </c>
      <c r="BL343" s="18" t="s">
        <v>206</v>
      </c>
      <c r="BM343" s="18" t="s">
        <v>717</v>
      </c>
    </row>
    <row r="344" spans="2:47" s="1" customFormat="1" ht="22.5" customHeight="1">
      <c r="B344" s="35"/>
      <c r="D344" s="172" t="s">
        <v>392</v>
      </c>
      <c r="F344" s="185" t="s">
        <v>716</v>
      </c>
      <c r="I344" s="133"/>
      <c r="L344" s="35"/>
      <c r="M344" s="64"/>
      <c r="N344" s="36"/>
      <c r="O344" s="36"/>
      <c r="P344" s="36"/>
      <c r="Q344" s="36"/>
      <c r="R344" s="36"/>
      <c r="S344" s="36"/>
      <c r="T344" s="65"/>
      <c r="AT344" s="18" t="s">
        <v>392</v>
      </c>
      <c r="AU344" s="18" t="s">
        <v>23</v>
      </c>
    </row>
    <row r="345" spans="2:47" s="1" customFormat="1" ht="90" customHeight="1">
      <c r="B345" s="35"/>
      <c r="D345" s="170" t="s">
        <v>208</v>
      </c>
      <c r="F345" s="171" t="s">
        <v>718</v>
      </c>
      <c r="I345" s="133"/>
      <c r="L345" s="35"/>
      <c r="M345" s="64"/>
      <c r="N345" s="36"/>
      <c r="O345" s="36"/>
      <c r="P345" s="36"/>
      <c r="Q345" s="36"/>
      <c r="R345" s="36"/>
      <c r="S345" s="36"/>
      <c r="T345" s="65"/>
      <c r="AT345" s="18" t="s">
        <v>208</v>
      </c>
      <c r="AU345" s="18" t="s">
        <v>23</v>
      </c>
    </row>
    <row r="346" spans="2:65" s="1" customFormat="1" ht="22.5" customHeight="1">
      <c r="B346" s="157"/>
      <c r="C346" s="158" t="s">
        <v>719</v>
      </c>
      <c r="D346" s="158" t="s">
        <v>201</v>
      </c>
      <c r="E346" s="159" t="s">
        <v>720</v>
      </c>
      <c r="F346" s="160" t="s">
        <v>721</v>
      </c>
      <c r="G346" s="161" t="s">
        <v>385</v>
      </c>
      <c r="H346" s="162">
        <v>21</v>
      </c>
      <c r="I346" s="163"/>
      <c r="J346" s="164">
        <f>ROUND(I346*H346,2)</f>
        <v>0</v>
      </c>
      <c r="K346" s="160" t="s">
        <v>205</v>
      </c>
      <c r="L346" s="35"/>
      <c r="M346" s="165" t="s">
        <v>78</v>
      </c>
      <c r="N346" s="166" t="s">
        <v>50</v>
      </c>
      <c r="O346" s="36"/>
      <c r="P346" s="167">
        <f>O346*H346</f>
        <v>0</v>
      </c>
      <c r="Q346" s="167">
        <v>0</v>
      </c>
      <c r="R346" s="167">
        <f>Q346*H346</f>
        <v>0</v>
      </c>
      <c r="S346" s="167">
        <v>0</v>
      </c>
      <c r="T346" s="168">
        <f>S346*H346</f>
        <v>0</v>
      </c>
      <c r="AR346" s="18" t="s">
        <v>206</v>
      </c>
      <c r="AT346" s="18" t="s">
        <v>201</v>
      </c>
      <c r="AU346" s="18" t="s">
        <v>23</v>
      </c>
      <c r="AY346" s="18" t="s">
        <v>200</v>
      </c>
      <c r="BE346" s="169">
        <f>IF(N346="základní",J346,0)</f>
        <v>0</v>
      </c>
      <c r="BF346" s="169">
        <f>IF(N346="snížená",J346,0)</f>
        <v>0</v>
      </c>
      <c r="BG346" s="169">
        <f>IF(N346="zákl. přenesená",J346,0)</f>
        <v>0</v>
      </c>
      <c r="BH346" s="169">
        <f>IF(N346="sníž. přenesená",J346,0)</f>
        <v>0</v>
      </c>
      <c r="BI346" s="169">
        <f>IF(N346="nulová",J346,0)</f>
        <v>0</v>
      </c>
      <c r="BJ346" s="18" t="s">
        <v>23</v>
      </c>
      <c r="BK346" s="169">
        <f>ROUND(I346*H346,2)</f>
        <v>0</v>
      </c>
      <c r="BL346" s="18" t="s">
        <v>206</v>
      </c>
      <c r="BM346" s="18" t="s">
        <v>722</v>
      </c>
    </row>
    <row r="347" spans="2:47" s="1" customFormat="1" ht="78" customHeight="1">
      <c r="B347" s="35"/>
      <c r="D347" s="172" t="s">
        <v>208</v>
      </c>
      <c r="F347" s="173" t="s">
        <v>723</v>
      </c>
      <c r="I347" s="133"/>
      <c r="L347" s="35"/>
      <c r="M347" s="64"/>
      <c r="N347" s="36"/>
      <c r="O347" s="36"/>
      <c r="P347" s="36"/>
      <c r="Q347" s="36"/>
      <c r="R347" s="36"/>
      <c r="S347" s="36"/>
      <c r="T347" s="65"/>
      <c r="AT347" s="18" t="s">
        <v>208</v>
      </c>
      <c r="AU347" s="18" t="s">
        <v>23</v>
      </c>
    </row>
    <row r="348" spans="2:63" s="9" customFormat="1" ht="36.75" customHeight="1">
      <c r="B348" s="145"/>
      <c r="D348" s="146" t="s">
        <v>79</v>
      </c>
      <c r="E348" s="147" t="s">
        <v>248</v>
      </c>
      <c r="F348" s="147" t="s">
        <v>724</v>
      </c>
      <c r="I348" s="148"/>
      <c r="J348" s="149">
        <f>BK348</f>
        <v>0</v>
      </c>
      <c r="L348" s="145"/>
      <c r="M348" s="150"/>
      <c r="N348" s="151"/>
      <c r="O348" s="151"/>
      <c r="P348" s="152">
        <f>SUM(P349:P351)</f>
        <v>0</v>
      </c>
      <c r="Q348" s="151"/>
      <c r="R348" s="152">
        <f>SUM(R349:R351)</f>
        <v>0</v>
      </c>
      <c r="S348" s="151"/>
      <c r="T348" s="153">
        <f>SUM(T349:T351)</f>
        <v>0</v>
      </c>
      <c r="AR348" s="154" t="s">
        <v>88</v>
      </c>
      <c r="AT348" s="155" t="s">
        <v>79</v>
      </c>
      <c r="AU348" s="155" t="s">
        <v>80</v>
      </c>
      <c r="AY348" s="154" t="s">
        <v>200</v>
      </c>
      <c r="BK348" s="156">
        <f>SUM(BK349:BK351)</f>
        <v>0</v>
      </c>
    </row>
    <row r="349" spans="2:65" s="1" customFormat="1" ht="22.5" customHeight="1">
      <c r="B349" s="157"/>
      <c r="C349" s="158" t="s">
        <v>725</v>
      </c>
      <c r="D349" s="158" t="s">
        <v>201</v>
      </c>
      <c r="E349" s="159" t="s">
        <v>726</v>
      </c>
      <c r="F349" s="160" t="s">
        <v>727</v>
      </c>
      <c r="G349" s="161" t="s">
        <v>229</v>
      </c>
      <c r="H349" s="162">
        <v>342.5</v>
      </c>
      <c r="I349" s="163"/>
      <c r="J349" s="164">
        <f>ROUND(I349*H349,2)</f>
        <v>0</v>
      </c>
      <c r="K349" s="160" t="s">
        <v>205</v>
      </c>
      <c r="L349" s="35"/>
      <c r="M349" s="165" t="s">
        <v>78</v>
      </c>
      <c r="N349" s="166" t="s">
        <v>50</v>
      </c>
      <c r="O349" s="36"/>
      <c r="P349" s="167">
        <f>O349*H349</f>
        <v>0</v>
      </c>
      <c r="Q349" s="167">
        <v>0</v>
      </c>
      <c r="R349" s="167">
        <f>Q349*H349</f>
        <v>0</v>
      </c>
      <c r="S349" s="167">
        <v>0</v>
      </c>
      <c r="T349" s="168">
        <f>S349*H349</f>
        <v>0</v>
      </c>
      <c r="AR349" s="18" t="s">
        <v>309</v>
      </c>
      <c r="AT349" s="18" t="s">
        <v>201</v>
      </c>
      <c r="AU349" s="18" t="s">
        <v>23</v>
      </c>
      <c r="AY349" s="18" t="s">
        <v>200</v>
      </c>
      <c r="BE349" s="169">
        <f>IF(N349="základní",J349,0)</f>
        <v>0</v>
      </c>
      <c r="BF349" s="169">
        <f>IF(N349="snížená",J349,0)</f>
        <v>0</v>
      </c>
      <c r="BG349" s="169">
        <f>IF(N349="zákl. přenesená",J349,0)</f>
        <v>0</v>
      </c>
      <c r="BH349" s="169">
        <f>IF(N349="sníž. přenesená",J349,0)</f>
        <v>0</v>
      </c>
      <c r="BI349" s="169">
        <f>IF(N349="nulová",J349,0)</f>
        <v>0</v>
      </c>
      <c r="BJ349" s="18" t="s">
        <v>23</v>
      </c>
      <c r="BK349" s="169">
        <f>ROUND(I349*H349,2)</f>
        <v>0</v>
      </c>
      <c r="BL349" s="18" t="s">
        <v>309</v>
      </c>
      <c r="BM349" s="18" t="s">
        <v>728</v>
      </c>
    </row>
    <row r="350" spans="2:47" s="1" customFormat="1" ht="186" customHeight="1">
      <c r="B350" s="35"/>
      <c r="D350" s="172" t="s">
        <v>208</v>
      </c>
      <c r="F350" s="173" t="s">
        <v>729</v>
      </c>
      <c r="I350" s="133"/>
      <c r="L350" s="35"/>
      <c r="M350" s="64"/>
      <c r="N350" s="36"/>
      <c r="O350" s="36"/>
      <c r="P350" s="36"/>
      <c r="Q350" s="36"/>
      <c r="R350" s="36"/>
      <c r="S350" s="36"/>
      <c r="T350" s="65"/>
      <c r="AT350" s="18" t="s">
        <v>208</v>
      </c>
      <c r="AU350" s="18" t="s">
        <v>23</v>
      </c>
    </row>
    <row r="351" spans="2:51" s="10" customFormat="1" ht="22.5" customHeight="1">
      <c r="B351" s="174"/>
      <c r="D351" s="172" t="s">
        <v>214</v>
      </c>
      <c r="E351" s="175" t="s">
        <v>730</v>
      </c>
      <c r="F351" s="176" t="s">
        <v>731</v>
      </c>
      <c r="H351" s="177">
        <v>342.5</v>
      </c>
      <c r="I351" s="178"/>
      <c r="L351" s="174"/>
      <c r="M351" s="186"/>
      <c r="N351" s="187"/>
      <c r="O351" s="187"/>
      <c r="P351" s="187"/>
      <c r="Q351" s="187"/>
      <c r="R351" s="187"/>
      <c r="S351" s="187"/>
      <c r="T351" s="188"/>
      <c r="AT351" s="175" t="s">
        <v>214</v>
      </c>
      <c r="AU351" s="175" t="s">
        <v>23</v>
      </c>
      <c r="AV351" s="10" t="s">
        <v>88</v>
      </c>
      <c r="AW351" s="10" t="s">
        <v>42</v>
      </c>
      <c r="AX351" s="10" t="s">
        <v>23</v>
      </c>
      <c r="AY351" s="175" t="s">
        <v>200</v>
      </c>
    </row>
    <row r="352" spans="2:12" s="1" customFormat="1" ht="6.75" customHeight="1">
      <c r="B352" s="50"/>
      <c r="C352" s="51"/>
      <c r="D352" s="51"/>
      <c r="E352" s="51"/>
      <c r="F352" s="51"/>
      <c r="G352" s="51"/>
      <c r="H352" s="51"/>
      <c r="I352" s="118"/>
      <c r="J352" s="51"/>
      <c r="K352" s="51"/>
      <c r="L352" s="35"/>
    </row>
    <row r="353" ht="13.5">
      <c r="AT353" s="189"/>
    </row>
  </sheetData>
  <sheetProtection password="CC35" sheet="1" objects="1" scenarios="1" formatColumns="0" formatRows="0" sort="0" autoFilter="0"/>
  <autoFilter ref="C82:K82"/>
  <mergeCells count="9">
    <mergeCell ref="E75:H75"/>
    <mergeCell ref="G1:H1"/>
    <mergeCell ref="L2:V2"/>
    <mergeCell ref="E7:H7"/>
    <mergeCell ref="E9:H9"/>
    <mergeCell ref="E24:H24"/>
    <mergeCell ref="E45:H45"/>
    <mergeCell ref="E47:H47"/>
    <mergeCell ref="E73:H73"/>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5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53"/>
      <c r="C1" s="253"/>
      <c r="D1" s="252" t="s">
        <v>1</v>
      </c>
      <c r="E1" s="253"/>
      <c r="F1" s="254" t="s">
        <v>1802</v>
      </c>
      <c r="G1" s="378" t="s">
        <v>1803</v>
      </c>
      <c r="H1" s="378"/>
      <c r="I1" s="259"/>
      <c r="J1" s="254" t="s">
        <v>1804</v>
      </c>
      <c r="K1" s="252" t="s">
        <v>108</v>
      </c>
      <c r="L1" s="254" t="s">
        <v>1805</v>
      </c>
      <c r="M1" s="254"/>
      <c r="N1" s="254"/>
      <c r="O1" s="254"/>
      <c r="P1" s="254"/>
      <c r="Q1" s="254"/>
      <c r="R1" s="254"/>
      <c r="S1" s="254"/>
      <c r="T1" s="254"/>
      <c r="U1" s="250"/>
      <c r="V1" s="250"/>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42"/>
      <c r="M2" s="342"/>
      <c r="N2" s="342"/>
      <c r="O2" s="342"/>
      <c r="P2" s="342"/>
      <c r="Q2" s="342"/>
      <c r="R2" s="342"/>
      <c r="S2" s="342"/>
      <c r="T2" s="342"/>
      <c r="U2" s="342"/>
      <c r="V2" s="342"/>
      <c r="AT2" s="18" t="s">
        <v>91</v>
      </c>
    </row>
    <row r="3" spans="2:46" ht="6.75" customHeight="1">
      <c r="B3" s="19"/>
      <c r="C3" s="20"/>
      <c r="D3" s="20"/>
      <c r="E3" s="20"/>
      <c r="F3" s="20"/>
      <c r="G3" s="20"/>
      <c r="H3" s="20"/>
      <c r="I3" s="94"/>
      <c r="J3" s="20"/>
      <c r="K3" s="21"/>
      <c r="AT3" s="18" t="s">
        <v>88</v>
      </c>
    </row>
    <row r="4" spans="2:46" ht="36.75" customHeight="1">
      <c r="B4" s="22"/>
      <c r="C4" s="23"/>
      <c r="D4" s="24" t="s">
        <v>113</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79" t="str">
        <f>'Rekapitulace stavby'!K6</f>
        <v>Oprava komunikace Dr. M. Horákové v úseku Melantrichova – Hradební</v>
      </c>
      <c r="F7" s="371"/>
      <c r="G7" s="371"/>
      <c r="H7" s="371"/>
      <c r="I7" s="95"/>
      <c r="J7" s="23"/>
      <c r="K7" s="25"/>
    </row>
    <row r="8" spans="2:11" s="1" customFormat="1" ht="15">
      <c r="B8" s="35"/>
      <c r="C8" s="36"/>
      <c r="D8" s="31" t="s">
        <v>123</v>
      </c>
      <c r="E8" s="36"/>
      <c r="F8" s="36"/>
      <c r="G8" s="36"/>
      <c r="H8" s="36"/>
      <c r="I8" s="96"/>
      <c r="J8" s="36"/>
      <c r="K8" s="39"/>
    </row>
    <row r="9" spans="2:11" s="1" customFormat="1" ht="36.75" customHeight="1">
      <c r="B9" s="35"/>
      <c r="C9" s="36"/>
      <c r="D9" s="36"/>
      <c r="E9" s="380" t="s">
        <v>732</v>
      </c>
      <c r="F9" s="364"/>
      <c r="G9" s="364"/>
      <c r="H9" s="364"/>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78</v>
      </c>
      <c r="G11" s="36"/>
      <c r="H11" s="36"/>
      <c r="I11" s="97" t="s">
        <v>21</v>
      </c>
      <c r="J11" s="29" t="s">
        <v>78</v>
      </c>
      <c r="K11" s="39"/>
    </row>
    <row r="12" spans="2:11" s="1" customFormat="1" ht="14.25" customHeight="1">
      <c r="B12" s="35"/>
      <c r="C12" s="36"/>
      <c r="D12" s="31" t="s">
        <v>24</v>
      </c>
      <c r="E12" s="36"/>
      <c r="F12" s="29" t="s">
        <v>25</v>
      </c>
      <c r="G12" s="36"/>
      <c r="H12" s="36"/>
      <c r="I12" s="97" t="s">
        <v>26</v>
      </c>
      <c r="J12" s="98" t="str">
        <f>'Rekapitulace stavby'!AN8</f>
        <v>3.3.2016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30</v>
      </c>
      <c r="E14" s="36"/>
      <c r="F14" s="36"/>
      <c r="G14" s="36"/>
      <c r="H14" s="36"/>
      <c r="I14" s="97" t="s">
        <v>31</v>
      </c>
      <c r="J14" s="29" t="s">
        <v>32</v>
      </c>
      <c r="K14" s="39"/>
    </row>
    <row r="15" spans="2:11" s="1" customFormat="1" ht="18" customHeight="1">
      <c r="B15" s="35"/>
      <c r="C15" s="36"/>
      <c r="D15" s="36"/>
      <c r="E15" s="29" t="s">
        <v>33</v>
      </c>
      <c r="F15" s="36"/>
      <c r="G15" s="36"/>
      <c r="H15" s="36"/>
      <c r="I15" s="97" t="s">
        <v>34</v>
      </c>
      <c r="J15" s="29" t="s">
        <v>35</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36</v>
      </c>
      <c r="E17" s="36"/>
      <c r="F17" s="36"/>
      <c r="G17" s="36"/>
      <c r="H17" s="36"/>
      <c r="I17" s="97" t="s">
        <v>31</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34</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38</v>
      </c>
      <c r="E20" s="36"/>
      <c r="F20" s="36"/>
      <c r="G20" s="36"/>
      <c r="H20" s="36"/>
      <c r="I20" s="97" t="s">
        <v>31</v>
      </c>
      <c r="J20" s="29" t="s">
        <v>39</v>
      </c>
      <c r="K20" s="39"/>
    </row>
    <row r="21" spans="2:11" s="1" customFormat="1" ht="18" customHeight="1">
      <c r="B21" s="35"/>
      <c r="C21" s="36"/>
      <c r="D21" s="36"/>
      <c r="E21" s="29" t="s">
        <v>40</v>
      </c>
      <c r="F21" s="36"/>
      <c r="G21" s="36"/>
      <c r="H21" s="36"/>
      <c r="I21" s="97" t="s">
        <v>34</v>
      </c>
      <c r="J21" s="29" t="s">
        <v>41</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43</v>
      </c>
      <c r="E23" s="36"/>
      <c r="F23" s="36"/>
      <c r="G23" s="36"/>
      <c r="H23" s="36"/>
      <c r="I23" s="96"/>
      <c r="J23" s="36"/>
      <c r="K23" s="39"/>
    </row>
    <row r="24" spans="2:11" s="6" customFormat="1" ht="22.5" customHeight="1">
      <c r="B24" s="99"/>
      <c r="C24" s="100"/>
      <c r="D24" s="100"/>
      <c r="E24" s="374" t="s">
        <v>78</v>
      </c>
      <c r="F24" s="381"/>
      <c r="G24" s="381"/>
      <c r="H24" s="381"/>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4"/>
      <c r="J26" s="62"/>
      <c r="K26" s="105"/>
    </row>
    <row r="27" spans="2:11" s="1" customFormat="1" ht="24.75" customHeight="1">
      <c r="B27" s="35"/>
      <c r="C27" s="36"/>
      <c r="D27" s="106" t="s">
        <v>45</v>
      </c>
      <c r="E27" s="36"/>
      <c r="F27" s="36"/>
      <c r="G27" s="36"/>
      <c r="H27" s="36"/>
      <c r="I27" s="96"/>
      <c r="J27" s="107">
        <f>ROUND(J78,2)</f>
        <v>0</v>
      </c>
      <c r="K27" s="39"/>
    </row>
    <row r="28" spans="2:11" s="1" customFormat="1" ht="6.75" customHeight="1">
      <c r="B28" s="35"/>
      <c r="C28" s="36"/>
      <c r="D28" s="62"/>
      <c r="E28" s="62"/>
      <c r="F28" s="62"/>
      <c r="G28" s="62"/>
      <c r="H28" s="62"/>
      <c r="I28" s="104"/>
      <c r="J28" s="62"/>
      <c r="K28" s="105"/>
    </row>
    <row r="29" spans="2:11" s="1" customFormat="1" ht="14.25" customHeight="1">
      <c r="B29" s="35"/>
      <c r="C29" s="36"/>
      <c r="D29" s="36"/>
      <c r="E29" s="36"/>
      <c r="F29" s="40" t="s">
        <v>47</v>
      </c>
      <c r="G29" s="36"/>
      <c r="H29" s="36"/>
      <c r="I29" s="108" t="s">
        <v>46</v>
      </c>
      <c r="J29" s="40" t="s">
        <v>48</v>
      </c>
      <c r="K29" s="39"/>
    </row>
    <row r="30" spans="2:11" s="1" customFormat="1" ht="14.25" customHeight="1">
      <c r="B30" s="35"/>
      <c r="C30" s="36"/>
      <c r="D30" s="43" t="s">
        <v>49</v>
      </c>
      <c r="E30" s="43" t="s">
        <v>50</v>
      </c>
      <c r="F30" s="109">
        <f>ROUND(SUM(BE78:BE123),2)</f>
        <v>0</v>
      </c>
      <c r="G30" s="36"/>
      <c r="H30" s="36"/>
      <c r="I30" s="110">
        <v>0.21</v>
      </c>
      <c r="J30" s="109">
        <f>ROUND(ROUND((SUM(BE78:BE123)),2)*I30,2)</f>
        <v>0</v>
      </c>
      <c r="K30" s="39"/>
    </row>
    <row r="31" spans="2:11" s="1" customFormat="1" ht="14.25" customHeight="1">
      <c r="B31" s="35"/>
      <c r="C31" s="36"/>
      <c r="D31" s="36"/>
      <c r="E31" s="43" t="s">
        <v>51</v>
      </c>
      <c r="F31" s="109">
        <f>ROUND(SUM(BF78:BF123),2)</f>
        <v>0</v>
      </c>
      <c r="G31" s="36"/>
      <c r="H31" s="36"/>
      <c r="I31" s="110">
        <v>0.15</v>
      </c>
      <c r="J31" s="109">
        <f>ROUND(ROUND((SUM(BF78:BF123)),2)*I31,2)</f>
        <v>0</v>
      </c>
      <c r="K31" s="39"/>
    </row>
    <row r="32" spans="2:11" s="1" customFormat="1" ht="14.25" customHeight="1" hidden="1">
      <c r="B32" s="35"/>
      <c r="C32" s="36"/>
      <c r="D32" s="36"/>
      <c r="E32" s="43" t="s">
        <v>52</v>
      </c>
      <c r="F32" s="109">
        <f>ROUND(SUM(BG78:BG123),2)</f>
        <v>0</v>
      </c>
      <c r="G32" s="36"/>
      <c r="H32" s="36"/>
      <c r="I32" s="110">
        <v>0.21</v>
      </c>
      <c r="J32" s="109">
        <v>0</v>
      </c>
      <c r="K32" s="39"/>
    </row>
    <row r="33" spans="2:11" s="1" customFormat="1" ht="14.25" customHeight="1" hidden="1">
      <c r="B33" s="35"/>
      <c r="C33" s="36"/>
      <c r="D33" s="36"/>
      <c r="E33" s="43" t="s">
        <v>53</v>
      </c>
      <c r="F33" s="109">
        <f>ROUND(SUM(BH78:BH123),2)</f>
        <v>0</v>
      </c>
      <c r="G33" s="36"/>
      <c r="H33" s="36"/>
      <c r="I33" s="110">
        <v>0.15</v>
      </c>
      <c r="J33" s="109">
        <v>0</v>
      </c>
      <c r="K33" s="39"/>
    </row>
    <row r="34" spans="2:11" s="1" customFormat="1" ht="14.25" customHeight="1" hidden="1">
      <c r="B34" s="35"/>
      <c r="C34" s="36"/>
      <c r="D34" s="36"/>
      <c r="E34" s="43" t="s">
        <v>54</v>
      </c>
      <c r="F34" s="109">
        <f>ROUND(SUM(BI78:BI123),2)</f>
        <v>0</v>
      </c>
      <c r="G34" s="36"/>
      <c r="H34" s="36"/>
      <c r="I34" s="110">
        <v>0</v>
      </c>
      <c r="J34" s="109">
        <v>0</v>
      </c>
      <c r="K34" s="39"/>
    </row>
    <row r="35" spans="2:11" s="1" customFormat="1" ht="6.75" customHeight="1">
      <c r="B35" s="35"/>
      <c r="C35" s="36"/>
      <c r="D35" s="36"/>
      <c r="E35" s="36"/>
      <c r="F35" s="36"/>
      <c r="G35" s="36"/>
      <c r="H35" s="36"/>
      <c r="I35" s="96"/>
      <c r="J35" s="36"/>
      <c r="K35" s="39"/>
    </row>
    <row r="36" spans="2:11" s="1" customFormat="1" ht="24.75" customHeight="1">
      <c r="B36" s="35"/>
      <c r="C36" s="111"/>
      <c r="D36" s="112" t="s">
        <v>55</v>
      </c>
      <c r="E36" s="66"/>
      <c r="F36" s="66"/>
      <c r="G36" s="113" t="s">
        <v>56</v>
      </c>
      <c r="H36" s="114" t="s">
        <v>57</v>
      </c>
      <c r="I36" s="115"/>
      <c r="J36" s="116">
        <f>SUM(J27:J34)</f>
        <v>0</v>
      </c>
      <c r="K36" s="117"/>
    </row>
    <row r="37" spans="2:11" s="1" customFormat="1" ht="14.25" customHeight="1">
      <c r="B37" s="50"/>
      <c r="C37" s="51"/>
      <c r="D37" s="51"/>
      <c r="E37" s="51"/>
      <c r="F37" s="51"/>
      <c r="G37" s="51"/>
      <c r="H37" s="51"/>
      <c r="I37" s="118"/>
      <c r="J37" s="51"/>
      <c r="K37" s="52"/>
    </row>
    <row r="41" spans="2:11" s="1" customFormat="1" ht="6.75" customHeight="1">
      <c r="B41" s="53"/>
      <c r="C41" s="54"/>
      <c r="D41" s="54"/>
      <c r="E41" s="54"/>
      <c r="F41" s="54"/>
      <c r="G41" s="54"/>
      <c r="H41" s="54"/>
      <c r="I41" s="119"/>
      <c r="J41" s="54"/>
      <c r="K41" s="120"/>
    </row>
    <row r="42" spans="2:11" s="1" customFormat="1" ht="36.75" customHeight="1">
      <c r="B42" s="35"/>
      <c r="C42" s="24" t="s">
        <v>173</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79" t="str">
        <f>E7</f>
        <v>Oprava komunikace Dr. M. Horákové v úseku Melantrichova – Hradební</v>
      </c>
      <c r="F45" s="364"/>
      <c r="G45" s="364"/>
      <c r="H45" s="364"/>
      <c r="I45" s="96"/>
      <c r="J45" s="36"/>
      <c r="K45" s="39"/>
    </row>
    <row r="46" spans="2:11" s="1" customFormat="1" ht="14.25" customHeight="1">
      <c r="B46" s="35"/>
      <c r="C46" s="31" t="s">
        <v>123</v>
      </c>
      <c r="D46" s="36"/>
      <c r="E46" s="36"/>
      <c r="F46" s="36"/>
      <c r="G46" s="36"/>
      <c r="H46" s="36"/>
      <c r="I46" s="96"/>
      <c r="J46" s="36"/>
      <c r="K46" s="39"/>
    </row>
    <row r="47" spans="2:11" s="1" customFormat="1" ht="23.25" customHeight="1">
      <c r="B47" s="35"/>
      <c r="C47" s="36"/>
      <c r="D47" s="36"/>
      <c r="E47" s="380" t="str">
        <f>E9</f>
        <v>02 - SO 104 - Dopravně inženýrské opatření</v>
      </c>
      <c r="F47" s="364"/>
      <c r="G47" s="364"/>
      <c r="H47" s="364"/>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24</v>
      </c>
      <c r="D49" s="36"/>
      <c r="E49" s="36"/>
      <c r="F49" s="29" t="str">
        <f>F12</f>
        <v>Liberec</v>
      </c>
      <c r="G49" s="36"/>
      <c r="H49" s="36"/>
      <c r="I49" s="97" t="s">
        <v>26</v>
      </c>
      <c r="J49" s="98" t="str">
        <f>IF(J12="","",J12)</f>
        <v>3.3.2016</v>
      </c>
      <c r="K49" s="39"/>
    </row>
    <row r="50" spans="2:11" s="1" customFormat="1" ht="6.75" customHeight="1">
      <c r="B50" s="35"/>
      <c r="C50" s="36"/>
      <c r="D50" s="36"/>
      <c r="E50" s="36"/>
      <c r="F50" s="36"/>
      <c r="G50" s="36"/>
      <c r="H50" s="36"/>
      <c r="I50" s="96"/>
      <c r="J50" s="36"/>
      <c r="K50" s="39"/>
    </row>
    <row r="51" spans="2:11" s="1" customFormat="1" ht="15">
      <c r="B51" s="35"/>
      <c r="C51" s="31" t="s">
        <v>30</v>
      </c>
      <c r="D51" s="36"/>
      <c r="E51" s="36"/>
      <c r="F51" s="29" t="str">
        <f>E15</f>
        <v>Statutární město Liberec</v>
      </c>
      <c r="G51" s="36"/>
      <c r="H51" s="36"/>
      <c r="I51" s="97" t="s">
        <v>38</v>
      </c>
      <c r="J51" s="29" t="str">
        <f>E21</f>
        <v>SNOWPLAN, spol. s r.o.</v>
      </c>
      <c r="K51" s="39"/>
    </row>
    <row r="52" spans="2:11" s="1" customFormat="1" ht="14.25" customHeight="1">
      <c r="B52" s="35"/>
      <c r="C52" s="31" t="s">
        <v>36</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1" t="s">
        <v>174</v>
      </c>
      <c r="D54" s="111"/>
      <c r="E54" s="111"/>
      <c r="F54" s="111"/>
      <c r="G54" s="111"/>
      <c r="H54" s="111"/>
      <c r="I54" s="122"/>
      <c r="J54" s="123" t="s">
        <v>175</v>
      </c>
      <c r="K54" s="124"/>
    </row>
    <row r="55" spans="2:11" s="1" customFormat="1" ht="9.75" customHeight="1">
      <c r="B55" s="35"/>
      <c r="C55" s="36"/>
      <c r="D55" s="36"/>
      <c r="E55" s="36"/>
      <c r="F55" s="36"/>
      <c r="G55" s="36"/>
      <c r="H55" s="36"/>
      <c r="I55" s="96"/>
      <c r="J55" s="36"/>
      <c r="K55" s="39"/>
    </row>
    <row r="56" spans="2:47" s="1" customFormat="1" ht="29.25" customHeight="1">
      <c r="B56" s="35"/>
      <c r="C56" s="125" t="s">
        <v>176</v>
      </c>
      <c r="D56" s="36"/>
      <c r="E56" s="36"/>
      <c r="F56" s="36"/>
      <c r="G56" s="36"/>
      <c r="H56" s="36"/>
      <c r="I56" s="96"/>
      <c r="J56" s="107">
        <f>J78</f>
        <v>0</v>
      </c>
      <c r="K56" s="39"/>
      <c r="AU56" s="18" t="s">
        <v>177</v>
      </c>
    </row>
    <row r="57" spans="2:11" s="7" customFormat="1" ht="24.75" customHeight="1">
      <c r="B57" s="126"/>
      <c r="C57" s="127"/>
      <c r="D57" s="128" t="s">
        <v>733</v>
      </c>
      <c r="E57" s="129"/>
      <c r="F57" s="129"/>
      <c r="G57" s="129"/>
      <c r="H57" s="129"/>
      <c r="I57" s="130"/>
      <c r="J57" s="131">
        <f>J79</f>
        <v>0</v>
      </c>
      <c r="K57" s="132"/>
    </row>
    <row r="58" spans="2:11" s="11" customFormat="1" ht="19.5" customHeight="1">
      <c r="B58" s="190"/>
      <c r="C58" s="191"/>
      <c r="D58" s="192" t="s">
        <v>734</v>
      </c>
      <c r="E58" s="193"/>
      <c r="F58" s="193"/>
      <c r="G58" s="193"/>
      <c r="H58" s="193"/>
      <c r="I58" s="194"/>
      <c r="J58" s="195">
        <f>J80</f>
        <v>0</v>
      </c>
      <c r="K58" s="196"/>
    </row>
    <row r="59" spans="2:11" s="1" customFormat="1" ht="21.75" customHeight="1">
      <c r="B59" s="35"/>
      <c r="C59" s="36"/>
      <c r="D59" s="36"/>
      <c r="E59" s="36"/>
      <c r="F59" s="36"/>
      <c r="G59" s="36"/>
      <c r="H59" s="36"/>
      <c r="I59" s="96"/>
      <c r="J59" s="36"/>
      <c r="K59" s="39"/>
    </row>
    <row r="60" spans="2:11" s="1" customFormat="1" ht="6.75" customHeight="1">
      <c r="B60" s="50"/>
      <c r="C60" s="51"/>
      <c r="D60" s="51"/>
      <c r="E60" s="51"/>
      <c r="F60" s="51"/>
      <c r="G60" s="51"/>
      <c r="H60" s="51"/>
      <c r="I60" s="118"/>
      <c r="J60" s="51"/>
      <c r="K60" s="52"/>
    </row>
    <row r="64" spans="2:12" s="1" customFormat="1" ht="6.75" customHeight="1">
      <c r="B64" s="53"/>
      <c r="C64" s="54"/>
      <c r="D64" s="54"/>
      <c r="E64" s="54"/>
      <c r="F64" s="54"/>
      <c r="G64" s="54"/>
      <c r="H64" s="54"/>
      <c r="I64" s="119"/>
      <c r="J64" s="54"/>
      <c r="K64" s="54"/>
      <c r="L64" s="35"/>
    </row>
    <row r="65" spans="2:12" s="1" customFormat="1" ht="36.75" customHeight="1">
      <c r="B65" s="35"/>
      <c r="C65" s="55" t="s">
        <v>185</v>
      </c>
      <c r="I65" s="133"/>
      <c r="L65" s="35"/>
    </row>
    <row r="66" spans="2:12" s="1" customFormat="1" ht="6.75" customHeight="1">
      <c r="B66" s="35"/>
      <c r="I66" s="133"/>
      <c r="L66" s="35"/>
    </row>
    <row r="67" spans="2:12" s="1" customFormat="1" ht="14.25" customHeight="1">
      <c r="B67" s="35"/>
      <c r="C67" s="57" t="s">
        <v>16</v>
      </c>
      <c r="I67" s="133"/>
      <c r="L67" s="35"/>
    </row>
    <row r="68" spans="2:12" s="1" customFormat="1" ht="22.5" customHeight="1">
      <c r="B68" s="35"/>
      <c r="E68" s="382" t="str">
        <f>E7</f>
        <v>Oprava komunikace Dr. M. Horákové v úseku Melantrichova – Hradební</v>
      </c>
      <c r="F68" s="359"/>
      <c r="G68" s="359"/>
      <c r="H68" s="359"/>
      <c r="I68" s="133"/>
      <c r="L68" s="35"/>
    </row>
    <row r="69" spans="2:12" s="1" customFormat="1" ht="14.25" customHeight="1">
      <c r="B69" s="35"/>
      <c r="C69" s="57" t="s">
        <v>123</v>
      </c>
      <c r="I69" s="133"/>
      <c r="L69" s="35"/>
    </row>
    <row r="70" spans="2:12" s="1" customFormat="1" ht="23.25" customHeight="1">
      <c r="B70" s="35"/>
      <c r="E70" s="356" t="str">
        <f>E9</f>
        <v>02 - SO 104 - Dopravně inženýrské opatření</v>
      </c>
      <c r="F70" s="359"/>
      <c r="G70" s="359"/>
      <c r="H70" s="359"/>
      <c r="I70" s="133"/>
      <c r="L70" s="35"/>
    </row>
    <row r="71" spans="2:12" s="1" customFormat="1" ht="6.75" customHeight="1">
      <c r="B71" s="35"/>
      <c r="I71" s="133"/>
      <c r="L71" s="35"/>
    </row>
    <row r="72" spans="2:12" s="1" customFormat="1" ht="18" customHeight="1">
      <c r="B72" s="35"/>
      <c r="C72" s="57" t="s">
        <v>24</v>
      </c>
      <c r="F72" s="134" t="str">
        <f>F12</f>
        <v>Liberec</v>
      </c>
      <c r="I72" s="135" t="s">
        <v>26</v>
      </c>
      <c r="J72" s="61" t="str">
        <f>IF(J12="","",J12)</f>
        <v>3.3.2016</v>
      </c>
      <c r="L72" s="35"/>
    </row>
    <row r="73" spans="2:12" s="1" customFormat="1" ht="6.75" customHeight="1">
      <c r="B73" s="35"/>
      <c r="I73" s="133"/>
      <c r="L73" s="35"/>
    </row>
    <row r="74" spans="2:12" s="1" customFormat="1" ht="15">
      <c r="B74" s="35"/>
      <c r="C74" s="57" t="s">
        <v>30</v>
      </c>
      <c r="F74" s="134" t="str">
        <f>E15</f>
        <v>Statutární město Liberec</v>
      </c>
      <c r="I74" s="135" t="s">
        <v>38</v>
      </c>
      <c r="J74" s="134" t="str">
        <f>E21</f>
        <v>SNOWPLAN, spol. s r.o.</v>
      </c>
      <c r="L74" s="35"/>
    </row>
    <row r="75" spans="2:12" s="1" customFormat="1" ht="14.25" customHeight="1">
      <c r="B75" s="35"/>
      <c r="C75" s="57" t="s">
        <v>36</v>
      </c>
      <c r="F75" s="134">
        <f>IF(E18="","",E18)</f>
      </c>
      <c r="I75" s="133"/>
      <c r="L75" s="35"/>
    </row>
    <row r="76" spans="2:12" s="1" customFormat="1" ht="9.75" customHeight="1">
      <c r="B76" s="35"/>
      <c r="I76" s="133"/>
      <c r="L76" s="35"/>
    </row>
    <row r="77" spans="2:20" s="8" customFormat="1" ht="29.25" customHeight="1">
      <c r="B77" s="136"/>
      <c r="C77" s="137" t="s">
        <v>186</v>
      </c>
      <c r="D77" s="138" t="s">
        <v>64</v>
      </c>
      <c r="E77" s="138" t="s">
        <v>60</v>
      </c>
      <c r="F77" s="138" t="s">
        <v>187</v>
      </c>
      <c r="G77" s="138" t="s">
        <v>188</v>
      </c>
      <c r="H77" s="138" t="s">
        <v>189</v>
      </c>
      <c r="I77" s="139" t="s">
        <v>190</v>
      </c>
      <c r="J77" s="138" t="s">
        <v>175</v>
      </c>
      <c r="K77" s="140" t="s">
        <v>191</v>
      </c>
      <c r="L77" s="136"/>
      <c r="M77" s="68" t="s">
        <v>192</v>
      </c>
      <c r="N77" s="69" t="s">
        <v>49</v>
      </c>
      <c r="O77" s="69" t="s">
        <v>193</v>
      </c>
      <c r="P77" s="69" t="s">
        <v>194</v>
      </c>
      <c r="Q77" s="69" t="s">
        <v>195</v>
      </c>
      <c r="R77" s="69" t="s">
        <v>196</v>
      </c>
      <c r="S77" s="69" t="s">
        <v>197</v>
      </c>
      <c r="T77" s="70" t="s">
        <v>198</v>
      </c>
    </row>
    <row r="78" spans="2:63" s="1" customFormat="1" ht="29.25" customHeight="1">
      <c r="B78" s="35"/>
      <c r="C78" s="72" t="s">
        <v>176</v>
      </c>
      <c r="I78" s="133"/>
      <c r="J78" s="141">
        <f>BK78</f>
        <v>0</v>
      </c>
      <c r="L78" s="35"/>
      <c r="M78" s="71"/>
      <c r="N78" s="62"/>
      <c r="O78" s="62"/>
      <c r="P78" s="142">
        <f>P79</f>
        <v>0</v>
      </c>
      <c r="Q78" s="62"/>
      <c r="R78" s="142">
        <f>R79</f>
        <v>0.35100000000000003</v>
      </c>
      <c r="S78" s="62"/>
      <c r="T78" s="143">
        <f>T79</f>
        <v>0</v>
      </c>
      <c r="AT78" s="18" t="s">
        <v>79</v>
      </c>
      <c r="AU78" s="18" t="s">
        <v>177</v>
      </c>
      <c r="BK78" s="144">
        <f>BK79</f>
        <v>0</v>
      </c>
    </row>
    <row r="79" spans="2:63" s="9" customFormat="1" ht="36.75" customHeight="1">
      <c r="B79" s="145"/>
      <c r="D79" s="154" t="s">
        <v>79</v>
      </c>
      <c r="E79" s="197" t="s">
        <v>735</v>
      </c>
      <c r="F79" s="197" t="s">
        <v>736</v>
      </c>
      <c r="I79" s="148"/>
      <c r="J79" s="198">
        <f>BK79</f>
        <v>0</v>
      </c>
      <c r="L79" s="145"/>
      <c r="M79" s="150"/>
      <c r="N79" s="151"/>
      <c r="O79" s="151"/>
      <c r="P79" s="152">
        <f>P80</f>
        <v>0</v>
      </c>
      <c r="Q79" s="151"/>
      <c r="R79" s="152">
        <f>R80</f>
        <v>0.35100000000000003</v>
      </c>
      <c r="S79" s="151"/>
      <c r="T79" s="153">
        <f>T80</f>
        <v>0</v>
      </c>
      <c r="AR79" s="154" t="s">
        <v>23</v>
      </c>
      <c r="AT79" s="155" t="s">
        <v>79</v>
      </c>
      <c r="AU79" s="155" t="s">
        <v>80</v>
      </c>
      <c r="AY79" s="154" t="s">
        <v>200</v>
      </c>
      <c r="BK79" s="156">
        <f>BK80</f>
        <v>0</v>
      </c>
    </row>
    <row r="80" spans="2:63" s="9" customFormat="1" ht="19.5" customHeight="1">
      <c r="B80" s="145"/>
      <c r="D80" s="146" t="s">
        <v>79</v>
      </c>
      <c r="E80" s="199" t="s">
        <v>262</v>
      </c>
      <c r="F80" s="199" t="s">
        <v>737</v>
      </c>
      <c r="I80" s="148"/>
      <c r="J80" s="200">
        <f>BK80</f>
        <v>0</v>
      </c>
      <c r="L80" s="145"/>
      <c r="M80" s="150"/>
      <c r="N80" s="151"/>
      <c r="O80" s="151"/>
      <c r="P80" s="152">
        <f>SUM(P81:P123)</f>
        <v>0</v>
      </c>
      <c r="Q80" s="151"/>
      <c r="R80" s="152">
        <f>SUM(R81:R123)</f>
        <v>0.35100000000000003</v>
      </c>
      <c r="S80" s="151"/>
      <c r="T80" s="153">
        <f>SUM(T81:T123)</f>
        <v>0</v>
      </c>
      <c r="AR80" s="154" t="s">
        <v>23</v>
      </c>
      <c r="AT80" s="155" t="s">
        <v>79</v>
      </c>
      <c r="AU80" s="155" t="s">
        <v>23</v>
      </c>
      <c r="AY80" s="154" t="s">
        <v>200</v>
      </c>
      <c r="BK80" s="156">
        <f>SUM(BK81:BK123)</f>
        <v>0</v>
      </c>
    </row>
    <row r="81" spans="2:65" s="1" customFormat="1" ht="22.5" customHeight="1">
      <c r="B81" s="157"/>
      <c r="C81" s="158" t="s">
        <v>23</v>
      </c>
      <c r="D81" s="158" t="s">
        <v>201</v>
      </c>
      <c r="E81" s="159" t="s">
        <v>738</v>
      </c>
      <c r="F81" s="160" t="s">
        <v>739</v>
      </c>
      <c r="G81" s="161" t="s">
        <v>740</v>
      </c>
      <c r="H81" s="162">
        <v>66</v>
      </c>
      <c r="I81" s="163"/>
      <c r="J81" s="164">
        <f>ROUND(I81*H81,2)</f>
        <v>0</v>
      </c>
      <c r="K81" s="160" t="s">
        <v>741</v>
      </c>
      <c r="L81" s="35"/>
      <c r="M81" s="165" t="s">
        <v>78</v>
      </c>
      <c r="N81" s="166" t="s">
        <v>50</v>
      </c>
      <c r="O81" s="36"/>
      <c r="P81" s="167">
        <f>O81*H81</f>
        <v>0</v>
      </c>
      <c r="Q81" s="167">
        <v>0</v>
      </c>
      <c r="R81" s="167">
        <f>Q81*H81</f>
        <v>0</v>
      </c>
      <c r="S81" s="167">
        <v>0</v>
      </c>
      <c r="T81" s="168">
        <f>S81*H81</f>
        <v>0</v>
      </c>
      <c r="AR81" s="18" t="s">
        <v>206</v>
      </c>
      <c r="AT81" s="18" t="s">
        <v>201</v>
      </c>
      <c r="AU81" s="18" t="s">
        <v>88</v>
      </c>
      <c r="AY81" s="18" t="s">
        <v>200</v>
      </c>
      <c r="BE81" s="169">
        <f>IF(N81="základní",J81,0)</f>
        <v>0</v>
      </c>
      <c r="BF81" s="169">
        <f>IF(N81="snížená",J81,0)</f>
        <v>0</v>
      </c>
      <c r="BG81" s="169">
        <f>IF(N81="zákl. přenesená",J81,0)</f>
        <v>0</v>
      </c>
      <c r="BH81" s="169">
        <f>IF(N81="sníž. přenesená",J81,0)</f>
        <v>0</v>
      </c>
      <c r="BI81" s="169">
        <f>IF(N81="nulová",J81,0)</f>
        <v>0</v>
      </c>
      <c r="BJ81" s="18" t="s">
        <v>23</v>
      </c>
      <c r="BK81" s="169">
        <f>ROUND(I81*H81,2)</f>
        <v>0</v>
      </c>
      <c r="BL81" s="18" t="s">
        <v>206</v>
      </c>
      <c r="BM81" s="18" t="s">
        <v>742</v>
      </c>
    </row>
    <row r="82" spans="2:47" s="1" customFormat="1" ht="30" customHeight="1">
      <c r="B82" s="35"/>
      <c r="D82" s="170" t="s">
        <v>392</v>
      </c>
      <c r="F82" s="201" t="s">
        <v>743</v>
      </c>
      <c r="I82" s="133"/>
      <c r="L82" s="35"/>
      <c r="M82" s="64"/>
      <c r="N82" s="36"/>
      <c r="O82" s="36"/>
      <c r="P82" s="36"/>
      <c r="Q82" s="36"/>
      <c r="R82" s="36"/>
      <c r="S82" s="36"/>
      <c r="T82" s="65"/>
      <c r="AT82" s="18" t="s">
        <v>392</v>
      </c>
      <c r="AU82" s="18" t="s">
        <v>88</v>
      </c>
    </row>
    <row r="83" spans="2:65" s="1" customFormat="1" ht="22.5" customHeight="1">
      <c r="B83" s="157"/>
      <c r="C83" s="202" t="s">
        <v>88</v>
      </c>
      <c r="D83" s="202" t="s">
        <v>265</v>
      </c>
      <c r="E83" s="203" t="s">
        <v>744</v>
      </c>
      <c r="F83" s="204" t="s">
        <v>745</v>
      </c>
      <c r="G83" s="205" t="s">
        <v>740</v>
      </c>
      <c r="H83" s="206">
        <v>3</v>
      </c>
      <c r="I83" s="207"/>
      <c r="J83" s="208">
        <f>ROUND(I83*H83,2)</f>
        <v>0</v>
      </c>
      <c r="K83" s="204" t="s">
        <v>741</v>
      </c>
      <c r="L83" s="209"/>
      <c r="M83" s="210" t="s">
        <v>78</v>
      </c>
      <c r="N83" s="211" t="s">
        <v>50</v>
      </c>
      <c r="O83" s="36"/>
      <c r="P83" s="167">
        <f>O83*H83</f>
        <v>0</v>
      </c>
      <c r="Q83" s="167">
        <v>0.004</v>
      </c>
      <c r="R83" s="167">
        <f>Q83*H83</f>
        <v>0.012</v>
      </c>
      <c r="S83" s="167">
        <v>0</v>
      </c>
      <c r="T83" s="168">
        <f>S83*H83</f>
        <v>0</v>
      </c>
      <c r="AR83" s="18" t="s">
        <v>253</v>
      </c>
      <c r="AT83" s="18" t="s">
        <v>265</v>
      </c>
      <c r="AU83" s="18" t="s">
        <v>88</v>
      </c>
      <c r="AY83" s="18" t="s">
        <v>200</v>
      </c>
      <c r="BE83" s="169">
        <f>IF(N83="základní",J83,0)</f>
        <v>0</v>
      </c>
      <c r="BF83" s="169">
        <f>IF(N83="snížená",J83,0)</f>
        <v>0</v>
      </c>
      <c r="BG83" s="169">
        <f>IF(N83="zákl. přenesená",J83,0)</f>
        <v>0</v>
      </c>
      <c r="BH83" s="169">
        <f>IF(N83="sníž. přenesená",J83,0)</f>
        <v>0</v>
      </c>
      <c r="BI83" s="169">
        <f>IF(N83="nulová",J83,0)</f>
        <v>0</v>
      </c>
      <c r="BJ83" s="18" t="s">
        <v>23</v>
      </c>
      <c r="BK83" s="169">
        <f>ROUND(I83*H83,2)</f>
        <v>0</v>
      </c>
      <c r="BL83" s="18" t="s">
        <v>206</v>
      </c>
      <c r="BM83" s="18" t="s">
        <v>746</v>
      </c>
    </row>
    <row r="84" spans="2:47" s="1" customFormat="1" ht="42" customHeight="1">
      <c r="B84" s="35"/>
      <c r="D84" s="172" t="s">
        <v>392</v>
      </c>
      <c r="F84" s="185" t="s">
        <v>747</v>
      </c>
      <c r="I84" s="133"/>
      <c r="L84" s="35"/>
      <c r="M84" s="64"/>
      <c r="N84" s="36"/>
      <c r="O84" s="36"/>
      <c r="P84" s="36"/>
      <c r="Q84" s="36"/>
      <c r="R84" s="36"/>
      <c r="S84" s="36"/>
      <c r="T84" s="65"/>
      <c r="AT84" s="18" t="s">
        <v>392</v>
      </c>
      <c r="AU84" s="18" t="s">
        <v>88</v>
      </c>
    </row>
    <row r="85" spans="2:51" s="10" customFormat="1" ht="22.5" customHeight="1">
      <c r="B85" s="174"/>
      <c r="D85" s="170" t="s">
        <v>214</v>
      </c>
      <c r="E85" s="182" t="s">
        <v>78</v>
      </c>
      <c r="F85" s="183" t="s">
        <v>748</v>
      </c>
      <c r="H85" s="184">
        <v>3</v>
      </c>
      <c r="I85" s="178"/>
      <c r="L85" s="174"/>
      <c r="M85" s="179"/>
      <c r="N85" s="180"/>
      <c r="O85" s="180"/>
      <c r="P85" s="180"/>
      <c r="Q85" s="180"/>
      <c r="R85" s="180"/>
      <c r="S85" s="180"/>
      <c r="T85" s="181"/>
      <c r="AT85" s="175" t="s">
        <v>214</v>
      </c>
      <c r="AU85" s="175" t="s">
        <v>88</v>
      </c>
      <c r="AV85" s="10" t="s">
        <v>88</v>
      </c>
      <c r="AW85" s="10" t="s">
        <v>42</v>
      </c>
      <c r="AX85" s="10" t="s">
        <v>23</v>
      </c>
      <c r="AY85" s="175" t="s">
        <v>200</v>
      </c>
    </row>
    <row r="86" spans="2:65" s="1" customFormat="1" ht="22.5" customHeight="1">
      <c r="B86" s="157"/>
      <c r="C86" s="202" t="s">
        <v>226</v>
      </c>
      <c r="D86" s="202" t="s">
        <v>265</v>
      </c>
      <c r="E86" s="203" t="s">
        <v>749</v>
      </c>
      <c r="F86" s="204" t="s">
        <v>750</v>
      </c>
      <c r="G86" s="205" t="s">
        <v>740</v>
      </c>
      <c r="H86" s="206">
        <v>12</v>
      </c>
      <c r="I86" s="207"/>
      <c r="J86" s="208">
        <f>ROUND(I86*H86,2)</f>
        <v>0</v>
      </c>
      <c r="K86" s="204" t="s">
        <v>741</v>
      </c>
      <c r="L86" s="209"/>
      <c r="M86" s="210" t="s">
        <v>78</v>
      </c>
      <c r="N86" s="211" t="s">
        <v>50</v>
      </c>
      <c r="O86" s="36"/>
      <c r="P86" s="167">
        <f>O86*H86</f>
        <v>0</v>
      </c>
      <c r="Q86" s="167">
        <v>0.004</v>
      </c>
      <c r="R86" s="167">
        <f>Q86*H86</f>
        <v>0.048</v>
      </c>
      <c r="S86" s="167">
        <v>0</v>
      </c>
      <c r="T86" s="168">
        <f>S86*H86</f>
        <v>0</v>
      </c>
      <c r="AR86" s="18" t="s">
        <v>253</v>
      </c>
      <c r="AT86" s="18" t="s">
        <v>265</v>
      </c>
      <c r="AU86" s="18" t="s">
        <v>88</v>
      </c>
      <c r="AY86" s="18" t="s">
        <v>200</v>
      </c>
      <c r="BE86" s="169">
        <f>IF(N86="základní",J86,0)</f>
        <v>0</v>
      </c>
      <c r="BF86" s="169">
        <f>IF(N86="snížená",J86,0)</f>
        <v>0</v>
      </c>
      <c r="BG86" s="169">
        <f>IF(N86="zákl. přenesená",J86,0)</f>
        <v>0</v>
      </c>
      <c r="BH86" s="169">
        <f>IF(N86="sníž. přenesená",J86,0)</f>
        <v>0</v>
      </c>
      <c r="BI86" s="169">
        <f>IF(N86="nulová",J86,0)</f>
        <v>0</v>
      </c>
      <c r="BJ86" s="18" t="s">
        <v>23</v>
      </c>
      <c r="BK86" s="169">
        <f>ROUND(I86*H86,2)</f>
        <v>0</v>
      </c>
      <c r="BL86" s="18" t="s">
        <v>206</v>
      </c>
      <c r="BM86" s="18" t="s">
        <v>751</v>
      </c>
    </row>
    <row r="87" spans="2:47" s="1" customFormat="1" ht="42" customHeight="1">
      <c r="B87" s="35"/>
      <c r="D87" s="172" t="s">
        <v>392</v>
      </c>
      <c r="F87" s="185" t="s">
        <v>752</v>
      </c>
      <c r="I87" s="133"/>
      <c r="L87" s="35"/>
      <c r="M87" s="64"/>
      <c r="N87" s="36"/>
      <c r="O87" s="36"/>
      <c r="P87" s="36"/>
      <c r="Q87" s="36"/>
      <c r="R87" s="36"/>
      <c r="S87" s="36"/>
      <c r="T87" s="65"/>
      <c r="AT87" s="18" t="s">
        <v>392</v>
      </c>
      <c r="AU87" s="18" t="s">
        <v>88</v>
      </c>
    </row>
    <row r="88" spans="2:51" s="10" customFormat="1" ht="22.5" customHeight="1">
      <c r="B88" s="174"/>
      <c r="D88" s="172" t="s">
        <v>214</v>
      </c>
      <c r="E88" s="175" t="s">
        <v>78</v>
      </c>
      <c r="F88" s="176" t="s">
        <v>753</v>
      </c>
      <c r="H88" s="177">
        <v>6</v>
      </c>
      <c r="I88" s="178"/>
      <c r="L88" s="174"/>
      <c r="M88" s="179"/>
      <c r="N88" s="180"/>
      <c r="O88" s="180"/>
      <c r="P88" s="180"/>
      <c r="Q88" s="180"/>
      <c r="R88" s="180"/>
      <c r="S88" s="180"/>
      <c r="T88" s="181"/>
      <c r="AT88" s="175" t="s">
        <v>214</v>
      </c>
      <c r="AU88" s="175" t="s">
        <v>88</v>
      </c>
      <c r="AV88" s="10" t="s">
        <v>88</v>
      </c>
      <c r="AW88" s="10" t="s">
        <v>42</v>
      </c>
      <c r="AX88" s="10" t="s">
        <v>80</v>
      </c>
      <c r="AY88" s="175" t="s">
        <v>200</v>
      </c>
    </row>
    <row r="89" spans="2:51" s="10" customFormat="1" ht="22.5" customHeight="1">
      <c r="B89" s="174"/>
      <c r="D89" s="172" t="s">
        <v>214</v>
      </c>
      <c r="E89" s="175" t="s">
        <v>78</v>
      </c>
      <c r="F89" s="176" t="s">
        <v>754</v>
      </c>
      <c r="H89" s="177">
        <v>3</v>
      </c>
      <c r="I89" s="178"/>
      <c r="L89" s="174"/>
      <c r="M89" s="179"/>
      <c r="N89" s="180"/>
      <c r="O89" s="180"/>
      <c r="P89" s="180"/>
      <c r="Q89" s="180"/>
      <c r="R89" s="180"/>
      <c r="S89" s="180"/>
      <c r="T89" s="181"/>
      <c r="AT89" s="175" t="s">
        <v>214</v>
      </c>
      <c r="AU89" s="175" t="s">
        <v>88</v>
      </c>
      <c r="AV89" s="10" t="s">
        <v>88</v>
      </c>
      <c r="AW89" s="10" t="s">
        <v>42</v>
      </c>
      <c r="AX89" s="10" t="s">
        <v>80</v>
      </c>
      <c r="AY89" s="175" t="s">
        <v>200</v>
      </c>
    </row>
    <row r="90" spans="2:51" s="10" customFormat="1" ht="22.5" customHeight="1">
      <c r="B90" s="174"/>
      <c r="D90" s="172" t="s">
        <v>214</v>
      </c>
      <c r="E90" s="175" t="s">
        <v>78</v>
      </c>
      <c r="F90" s="176" t="s">
        <v>755</v>
      </c>
      <c r="H90" s="177">
        <v>1</v>
      </c>
      <c r="I90" s="178"/>
      <c r="L90" s="174"/>
      <c r="M90" s="179"/>
      <c r="N90" s="180"/>
      <c r="O90" s="180"/>
      <c r="P90" s="180"/>
      <c r="Q90" s="180"/>
      <c r="R90" s="180"/>
      <c r="S90" s="180"/>
      <c r="T90" s="181"/>
      <c r="AT90" s="175" t="s">
        <v>214</v>
      </c>
      <c r="AU90" s="175" t="s">
        <v>88</v>
      </c>
      <c r="AV90" s="10" t="s">
        <v>88</v>
      </c>
      <c r="AW90" s="10" t="s">
        <v>42</v>
      </c>
      <c r="AX90" s="10" t="s">
        <v>80</v>
      </c>
      <c r="AY90" s="175" t="s">
        <v>200</v>
      </c>
    </row>
    <row r="91" spans="2:51" s="10" customFormat="1" ht="22.5" customHeight="1">
      <c r="B91" s="174"/>
      <c r="D91" s="172" t="s">
        <v>214</v>
      </c>
      <c r="E91" s="175" t="s">
        <v>78</v>
      </c>
      <c r="F91" s="176" t="s">
        <v>756</v>
      </c>
      <c r="H91" s="177">
        <v>2</v>
      </c>
      <c r="I91" s="178"/>
      <c r="L91" s="174"/>
      <c r="M91" s="179"/>
      <c r="N91" s="180"/>
      <c r="O91" s="180"/>
      <c r="P91" s="180"/>
      <c r="Q91" s="180"/>
      <c r="R91" s="180"/>
      <c r="S91" s="180"/>
      <c r="T91" s="181"/>
      <c r="AT91" s="175" t="s">
        <v>214</v>
      </c>
      <c r="AU91" s="175" t="s">
        <v>88</v>
      </c>
      <c r="AV91" s="10" t="s">
        <v>88</v>
      </c>
      <c r="AW91" s="10" t="s">
        <v>42</v>
      </c>
      <c r="AX91" s="10" t="s">
        <v>80</v>
      </c>
      <c r="AY91" s="175" t="s">
        <v>200</v>
      </c>
    </row>
    <row r="92" spans="2:51" s="12" customFormat="1" ht="22.5" customHeight="1">
      <c r="B92" s="212"/>
      <c r="D92" s="170" t="s">
        <v>214</v>
      </c>
      <c r="E92" s="213" t="s">
        <v>78</v>
      </c>
      <c r="F92" s="214" t="s">
        <v>757</v>
      </c>
      <c r="H92" s="215">
        <v>12</v>
      </c>
      <c r="I92" s="216"/>
      <c r="L92" s="212"/>
      <c r="M92" s="217"/>
      <c r="N92" s="218"/>
      <c r="O92" s="218"/>
      <c r="P92" s="218"/>
      <c r="Q92" s="218"/>
      <c r="R92" s="218"/>
      <c r="S92" s="218"/>
      <c r="T92" s="219"/>
      <c r="AT92" s="220" t="s">
        <v>214</v>
      </c>
      <c r="AU92" s="220" t="s">
        <v>88</v>
      </c>
      <c r="AV92" s="12" t="s">
        <v>206</v>
      </c>
      <c r="AW92" s="12" t="s">
        <v>42</v>
      </c>
      <c r="AX92" s="12" t="s">
        <v>23</v>
      </c>
      <c r="AY92" s="220" t="s">
        <v>200</v>
      </c>
    </row>
    <row r="93" spans="2:65" s="1" customFormat="1" ht="22.5" customHeight="1">
      <c r="B93" s="157"/>
      <c r="C93" s="202" t="s">
        <v>206</v>
      </c>
      <c r="D93" s="202" t="s">
        <v>265</v>
      </c>
      <c r="E93" s="203" t="s">
        <v>758</v>
      </c>
      <c r="F93" s="204" t="s">
        <v>759</v>
      </c>
      <c r="G93" s="205" t="s">
        <v>740</v>
      </c>
      <c r="H93" s="206">
        <v>3</v>
      </c>
      <c r="I93" s="207"/>
      <c r="J93" s="208">
        <f>ROUND(I93*H93,2)</f>
        <v>0</v>
      </c>
      <c r="K93" s="204" t="s">
        <v>741</v>
      </c>
      <c r="L93" s="209"/>
      <c r="M93" s="210" t="s">
        <v>78</v>
      </c>
      <c r="N93" s="211" t="s">
        <v>50</v>
      </c>
      <c r="O93" s="36"/>
      <c r="P93" s="167">
        <f>O93*H93</f>
        <v>0</v>
      </c>
      <c r="Q93" s="167">
        <v>0.006</v>
      </c>
      <c r="R93" s="167">
        <f>Q93*H93</f>
        <v>0.018000000000000002</v>
      </c>
      <c r="S93" s="167">
        <v>0</v>
      </c>
      <c r="T93" s="168">
        <f>S93*H93</f>
        <v>0</v>
      </c>
      <c r="AR93" s="18" t="s">
        <v>253</v>
      </c>
      <c r="AT93" s="18" t="s">
        <v>265</v>
      </c>
      <c r="AU93" s="18" t="s">
        <v>88</v>
      </c>
      <c r="AY93" s="18" t="s">
        <v>200</v>
      </c>
      <c r="BE93" s="169">
        <f>IF(N93="základní",J93,0)</f>
        <v>0</v>
      </c>
      <c r="BF93" s="169">
        <f>IF(N93="snížená",J93,0)</f>
        <v>0</v>
      </c>
      <c r="BG93" s="169">
        <f>IF(N93="zákl. přenesená",J93,0)</f>
        <v>0</v>
      </c>
      <c r="BH93" s="169">
        <f>IF(N93="sníž. přenesená",J93,0)</f>
        <v>0</v>
      </c>
      <c r="BI93" s="169">
        <f>IF(N93="nulová",J93,0)</f>
        <v>0</v>
      </c>
      <c r="BJ93" s="18" t="s">
        <v>23</v>
      </c>
      <c r="BK93" s="169">
        <f>ROUND(I93*H93,2)</f>
        <v>0</v>
      </c>
      <c r="BL93" s="18" t="s">
        <v>206</v>
      </c>
      <c r="BM93" s="18" t="s">
        <v>760</v>
      </c>
    </row>
    <row r="94" spans="2:47" s="1" customFormat="1" ht="42" customHeight="1">
      <c r="B94" s="35"/>
      <c r="D94" s="172" t="s">
        <v>392</v>
      </c>
      <c r="F94" s="185" t="s">
        <v>761</v>
      </c>
      <c r="I94" s="133"/>
      <c r="L94" s="35"/>
      <c r="M94" s="64"/>
      <c r="N94" s="36"/>
      <c r="O94" s="36"/>
      <c r="P94" s="36"/>
      <c r="Q94" s="36"/>
      <c r="R94" s="36"/>
      <c r="S94" s="36"/>
      <c r="T94" s="65"/>
      <c r="AT94" s="18" t="s">
        <v>392</v>
      </c>
      <c r="AU94" s="18" t="s">
        <v>88</v>
      </c>
    </row>
    <row r="95" spans="2:51" s="10" customFormat="1" ht="22.5" customHeight="1">
      <c r="B95" s="174"/>
      <c r="D95" s="172" t="s">
        <v>214</v>
      </c>
      <c r="E95" s="175" t="s">
        <v>78</v>
      </c>
      <c r="F95" s="176" t="s">
        <v>762</v>
      </c>
      <c r="H95" s="177">
        <v>3</v>
      </c>
      <c r="I95" s="178"/>
      <c r="L95" s="174"/>
      <c r="M95" s="179"/>
      <c r="N95" s="180"/>
      <c r="O95" s="180"/>
      <c r="P95" s="180"/>
      <c r="Q95" s="180"/>
      <c r="R95" s="180"/>
      <c r="S95" s="180"/>
      <c r="T95" s="181"/>
      <c r="AT95" s="175" t="s">
        <v>214</v>
      </c>
      <c r="AU95" s="175" t="s">
        <v>88</v>
      </c>
      <c r="AV95" s="10" t="s">
        <v>88</v>
      </c>
      <c r="AW95" s="10" t="s">
        <v>42</v>
      </c>
      <c r="AX95" s="10" t="s">
        <v>80</v>
      </c>
      <c r="AY95" s="175" t="s">
        <v>200</v>
      </c>
    </row>
    <row r="96" spans="2:51" s="12" customFormat="1" ht="22.5" customHeight="1">
      <c r="B96" s="212"/>
      <c r="D96" s="170" t="s">
        <v>214</v>
      </c>
      <c r="E96" s="213" t="s">
        <v>78</v>
      </c>
      <c r="F96" s="214" t="s">
        <v>757</v>
      </c>
      <c r="H96" s="215">
        <v>3</v>
      </c>
      <c r="I96" s="216"/>
      <c r="L96" s="212"/>
      <c r="M96" s="217"/>
      <c r="N96" s="218"/>
      <c r="O96" s="218"/>
      <c r="P96" s="218"/>
      <c r="Q96" s="218"/>
      <c r="R96" s="218"/>
      <c r="S96" s="218"/>
      <c r="T96" s="219"/>
      <c r="AT96" s="220" t="s">
        <v>214</v>
      </c>
      <c r="AU96" s="220" t="s">
        <v>88</v>
      </c>
      <c r="AV96" s="12" t="s">
        <v>206</v>
      </c>
      <c r="AW96" s="12" t="s">
        <v>42</v>
      </c>
      <c r="AX96" s="12" t="s">
        <v>23</v>
      </c>
      <c r="AY96" s="220" t="s">
        <v>200</v>
      </c>
    </row>
    <row r="97" spans="2:65" s="1" customFormat="1" ht="22.5" customHeight="1">
      <c r="B97" s="157"/>
      <c r="C97" s="202" t="s">
        <v>236</v>
      </c>
      <c r="D97" s="202" t="s">
        <v>265</v>
      </c>
      <c r="E97" s="203" t="s">
        <v>763</v>
      </c>
      <c r="F97" s="204" t="s">
        <v>764</v>
      </c>
      <c r="G97" s="205" t="s">
        <v>740</v>
      </c>
      <c r="H97" s="206">
        <v>5</v>
      </c>
      <c r="I97" s="207"/>
      <c r="J97" s="208">
        <f>ROUND(I97*H97,2)</f>
        <v>0</v>
      </c>
      <c r="K97" s="204" t="s">
        <v>741</v>
      </c>
      <c r="L97" s="209"/>
      <c r="M97" s="210" t="s">
        <v>78</v>
      </c>
      <c r="N97" s="211" t="s">
        <v>50</v>
      </c>
      <c r="O97" s="36"/>
      <c r="P97" s="167">
        <f>O97*H97</f>
        <v>0</v>
      </c>
      <c r="Q97" s="167">
        <v>0.003</v>
      </c>
      <c r="R97" s="167">
        <f>Q97*H97</f>
        <v>0.015</v>
      </c>
      <c r="S97" s="167">
        <v>0</v>
      </c>
      <c r="T97" s="168">
        <f>S97*H97</f>
        <v>0</v>
      </c>
      <c r="AR97" s="18" t="s">
        <v>253</v>
      </c>
      <c r="AT97" s="18" t="s">
        <v>265</v>
      </c>
      <c r="AU97" s="18" t="s">
        <v>88</v>
      </c>
      <c r="AY97" s="18" t="s">
        <v>200</v>
      </c>
      <c r="BE97" s="169">
        <f>IF(N97="základní",J97,0)</f>
        <v>0</v>
      </c>
      <c r="BF97" s="169">
        <f>IF(N97="snížená",J97,0)</f>
        <v>0</v>
      </c>
      <c r="BG97" s="169">
        <f>IF(N97="zákl. přenesená",J97,0)</f>
        <v>0</v>
      </c>
      <c r="BH97" s="169">
        <f>IF(N97="sníž. přenesená",J97,0)</f>
        <v>0</v>
      </c>
      <c r="BI97" s="169">
        <f>IF(N97="nulová",J97,0)</f>
        <v>0</v>
      </c>
      <c r="BJ97" s="18" t="s">
        <v>23</v>
      </c>
      <c r="BK97" s="169">
        <f>ROUND(I97*H97,2)</f>
        <v>0</v>
      </c>
      <c r="BL97" s="18" t="s">
        <v>206</v>
      </c>
      <c r="BM97" s="18" t="s">
        <v>765</v>
      </c>
    </row>
    <row r="98" spans="2:47" s="1" customFormat="1" ht="42" customHeight="1">
      <c r="B98" s="35"/>
      <c r="D98" s="172" t="s">
        <v>392</v>
      </c>
      <c r="F98" s="185" t="s">
        <v>766</v>
      </c>
      <c r="I98" s="133"/>
      <c r="L98" s="35"/>
      <c r="M98" s="64"/>
      <c r="N98" s="36"/>
      <c r="O98" s="36"/>
      <c r="P98" s="36"/>
      <c r="Q98" s="36"/>
      <c r="R98" s="36"/>
      <c r="S98" s="36"/>
      <c r="T98" s="65"/>
      <c r="AT98" s="18" t="s">
        <v>392</v>
      </c>
      <c r="AU98" s="18" t="s">
        <v>88</v>
      </c>
    </row>
    <row r="99" spans="2:51" s="10" customFormat="1" ht="22.5" customHeight="1">
      <c r="B99" s="174"/>
      <c r="D99" s="172" t="s">
        <v>214</v>
      </c>
      <c r="E99" s="175" t="s">
        <v>78</v>
      </c>
      <c r="F99" s="176" t="s">
        <v>767</v>
      </c>
      <c r="H99" s="177">
        <v>1</v>
      </c>
      <c r="I99" s="178"/>
      <c r="L99" s="174"/>
      <c r="M99" s="179"/>
      <c r="N99" s="180"/>
      <c r="O99" s="180"/>
      <c r="P99" s="180"/>
      <c r="Q99" s="180"/>
      <c r="R99" s="180"/>
      <c r="S99" s="180"/>
      <c r="T99" s="181"/>
      <c r="AT99" s="175" t="s">
        <v>214</v>
      </c>
      <c r="AU99" s="175" t="s">
        <v>88</v>
      </c>
      <c r="AV99" s="10" t="s">
        <v>88</v>
      </c>
      <c r="AW99" s="10" t="s">
        <v>42</v>
      </c>
      <c r="AX99" s="10" t="s">
        <v>80</v>
      </c>
      <c r="AY99" s="175" t="s">
        <v>200</v>
      </c>
    </row>
    <row r="100" spans="2:51" s="10" customFormat="1" ht="22.5" customHeight="1">
      <c r="B100" s="174"/>
      <c r="D100" s="172" t="s">
        <v>214</v>
      </c>
      <c r="E100" s="175" t="s">
        <v>78</v>
      </c>
      <c r="F100" s="176" t="s">
        <v>768</v>
      </c>
      <c r="H100" s="177">
        <v>4</v>
      </c>
      <c r="I100" s="178"/>
      <c r="L100" s="174"/>
      <c r="M100" s="179"/>
      <c r="N100" s="180"/>
      <c r="O100" s="180"/>
      <c r="P100" s="180"/>
      <c r="Q100" s="180"/>
      <c r="R100" s="180"/>
      <c r="S100" s="180"/>
      <c r="T100" s="181"/>
      <c r="AT100" s="175" t="s">
        <v>214</v>
      </c>
      <c r="AU100" s="175" t="s">
        <v>88</v>
      </c>
      <c r="AV100" s="10" t="s">
        <v>88</v>
      </c>
      <c r="AW100" s="10" t="s">
        <v>42</v>
      </c>
      <c r="AX100" s="10" t="s">
        <v>80</v>
      </c>
      <c r="AY100" s="175" t="s">
        <v>200</v>
      </c>
    </row>
    <row r="101" spans="2:51" s="12" customFormat="1" ht="22.5" customHeight="1">
      <c r="B101" s="212"/>
      <c r="D101" s="170" t="s">
        <v>214</v>
      </c>
      <c r="E101" s="213" t="s">
        <v>78</v>
      </c>
      <c r="F101" s="214" t="s">
        <v>757</v>
      </c>
      <c r="H101" s="215">
        <v>5</v>
      </c>
      <c r="I101" s="216"/>
      <c r="L101" s="212"/>
      <c r="M101" s="217"/>
      <c r="N101" s="218"/>
      <c r="O101" s="218"/>
      <c r="P101" s="218"/>
      <c r="Q101" s="218"/>
      <c r="R101" s="218"/>
      <c r="S101" s="218"/>
      <c r="T101" s="219"/>
      <c r="AT101" s="220" t="s">
        <v>214</v>
      </c>
      <c r="AU101" s="220" t="s">
        <v>88</v>
      </c>
      <c r="AV101" s="12" t="s">
        <v>206</v>
      </c>
      <c r="AW101" s="12" t="s">
        <v>42</v>
      </c>
      <c r="AX101" s="12" t="s">
        <v>23</v>
      </c>
      <c r="AY101" s="220" t="s">
        <v>200</v>
      </c>
    </row>
    <row r="102" spans="2:65" s="1" customFormat="1" ht="22.5" customHeight="1">
      <c r="B102" s="157"/>
      <c r="C102" s="202" t="s">
        <v>159</v>
      </c>
      <c r="D102" s="202" t="s">
        <v>265</v>
      </c>
      <c r="E102" s="203" t="s">
        <v>769</v>
      </c>
      <c r="F102" s="204" t="s">
        <v>770</v>
      </c>
      <c r="G102" s="205" t="s">
        <v>740</v>
      </c>
      <c r="H102" s="206">
        <v>7</v>
      </c>
      <c r="I102" s="207"/>
      <c r="J102" s="208">
        <f>ROUND(I102*H102,2)</f>
        <v>0</v>
      </c>
      <c r="K102" s="204" t="s">
        <v>741</v>
      </c>
      <c r="L102" s="209"/>
      <c r="M102" s="210" t="s">
        <v>78</v>
      </c>
      <c r="N102" s="211" t="s">
        <v>50</v>
      </c>
      <c r="O102" s="36"/>
      <c r="P102" s="167">
        <f>O102*H102</f>
        <v>0</v>
      </c>
      <c r="Q102" s="167">
        <v>0.006</v>
      </c>
      <c r="R102" s="167">
        <f>Q102*H102</f>
        <v>0.042</v>
      </c>
      <c r="S102" s="167">
        <v>0</v>
      </c>
      <c r="T102" s="168">
        <f>S102*H102</f>
        <v>0</v>
      </c>
      <c r="AR102" s="18" t="s">
        <v>253</v>
      </c>
      <c r="AT102" s="18" t="s">
        <v>265</v>
      </c>
      <c r="AU102" s="18" t="s">
        <v>88</v>
      </c>
      <c r="AY102" s="18" t="s">
        <v>200</v>
      </c>
      <c r="BE102" s="169">
        <f>IF(N102="základní",J102,0)</f>
        <v>0</v>
      </c>
      <c r="BF102" s="169">
        <f>IF(N102="snížená",J102,0)</f>
        <v>0</v>
      </c>
      <c r="BG102" s="169">
        <f>IF(N102="zákl. přenesená",J102,0)</f>
        <v>0</v>
      </c>
      <c r="BH102" s="169">
        <f>IF(N102="sníž. přenesená",J102,0)</f>
        <v>0</v>
      </c>
      <c r="BI102" s="169">
        <f>IF(N102="nulová",J102,0)</f>
        <v>0</v>
      </c>
      <c r="BJ102" s="18" t="s">
        <v>23</v>
      </c>
      <c r="BK102" s="169">
        <f>ROUND(I102*H102,2)</f>
        <v>0</v>
      </c>
      <c r="BL102" s="18" t="s">
        <v>206</v>
      </c>
      <c r="BM102" s="18" t="s">
        <v>771</v>
      </c>
    </row>
    <row r="103" spans="2:47" s="1" customFormat="1" ht="42" customHeight="1">
      <c r="B103" s="35"/>
      <c r="D103" s="172" t="s">
        <v>392</v>
      </c>
      <c r="F103" s="185" t="s">
        <v>772</v>
      </c>
      <c r="I103" s="133"/>
      <c r="L103" s="35"/>
      <c r="M103" s="64"/>
      <c r="N103" s="36"/>
      <c r="O103" s="36"/>
      <c r="P103" s="36"/>
      <c r="Q103" s="36"/>
      <c r="R103" s="36"/>
      <c r="S103" s="36"/>
      <c r="T103" s="65"/>
      <c r="AT103" s="18" t="s">
        <v>392</v>
      </c>
      <c r="AU103" s="18" t="s">
        <v>88</v>
      </c>
    </row>
    <row r="104" spans="2:51" s="10" customFormat="1" ht="22.5" customHeight="1">
      <c r="B104" s="174"/>
      <c r="D104" s="170" t="s">
        <v>214</v>
      </c>
      <c r="E104" s="182" t="s">
        <v>78</v>
      </c>
      <c r="F104" s="183" t="s">
        <v>773</v>
      </c>
      <c r="H104" s="184">
        <v>7</v>
      </c>
      <c r="I104" s="178"/>
      <c r="L104" s="174"/>
      <c r="M104" s="179"/>
      <c r="N104" s="180"/>
      <c r="O104" s="180"/>
      <c r="P104" s="180"/>
      <c r="Q104" s="180"/>
      <c r="R104" s="180"/>
      <c r="S104" s="180"/>
      <c r="T104" s="181"/>
      <c r="AT104" s="175" t="s">
        <v>214</v>
      </c>
      <c r="AU104" s="175" t="s">
        <v>88</v>
      </c>
      <c r="AV104" s="10" t="s">
        <v>88</v>
      </c>
      <c r="AW104" s="10" t="s">
        <v>42</v>
      </c>
      <c r="AX104" s="10" t="s">
        <v>23</v>
      </c>
      <c r="AY104" s="175" t="s">
        <v>200</v>
      </c>
    </row>
    <row r="105" spans="2:65" s="1" customFormat="1" ht="22.5" customHeight="1">
      <c r="B105" s="157"/>
      <c r="C105" s="202" t="s">
        <v>248</v>
      </c>
      <c r="D105" s="202" t="s">
        <v>265</v>
      </c>
      <c r="E105" s="203" t="s">
        <v>774</v>
      </c>
      <c r="F105" s="204" t="s">
        <v>775</v>
      </c>
      <c r="G105" s="205" t="s">
        <v>740</v>
      </c>
      <c r="H105" s="206">
        <v>22</v>
      </c>
      <c r="I105" s="207"/>
      <c r="J105" s="208">
        <f>ROUND(I105*H105,2)</f>
        <v>0</v>
      </c>
      <c r="K105" s="204" t="s">
        <v>741</v>
      </c>
      <c r="L105" s="209"/>
      <c r="M105" s="210" t="s">
        <v>78</v>
      </c>
      <c r="N105" s="211" t="s">
        <v>50</v>
      </c>
      <c r="O105" s="36"/>
      <c r="P105" s="167">
        <f>O105*H105</f>
        <v>0</v>
      </c>
      <c r="Q105" s="167">
        <v>0.006</v>
      </c>
      <c r="R105" s="167">
        <f>Q105*H105</f>
        <v>0.132</v>
      </c>
      <c r="S105" s="167">
        <v>0</v>
      </c>
      <c r="T105" s="168">
        <f>S105*H105</f>
        <v>0</v>
      </c>
      <c r="AR105" s="18" t="s">
        <v>253</v>
      </c>
      <c r="AT105" s="18" t="s">
        <v>265</v>
      </c>
      <c r="AU105" s="18" t="s">
        <v>88</v>
      </c>
      <c r="AY105" s="18" t="s">
        <v>200</v>
      </c>
      <c r="BE105" s="169">
        <f>IF(N105="základní",J105,0)</f>
        <v>0</v>
      </c>
      <c r="BF105" s="169">
        <f>IF(N105="snížená",J105,0)</f>
        <v>0</v>
      </c>
      <c r="BG105" s="169">
        <f>IF(N105="zákl. přenesená",J105,0)</f>
        <v>0</v>
      </c>
      <c r="BH105" s="169">
        <f>IF(N105="sníž. přenesená",J105,0)</f>
        <v>0</v>
      </c>
      <c r="BI105" s="169">
        <f>IF(N105="nulová",J105,0)</f>
        <v>0</v>
      </c>
      <c r="BJ105" s="18" t="s">
        <v>23</v>
      </c>
      <c r="BK105" s="169">
        <f>ROUND(I105*H105,2)</f>
        <v>0</v>
      </c>
      <c r="BL105" s="18" t="s">
        <v>206</v>
      </c>
      <c r="BM105" s="18" t="s">
        <v>776</v>
      </c>
    </row>
    <row r="106" spans="2:47" s="1" customFormat="1" ht="42" customHeight="1">
      <c r="B106" s="35"/>
      <c r="D106" s="172" t="s">
        <v>392</v>
      </c>
      <c r="F106" s="185" t="s">
        <v>777</v>
      </c>
      <c r="I106" s="133"/>
      <c r="L106" s="35"/>
      <c r="M106" s="64"/>
      <c r="N106" s="36"/>
      <c r="O106" s="36"/>
      <c r="P106" s="36"/>
      <c r="Q106" s="36"/>
      <c r="R106" s="36"/>
      <c r="S106" s="36"/>
      <c r="T106" s="65"/>
      <c r="AT106" s="18" t="s">
        <v>392</v>
      </c>
      <c r="AU106" s="18" t="s">
        <v>88</v>
      </c>
    </row>
    <row r="107" spans="2:51" s="10" customFormat="1" ht="22.5" customHeight="1">
      <c r="B107" s="174"/>
      <c r="D107" s="170" t="s">
        <v>214</v>
      </c>
      <c r="E107" s="182" t="s">
        <v>78</v>
      </c>
      <c r="F107" s="183" t="s">
        <v>778</v>
      </c>
      <c r="H107" s="184">
        <v>22</v>
      </c>
      <c r="I107" s="178"/>
      <c r="L107" s="174"/>
      <c r="M107" s="179"/>
      <c r="N107" s="180"/>
      <c r="O107" s="180"/>
      <c r="P107" s="180"/>
      <c r="Q107" s="180"/>
      <c r="R107" s="180"/>
      <c r="S107" s="180"/>
      <c r="T107" s="181"/>
      <c r="AT107" s="175" t="s">
        <v>214</v>
      </c>
      <c r="AU107" s="175" t="s">
        <v>88</v>
      </c>
      <c r="AV107" s="10" t="s">
        <v>88</v>
      </c>
      <c r="AW107" s="10" t="s">
        <v>42</v>
      </c>
      <c r="AX107" s="10" t="s">
        <v>23</v>
      </c>
      <c r="AY107" s="175" t="s">
        <v>200</v>
      </c>
    </row>
    <row r="108" spans="2:65" s="1" customFormat="1" ht="22.5" customHeight="1">
      <c r="B108" s="157"/>
      <c r="C108" s="202" t="s">
        <v>253</v>
      </c>
      <c r="D108" s="202" t="s">
        <v>265</v>
      </c>
      <c r="E108" s="203" t="s">
        <v>779</v>
      </c>
      <c r="F108" s="204" t="s">
        <v>780</v>
      </c>
      <c r="G108" s="205" t="s">
        <v>740</v>
      </c>
      <c r="H108" s="206">
        <v>7</v>
      </c>
      <c r="I108" s="207"/>
      <c r="J108" s="208">
        <f>ROUND(I108*H108,2)</f>
        <v>0</v>
      </c>
      <c r="K108" s="204" t="s">
        <v>741</v>
      </c>
      <c r="L108" s="209"/>
      <c r="M108" s="210" t="s">
        <v>78</v>
      </c>
      <c r="N108" s="211" t="s">
        <v>50</v>
      </c>
      <c r="O108" s="36"/>
      <c r="P108" s="167">
        <f>O108*H108</f>
        <v>0</v>
      </c>
      <c r="Q108" s="167">
        <v>0.008</v>
      </c>
      <c r="R108" s="167">
        <f>Q108*H108</f>
        <v>0.056</v>
      </c>
      <c r="S108" s="167">
        <v>0</v>
      </c>
      <c r="T108" s="168">
        <f>S108*H108</f>
        <v>0</v>
      </c>
      <c r="AR108" s="18" t="s">
        <v>253</v>
      </c>
      <c r="AT108" s="18" t="s">
        <v>265</v>
      </c>
      <c r="AU108" s="18" t="s">
        <v>88</v>
      </c>
      <c r="AY108" s="18" t="s">
        <v>200</v>
      </c>
      <c r="BE108" s="169">
        <f>IF(N108="základní",J108,0)</f>
        <v>0</v>
      </c>
      <c r="BF108" s="169">
        <f>IF(N108="snížená",J108,0)</f>
        <v>0</v>
      </c>
      <c r="BG108" s="169">
        <f>IF(N108="zákl. přenesená",J108,0)</f>
        <v>0</v>
      </c>
      <c r="BH108" s="169">
        <f>IF(N108="sníž. přenesená",J108,0)</f>
        <v>0</v>
      </c>
      <c r="BI108" s="169">
        <f>IF(N108="nulová",J108,0)</f>
        <v>0</v>
      </c>
      <c r="BJ108" s="18" t="s">
        <v>23</v>
      </c>
      <c r="BK108" s="169">
        <f>ROUND(I108*H108,2)</f>
        <v>0</v>
      </c>
      <c r="BL108" s="18" t="s">
        <v>206</v>
      </c>
      <c r="BM108" s="18" t="s">
        <v>781</v>
      </c>
    </row>
    <row r="109" spans="2:47" s="1" customFormat="1" ht="42" customHeight="1">
      <c r="B109" s="35"/>
      <c r="D109" s="172" t="s">
        <v>392</v>
      </c>
      <c r="F109" s="185" t="s">
        <v>782</v>
      </c>
      <c r="I109" s="133"/>
      <c r="L109" s="35"/>
      <c r="M109" s="64"/>
      <c r="N109" s="36"/>
      <c r="O109" s="36"/>
      <c r="P109" s="36"/>
      <c r="Q109" s="36"/>
      <c r="R109" s="36"/>
      <c r="S109" s="36"/>
      <c r="T109" s="65"/>
      <c r="AT109" s="18" t="s">
        <v>392</v>
      </c>
      <c r="AU109" s="18" t="s">
        <v>88</v>
      </c>
    </row>
    <row r="110" spans="2:51" s="10" customFormat="1" ht="22.5" customHeight="1">
      <c r="B110" s="174"/>
      <c r="D110" s="170" t="s">
        <v>214</v>
      </c>
      <c r="E110" s="182" t="s">
        <v>78</v>
      </c>
      <c r="F110" s="183" t="s">
        <v>783</v>
      </c>
      <c r="H110" s="184">
        <v>7</v>
      </c>
      <c r="I110" s="178"/>
      <c r="L110" s="174"/>
      <c r="M110" s="179"/>
      <c r="N110" s="180"/>
      <c r="O110" s="180"/>
      <c r="P110" s="180"/>
      <c r="Q110" s="180"/>
      <c r="R110" s="180"/>
      <c r="S110" s="180"/>
      <c r="T110" s="181"/>
      <c r="AT110" s="175" t="s">
        <v>214</v>
      </c>
      <c r="AU110" s="175" t="s">
        <v>88</v>
      </c>
      <c r="AV110" s="10" t="s">
        <v>88</v>
      </c>
      <c r="AW110" s="10" t="s">
        <v>42</v>
      </c>
      <c r="AX110" s="10" t="s">
        <v>23</v>
      </c>
      <c r="AY110" s="175" t="s">
        <v>200</v>
      </c>
    </row>
    <row r="111" spans="2:65" s="1" customFormat="1" ht="22.5" customHeight="1">
      <c r="B111" s="157"/>
      <c r="C111" s="202" t="s">
        <v>262</v>
      </c>
      <c r="D111" s="202" t="s">
        <v>265</v>
      </c>
      <c r="E111" s="203" t="s">
        <v>784</v>
      </c>
      <c r="F111" s="204" t="s">
        <v>785</v>
      </c>
      <c r="G111" s="205" t="s">
        <v>740</v>
      </c>
      <c r="H111" s="206">
        <v>7</v>
      </c>
      <c r="I111" s="207"/>
      <c r="J111" s="208">
        <f>ROUND(I111*H111,2)</f>
        <v>0</v>
      </c>
      <c r="K111" s="204" t="s">
        <v>741</v>
      </c>
      <c r="L111" s="209"/>
      <c r="M111" s="210" t="s">
        <v>78</v>
      </c>
      <c r="N111" s="211" t="s">
        <v>50</v>
      </c>
      <c r="O111" s="36"/>
      <c r="P111" s="167">
        <f>O111*H111</f>
        <v>0</v>
      </c>
      <c r="Q111" s="167">
        <v>0.004</v>
      </c>
      <c r="R111" s="167">
        <f>Q111*H111</f>
        <v>0.028</v>
      </c>
      <c r="S111" s="167">
        <v>0</v>
      </c>
      <c r="T111" s="168">
        <f>S111*H111</f>
        <v>0</v>
      </c>
      <c r="AR111" s="18" t="s">
        <v>253</v>
      </c>
      <c r="AT111" s="18" t="s">
        <v>265</v>
      </c>
      <c r="AU111" s="18" t="s">
        <v>88</v>
      </c>
      <c r="AY111" s="18" t="s">
        <v>200</v>
      </c>
      <c r="BE111" s="169">
        <f>IF(N111="základní",J111,0)</f>
        <v>0</v>
      </c>
      <c r="BF111" s="169">
        <f>IF(N111="snížená",J111,0)</f>
        <v>0</v>
      </c>
      <c r="BG111" s="169">
        <f>IF(N111="zákl. přenesená",J111,0)</f>
        <v>0</v>
      </c>
      <c r="BH111" s="169">
        <f>IF(N111="sníž. přenesená",J111,0)</f>
        <v>0</v>
      </c>
      <c r="BI111" s="169">
        <f>IF(N111="nulová",J111,0)</f>
        <v>0</v>
      </c>
      <c r="BJ111" s="18" t="s">
        <v>23</v>
      </c>
      <c r="BK111" s="169">
        <f>ROUND(I111*H111,2)</f>
        <v>0</v>
      </c>
      <c r="BL111" s="18" t="s">
        <v>206</v>
      </c>
      <c r="BM111" s="18" t="s">
        <v>786</v>
      </c>
    </row>
    <row r="112" spans="2:47" s="1" customFormat="1" ht="42" customHeight="1">
      <c r="B112" s="35"/>
      <c r="D112" s="172" t="s">
        <v>392</v>
      </c>
      <c r="F112" s="185" t="s">
        <v>787</v>
      </c>
      <c r="I112" s="133"/>
      <c r="L112" s="35"/>
      <c r="M112" s="64"/>
      <c r="N112" s="36"/>
      <c r="O112" s="36"/>
      <c r="P112" s="36"/>
      <c r="Q112" s="36"/>
      <c r="R112" s="36"/>
      <c r="S112" s="36"/>
      <c r="T112" s="65"/>
      <c r="AT112" s="18" t="s">
        <v>392</v>
      </c>
      <c r="AU112" s="18" t="s">
        <v>88</v>
      </c>
    </row>
    <row r="113" spans="2:51" s="10" customFormat="1" ht="22.5" customHeight="1">
      <c r="B113" s="174"/>
      <c r="D113" s="172" t="s">
        <v>214</v>
      </c>
      <c r="E113" s="175" t="s">
        <v>78</v>
      </c>
      <c r="F113" s="176" t="s">
        <v>788</v>
      </c>
      <c r="H113" s="177">
        <v>5</v>
      </c>
      <c r="I113" s="178"/>
      <c r="L113" s="174"/>
      <c r="M113" s="179"/>
      <c r="N113" s="180"/>
      <c r="O113" s="180"/>
      <c r="P113" s="180"/>
      <c r="Q113" s="180"/>
      <c r="R113" s="180"/>
      <c r="S113" s="180"/>
      <c r="T113" s="181"/>
      <c r="AT113" s="175" t="s">
        <v>214</v>
      </c>
      <c r="AU113" s="175" t="s">
        <v>88</v>
      </c>
      <c r="AV113" s="10" t="s">
        <v>88</v>
      </c>
      <c r="AW113" s="10" t="s">
        <v>42</v>
      </c>
      <c r="AX113" s="10" t="s">
        <v>80</v>
      </c>
      <c r="AY113" s="175" t="s">
        <v>200</v>
      </c>
    </row>
    <row r="114" spans="2:51" s="10" customFormat="1" ht="22.5" customHeight="1">
      <c r="B114" s="174"/>
      <c r="D114" s="172" t="s">
        <v>214</v>
      </c>
      <c r="E114" s="175" t="s">
        <v>78</v>
      </c>
      <c r="F114" s="176" t="s">
        <v>789</v>
      </c>
      <c r="H114" s="177">
        <v>2</v>
      </c>
      <c r="I114" s="178"/>
      <c r="L114" s="174"/>
      <c r="M114" s="179"/>
      <c r="N114" s="180"/>
      <c r="O114" s="180"/>
      <c r="P114" s="180"/>
      <c r="Q114" s="180"/>
      <c r="R114" s="180"/>
      <c r="S114" s="180"/>
      <c r="T114" s="181"/>
      <c r="AT114" s="175" t="s">
        <v>214</v>
      </c>
      <c r="AU114" s="175" t="s">
        <v>88</v>
      </c>
      <c r="AV114" s="10" t="s">
        <v>88</v>
      </c>
      <c r="AW114" s="10" t="s">
        <v>42</v>
      </c>
      <c r="AX114" s="10" t="s">
        <v>80</v>
      </c>
      <c r="AY114" s="175" t="s">
        <v>200</v>
      </c>
    </row>
    <row r="115" spans="2:51" s="12" customFormat="1" ht="22.5" customHeight="1">
      <c r="B115" s="212"/>
      <c r="D115" s="170" t="s">
        <v>214</v>
      </c>
      <c r="E115" s="213" t="s">
        <v>78</v>
      </c>
      <c r="F115" s="214" t="s">
        <v>757</v>
      </c>
      <c r="H115" s="215">
        <v>7</v>
      </c>
      <c r="I115" s="216"/>
      <c r="L115" s="212"/>
      <c r="M115" s="217"/>
      <c r="N115" s="218"/>
      <c r="O115" s="218"/>
      <c r="P115" s="218"/>
      <c r="Q115" s="218"/>
      <c r="R115" s="218"/>
      <c r="S115" s="218"/>
      <c r="T115" s="219"/>
      <c r="AT115" s="220" t="s">
        <v>214</v>
      </c>
      <c r="AU115" s="220" t="s">
        <v>88</v>
      </c>
      <c r="AV115" s="12" t="s">
        <v>206</v>
      </c>
      <c r="AW115" s="12" t="s">
        <v>42</v>
      </c>
      <c r="AX115" s="12" t="s">
        <v>23</v>
      </c>
      <c r="AY115" s="220" t="s">
        <v>200</v>
      </c>
    </row>
    <row r="116" spans="2:65" s="1" customFormat="1" ht="22.5" customHeight="1">
      <c r="B116" s="157"/>
      <c r="C116" s="158" t="s">
        <v>28</v>
      </c>
      <c r="D116" s="158" t="s">
        <v>201</v>
      </c>
      <c r="E116" s="159" t="s">
        <v>790</v>
      </c>
      <c r="F116" s="160" t="s">
        <v>791</v>
      </c>
      <c r="G116" s="161" t="s">
        <v>740</v>
      </c>
      <c r="H116" s="162">
        <v>12</v>
      </c>
      <c r="I116" s="163"/>
      <c r="J116" s="164">
        <f>ROUND(I116*H116,2)</f>
        <v>0</v>
      </c>
      <c r="K116" s="160" t="s">
        <v>741</v>
      </c>
      <c r="L116" s="35"/>
      <c r="M116" s="165" t="s">
        <v>78</v>
      </c>
      <c r="N116" s="166" t="s">
        <v>50</v>
      </c>
      <c r="O116" s="36"/>
      <c r="P116" s="167">
        <f>O116*H116</f>
        <v>0</v>
      </c>
      <c r="Q116" s="167">
        <v>0</v>
      </c>
      <c r="R116" s="167">
        <f>Q116*H116</f>
        <v>0</v>
      </c>
      <c r="S116" s="167">
        <v>0</v>
      </c>
      <c r="T116" s="168">
        <f>S116*H116</f>
        <v>0</v>
      </c>
      <c r="AR116" s="18" t="s">
        <v>206</v>
      </c>
      <c r="AT116" s="18" t="s">
        <v>201</v>
      </c>
      <c r="AU116" s="18" t="s">
        <v>88</v>
      </c>
      <c r="AY116" s="18" t="s">
        <v>200</v>
      </c>
      <c r="BE116" s="169">
        <f>IF(N116="základní",J116,0)</f>
        <v>0</v>
      </c>
      <c r="BF116" s="169">
        <f>IF(N116="snížená",J116,0)</f>
        <v>0</v>
      </c>
      <c r="BG116" s="169">
        <f>IF(N116="zákl. přenesená",J116,0)</f>
        <v>0</v>
      </c>
      <c r="BH116" s="169">
        <f>IF(N116="sníž. přenesená",J116,0)</f>
        <v>0</v>
      </c>
      <c r="BI116" s="169">
        <f>IF(N116="nulová",J116,0)</f>
        <v>0</v>
      </c>
      <c r="BJ116" s="18" t="s">
        <v>23</v>
      </c>
      <c r="BK116" s="169">
        <f>ROUND(I116*H116,2)</f>
        <v>0</v>
      </c>
      <c r="BL116" s="18" t="s">
        <v>206</v>
      </c>
      <c r="BM116" s="18" t="s">
        <v>792</v>
      </c>
    </row>
    <row r="117" spans="2:47" s="1" customFormat="1" ht="22.5" customHeight="1">
      <c r="B117" s="35"/>
      <c r="D117" s="170" t="s">
        <v>392</v>
      </c>
      <c r="F117" s="201" t="s">
        <v>793</v>
      </c>
      <c r="I117" s="133"/>
      <c r="L117" s="35"/>
      <c r="M117" s="64"/>
      <c r="N117" s="36"/>
      <c r="O117" s="36"/>
      <c r="P117" s="36"/>
      <c r="Q117" s="36"/>
      <c r="R117" s="36"/>
      <c r="S117" s="36"/>
      <c r="T117" s="65"/>
      <c r="AT117" s="18" t="s">
        <v>392</v>
      </c>
      <c r="AU117" s="18" t="s">
        <v>88</v>
      </c>
    </row>
    <row r="118" spans="2:65" s="1" customFormat="1" ht="22.5" customHeight="1">
      <c r="B118" s="157"/>
      <c r="C118" s="202" t="s">
        <v>275</v>
      </c>
      <c r="D118" s="202" t="s">
        <v>265</v>
      </c>
      <c r="E118" s="203" t="s">
        <v>794</v>
      </c>
      <c r="F118" s="204" t="s">
        <v>795</v>
      </c>
      <c r="G118" s="205" t="s">
        <v>740</v>
      </c>
      <c r="H118" s="206">
        <v>12</v>
      </c>
      <c r="I118" s="207"/>
      <c r="J118" s="208">
        <f>ROUND(I118*H118,2)</f>
        <v>0</v>
      </c>
      <c r="K118" s="204" t="s">
        <v>741</v>
      </c>
      <c r="L118" s="209"/>
      <c r="M118" s="210" t="s">
        <v>78</v>
      </c>
      <c r="N118" s="211" t="s">
        <v>50</v>
      </c>
      <c r="O118" s="36"/>
      <c r="P118" s="167">
        <f>O118*H118</f>
        <v>0</v>
      </c>
      <c r="Q118" s="167">
        <v>0</v>
      </c>
      <c r="R118" s="167">
        <f>Q118*H118</f>
        <v>0</v>
      </c>
      <c r="S118" s="167">
        <v>0</v>
      </c>
      <c r="T118" s="168">
        <f>S118*H118</f>
        <v>0</v>
      </c>
      <c r="AR118" s="18" t="s">
        <v>253</v>
      </c>
      <c r="AT118" s="18" t="s">
        <v>265</v>
      </c>
      <c r="AU118" s="18" t="s">
        <v>88</v>
      </c>
      <c r="AY118" s="18" t="s">
        <v>200</v>
      </c>
      <c r="BE118" s="169">
        <f>IF(N118="základní",J118,0)</f>
        <v>0</v>
      </c>
      <c r="BF118" s="169">
        <f>IF(N118="snížená",J118,0)</f>
        <v>0</v>
      </c>
      <c r="BG118" s="169">
        <f>IF(N118="zákl. přenesená",J118,0)</f>
        <v>0</v>
      </c>
      <c r="BH118" s="169">
        <f>IF(N118="sníž. přenesená",J118,0)</f>
        <v>0</v>
      </c>
      <c r="BI118" s="169">
        <f>IF(N118="nulová",J118,0)</f>
        <v>0</v>
      </c>
      <c r="BJ118" s="18" t="s">
        <v>23</v>
      </c>
      <c r="BK118" s="169">
        <f>ROUND(I118*H118,2)</f>
        <v>0</v>
      </c>
      <c r="BL118" s="18" t="s">
        <v>206</v>
      </c>
      <c r="BM118" s="18" t="s">
        <v>796</v>
      </c>
    </row>
    <row r="119" spans="2:47" s="1" customFormat="1" ht="30" customHeight="1">
      <c r="B119" s="35"/>
      <c r="D119" s="170" t="s">
        <v>392</v>
      </c>
      <c r="F119" s="201" t="s">
        <v>797</v>
      </c>
      <c r="I119" s="133"/>
      <c r="L119" s="35"/>
      <c r="M119" s="64"/>
      <c r="N119" s="36"/>
      <c r="O119" s="36"/>
      <c r="P119" s="36"/>
      <c r="Q119" s="36"/>
      <c r="R119" s="36"/>
      <c r="S119" s="36"/>
      <c r="T119" s="65"/>
      <c r="AT119" s="18" t="s">
        <v>392</v>
      </c>
      <c r="AU119" s="18" t="s">
        <v>88</v>
      </c>
    </row>
    <row r="120" spans="2:65" s="1" customFormat="1" ht="22.5" customHeight="1">
      <c r="B120" s="157"/>
      <c r="C120" s="158" t="s">
        <v>282</v>
      </c>
      <c r="D120" s="158" t="s">
        <v>201</v>
      </c>
      <c r="E120" s="159" t="s">
        <v>798</v>
      </c>
      <c r="F120" s="160" t="s">
        <v>799</v>
      </c>
      <c r="G120" s="161" t="s">
        <v>740</v>
      </c>
      <c r="H120" s="162">
        <v>105</v>
      </c>
      <c r="I120" s="163"/>
      <c r="J120" s="164">
        <f>ROUND(I120*H120,2)</f>
        <v>0</v>
      </c>
      <c r="K120" s="160" t="s">
        <v>741</v>
      </c>
      <c r="L120" s="35"/>
      <c r="M120" s="165" t="s">
        <v>78</v>
      </c>
      <c r="N120" s="166" t="s">
        <v>50</v>
      </c>
      <c r="O120" s="36"/>
      <c r="P120" s="167">
        <f>O120*H120</f>
        <v>0</v>
      </c>
      <c r="Q120" s="167">
        <v>0</v>
      </c>
      <c r="R120" s="167">
        <f>Q120*H120</f>
        <v>0</v>
      </c>
      <c r="S120" s="167">
        <v>0</v>
      </c>
      <c r="T120" s="168">
        <f>S120*H120</f>
        <v>0</v>
      </c>
      <c r="AR120" s="18" t="s">
        <v>206</v>
      </c>
      <c r="AT120" s="18" t="s">
        <v>201</v>
      </c>
      <c r="AU120" s="18" t="s">
        <v>88</v>
      </c>
      <c r="AY120" s="18" t="s">
        <v>200</v>
      </c>
      <c r="BE120" s="169">
        <f>IF(N120="základní",J120,0)</f>
        <v>0</v>
      </c>
      <c r="BF120" s="169">
        <f>IF(N120="snížená",J120,0)</f>
        <v>0</v>
      </c>
      <c r="BG120" s="169">
        <f>IF(N120="zákl. přenesená",J120,0)</f>
        <v>0</v>
      </c>
      <c r="BH120" s="169">
        <f>IF(N120="sníž. přenesená",J120,0)</f>
        <v>0</v>
      </c>
      <c r="BI120" s="169">
        <f>IF(N120="nulová",J120,0)</f>
        <v>0</v>
      </c>
      <c r="BJ120" s="18" t="s">
        <v>23</v>
      </c>
      <c r="BK120" s="169">
        <f>ROUND(I120*H120,2)</f>
        <v>0</v>
      </c>
      <c r="BL120" s="18" t="s">
        <v>206</v>
      </c>
      <c r="BM120" s="18" t="s">
        <v>800</v>
      </c>
    </row>
    <row r="121" spans="2:47" s="1" customFormat="1" ht="22.5" customHeight="1">
      <c r="B121" s="35"/>
      <c r="D121" s="170" t="s">
        <v>392</v>
      </c>
      <c r="F121" s="201" t="s">
        <v>801</v>
      </c>
      <c r="I121" s="133"/>
      <c r="L121" s="35"/>
      <c r="M121" s="64"/>
      <c r="N121" s="36"/>
      <c r="O121" s="36"/>
      <c r="P121" s="36"/>
      <c r="Q121" s="36"/>
      <c r="R121" s="36"/>
      <c r="S121" s="36"/>
      <c r="T121" s="65"/>
      <c r="AT121" s="18" t="s">
        <v>392</v>
      </c>
      <c r="AU121" s="18" t="s">
        <v>88</v>
      </c>
    </row>
    <row r="122" spans="2:65" s="1" customFormat="1" ht="22.5" customHeight="1">
      <c r="B122" s="157"/>
      <c r="C122" s="202" t="s">
        <v>290</v>
      </c>
      <c r="D122" s="202" t="s">
        <v>265</v>
      </c>
      <c r="E122" s="203" t="s">
        <v>802</v>
      </c>
      <c r="F122" s="204" t="s">
        <v>803</v>
      </c>
      <c r="G122" s="205" t="s">
        <v>740</v>
      </c>
      <c r="H122" s="206">
        <v>105</v>
      </c>
      <c r="I122" s="207"/>
      <c r="J122" s="208">
        <f>ROUND(I122*H122,2)</f>
        <v>0</v>
      </c>
      <c r="K122" s="204" t="s">
        <v>741</v>
      </c>
      <c r="L122" s="209"/>
      <c r="M122" s="210" t="s">
        <v>78</v>
      </c>
      <c r="N122" s="211" t="s">
        <v>50</v>
      </c>
      <c r="O122" s="36"/>
      <c r="P122" s="167">
        <f>O122*H122</f>
        <v>0</v>
      </c>
      <c r="Q122" s="167">
        <v>0</v>
      </c>
      <c r="R122" s="167">
        <f>Q122*H122</f>
        <v>0</v>
      </c>
      <c r="S122" s="167">
        <v>0</v>
      </c>
      <c r="T122" s="168">
        <f>S122*H122</f>
        <v>0</v>
      </c>
      <c r="AR122" s="18" t="s">
        <v>253</v>
      </c>
      <c r="AT122" s="18" t="s">
        <v>265</v>
      </c>
      <c r="AU122" s="18" t="s">
        <v>88</v>
      </c>
      <c r="AY122" s="18" t="s">
        <v>200</v>
      </c>
      <c r="BE122" s="169">
        <f>IF(N122="základní",J122,0)</f>
        <v>0</v>
      </c>
      <c r="BF122" s="169">
        <f>IF(N122="snížená",J122,0)</f>
        <v>0</v>
      </c>
      <c r="BG122" s="169">
        <f>IF(N122="zákl. přenesená",J122,0)</f>
        <v>0</v>
      </c>
      <c r="BH122" s="169">
        <f>IF(N122="sníž. přenesená",J122,0)</f>
        <v>0</v>
      </c>
      <c r="BI122" s="169">
        <f>IF(N122="nulová",J122,0)</f>
        <v>0</v>
      </c>
      <c r="BJ122" s="18" t="s">
        <v>23</v>
      </c>
      <c r="BK122" s="169">
        <f>ROUND(I122*H122,2)</f>
        <v>0</v>
      </c>
      <c r="BL122" s="18" t="s">
        <v>206</v>
      </c>
      <c r="BM122" s="18" t="s">
        <v>804</v>
      </c>
    </row>
    <row r="123" spans="2:47" s="1" customFormat="1" ht="30" customHeight="1">
      <c r="B123" s="35"/>
      <c r="D123" s="172" t="s">
        <v>392</v>
      </c>
      <c r="F123" s="185" t="s">
        <v>805</v>
      </c>
      <c r="I123" s="133"/>
      <c r="L123" s="35"/>
      <c r="M123" s="221"/>
      <c r="N123" s="222"/>
      <c r="O123" s="222"/>
      <c r="P123" s="222"/>
      <c r="Q123" s="222"/>
      <c r="R123" s="222"/>
      <c r="S123" s="222"/>
      <c r="T123" s="223"/>
      <c r="AT123" s="18" t="s">
        <v>392</v>
      </c>
      <c r="AU123" s="18" t="s">
        <v>88</v>
      </c>
    </row>
    <row r="124" spans="2:12" s="1" customFormat="1" ht="6.75" customHeight="1">
      <c r="B124" s="50"/>
      <c r="C124" s="51"/>
      <c r="D124" s="51"/>
      <c r="E124" s="51"/>
      <c r="F124" s="51"/>
      <c r="G124" s="51"/>
      <c r="H124" s="51"/>
      <c r="I124" s="118"/>
      <c r="J124" s="51"/>
      <c r="K124" s="51"/>
      <c r="L124" s="35"/>
    </row>
    <row r="353" ht="13.5">
      <c r="AT353" s="189"/>
    </row>
  </sheetData>
  <sheetProtection password="CC35" sheet="1" objects="1" scenarios="1" formatColumns="0" formatRows="0" sort="0" autoFilter="0"/>
  <autoFilter ref="C77:K77"/>
  <mergeCells count="9">
    <mergeCell ref="E70:H70"/>
    <mergeCell ref="G1:H1"/>
    <mergeCell ref="L2:V2"/>
    <mergeCell ref="E7:H7"/>
    <mergeCell ref="E9:H9"/>
    <mergeCell ref="E24:H24"/>
    <mergeCell ref="E45:H45"/>
    <mergeCell ref="E47:H47"/>
    <mergeCell ref="E68:H68"/>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52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53"/>
      <c r="C1" s="253"/>
      <c r="D1" s="252" t="s">
        <v>1</v>
      </c>
      <c r="E1" s="253"/>
      <c r="F1" s="254" t="s">
        <v>1802</v>
      </c>
      <c r="G1" s="378" t="s">
        <v>1803</v>
      </c>
      <c r="H1" s="378"/>
      <c r="I1" s="259"/>
      <c r="J1" s="254" t="s">
        <v>1804</v>
      </c>
      <c r="K1" s="252" t="s">
        <v>108</v>
      </c>
      <c r="L1" s="254" t="s">
        <v>1805</v>
      </c>
      <c r="M1" s="254"/>
      <c r="N1" s="254"/>
      <c r="O1" s="254"/>
      <c r="P1" s="254"/>
      <c r="Q1" s="254"/>
      <c r="R1" s="254"/>
      <c r="S1" s="254"/>
      <c r="T1" s="254"/>
      <c r="U1" s="250"/>
      <c r="V1" s="250"/>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42"/>
      <c r="M2" s="342"/>
      <c r="N2" s="342"/>
      <c r="O2" s="342"/>
      <c r="P2" s="342"/>
      <c r="Q2" s="342"/>
      <c r="R2" s="342"/>
      <c r="S2" s="342"/>
      <c r="T2" s="342"/>
      <c r="U2" s="342"/>
      <c r="V2" s="342"/>
      <c r="AT2" s="18" t="s">
        <v>94</v>
      </c>
    </row>
    <row r="3" spans="2:46" ht="6.75" customHeight="1">
      <c r="B3" s="19"/>
      <c r="C3" s="20"/>
      <c r="D3" s="20"/>
      <c r="E3" s="20"/>
      <c r="F3" s="20"/>
      <c r="G3" s="20"/>
      <c r="H3" s="20"/>
      <c r="I3" s="94"/>
      <c r="J3" s="20"/>
      <c r="K3" s="21"/>
      <c r="AT3" s="18" t="s">
        <v>88</v>
      </c>
    </row>
    <row r="4" spans="2:46" ht="36.75" customHeight="1">
      <c r="B4" s="22"/>
      <c r="C4" s="23"/>
      <c r="D4" s="24" t="s">
        <v>113</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79" t="str">
        <f>'Rekapitulace stavby'!K6</f>
        <v>Oprava komunikace Dr. M. Horákové v úseku Melantrichova – Hradební</v>
      </c>
      <c r="F7" s="371"/>
      <c r="G7" s="371"/>
      <c r="H7" s="371"/>
      <c r="I7" s="95"/>
      <c r="J7" s="23"/>
      <c r="K7" s="25"/>
    </row>
    <row r="8" spans="2:11" s="1" customFormat="1" ht="15">
      <c r="B8" s="35"/>
      <c r="C8" s="36"/>
      <c r="D8" s="31" t="s">
        <v>123</v>
      </c>
      <c r="E8" s="36"/>
      <c r="F8" s="36"/>
      <c r="G8" s="36"/>
      <c r="H8" s="36"/>
      <c r="I8" s="96"/>
      <c r="J8" s="36"/>
      <c r="K8" s="39"/>
    </row>
    <row r="9" spans="2:11" s="1" customFormat="1" ht="36.75" customHeight="1">
      <c r="B9" s="35"/>
      <c r="C9" s="36"/>
      <c r="D9" s="36"/>
      <c r="E9" s="380" t="s">
        <v>806</v>
      </c>
      <c r="F9" s="364"/>
      <c r="G9" s="364"/>
      <c r="H9" s="364"/>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20</v>
      </c>
      <c r="G11" s="36"/>
      <c r="H11" s="36"/>
      <c r="I11" s="97" t="s">
        <v>21</v>
      </c>
      <c r="J11" s="29" t="s">
        <v>78</v>
      </c>
      <c r="K11" s="39"/>
    </row>
    <row r="12" spans="2:11" s="1" customFormat="1" ht="14.25" customHeight="1">
      <c r="B12" s="35"/>
      <c r="C12" s="36"/>
      <c r="D12" s="31" t="s">
        <v>24</v>
      </c>
      <c r="E12" s="36"/>
      <c r="F12" s="29" t="s">
        <v>25</v>
      </c>
      <c r="G12" s="36"/>
      <c r="H12" s="36"/>
      <c r="I12" s="97" t="s">
        <v>26</v>
      </c>
      <c r="J12" s="98" t="str">
        <f>'Rekapitulace stavby'!AN8</f>
        <v>3.3.2016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30</v>
      </c>
      <c r="E14" s="36"/>
      <c r="F14" s="36"/>
      <c r="G14" s="36"/>
      <c r="H14" s="36"/>
      <c r="I14" s="97" t="s">
        <v>31</v>
      </c>
      <c r="J14" s="29" t="s">
        <v>32</v>
      </c>
      <c r="K14" s="39"/>
    </row>
    <row r="15" spans="2:11" s="1" customFormat="1" ht="18" customHeight="1">
      <c r="B15" s="35"/>
      <c r="C15" s="36"/>
      <c r="D15" s="36"/>
      <c r="E15" s="29" t="s">
        <v>33</v>
      </c>
      <c r="F15" s="36"/>
      <c r="G15" s="36"/>
      <c r="H15" s="36"/>
      <c r="I15" s="97" t="s">
        <v>34</v>
      </c>
      <c r="J15" s="29" t="s">
        <v>35</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36</v>
      </c>
      <c r="E17" s="36"/>
      <c r="F17" s="36"/>
      <c r="G17" s="36"/>
      <c r="H17" s="36"/>
      <c r="I17" s="97" t="s">
        <v>31</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34</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38</v>
      </c>
      <c r="E20" s="36"/>
      <c r="F20" s="36"/>
      <c r="G20" s="36"/>
      <c r="H20" s="36"/>
      <c r="I20" s="97" t="s">
        <v>31</v>
      </c>
      <c r="J20" s="29" t="s">
        <v>39</v>
      </c>
      <c r="K20" s="39"/>
    </row>
    <row r="21" spans="2:11" s="1" customFormat="1" ht="18" customHeight="1">
      <c r="B21" s="35"/>
      <c r="C21" s="36"/>
      <c r="D21" s="36"/>
      <c r="E21" s="29" t="s">
        <v>40</v>
      </c>
      <c r="F21" s="36"/>
      <c r="G21" s="36"/>
      <c r="H21" s="36"/>
      <c r="I21" s="97" t="s">
        <v>34</v>
      </c>
      <c r="J21" s="29" t="s">
        <v>41</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43</v>
      </c>
      <c r="E23" s="36"/>
      <c r="F23" s="36"/>
      <c r="G23" s="36"/>
      <c r="H23" s="36"/>
      <c r="I23" s="96"/>
      <c r="J23" s="36"/>
      <c r="K23" s="39"/>
    </row>
    <row r="24" spans="2:11" s="6" customFormat="1" ht="22.5" customHeight="1">
      <c r="B24" s="99"/>
      <c r="C24" s="100"/>
      <c r="D24" s="100"/>
      <c r="E24" s="374" t="s">
        <v>78</v>
      </c>
      <c r="F24" s="381"/>
      <c r="G24" s="381"/>
      <c r="H24" s="381"/>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4"/>
      <c r="J26" s="62"/>
      <c r="K26" s="105"/>
    </row>
    <row r="27" spans="2:11" s="1" customFormat="1" ht="24.75" customHeight="1">
      <c r="B27" s="35"/>
      <c r="C27" s="36"/>
      <c r="D27" s="106" t="s">
        <v>45</v>
      </c>
      <c r="E27" s="36"/>
      <c r="F27" s="36"/>
      <c r="G27" s="36"/>
      <c r="H27" s="36"/>
      <c r="I27" s="96"/>
      <c r="J27" s="107">
        <f>ROUND(J88,2)</f>
        <v>0</v>
      </c>
      <c r="K27" s="39"/>
    </row>
    <row r="28" spans="2:11" s="1" customFormat="1" ht="6.75" customHeight="1">
      <c r="B28" s="35"/>
      <c r="C28" s="36"/>
      <c r="D28" s="62"/>
      <c r="E28" s="62"/>
      <c r="F28" s="62"/>
      <c r="G28" s="62"/>
      <c r="H28" s="62"/>
      <c r="I28" s="104"/>
      <c r="J28" s="62"/>
      <c r="K28" s="105"/>
    </row>
    <row r="29" spans="2:11" s="1" customFormat="1" ht="14.25" customHeight="1">
      <c r="B29" s="35"/>
      <c r="C29" s="36"/>
      <c r="D29" s="36"/>
      <c r="E29" s="36"/>
      <c r="F29" s="40" t="s">
        <v>47</v>
      </c>
      <c r="G29" s="36"/>
      <c r="H29" s="36"/>
      <c r="I29" s="108" t="s">
        <v>46</v>
      </c>
      <c r="J29" s="40" t="s">
        <v>48</v>
      </c>
      <c r="K29" s="39"/>
    </row>
    <row r="30" spans="2:11" s="1" customFormat="1" ht="14.25" customHeight="1">
      <c r="B30" s="35"/>
      <c r="C30" s="36"/>
      <c r="D30" s="43" t="s">
        <v>49</v>
      </c>
      <c r="E30" s="43" t="s">
        <v>50</v>
      </c>
      <c r="F30" s="109">
        <f>ROUND(SUM(BE88:BE519),2)</f>
        <v>0</v>
      </c>
      <c r="G30" s="36"/>
      <c r="H30" s="36"/>
      <c r="I30" s="110">
        <v>0.21</v>
      </c>
      <c r="J30" s="109">
        <f>ROUND(ROUND((SUM(BE88:BE519)),2)*I30,2)</f>
        <v>0</v>
      </c>
      <c r="K30" s="39"/>
    </row>
    <row r="31" spans="2:11" s="1" customFormat="1" ht="14.25" customHeight="1">
      <c r="B31" s="35"/>
      <c r="C31" s="36"/>
      <c r="D31" s="36"/>
      <c r="E31" s="43" t="s">
        <v>51</v>
      </c>
      <c r="F31" s="109">
        <f>ROUND(SUM(BF88:BF519),2)</f>
        <v>0</v>
      </c>
      <c r="G31" s="36"/>
      <c r="H31" s="36"/>
      <c r="I31" s="110">
        <v>0.15</v>
      </c>
      <c r="J31" s="109">
        <f>ROUND(ROUND((SUM(BF88:BF519)),2)*I31,2)</f>
        <v>0</v>
      </c>
      <c r="K31" s="39"/>
    </row>
    <row r="32" spans="2:11" s="1" customFormat="1" ht="14.25" customHeight="1" hidden="1">
      <c r="B32" s="35"/>
      <c r="C32" s="36"/>
      <c r="D32" s="36"/>
      <c r="E32" s="43" t="s">
        <v>52</v>
      </c>
      <c r="F32" s="109">
        <f>ROUND(SUM(BG88:BG519),2)</f>
        <v>0</v>
      </c>
      <c r="G32" s="36"/>
      <c r="H32" s="36"/>
      <c r="I32" s="110">
        <v>0.21</v>
      </c>
      <c r="J32" s="109">
        <v>0</v>
      </c>
      <c r="K32" s="39"/>
    </row>
    <row r="33" spans="2:11" s="1" customFormat="1" ht="14.25" customHeight="1" hidden="1">
      <c r="B33" s="35"/>
      <c r="C33" s="36"/>
      <c r="D33" s="36"/>
      <c r="E33" s="43" t="s">
        <v>53</v>
      </c>
      <c r="F33" s="109">
        <f>ROUND(SUM(BH88:BH519),2)</f>
        <v>0</v>
      </c>
      <c r="G33" s="36"/>
      <c r="H33" s="36"/>
      <c r="I33" s="110">
        <v>0.15</v>
      </c>
      <c r="J33" s="109">
        <v>0</v>
      </c>
      <c r="K33" s="39"/>
    </row>
    <row r="34" spans="2:11" s="1" customFormat="1" ht="14.25" customHeight="1" hidden="1">
      <c r="B34" s="35"/>
      <c r="C34" s="36"/>
      <c r="D34" s="36"/>
      <c r="E34" s="43" t="s">
        <v>54</v>
      </c>
      <c r="F34" s="109">
        <f>ROUND(SUM(BI88:BI519),2)</f>
        <v>0</v>
      </c>
      <c r="G34" s="36"/>
      <c r="H34" s="36"/>
      <c r="I34" s="110">
        <v>0</v>
      </c>
      <c r="J34" s="109">
        <v>0</v>
      </c>
      <c r="K34" s="39"/>
    </row>
    <row r="35" spans="2:11" s="1" customFormat="1" ht="6.75" customHeight="1">
      <c r="B35" s="35"/>
      <c r="C35" s="36"/>
      <c r="D35" s="36"/>
      <c r="E35" s="36"/>
      <c r="F35" s="36"/>
      <c r="G35" s="36"/>
      <c r="H35" s="36"/>
      <c r="I35" s="96"/>
      <c r="J35" s="36"/>
      <c r="K35" s="39"/>
    </row>
    <row r="36" spans="2:11" s="1" customFormat="1" ht="24.75" customHeight="1">
      <c r="B36" s="35"/>
      <c r="C36" s="111"/>
      <c r="D36" s="112" t="s">
        <v>55</v>
      </c>
      <c r="E36" s="66"/>
      <c r="F36" s="66"/>
      <c r="G36" s="113" t="s">
        <v>56</v>
      </c>
      <c r="H36" s="114" t="s">
        <v>57</v>
      </c>
      <c r="I36" s="115"/>
      <c r="J36" s="116">
        <f>SUM(J27:J34)</f>
        <v>0</v>
      </c>
      <c r="K36" s="117"/>
    </row>
    <row r="37" spans="2:11" s="1" customFormat="1" ht="14.25" customHeight="1">
      <c r="B37" s="50"/>
      <c r="C37" s="51"/>
      <c r="D37" s="51"/>
      <c r="E37" s="51"/>
      <c r="F37" s="51"/>
      <c r="G37" s="51"/>
      <c r="H37" s="51"/>
      <c r="I37" s="118"/>
      <c r="J37" s="51"/>
      <c r="K37" s="52"/>
    </row>
    <row r="41" spans="2:11" s="1" customFormat="1" ht="6.75" customHeight="1">
      <c r="B41" s="53"/>
      <c r="C41" s="54"/>
      <c r="D41" s="54"/>
      <c r="E41" s="54"/>
      <c r="F41" s="54"/>
      <c r="G41" s="54"/>
      <c r="H41" s="54"/>
      <c r="I41" s="119"/>
      <c r="J41" s="54"/>
      <c r="K41" s="120"/>
    </row>
    <row r="42" spans="2:11" s="1" customFormat="1" ht="36.75" customHeight="1">
      <c r="B42" s="35"/>
      <c r="C42" s="24" t="s">
        <v>173</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79" t="str">
        <f>E7</f>
        <v>Oprava komunikace Dr. M. Horákové v úseku Melantrichova – Hradební</v>
      </c>
      <c r="F45" s="364"/>
      <c r="G45" s="364"/>
      <c r="H45" s="364"/>
      <c r="I45" s="96"/>
      <c r="J45" s="36"/>
      <c r="K45" s="39"/>
    </row>
    <row r="46" spans="2:11" s="1" customFormat="1" ht="14.25" customHeight="1">
      <c r="B46" s="35"/>
      <c r="C46" s="31" t="s">
        <v>123</v>
      </c>
      <c r="D46" s="36"/>
      <c r="E46" s="36"/>
      <c r="F46" s="36"/>
      <c r="G46" s="36"/>
      <c r="H46" s="36"/>
      <c r="I46" s="96"/>
      <c r="J46" s="36"/>
      <c r="K46" s="39"/>
    </row>
    <row r="47" spans="2:11" s="1" customFormat="1" ht="23.25" customHeight="1">
      <c r="B47" s="35"/>
      <c r="C47" s="36"/>
      <c r="D47" s="36"/>
      <c r="E47" s="380" t="str">
        <f>E9</f>
        <v>03 - SO 301 - Rekonstrukce dešťové kanalizace</v>
      </c>
      <c r="F47" s="364"/>
      <c r="G47" s="364"/>
      <c r="H47" s="364"/>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24</v>
      </c>
      <c r="D49" s="36"/>
      <c r="E49" s="36"/>
      <c r="F49" s="29" t="str">
        <f>F12</f>
        <v>Liberec</v>
      </c>
      <c r="G49" s="36"/>
      <c r="H49" s="36"/>
      <c r="I49" s="97" t="s">
        <v>26</v>
      </c>
      <c r="J49" s="98" t="str">
        <f>IF(J12="","",J12)</f>
        <v>3.3.2016</v>
      </c>
      <c r="K49" s="39"/>
    </row>
    <row r="50" spans="2:11" s="1" customFormat="1" ht="6.75" customHeight="1">
      <c r="B50" s="35"/>
      <c r="C50" s="36"/>
      <c r="D50" s="36"/>
      <c r="E50" s="36"/>
      <c r="F50" s="36"/>
      <c r="G50" s="36"/>
      <c r="H50" s="36"/>
      <c r="I50" s="96"/>
      <c r="J50" s="36"/>
      <c r="K50" s="39"/>
    </row>
    <row r="51" spans="2:11" s="1" customFormat="1" ht="15">
      <c r="B51" s="35"/>
      <c r="C51" s="31" t="s">
        <v>30</v>
      </c>
      <c r="D51" s="36"/>
      <c r="E51" s="36"/>
      <c r="F51" s="29" t="str">
        <f>E15</f>
        <v>Statutární město Liberec</v>
      </c>
      <c r="G51" s="36"/>
      <c r="H51" s="36"/>
      <c r="I51" s="97" t="s">
        <v>38</v>
      </c>
      <c r="J51" s="29" t="str">
        <f>E21</f>
        <v>SNOWPLAN, spol. s r.o.</v>
      </c>
      <c r="K51" s="39"/>
    </row>
    <row r="52" spans="2:11" s="1" customFormat="1" ht="14.25" customHeight="1">
      <c r="B52" s="35"/>
      <c r="C52" s="31" t="s">
        <v>36</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1" t="s">
        <v>174</v>
      </c>
      <c r="D54" s="111"/>
      <c r="E54" s="111"/>
      <c r="F54" s="111"/>
      <c r="G54" s="111"/>
      <c r="H54" s="111"/>
      <c r="I54" s="122"/>
      <c r="J54" s="123" t="s">
        <v>175</v>
      </c>
      <c r="K54" s="124"/>
    </row>
    <row r="55" spans="2:11" s="1" customFormat="1" ht="9.75" customHeight="1">
      <c r="B55" s="35"/>
      <c r="C55" s="36"/>
      <c r="D55" s="36"/>
      <c r="E55" s="36"/>
      <c r="F55" s="36"/>
      <c r="G55" s="36"/>
      <c r="H55" s="36"/>
      <c r="I55" s="96"/>
      <c r="J55" s="36"/>
      <c r="K55" s="39"/>
    </row>
    <row r="56" spans="2:47" s="1" customFormat="1" ht="29.25" customHeight="1">
      <c r="B56" s="35"/>
      <c r="C56" s="125" t="s">
        <v>176</v>
      </c>
      <c r="D56" s="36"/>
      <c r="E56" s="36"/>
      <c r="F56" s="36"/>
      <c r="G56" s="36"/>
      <c r="H56" s="36"/>
      <c r="I56" s="96"/>
      <c r="J56" s="107">
        <f>J88</f>
        <v>0</v>
      </c>
      <c r="K56" s="39"/>
      <c r="AU56" s="18" t="s">
        <v>177</v>
      </c>
    </row>
    <row r="57" spans="2:11" s="7" customFormat="1" ht="24.75" customHeight="1">
      <c r="B57" s="126"/>
      <c r="C57" s="127"/>
      <c r="D57" s="128" t="s">
        <v>733</v>
      </c>
      <c r="E57" s="129"/>
      <c r="F57" s="129"/>
      <c r="G57" s="129"/>
      <c r="H57" s="129"/>
      <c r="I57" s="130"/>
      <c r="J57" s="131">
        <f>J89</f>
        <v>0</v>
      </c>
      <c r="K57" s="132"/>
    </row>
    <row r="58" spans="2:11" s="11" customFormat="1" ht="19.5" customHeight="1">
      <c r="B58" s="190"/>
      <c r="C58" s="191"/>
      <c r="D58" s="192" t="s">
        <v>807</v>
      </c>
      <c r="E58" s="193"/>
      <c r="F58" s="193"/>
      <c r="G58" s="193"/>
      <c r="H58" s="193"/>
      <c r="I58" s="194"/>
      <c r="J58" s="195">
        <f>J90</f>
        <v>0</v>
      </c>
      <c r="K58" s="196"/>
    </row>
    <row r="59" spans="2:11" s="11" customFormat="1" ht="19.5" customHeight="1">
      <c r="B59" s="190"/>
      <c r="C59" s="191"/>
      <c r="D59" s="192" t="s">
        <v>808</v>
      </c>
      <c r="E59" s="193"/>
      <c r="F59" s="193"/>
      <c r="G59" s="193"/>
      <c r="H59" s="193"/>
      <c r="I59" s="194"/>
      <c r="J59" s="195">
        <f>J268</f>
        <v>0</v>
      </c>
      <c r="K59" s="196"/>
    </row>
    <row r="60" spans="2:11" s="11" customFormat="1" ht="19.5" customHeight="1">
      <c r="B60" s="190"/>
      <c r="C60" s="191"/>
      <c r="D60" s="192" t="s">
        <v>809</v>
      </c>
      <c r="E60" s="193"/>
      <c r="F60" s="193"/>
      <c r="G60" s="193"/>
      <c r="H60" s="193"/>
      <c r="I60" s="194"/>
      <c r="J60" s="195">
        <f>J284</f>
        <v>0</v>
      </c>
      <c r="K60" s="196"/>
    </row>
    <row r="61" spans="2:11" s="11" customFormat="1" ht="19.5" customHeight="1">
      <c r="B61" s="190"/>
      <c r="C61" s="191"/>
      <c r="D61" s="192" t="s">
        <v>810</v>
      </c>
      <c r="E61" s="193"/>
      <c r="F61" s="193"/>
      <c r="G61" s="193"/>
      <c r="H61" s="193"/>
      <c r="I61" s="194"/>
      <c r="J61" s="195">
        <f>J334</f>
        <v>0</v>
      </c>
      <c r="K61" s="196"/>
    </row>
    <row r="62" spans="2:11" s="11" customFormat="1" ht="19.5" customHeight="1">
      <c r="B62" s="190"/>
      <c r="C62" s="191"/>
      <c r="D62" s="192" t="s">
        <v>811</v>
      </c>
      <c r="E62" s="193"/>
      <c r="F62" s="193"/>
      <c r="G62" s="193"/>
      <c r="H62" s="193"/>
      <c r="I62" s="194"/>
      <c r="J62" s="195">
        <f>J374</f>
        <v>0</v>
      </c>
      <c r="K62" s="196"/>
    </row>
    <row r="63" spans="2:11" s="11" customFormat="1" ht="19.5" customHeight="1">
      <c r="B63" s="190"/>
      <c r="C63" s="191"/>
      <c r="D63" s="192" t="s">
        <v>812</v>
      </c>
      <c r="E63" s="193"/>
      <c r="F63" s="193"/>
      <c r="G63" s="193"/>
      <c r="H63" s="193"/>
      <c r="I63" s="194"/>
      <c r="J63" s="195">
        <f>J382</f>
        <v>0</v>
      </c>
      <c r="K63" s="196"/>
    </row>
    <row r="64" spans="2:11" s="11" customFormat="1" ht="19.5" customHeight="1">
      <c r="B64" s="190"/>
      <c r="C64" s="191"/>
      <c r="D64" s="192" t="s">
        <v>734</v>
      </c>
      <c r="E64" s="193"/>
      <c r="F64" s="193"/>
      <c r="G64" s="193"/>
      <c r="H64" s="193"/>
      <c r="I64" s="194"/>
      <c r="J64" s="195">
        <f>J475</f>
        <v>0</v>
      </c>
      <c r="K64" s="196"/>
    </row>
    <row r="65" spans="2:11" s="11" customFormat="1" ht="19.5" customHeight="1">
      <c r="B65" s="190"/>
      <c r="C65" s="191"/>
      <c r="D65" s="192" t="s">
        <v>813</v>
      </c>
      <c r="E65" s="193"/>
      <c r="F65" s="193"/>
      <c r="G65" s="193"/>
      <c r="H65" s="193"/>
      <c r="I65" s="194"/>
      <c r="J65" s="195">
        <f>J486</f>
        <v>0</v>
      </c>
      <c r="K65" s="196"/>
    </row>
    <row r="66" spans="2:11" s="11" customFormat="1" ht="19.5" customHeight="1">
      <c r="B66" s="190"/>
      <c r="C66" s="191"/>
      <c r="D66" s="192" t="s">
        <v>814</v>
      </c>
      <c r="E66" s="193"/>
      <c r="F66" s="193"/>
      <c r="G66" s="193"/>
      <c r="H66" s="193"/>
      <c r="I66" s="194"/>
      <c r="J66" s="195">
        <f>J509</f>
        <v>0</v>
      </c>
      <c r="K66" s="196"/>
    </row>
    <row r="67" spans="2:11" s="7" customFormat="1" ht="24.75" customHeight="1">
      <c r="B67" s="126"/>
      <c r="C67" s="127"/>
      <c r="D67" s="128" t="s">
        <v>815</v>
      </c>
      <c r="E67" s="129"/>
      <c r="F67" s="129"/>
      <c r="G67" s="129"/>
      <c r="H67" s="129"/>
      <c r="I67" s="130"/>
      <c r="J67" s="131">
        <f>J512</f>
        <v>0</v>
      </c>
      <c r="K67" s="132"/>
    </row>
    <row r="68" spans="2:11" s="11" customFormat="1" ht="19.5" customHeight="1">
      <c r="B68" s="190"/>
      <c r="C68" s="191"/>
      <c r="D68" s="192" t="s">
        <v>816</v>
      </c>
      <c r="E68" s="193"/>
      <c r="F68" s="193"/>
      <c r="G68" s="193"/>
      <c r="H68" s="193"/>
      <c r="I68" s="194"/>
      <c r="J68" s="195">
        <f>J513</f>
        <v>0</v>
      </c>
      <c r="K68" s="196"/>
    </row>
    <row r="69" spans="2:11" s="1" customFormat="1" ht="21.75" customHeight="1">
      <c r="B69" s="35"/>
      <c r="C69" s="36"/>
      <c r="D69" s="36"/>
      <c r="E69" s="36"/>
      <c r="F69" s="36"/>
      <c r="G69" s="36"/>
      <c r="H69" s="36"/>
      <c r="I69" s="96"/>
      <c r="J69" s="36"/>
      <c r="K69" s="39"/>
    </row>
    <row r="70" spans="2:11" s="1" customFormat="1" ht="6.75" customHeight="1">
      <c r="B70" s="50"/>
      <c r="C70" s="51"/>
      <c r="D70" s="51"/>
      <c r="E70" s="51"/>
      <c r="F70" s="51"/>
      <c r="G70" s="51"/>
      <c r="H70" s="51"/>
      <c r="I70" s="118"/>
      <c r="J70" s="51"/>
      <c r="K70" s="52"/>
    </row>
    <row r="74" spans="2:12" s="1" customFormat="1" ht="6.75" customHeight="1">
      <c r="B74" s="53"/>
      <c r="C74" s="54"/>
      <c r="D74" s="54"/>
      <c r="E74" s="54"/>
      <c r="F74" s="54"/>
      <c r="G74" s="54"/>
      <c r="H74" s="54"/>
      <c r="I74" s="119"/>
      <c r="J74" s="54"/>
      <c r="K74" s="54"/>
      <c r="L74" s="35"/>
    </row>
    <row r="75" spans="2:12" s="1" customFormat="1" ht="36.75" customHeight="1">
      <c r="B75" s="35"/>
      <c r="C75" s="55" t="s">
        <v>185</v>
      </c>
      <c r="I75" s="133"/>
      <c r="L75" s="35"/>
    </row>
    <row r="76" spans="2:12" s="1" customFormat="1" ht="6.75" customHeight="1">
      <c r="B76" s="35"/>
      <c r="I76" s="133"/>
      <c r="L76" s="35"/>
    </row>
    <row r="77" spans="2:12" s="1" customFormat="1" ht="14.25" customHeight="1">
      <c r="B77" s="35"/>
      <c r="C77" s="57" t="s">
        <v>16</v>
      </c>
      <c r="I77" s="133"/>
      <c r="L77" s="35"/>
    </row>
    <row r="78" spans="2:12" s="1" customFormat="1" ht="22.5" customHeight="1">
      <c r="B78" s="35"/>
      <c r="E78" s="382" t="str">
        <f>E7</f>
        <v>Oprava komunikace Dr. M. Horákové v úseku Melantrichova – Hradební</v>
      </c>
      <c r="F78" s="359"/>
      <c r="G78" s="359"/>
      <c r="H78" s="359"/>
      <c r="I78" s="133"/>
      <c r="L78" s="35"/>
    </row>
    <row r="79" spans="2:12" s="1" customFormat="1" ht="14.25" customHeight="1">
      <c r="B79" s="35"/>
      <c r="C79" s="57" t="s">
        <v>123</v>
      </c>
      <c r="I79" s="133"/>
      <c r="L79" s="35"/>
    </row>
    <row r="80" spans="2:12" s="1" customFormat="1" ht="23.25" customHeight="1">
      <c r="B80" s="35"/>
      <c r="E80" s="356" t="str">
        <f>E9</f>
        <v>03 - SO 301 - Rekonstrukce dešťové kanalizace</v>
      </c>
      <c r="F80" s="359"/>
      <c r="G80" s="359"/>
      <c r="H80" s="359"/>
      <c r="I80" s="133"/>
      <c r="L80" s="35"/>
    </row>
    <row r="81" spans="2:12" s="1" customFormat="1" ht="6.75" customHeight="1">
      <c r="B81" s="35"/>
      <c r="I81" s="133"/>
      <c r="L81" s="35"/>
    </row>
    <row r="82" spans="2:12" s="1" customFormat="1" ht="18" customHeight="1">
      <c r="B82" s="35"/>
      <c r="C82" s="57" t="s">
        <v>24</v>
      </c>
      <c r="F82" s="134" t="str">
        <f>F12</f>
        <v>Liberec</v>
      </c>
      <c r="I82" s="135" t="s">
        <v>26</v>
      </c>
      <c r="J82" s="61" t="str">
        <f>IF(J12="","",J12)</f>
        <v>3.3.2016</v>
      </c>
      <c r="L82" s="35"/>
    </row>
    <row r="83" spans="2:12" s="1" customFormat="1" ht="6.75" customHeight="1">
      <c r="B83" s="35"/>
      <c r="I83" s="133"/>
      <c r="L83" s="35"/>
    </row>
    <row r="84" spans="2:12" s="1" customFormat="1" ht="15">
      <c r="B84" s="35"/>
      <c r="C84" s="57" t="s">
        <v>30</v>
      </c>
      <c r="F84" s="134" t="str">
        <f>E15</f>
        <v>Statutární město Liberec</v>
      </c>
      <c r="I84" s="135" t="s">
        <v>38</v>
      </c>
      <c r="J84" s="134" t="str">
        <f>E21</f>
        <v>SNOWPLAN, spol. s r.o.</v>
      </c>
      <c r="L84" s="35"/>
    </row>
    <row r="85" spans="2:12" s="1" customFormat="1" ht="14.25" customHeight="1">
      <c r="B85" s="35"/>
      <c r="C85" s="57" t="s">
        <v>36</v>
      </c>
      <c r="F85" s="134">
        <f>IF(E18="","",E18)</f>
      </c>
      <c r="I85" s="133"/>
      <c r="L85" s="35"/>
    </row>
    <row r="86" spans="2:12" s="1" customFormat="1" ht="9.75" customHeight="1">
      <c r="B86" s="35"/>
      <c r="I86" s="133"/>
      <c r="L86" s="35"/>
    </row>
    <row r="87" spans="2:20" s="8" customFormat="1" ht="29.25" customHeight="1">
      <c r="B87" s="136"/>
      <c r="C87" s="137" t="s">
        <v>186</v>
      </c>
      <c r="D87" s="138" t="s">
        <v>64</v>
      </c>
      <c r="E87" s="138" t="s">
        <v>60</v>
      </c>
      <c r="F87" s="138" t="s">
        <v>187</v>
      </c>
      <c r="G87" s="138" t="s">
        <v>188</v>
      </c>
      <c r="H87" s="138" t="s">
        <v>189</v>
      </c>
      <c r="I87" s="139" t="s">
        <v>190</v>
      </c>
      <c r="J87" s="138" t="s">
        <v>175</v>
      </c>
      <c r="K87" s="140" t="s">
        <v>191</v>
      </c>
      <c r="L87" s="136"/>
      <c r="M87" s="68" t="s">
        <v>192</v>
      </c>
      <c r="N87" s="69" t="s">
        <v>49</v>
      </c>
      <c r="O87" s="69" t="s">
        <v>193</v>
      </c>
      <c r="P87" s="69" t="s">
        <v>194</v>
      </c>
      <c r="Q87" s="69" t="s">
        <v>195</v>
      </c>
      <c r="R87" s="69" t="s">
        <v>196</v>
      </c>
      <c r="S87" s="69" t="s">
        <v>197</v>
      </c>
      <c r="T87" s="70" t="s">
        <v>198</v>
      </c>
    </row>
    <row r="88" spans="2:63" s="1" customFormat="1" ht="29.25" customHeight="1">
      <c r="B88" s="35"/>
      <c r="C88" s="72" t="s">
        <v>176</v>
      </c>
      <c r="I88" s="133"/>
      <c r="J88" s="141">
        <f>BK88</f>
        <v>0</v>
      </c>
      <c r="L88" s="35"/>
      <c r="M88" s="71"/>
      <c r="N88" s="62"/>
      <c r="O88" s="62"/>
      <c r="P88" s="142">
        <f>P89+P512</f>
        <v>0</v>
      </c>
      <c r="Q88" s="62"/>
      <c r="R88" s="142">
        <f>R89+R512</f>
        <v>327.43808219999994</v>
      </c>
      <c r="S88" s="62"/>
      <c r="T88" s="143">
        <f>T89+T512</f>
        <v>135.97803</v>
      </c>
      <c r="AT88" s="18" t="s">
        <v>79</v>
      </c>
      <c r="AU88" s="18" t="s">
        <v>177</v>
      </c>
      <c r="BK88" s="144">
        <f>BK89+BK512</f>
        <v>0</v>
      </c>
    </row>
    <row r="89" spans="2:63" s="9" customFormat="1" ht="36.75" customHeight="1">
      <c r="B89" s="145"/>
      <c r="D89" s="154" t="s">
        <v>79</v>
      </c>
      <c r="E89" s="197" t="s">
        <v>735</v>
      </c>
      <c r="F89" s="197" t="s">
        <v>736</v>
      </c>
      <c r="I89" s="148"/>
      <c r="J89" s="198">
        <f>BK89</f>
        <v>0</v>
      </c>
      <c r="L89" s="145"/>
      <c r="M89" s="150"/>
      <c r="N89" s="151"/>
      <c r="O89" s="151"/>
      <c r="P89" s="152">
        <f>P90+P268+P284+P334+P374+P382+P475+P486+P509</f>
        <v>0</v>
      </c>
      <c r="Q89" s="151"/>
      <c r="R89" s="152">
        <f>R90+R268+R284+R334+R374+R382+R475+R486+R509</f>
        <v>327.41408219999994</v>
      </c>
      <c r="S89" s="151"/>
      <c r="T89" s="153">
        <f>T90+T268+T284+T334+T374+T382+T475+T486+T509</f>
        <v>135.63995</v>
      </c>
      <c r="AR89" s="154" t="s">
        <v>23</v>
      </c>
      <c r="AT89" s="155" t="s">
        <v>79</v>
      </c>
      <c r="AU89" s="155" t="s">
        <v>80</v>
      </c>
      <c r="AY89" s="154" t="s">
        <v>200</v>
      </c>
      <c r="BK89" s="156">
        <f>BK90+BK268+BK284+BK334+BK374+BK382+BK475+BK486+BK509</f>
        <v>0</v>
      </c>
    </row>
    <row r="90" spans="2:63" s="9" customFormat="1" ht="19.5" customHeight="1">
      <c r="B90" s="145"/>
      <c r="D90" s="146" t="s">
        <v>79</v>
      </c>
      <c r="E90" s="199" t="s">
        <v>23</v>
      </c>
      <c r="F90" s="199" t="s">
        <v>225</v>
      </c>
      <c r="I90" s="148"/>
      <c r="J90" s="200">
        <f>BK90</f>
        <v>0</v>
      </c>
      <c r="L90" s="145"/>
      <c r="M90" s="150"/>
      <c r="N90" s="151"/>
      <c r="O90" s="151"/>
      <c r="P90" s="152">
        <f>SUM(P91:P267)</f>
        <v>0</v>
      </c>
      <c r="Q90" s="151"/>
      <c r="R90" s="152">
        <f>SUM(R91:R267)</f>
        <v>4.8952509200000005</v>
      </c>
      <c r="S90" s="151"/>
      <c r="T90" s="153">
        <f>SUM(T91:T267)</f>
        <v>2.2099</v>
      </c>
      <c r="AR90" s="154" t="s">
        <v>23</v>
      </c>
      <c r="AT90" s="155" t="s">
        <v>79</v>
      </c>
      <c r="AU90" s="155" t="s">
        <v>23</v>
      </c>
      <c r="AY90" s="154" t="s">
        <v>200</v>
      </c>
      <c r="BK90" s="156">
        <f>SUM(BK91:BK267)</f>
        <v>0</v>
      </c>
    </row>
    <row r="91" spans="2:65" s="1" customFormat="1" ht="31.5" customHeight="1">
      <c r="B91" s="157"/>
      <c r="C91" s="158" t="s">
        <v>23</v>
      </c>
      <c r="D91" s="158" t="s">
        <v>201</v>
      </c>
      <c r="E91" s="159" t="s">
        <v>817</v>
      </c>
      <c r="F91" s="160" t="s">
        <v>818</v>
      </c>
      <c r="G91" s="161" t="s">
        <v>819</v>
      </c>
      <c r="H91" s="162">
        <v>4.51</v>
      </c>
      <c r="I91" s="163"/>
      <c r="J91" s="164">
        <f>ROUND(I91*H91,2)</f>
        <v>0</v>
      </c>
      <c r="K91" s="160" t="s">
        <v>741</v>
      </c>
      <c r="L91" s="35"/>
      <c r="M91" s="165" t="s">
        <v>78</v>
      </c>
      <c r="N91" s="166" t="s">
        <v>50</v>
      </c>
      <c r="O91" s="36"/>
      <c r="P91" s="167">
        <f>O91*H91</f>
        <v>0</v>
      </c>
      <c r="Q91" s="167">
        <v>0</v>
      </c>
      <c r="R91" s="167">
        <f>Q91*H91</f>
        <v>0</v>
      </c>
      <c r="S91" s="167">
        <v>0.255</v>
      </c>
      <c r="T91" s="168">
        <f>S91*H91</f>
        <v>1.15005</v>
      </c>
      <c r="AR91" s="18" t="s">
        <v>206</v>
      </c>
      <c r="AT91" s="18" t="s">
        <v>201</v>
      </c>
      <c r="AU91" s="18" t="s">
        <v>88</v>
      </c>
      <c r="AY91" s="18" t="s">
        <v>200</v>
      </c>
      <c r="BE91" s="169">
        <f>IF(N91="základní",J91,0)</f>
        <v>0</v>
      </c>
      <c r="BF91" s="169">
        <f>IF(N91="snížená",J91,0)</f>
        <v>0</v>
      </c>
      <c r="BG91" s="169">
        <f>IF(N91="zákl. přenesená",J91,0)</f>
        <v>0</v>
      </c>
      <c r="BH91" s="169">
        <f>IF(N91="sníž. přenesená",J91,0)</f>
        <v>0</v>
      </c>
      <c r="BI91" s="169">
        <f>IF(N91="nulová",J91,0)</f>
        <v>0</v>
      </c>
      <c r="BJ91" s="18" t="s">
        <v>23</v>
      </c>
      <c r="BK91" s="169">
        <f>ROUND(I91*H91,2)</f>
        <v>0</v>
      </c>
      <c r="BL91" s="18" t="s">
        <v>206</v>
      </c>
      <c r="BM91" s="18" t="s">
        <v>820</v>
      </c>
    </row>
    <row r="92" spans="2:47" s="1" customFormat="1" ht="42" customHeight="1">
      <c r="B92" s="35"/>
      <c r="D92" s="172" t="s">
        <v>392</v>
      </c>
      <c r="F92" s="185" t="s">
        <v>821</v>
      </c>
      <c r="I92" s="133"/>
      <c r="L92" s="35"/>
      <c r="M92" s="64"/>
      <c r="N92" s="36"/>
      <c r="O92" s="36"/>
      <c r="P92" s="36"/>
      <c r="Q92" s="36"/>
      <c r="R92" s="36"/>
      <c r="S92" s="36"/>
      <c r="T92" s="65"/>
      <c r="AT92" s="18" t="s">
        <v>392</v>
      </c>
      <c r="AU92" s="18" t="s">
        <v>88</v>
      </c>
    </row>
    <row r="93" spans="2:51" s="10" customFormat="1" ht="22.5" customHeight="1">
      <c r="B93" s="174"/>
      <c r="D93" s="170" t="s">
        <v>214</v>
      </c>
      <c r="E93" s="182" t="s">
        <v>78</v>
      </c>
      <c r="F93" s="183" t="s">
        <v>822</v>
      </c>
      <c r="H93" s="184">
        <v>4.51</v>
      </c>
      <c r="I93" s="178"/>
      <c r="L93" s="174"/>
      <c r="M93" s="179"/>
      <c r="N93" s="180"/>
      <c r="O93" s="180"/>
      <c r="P93" s="180"/>
      <c r="Q93" s="180"/>
      <c r="R93" s="180"/>
      <c r="S93" s="180"/>
      <c r="T93" s="181"/>
      <c r="AT93" s="175" t="s">
        <v>214</v>
      </c>
      <c r="AU93" s="175" t="s">
        <v>88</v>
      </c>
      <c r="AV93" s="10" t="s">
        <v>88</v>
      </c>
      <c r="AW93" s="10" t="s">
        <v>42</v>
      </c>
      <c r="AX93" s="10" t="s">
        <v>23</v>
      </c>
      <c r="AY93" s="175" t="s">
        <v>200</v>
      </c>
    </row>
    <row r="94" spans="2:65" s="1" customFormat="1" ht="22.5" customHeight="1">
      <c r="B94" s="157"/>
      <c r="C94" s="158" t="s">
        <v>88</v>
      </c>
      <c r="D94" s="158" t="s">
        <v>201</v>
      </c>
      <c r="E94" s="159" t="s">
        <v>823</v>
      </c>
      <c r="F94" s="160" t="s">
        <v>824</v>
      </c>
      <c r="G94" s="161" t="s">
        <v>819</v>
      </c>
      <c r="H94" s="162">
        <v>4.51</v>
      </c>
      <c r="I94" s="163"/>
      <c r="J94" s="164">
        <f>ROUND(I94*H94,2)</f>
        <v>0</v>
      </c>
      <c r="K94" s="160" t="s">
        <v>741</v>
      </c>
      <c r="L94" s="35"/>
      <c r="M94" s="165" t="s">
        <v>78</v>
      </c>
      <c r="N94" s="166" t="s">
        <v>50</v>
      </c>
      <c r="O94" s="36"/>
      <c r="P94" s="167">
        <f>O94*H94</f>
        <v>0</v>
      </c>
      <c r="Q94" s="167">
        <v>0</v>
      </c>
      <c r="R94" s="167">
        <f>Q94*H94</f>
        <v>0</v>
      </c>
      <c r="S94" s="167">
        <v>0.235</v>
      </c>
      <c r="T94" s="168">
        <f>S94*H94</f>
        <v>1.05985</v>
      </c>
      <c r="AR94" s="18" t="s">
        <v>206</v>
      </c>
      <c r="AT94" s="18" t="s">
        <v>201</v>
      </c>
      <c r="AU94" s="18" t="s">
        <v>88</v>
      </c>
      <c r="AY94" s="18" t="s">
        <v>200</v>
      </c>
      <c r="BE94" s="169">
        <f>IF(N94="základní",J94,0)</f>
        <v>0</v>
      </c>
      <c r="BF94" s="169">
        <f>IF(N94="snížená",J94,0)</f>
        <v>0</v>
      </c>
      <c r="BG94" s="169">
        <f>IF(N94="zákl. přenesená",J94,0)</f>
        <v>0</v>
      </c>
      <c r="BH94" s="169">
        <f>IF(N94="sníž. přenesená",J94,0)</f>
        <v>0</v>
      </c>
      <c r="BI94" s="169">
        <f>IF(N94="nulová",J94,0)</f>
        <v>0</v>
      </c>
      <c r="BJ94" s="18" t="s">
        <v>23</v>
      </c>
      <c r="BK94" s="169">
        <f>ROUND(I94*H94,2)</f>
        <v>0</v>
      </c>
      <c r="BL94" s="18" t="s">
        <v>206</v>
      </c>
      <c r="BM94" s="18" t="s">
        <v>825</v>
      </c>
    </row>
    <row r="95" spans="2:47" s="1" customFormat="1" ht="42" customHeight="1">
      <c r="B95" s="35"/>
      <c r="D95" s="172" t="s">
        <v>392</v>
      </c>
      <c r="F95" s="185" t="s">
        <v>826</v>
      </c>
      <c r="I95" s="133"/>
      <c r="L95" s="35"/>
      <c r="M95" s="64"/>
      <c r="N95" s="36"/>
      <c r="O95" s="36"/>
      <c r="P95" s="36"/>
      <c r="Q95" s="36"/>
      <c r="R95" s="36"/>
      <c r="S95" s="36"/>
      <c r="T95" s="65"/>
      <c r="AT95" s="18" t="s">
        <v>392</v>
      </c>
      <c r="AU95" s="18" t="s">
        <v>88</v>
      </c>
    </row>
    <row r="96" spans="2:51" s="10" customFormat="1" ht="22.5" customHeight="1">
      <c r="B96" s="174"/>
      <c r="D96" s="172" t="s">
        <v>214</v>
      </c>
      <c r="E96" s="175" t="s">
        <v>78</v>
      </c>
      <c r="F96" s="176" t="s">
        <v>827</v>
      </c>
      <c r="H96" s="177">
        <v>4.51</v>
      </c>
      <c r="I96" s="178"/>
      <c r="L96" s="174"/>
      <c r="M96" s="179"/>
      <c r="N96" s="180"/>
      <c r="O96" s="180"/>
      <c r="P96" s="180"/>
      <c r="Q96" s="180"/>
      <c r="R96" s="180"/>
      <c r="S96" s="180"/>
      <c r="T96" s="181"/>
      <c r="AT96" s="175" t="s">
        <v>214</v>
      </c>
      <c r="AU96" s="175" t="s">
        <v>88</v>
      </c>
      <c r="AV96" s="10" t="s">
        <v>88</v>
      </c>
      <c r="AW96" s="10" t="s">
        <v>42</v>
      </c>
      <c r="AX96" s="10" t="s">
        <v>80</v>
      </c>
      <c r="AY96" s="175" t="s">
        <v>200</v>
      </c>
    </row>
    <row r="97" spans="2:51" s="12" customFormat="1" ht="22.5" customHeight="1">
      <c r="B97" s="212"/>
      <c r="D97" s="170" t="s">
        <v>214</v>
      </c>
      <c r="E97" s="213" t="s">
        <v>78</v>
      </c>
      <c r="F97" s="214" t="s">
        <v>757</v>
      </c>
      <c r="H97" s="215">
        <v>4.51</v>
      </c>
      <c r="I97" s="216"/>
      <c r="L97" s="212"/>
      <c r="M97" s="217"/>
      <c r="N97" s="218"/>
      <c r="O97" s="218"/>
      <c r="P97" s="218"/>
      <c r="Q97" s="218"/>
      <c r="R97" s="218"/>
      <c r="S97" s="218"/>
      <c r="T97" s="219"/>
      <c r="AT97" s="220" t="s">
        <v>214</v>
      </c>
      <c r="AU97" s="220" t="s">
        <v>88</v>
      </c>
      <c r="AV97" s="12" t="s">
        <v>206</v>
      </c>
      <c r="AW97" s="12" t="s">
        <v>42</v>
      </c>
      <c r="AX97" s="12" t="s">
        <v>23</v>
      </c>
      <c r="AY97" s="220" t="s">
        <v>200</v>
      </c>
    </row>
    <row r="98" spans="2:65" s="1" customFormat="1" ht="22.5" customHeight="1">
      <c r="B98" s="157"/>
      <c r="C98" s="158" t="s">
        <v>226</v>
      </c>
      <c r="D98" s="158" t="s">
        <v>201</v>
      </c>
      <c r="E98" s="159" t="s">
        <v>828</v>
      </c>
      <c r="F98" s="160" t="s">
        <v>829</v>
      </c>
      <c r="G98" s="161" t="s">
        <v>830</v>
      </c>
      <c r="H98" s="162">
        <v>400</v>
      </c>
      <c r="I98" s="163"/>
      <c r="J98" s="164">
        <f>ROUND(I98*H98,2)</f>
        <v>0</v>
      </c>
      <c r="K98" s="160" t="s">
        <v>741</v>
      </c>
      <c r="L98" s="35"/>
      <c r="M98" s="165" t="s">
        <v>78</v>
      </c>
      <c r="N98" s="166" t="s">
        <v>50</v>
      </c>
      <c r="O98" s="36"/>
      <c r="P98" s="167">
        <f>O98*H98</f>
        <v>0</v>
      </c>
      <c r="Q98" s="167">
        <v>0</v>
      </c>
      <c r="R98" s="167">
        <f>Q98*H98</f>
        <v>0</v>
      </c>
      <c r="S98" s="167">
        <v>0</v>
      </c>
      <c r="T98" s="168">
        <f>S98*H98</f>
        <v>0</v>
      </c>
      <c r="AR98" s="18" t="s">
        <v>206</v>
      </c>
      <c r="AT98" s="18" t="s">
        <v>201</v>
      </c>
      <c r="AU98" s="18" t="s">
        <v>88</v>
      </c>
      <c r="AY98" s="18" t="s">
        <v>200</v>
      </c>
      <c r="BE98" s="169">
        <f>IF(N98="základní",J98,0)</f>
        <v>0</v>
      </c>
      <c r="BF98" s="169">
        <f>IF(N98="snížená",J98,0)</f>
        <v>0</v>
      </c>
      <c r="BG98" s="169">
        <f>IF(N98="zákl. přenesená",J98,0)</f>
        <v>0</v>
      </c>
      <c r="BH98" s="169">
        <f>IF(N98="sníž. přenesená",J98,0)</f>
        <v>0</v>
      </c>
      <c r="BI98" s="169">
        <f>IF(N98="nulová",J98,0)</f>
        <v>0</v>
      </c>
      <c r="BJ98" s="18" t="s">
        <v>23</v>
      </c>
      <c r="BK98" s="169">
        <f>ROUND(I98*H98,2)</f>
        <v>0</v>
      </c>
      <c r="BL98" s="18" t="s">
        <v>206</v>
      </c>
      <c r="BM98" s="18" t="s">
        <v>831</v>
      </c>
    </row>
    <row r="99" spans="2:47" s="1" customFormat="1" ht="22.5" customHeight="1">
      <c r="B99" s="35"/>
      <c r="D99" s="170" t="s">
        <v>392</v>
      </c>
      <c r="F99" s="201" t="s">
        <v>832</v>
      </c>
      <c r="I99" s="133"/>
      <c r="L99" s="35"/>
      <c r="M99" s="64"/>
      <c r="N99" s="36"/>
      <c r="O99" s="36"/>
      <c r="P99" s="36"/>
      <c r="Q99" s="36"/>
      <c r="R99" s="36"/>
      <c r="S99" s="36"/>
      <c r="T99" s="65"/>
      <c r="AT99" s="18" t="s">
        <v>392</v>
      </c>
      <c r="AU99" s="18" t="s">
        <v>88</v>
      </c>
    </row>
    <row r="100" spans="2:65" s="1" customFormat="1" ht="22.5" customHeight="1">
      <c r="B100" s="157"/>
      <c r="C100" s="158" t="s">
        <v>206</v>
      </c>
      <c r="D100" s="158" t="s">
        <v>201</v>
      </c>
      <c r="E100" s="159" t="s">
        <v>833</v>
      </c>
      <c r="F100" s="160" t="s">
        <v>834</v>
      </c>
      <c r="G100" s="161" t="s">
        <v>835</v>
      </c>
      <c r="H100" s="162">
        <v>50</v>
      </c>
      <c r="I100" s="163"/>
      <c r="J100" s="164">
        <f>ROUND(I100*H100,2)</f>
        <v>0</v>
      </c>
      <c r="K100" s="160" t="s">
        <v>741</v>
      </c>
      <c r="L100" s="35"/>
      <c r="M100" s="165" t="s">
        <v>78</v>
      </c>
      <c r="N100" s="166" t="s">
        <v>50</v>
      </c>
      <c r="O100" s="36"/>
      <c r="P100" s="167">
        <f>O100*H100</f>
        <v>0</v>
      </c>
      <c r="Q100" s="167">
        <v>0</v>
      </c>
      <c r="R100" s="167">
        <f>Q100*H100</f>
        <v>0</v>
      </c>
      <c r="S100" s="167">
        <v>0</v>
      </c>
      <c r="T100" s="168">
        <f>S100*H100</f>
        <v>0</v>
      </c>
      <c r="AR100" s="18" t="s">
        <v>206</v>
      </c>
      <c r="AT100" s="18" t="s">
        <v>201</v>
      </c>
      <c r="AU100" s="18" t="s">
        <v>88</v>
      </c>
      <c r="AY100" s="18" t="s">
        <v>200</v>
      </c>
      <c r="BE100" s="169">
        <f>IF(N100="základní",J100,0)</f>
        <v>0</v>
      </c>
      <c r="BF100" s="169">
        <f>IF(N100="snížená",J100,0)</f>
        <v>0</v>
      </c>
      <c r="BG100" s="169">
        <f>IF(N100="zákl. přenesená",J100,0)</f>
        <v>0</v>
      </c>
      <c r="BH100" s="169">
        <f>IF(N100="sníž. přenesená",J100,0)</f>
        <v>0</v>
      </c>
      <c r="BI100" s="169">
        <f>IF(N100="nulová",J100,0)</f>
        <v>0</v>
      </c>
      <c r="BJ100" s="18" t="s">
        <v>23</v>
      </c>
      <c r="BK100" s="169">
        <f>ROUND(I100*H100,2)</f>
        <v>0</v>
      </c>
      <c r="BL100" s="18" t="s">
        <v>206</v>
      </c>
      <c r="BM100" s="18" t="s">
        <v>836</v>
      </c>
    </row>
    <row r="101" spans="2:47" s="1" customFormat="1" ht="30" customHeight="1">
      <c r="B101" s="35"/>
      <c r="D101" s="170" t="s">
        <v>392</v>
      </c>
      <c r="F101" s="201" t="s">
        <v>837</v>
      </c>
      <c r="I101" s="133"/>
      <c r="L101" s="35"/>
      <c r="M101" s="64"/>
      <c r="N101" s="36"/>
      <c r="O101" s="36"/>
      <c r="P101" s="36"/>
      <c r="Q101" s="36"/>
      <c r="R101" s="36"/>
      <c r="S101" s="36"/>
      <c r="T101" s="65"/>
      <c r="AT101" s="18" t="s">
        <v>392</v>
      </c>
      <c r="AU101" s="18" t="s">
        <v>88</v>
      </c>
    </row>
    <row r="102" spans="2:65" s="1" customFormat="1" ht="22.5" customHeight="1">
      <c r="B102" s="157"/>
      <c r="C102" s="158" t="s">
        <v>236</v>
      </c>
      <c r="D102" s="158" t="s">
        <v>201</v>
      </c>
      <c r="E102" s="159" t="s">
        <v>838</v>
      </c>
      <c r="F102" s="160" t="s">
        <v>839</v>
      </c>
      <c r="G102" s="161" t="s">
        <v>840</v>
      </c>
      <c r="H102" s="162">
        <v>50</v>
      </c>
      <c r="I102" s="163"/>
      <c r="J102" s="164">
        <f>ROUND(I102*H102,2)</f>
        <v>0</v>
      </c>
      <c r="K102" s="160" t="s">
        <v>741</v>
      </c>
      <c r="L102" s="35"/>
      <c r="M102" s="165" t="s">
        <v>78</v>
      </c>
      <c r="N102" s="166" t="s">
        <v>50</v>
      </c>
      <c r="O102" s="36"/>
      <c r="P102" s="167">
        <f>O102*H102</f>
        <v>0</v>
      </c>
      <c r="Q102" s="167">
        <v>0.00868</v>
      </c>
      <c r="R102" s="167">
        <f>Q102*H102</f>
        <v>0.434</v>
      </c>
      <c r="S102" s="167">
        <v>0</v>
      </c>
      <c r="T102" s="168">
        <f>S102*H102</f>
        <v>0</v>
      </c>
      <c r="AR102" s="18" t="s">
        <v>206</v>
      </c>
      <c r="AT102" s="18" t="s">
        <v>201</v>
      </c>
      <c r="AU102" s="18" t="s">
        <v>88</v>
      </c>
      <c r="AY102" s="18" t="s">
        <v>200</v>
      </c>
      <c r="BE102" s="169">
        <f>IF(N102="základní",J102,0)</f>
        <v>0</v>
      </c>
      <c r="BF102" s="169">
        <f>IF(N102="snížená",J102,0)</f>
        <v>0</v>
      </c>
      <c r="BG102" s="169">
        <f>IF(N102="zákl. přenesená",J102,0)</f>
        <v>0</v>
      </c>
      <c r="BH102" s="169">
        <f>IF(N102="sníž. přenesená",J102,0)</f>
        <v>0</v>
      </c>
      <c r="BI102" s="169">
        <f>IF(N102="nulová",J102,0)</f>
        <v>0</v>
      </c>
      <c r="BJ102" s="18" t="s">
        <v>23</v>
      </c>
      <c r="BK102" s="169">
        <f>ROUND(I102*H102,2)</f>
        <v>0</v>
      </c>
      <c r="BL102" s="18" t="s">
        <v>206</v>
      </c>
      <c r="BM102" s="18" t="s">
        <v>841</v>
      </c>
    </row>
    <row r="103" spans="2:47" s="1" customFormat="1" ht="54" customHeight="1">
      <c r="B103" s="35"/>
      <c r="D103" s="170" t="s">
        <v>392</v>
      </c>
      <c r="F103" s="201" t="s">
        <v>842</v>
      </c>
      <c r="I103" s="133"/>
      <c r="L103" s="35"/>
      <c r="M103" s="64"/>
      <c r="N103" s="36"/>
      <c r="O103" s="36"/>
      <c r="P103" s="36"/>
      <c r="Q103" s="36"/>
      <c r="R103" s="36"/>
      <c r="S103" s="36"/>
      <c r="T103" s="65"/>
      <c r="AT103" s="18" t="s">
        <v>392</v>
      </c>
      <c r="AU103" s="18" t="s">
        <v>88</v>
      </c>
    </row>
    <row r="104" spans="2:65" s="1" customFormat="1" ht="22.5" customHeight="1">
      <c r="B104" s="157"/>
      <c r="C104" s="158" t="s">
        <v>159</v>
      </c>
      <c r="D104" s="158" t="s">
        <v>201</v>
      </c>
      <c r="E104" s="159" t="s">
        <v>843</v>
      </c>
      <c r="F104" s="160" t="s">
        <v>844</v>
      </c>
      <c r="G104" s="161" t="s">
        <v>840</v>
      </c>
      <c r="H104" s="162">
        <v>75</v>
      </c>
      <c r="I104" s="163"/>
      <c r="J104" s="164">
        <f>ROUND(I104*H104,2)</f>
        <v>0</v>
      </c>
      <c r="K104" s="160" t="s">
        <v>741</v>
      </c>
      <c r="L104" s="35"/>
      <c r="M104" s="165" t="s">
        <v>78</v>
      </c>
      <c r="N104" s="166" t="s">
        <v>50</v>
      </c>
      <c r="O104" s="36"/>
      <c r="P104" s="167">
        <f>O104*H104</f>
        <v>0</v>
      </c>
      <c r="Q104" s="167">
        <v>0.0369</v>
      </c>
      <c r="R104" s="167">
        <f>Q104*H104</f>
        <v>2.7675</v>
      </c>
      <c r="S104" s="167">
        <v>0</v>
      </c>
      <c r="T104" s="168">
        <f>S104*H104</f>
        <v>0</v>
      </c>
      <c r="AR104" s="18" t="s">
        <v>206</v>
      </c>
      <c r="AT104" s="18" t="s">
        <v>201</v>
      </c>
      <c r="AU104" s="18" t="s">
        <v>88</v>
      </c>
      <c r="AY104" s="18" t="s">
        <v>200</v>
      </c>
      <c r="BE104" s="169">
        <f>IF(N104="základní",J104,0)</f>
        <v>0</v>
      </c>
      <c r="BF104" s="169">
        <f>IF(N104="snížená",J104,0)</f>
        <v>0</v>
      </c>
      <c r="BG104" s="169">
        <f>IF(N104="zákl. přenesená",J104,0)</f>
        <v>0</v>
      </c>
      <c r="BH104" s="169">
        <f>IF(N104="sníž. přenesená",J104,0)</f>
        <v>0</v>
      </c>
      <c r="BI104" s="169">
        <f>IF(N104="nulová",J104,0)</f>
        <v>0</v>
      </c>
      <c r="BJ104" s="18" t="s">
        <v>23</v>
      </c>
      <c r="BK104" s="169">
        <f>ROUND(I104*H104,2)</f>
        <v>0</v>
      </c>
      <c r="BL104" s="18" t="s">
        <v>206</v>
      </c>
      <c r="BM104" s="18" t="s">
        <v>845</v>
      </c>
    </row>
    <row r="105" spans="2:47" s="1" customFormat="1" ht="54" customHeight="1">
      <c r="B105" s="35"/>
      <c r="D105" s="170" t="s">
        <v>392</v>
      </c>
      <c r="F105" s="201" t="s">
        <v>846</v>
      </c>
      <c r="I105" s="133"/>
      <c r="L105" s="35"/>
      <c r="M105" s="64"/>
      <c r="N105" s="36"/>
      <c r="O105" s="36"/>
      <c r="P105" s="36"/>
      <c r="Q105" s="36"/>
      <c r="R105" s="36"/>
      <c r="S105" s="36"/>
      <c r="T105" s="65"/>
      <c r="AT105" s="18" t="s">
        <v>392</v>
      </c>
      <c r="AU105" s="18" t="s">
        <v>88</v>
      </c>
    </row>
    <row r="106" spans="2:65" s="1" customFormat="1" ht="22.5" customHeight="1">
      <c r="B106" s="157"/>
      <c r="C106" s="158" t="s">
        <v>248</v>
      </c>
      <c r="D106" s="158" t="s">
        <v>201</v>
      </c>
      <c r="E106" s="159" t="s">
        <v>847</v>
      </c>
      <c r="F106" s="160" t="s">
        <v>848</v>
      </c>
      <c r="G106" s="161" t="s">
        <v>849</v>
      </c>
      <c r="H106" s="162">
        <v>4.319</v>
      </c>
      <c r="I106" s="163"/>
      <c r="J106" s="164">
        <f>ROUND(I106*H106,2)</f>
        <v>0</v>
      </c>
      <c r="K106" s="160" t="s">
        <v>741</v>
      </c>
      <c r="L106" s="35"/>
      <c r="M106" s="165" t="s">
        <v>78</v>
      </c>
      <c r="N106" s="166" t="s">
        <v>50</v>
      </c>
      <c r="O106" s="36"/>
      <c r="P106" s="167">
        <f>O106*H106</f>
        <v>0</v>
      </c>
      <c r="Q106" s="167">
        <v>0</v>
      </c>
      <c r="R106" s="167">
        <f>Q106*H106</f>
        <v>0</v>
      </c>
      <c r="S106" s="167">
        <v>0</v>
      </c>
      <c r="T106" s="168">
        <f>S106*H106</f>
        <v>0</v>
      </c>
      <c r="AR106" s="18" t="s">
        <v>206</v>
      </c>
      <c r="AT106" s="18" t="s">
        <v>201</v>
      </c>
      <c r="AU106" s="18" t="s">
        <v>88</v>
      </c>
      <c r="AY106" s="18" t="s">
        <v>200</v>
      </c>
      <c r="BE106" s="169">
        <f>IF(N106="základní",J106,0)</f>
        <v>0</v>
      </c>
      <c r="BF106" s="169">
        <f>IF(N106="snížená",J106,0)</f>
        <v>0</v>
      </c>
      <c r="BG106" s="169">
        <f>IF(N106="zákl. přenesená",J106,0)</f>
        <v>0</v>
      </c>
      <c r="BH106" s="169">
        <f>IF(N106="sníž. přenesená",J106,0)</f>
        <v>0</v>
      </c>
      <c r="BI106" s="169">
        <f>IF(N106="nulová",J106,0)</f>
        <v>0</v>
      </c>
      <c r="BJ106" s="18" t="s">
        <v>23</v>
      </c>
      <c r="BK106" s="169">
        <f>ROUND(I106*H106,2)</f>
        <v>0</v>
      </c>
      <c r="BL106" s="18" t="s">
        <v>206</v>
      </c>
      <c r="BM106" s="18" t="s">
        <v>850</v>
      </c>
    </row>
    <row r="107" spans="2:47" s="1" customFormat="1" ht="42" customHeight="1">
      <c r="B107" s="35"/>
      <c r="D107" s="172" t="s">
        <v>392</v>
      </c>
      <c r="F107" s="185" t="s">
        <v>851</v>
      </c>
      <c r="I107" s="133"/>
      <c r="L107" s="35"/>
      <c r="M107" s="64"/>
      <c r="N107" s="36"/>
      <c r="O107" s="36"/>
      <c r="P107" s="36"/>
      <c r="Q107" s="36"/>
      <c r="R107" s="36"/>
      <c r="S107" s="36"/>
      <c r="T107" s="65"/>
      <c r="AT107" s="18" t="s">
        <v>392</v>
      </c>
      <c r="AU107" s="18" t="s">
        <v>88</v>
      </c>
    </row>
    <row r="108" spans="2:51" s="10" customFormat="1" ht="22.5" customHeight="1">
      <c r="B108" s="174"/>
      <c r="D108" s="172" t="s">
        <v>214</v>
      </c>
      <c r="E108" s="175" t="s">
        <v>78</v>
      </c>
      <c r="F108" s="176" t="s">
        <v>852</v>
      </c>
      <c r="H108" s="177">
        <v>1.859</v>
      </c>
      <c r="I108" s="178"/>
      <c r="L108" s="174"/>
      <c r="M108" s="179"/>
      <c r="N108" s="180"/>
      <c r="O108" s="180"/>
      <c r="P108" s="180"/>
      <c r="Q108" s="180"/>
      <c r="R108" s="180"/>
      <c r="S108" s="180"/>
      <c r="T108" s="181"/>
      <c r="AT108" s="175" t="s">
        <v>214</v>
      </c>
      <c r="AU108" s="175" t="s">
        <v>88</v>
      </c>
      <c r="AV108" s="10" t="s">
        <v>88</v>
      </c>
      <c r="AW108" s="10" t="s">
        <v>42</v>
      </c>
      <c r="AX108" s="10" t="s">
        <v>80</v>
      </c>
      <c r="AY108" s="175" t="s">
        <v>200</v>
      </c>
    </row>
    <row r="109" spans="2:51" s="10" customFormat="1" ht="22.5" customHeight="1">
      <c r="B109" s="174"/>
      <c r="D109" s="172" t="s">
        <v>214</v>
      </c>
      <c r="E109" s="175" t="s">
        <v>78</v>
      </c>
      <c r="F109" s="176" t="s">
        <v>853</v>
      </c>
      <c r="H109" s="177">
        <v>1.2</v>
      </c>
      <c r="I109" s="178"/>
      <c r="L109" s="174"/>
      <c r="M109" s="179"/>
      <c r="N109" s="180"/>
      <c r="O109" s="180"/>
      <c r="P109" s="180"/>
      <c r="Q109" s="180"/>
      <c r="R109" s="180"/>
      <c r="S109" s="180"/>
      <c r="T109" s="181"/>
      <c r="AT109" s="175" t="s">
        <v>214</v>
      </c>
      <c r="AU109" s="175" t="s">
        <v>88</v>
      </c>
      <c r="AV109" s="10" t="s">
        <v>88</v>
      </c>
      <c r="AW109" s="10" t="s">
        <v>42</v>
      </c>
      <c r="AX109" s="10" t="s">
        <v>80</v>
      </c>
      <c r="AY109" s="175" t="s">
        <v>200</v>
      </c>
    </row>
    <row r="110" spans="2:51" s="10" customFormat="1" ht="22.5" customHeight="1">
      <c r="B110" s="174"/>
      <c r="D110" s="172" t="s">
        <v>214</v>
      </c>
      <c r="E110" s="175" t="s">
        <v>78</v>
      </c>
      <c r="F110" s="176" t="s">
        <v>854</v>
      </c>
      <c r="H110" s="177">
        <v>0.54</v>
      </c>
      <c r="I110" s="178"/>
      <c r="L110" s="174"/>
      <c r="M110" s="179"/>
      <c r="N110" s="180"/>
      <c r="O110" s="180"/>
      <c r="P110" s="180"/>
      <c r="Q110" s="180"/>
      <c r="R110" s="180"/>
      <c r="S110" s="180"/>
      <c r="T110" s="181"/>
      <c r="AT110" s="175" t="s">
        <v>214</v>
      </c>
      <c r="AU110" s="175" t="s">
        <v>88</v>
      </c>
      <c r="AV110" s="10" t="s">
        <v>88</v>
      </c>
      <c r="AW110" s="10" t="s">
        <v>42</v>
      </c>
      <c r="AX110" s="10" t="s">
        <v>80</v>
      </c>
      <c r="AY110" s="175" t="s">
        <v>200</v>
      </c>
    </row>
    <row r="111" spans="2:51" s="10" customFormat="1" ht="22.5" customHeight="1">
      <c r="B111" s="174"/>
      <c r="D111" s="172" t="s">
        <v>214</v>
      </c>
      <c r="E111" s="175" t="s">
        <v>78</v>
      </c>
      <c r="F111" s="176" t="s">
        <v>855</v>
      </c>
      <c r="H111" s="177">
        <v>0.36</v>
      </c>
      <c r="I111" s="178"/>
      <c r="L111" s="174"/>
      <c r="M111" s="179"/>
      <c r="N111" s="180"/>
      <c r="O111" s="180"/>
      <c r="P111" s="180"/>
      <c r="Q111" s="180"/>
      <c r="R111" s="180"/>
      <c r="S111" s="180"/>
      <c r="T111" s="181"/>
      <c r="AT111" s="175" t="s">
        <v>214</v>
      </c>
      <c r="AU111" s="175" t="s">
        <v>88</v>
      </c>
      <c r="AV111" s="10" t="s">
        <v>88</v>
      </c>
      <c r="AW111" s="10" t="s">
        <v>42</v>
      </c>
      <c r="AX111" s="10" t="s">
        <v>80</v>
      </c>
      <c r="AY111" s="175" t="s">
        <v>200</v>
      </c>
    </row>
    <row r="112" spans="2:51" s="10" customFormat="1" ht="22.5" customHeight="1">
      <c r="B112" s="174"/>
      <c r="D112" s="172" t="s">
        <v>214</v>
      </c>
      <c r="E112" s="175" t="s">
        <v>78</v>
      </c>
      <c r="F112" s="176" t="s">
        <v>855</v>
      </c>
      <c r="H112" s="177">
        <v>0.36</v>
      </c>
      <c r="I112" s="178"/>
      <c r="L112" s="174"/>
      <c r="M112" s="179"/>
      <c r="N112" s="180"/>
      <c r="O112" s="180"/>
      <c r="P112" s="180"/>
      <c r="Q112" s="180"/>
      <c r="R112" s="180"/>
      <c r="S112" s="180"/>
      <c r="T112" s="181"/>
      <c r="AT112" s="175" t="s">
        <v>214</v>
      </c>
      <c r="AU112" s="175" t="s">
        <v>88</v>
      </c>
      <c r="AV112" s="10" t="s">
        <v>88</v>
      </c>
      <c r="AW112" s="10" t="s">
        <v>42</v>
      </c>
      <c r="AX112" s="10" t="s">
        <v>80</v>
      </c>
      <c r="AY112" s="175" t="s">
        <v>200</v>
      </c>
    </row>
    <row r="113" spans="2:51" s="12" customFormat="1" ht="22.5" customHeight="1">
      <c r="B113" s="212"/>
      <c r="D113" s="170" t="s">
        <v>214</v>
      </c>
      <c r="E113" s="213" t="s">
        <v>78</v>
      </c>
      <c r="F113" s="214" t="s">
        <v>757</v>
      </c>
      <c r="H113" s="215">
        <v>4.319</v>
      </c>
      <c r="I113" s="216"/>
      <c r="L113" s="212"/>
      <c r="M113" s="217"/>
      <c r="N113" s="218"/>
      <c r="O113" s="218"/>
      <c r="P113" s="218"/>
      <c r="Q113" s="218"/>
      <c r="R113" s="218"/>
      <c r="S113" s="218"/>
      <c r="T113" s="219"/>
      <c r="AT113" s="220" t="s">
        <v>214</v>
      </c>
      <c r="AU113" s="220" t="s">
        <v>88</v>
      </c>
      <c r="AV113" s="12" t="s">
        <v>206</v>
      </c>
      <c r="AW113" s="12" t="s">
        <v>42</v>
      </c>
      <c r="AX113" s="12" t="s">
        <v>23</v>
      </c>
      <c r="AY113" s="220" t="s">
        <v>200</v>
      </c>
    </row>
    <row r="114" spans="2:65" s="1" customFormat="1" ht="22.5" customHeight="1">
      <c r="B114" s="157"/>
      <c r="C114" s="158" t="s">
        <v>253</v>
      </c>
      <c r="D114" s="158" t="s">
        <v>201</v>
      </c>
      <c r="E114" s="159" t="s">
        <v>856</v>
      </c>
      <c r="F114" s="160" t="s">
        <v>857</v>
      </c>
      <c r="G114" s="161" t="s">
        <v>849</v>
      </c>
      <c r="H114" s="162">
        <v>1.2</v>
      </c>
      <c r="I114" s="163"/>
      <c r="J114" s="164">
        <f>ROUND(I114*H114,2)</f>
        <v>0</v>
      </c>
      <c r="K114" s="160" t="s">
        <v>741</v>
      </c>
      <c r="L114" s="35"/>
      <c r="M114" s="165" t="s">
        <v>78</v>
      </c>
      <c r="N114" s="166" t="s">
        <v>50</v>
      </c>
      <c r="O114" s="36"/>
      <c r="P114" s="167">
        <f>O114*H114</f>
        <v>0</v>
      </c>
      <c r="Q114" s="167">
        <v>0</v>
      </c>
      <c r="R114" s="167">
        <f>Q114*H114</f>
        <v>0</v>
      </c>
      <c r="S114" s="167">
        <v>0</v>
      </c>
      <c r="T114" s="168">
        <f>S114*H114</f>
        <v>0</v>
      </c>
      <c r="AR114" s="18" t="s">
        <v>206</v>
      </c>
      <c r="AT114" s="18" t="s">
        <v>201</v>
      </c>
      <c r="AU114" s="18" t="s">
        <v>88</v>
      </c>
      <c r="AY114" s="18" t="s">
        <v>200</v>
      </c>
      <c r="BE114" s="169">
        <f>IF(N114="základní",J114,0)</f>
        <v>0</v>
      </c>
      <c r="BF114" s="169">
        <f>IF(N114="snížená",J114,0)</f>
        <v>0</v>
      </c>
      <c r="BG114" s="169">
        <f>IF(N114="zákl. přenesená",J114,0)</f>
        <v>0</v>
      </c>
      <c r="BH114" s="169">
        <f>IF(N114="sníž. přenesená",J114,0)</f>
        <v>0</v>
      </c>
      <c r="BI114" s="169">
        <f>IF(N114="nulová",J114,0)</f>
        <v>0</v>
      </c>
      <c r="BJ114" s="18" t="s">
        <v>23</v>
      </c>
      <c r="BK114" s="169">
        <f>ROUND(I114*H114,2)</f>
        <v>0</v>
      </c>
      <c r="BL114" s="18" t="s">
        <v>206</v>
      </c>
      <c r="BM114" s="18" t="s">
        <v>858</v>
      </c>
    </row>
    <row r="115" spans="2:47" s="1" customFormat="1" ht="30" customHeight="1">
      <c r="B115" s="35"/>
      <c r="D115" s="172" t="s">
        <v>392</v>
      </c>
      <c r="F115" s="185" t="s">
        <v>859</v>
      </c>
      <c r="I115" s="133"/>
      <c r="L115" s="35"/>
      <c r="M115" s="64"/>
      <c r="N115" s="36"/>
      <c r="O115" s="36"/>
      <c r="P115" s="36"/>
      <c r="Q115" s="36"/>
      <c r="R115" s="36"/>
      <c r="S115" s="36"/>
      <c r="T115" s="65"/>
      <c r="AT115" s="18" t="s">
        <v>392</v>
      </c>
      <c r="AU115" s="18" t="s">
        <v>88</v>
      </c>
    </row>
    <row r="116" spans="2:51" s="10" customFormat="1" ht="22.5" customHeight="1">
      <c r="B116" s="174"/>
      <c r="D116" s="170" t="s">
        <v>214</v>
      </c>
      <c r="E116" s="182" t="s">
        <v>78</v>
      </c>
      <c r="F116" s="183" t="s">
        <v>860</v>
      </c>
      <c r="H116" s="184">
        <v>1.2</v>
      </c>
      <c r="I116" s="178"/>
      <c r="L116" s="174"/>
      <c r="M116" s="179"/>
      <c r="N116" s="180"/>
      <c r="O116" s="180"/>
      <c r="P116" s="180"/>
      <c r="Q116" s="180"/>
      <c r="R116" s="180"/>
      <c r="S116" s="180"/>
      <c r="T116" s="181"/>
      <c r="AT116" s="175" t="s">
        <v>214</v>
      </c>
      <c r="AU116" s="175" t="s">
        <v>88</v>
      </c>
      <c r="AV116" s="10" t="s">
        <v>88</v>
      </c>
      <c r="AW116" s="10" t="s">
        <v>42</v>
      </c>
      <c r="AX116" s="10" t="s">
        <v>23</v>
      </c>
      <c r="AY116" s="175" t="s">
        <v>200</v>
      </c>
    </row>
    <row r="117" spans="2:65" s="1" customFormat="1" ht="22.5" customHeight="1">
      <c r="B117" s="157"/>
      <c r="C117" s="158" t="s">
        <v>262</v>
      </c>
      <c r="D117" s="158" t="s">
        <v>201</v>
      </c>
      <c r="E117" s="159" t="s">
        <v>861</v>
      </c>
      <c r="F117" s="160" t="s">
        <v>862</v>
      </c>
      <c r="G117" s="161" t="s">
        <v>849</v>
      </c>
      <c r="H117" s="162">
        <v>445.537</v>
      </c>
      <c r="I117" s="163"/>
      <c r="J117" s="164">
        <f>ROUND(I117*H117,2)</f>
        <v>0</v>
      </c>
      <c r="K117" s="160" t="s">
        <v>741</v>
      </c>
      <c r="L117" s="35"/>
      <c r="M117" s="165" t="s">
        <v>78</v>
      </c>
      <c r="N117" s="166" t="s">
        <v>50</v>
      </c>
      <c r="O117" s="36"/>
      <c r="P117" s="167">
        <f>O117*H117</f>
        <v>0</v>
      </c>
      <c r="Q117" s="167">
        <v>0</v>
      </c>
      <c r="R117" s="167">
        <f>Q117*H117</f>
        <v>0</v>
      </c>
      <c r="S117" s="167">
        <v>0</v>
      </c>
      <c r="T117" s="168">
        <f>S117*H117</f>
        <v>0</v>
      </c>
      <c r="AR117" s="18" t="s">
        <v>206</v>
      </c>
      <c r="AT117" s="18" t="s">
        <v>201</v>
      </c>
      <c r="AU117" s="18" t="s">
        <v>88</v>
      </c>
      <c r="AY117" s="18" t="s">
        <v>200</v>
      </c>
      <c r="BE117" s="169">
        <f>IF(N117="základní",J117,0)</f>
        <v>0</v>
      </c>
      <c r="BF117" s="169">
        <f>IF(N117="snížená",J117,0)</f>
        <v>0</v>
      </c>
      <c r="BG117" s="169">
        <f>IF(N117="zákl. přenesená",J117,0)</f>
        <v>0</v>
      </c>
      <c r="BH117" s="169">
        <f>IF(N117="sníž. přenesená",J117,0)</f>
        <v>0</v>
      </c>
      <c r="BI117" s="169">
        <f>IF(N117="nulová",J117,0)</f>
        <v>0</v>
      </c>
      <c r="BJ117" s="18" t="s">
        <v>23</v>
      </c>
      <c r="BK117" s="169">
        <f>ROUND(I117*H117,2)</f>
        <v>0</v>
      </c>
      <c r="BL117" s="18" t="s">
        <v>206</v>
      </c>
      <c r="BM117" s="18" t="s">
        <v>863</v>
      </c>
    </row>
    <row r="118" spans="2:47" s="1" customFormat="1" ht="30" customHeight="1">
      <c r="B118" s="35"/>
      <c r="D118" s="172" t="s">
        <v>392</v>
      </c>
      <c r="F118" s="185" t="s">
        <v>864</v>
      </c>
      <c r="I118" s="133"/>
      <c r="L118" s="35"/>
      <c r="M118" s="64"/>
      <c r="N118" s="36"/>
      <c r="O118" s="36"/>
      <c r="P118" s="36"/>
      <c r="Q118" s="36"/>
      <c r="R118" s="36"/>
      <c r="S118" s="36"/>
      <c r="T118" s="65"/>
      <c r="AT118" s="18" t="s">
        <v>392</v>
      </c>
      <c r="AU118" s="18" t="s">
        <v>88</v>
      </c>
    </row>
    <row r="119" spans="2:51" s="10" customFormat="1" ht="22.5" customHeight="1">
      <c r="B119" s="174"/>
      <c r="D119" s="172" t="s">
        <v>214</v>
      </c>
      <c r="E119" s="175" t="s">
        <v>78</v>
      </c>
      <c r="F119" s="176" t="s">
        <v>865</v>
      </c>
      <c r="H119" s="177">
        <v>1.784</v>
      </c>
      <c r="I119" s="178"/>
      <c r="L119" s="174"/>
      <c r="M119" s="179"/>
      <c r="N119" s="180"/>
      <c r="O119" s="180"/>
      <c r="P119" s="180"/>
      <c r="Q119" s="180"/>
      <c r="R119" s="180"/>
      <c r="S119" s="180"/>
      <c r="T119" s="181"/>
      <c r="AT119" s="175" t="s">
        <v>214</v>
      </c>
      <c r="AU119" s="175" t="s">
        <v>88</v>
      </c>
      <c r="AV119" s="10" t="s">
        <v>88</v>
      </c>
      <c r="AW119" s="10" t="s">
        <v>42</v>
      </c>
      <c r="AX119" s="10" t="s">
        <v>80</v>
      </c>
      <c r="AY119" s="175" t="s">
        <v>200</v>
      </c>
    </row>
    <row r="120" spans="2:51" s="10" customFormat="1" ht="22.5" customHeight="1">
      <c r="B120" s="174"/>
      <c r="D120" s="172" t="s">
        <v>214</v>
      </c>
      <c r="E120" s="175" t="s">
        <v>78</v>
      </c>
      <c r="F120" s="176" t="s">
        <v>866</v>
      </c>
      <c r="H120" s="177">
        <v>1.859</v>
      </c>
      <c r="I120" s="178"/>
      <c r="L120" s="174"/>
      <c r="M120" s="179"/>
      <c r="N120" s="180"/>
      <c r="O120" s="180"/>
      <c r="P120" s="180"/>
      <c r="Q120" s="180"/>
      <c r="R120" s="180"/>
      <c r="S120" s="180"/>
      <c r="T120" s="181"/>
      <c r="AT120" s="175" t="s">
        <v>214</v>
      </c>
      <c r="AU120" s="175" t="s">
        <v>88</v>
      </c>
      <c r="AV120" s="10" t="s">
        <v>88</v>
      </c>
      <c r="AW120" s="10" t="s">
        <v>42</v>
      </c>
      <c r="AX120" s="10" t="s">
        <v>80</v>
      </c>
      <c r="AY120" s="175" t="s">
        <v>200</v>
      </c>
    </row>
    <row r="121" spans="2:51" s="10" customFormat="1" ht="22.5" customHeight="1">
      <c r="B121" s="174"/>
      <c r="D121" s="172" t="s">
        <v>214</v>
      </c>
      <c r="E121" s="175" t="s">
        <v>78</v>
      </c>
      <c r="F121" s="176" t="s">
        <v>867</v>
      </c>
      <c r="H121" s="177">
        <v>1.27</v>
      </c>
      <c r="I121" s="178"/>
      <c r="L121" s="174"/>
      <c r="M121" s="179"/>
      <c r="N121" s="180"/>
      <c r="O121" s="180"/>
      <c r="P121" s="180"/>
      <c r="Q121" s="180"/>
      <c r="R121" s="180"/>
      <c r="S121" s="180"/>
      <c r="T121" s="181"/>
      <c r="AT121" s="175" t="s">
        <v>214</v>
      </c>
      <c r="AU121" s="175" t="s">
        <v>88</v>
      </c>
      <c r="AV121" s="10" t="s">
        <v>88</v>
      </c>
      <c r="AW121" s="10" t="s">
        <v>42</v>
      </c>
      <c r="AX121" s="10" t="s">
        <v>80</v>
      </c>
      <c r="AY121" s="175" t="s">
        <v>200</v>
      </c>
    </row>
    <row r="122" spans="2:51" s="10" customFormat="1" ht="22.5" customHeight="1">
      <c r="B122" s="174"/>
      <c r="D122" s="172" t="s">
        <v>214</v>
      </c>
      <c r="E122" s="175" t="s">
        <v>78</v>
      </c>
      <c r="F122" s="176" t="s">
        <v>868</v>
      </c>
      <c r="H122" s="177">
        <v>1.02</v>
      </c>
      <c r="I122" s="178"/>
      <c r="L122" s="174"/>
      <c r="M122" s="179"/>
      <c r="N122" s="180"/>
      <c r="O122" s="180"/>
      <c r="P122" s="180"/>
      <c r="Q122" s="180"/>
      <c r="R122" s="180"/>
      <c r="S122" s="180"/>
      <c r="T122" s="181"/>
      <c r="AT122" s="175" t="s">
        <v>214</v>
      </c>
      <c r="AU122" s="175" t="s">
        <v>88</v>
      </c>
      <c r="AV122" s="10" t="s">
        <v>88</v>
      </c>
      <c r="AW122" s="10" t="s">
        <v>42</v>
      </c>
      <c r="AX122" s="10" t="s">
        <v>80</v>
      </c>
      <c r="AY122" s="175" t="s">
        <v>200</v>
      </c>
    </row>
    <row r="123" spans="2:51" s="13" customFormat="1" ht="22.5" customHeight="1">
      <c r="B123" s="224"/>
      <c r="D123" s="172" t="s">
        <v>214</v>
      </c>
      <c r="E123" s="225" t="s">
        <v>78</v>
      </c>
      <c r="F123" s="226" t="s">
        <v>869</v>
      </c>
      <c r="H123" s="227">
        <v>5.933</v>
      </c>
      <c r="I123" s="228"/>
      <c r="L123" s="224"/>
      <c r="M123" s="229"/>
      <c r="N123" s="230"/>
      <c r="O123" s="230"/>
      <c r="P123" s="230"/>
      <c r="Q123" s="230"/>
      <c r="R123" s="230"/>
      <c r="S123" s="230"/>
      <c r="T123" s="231"/>
      <c r="AT123" s="225" t="s">
        <v>214</v>
      </c>
      <c r="AU123" s="225" t="s">
        <v>88</v>
      </c>
      <c r="AV123" s="13" t="s">
        <v>226</v>
      </c>
      <c r="AW123" s="13" t="s">
        <v>42</v>
      </c>
      <c r="AX123" s="13" t="s">
        <v>80</v>
      </c>
      <c r="AY123" s="225" t="s">
        <v>200</v>
      </c>
    </row>
    <row r="124" spans="2:51" s="10" customFormat="1" ht="22.5" customHeight="1">
      <c r="B124" s="174"/>
      <c r="D124" s="172" t="s">
        <v>214</v>
      </c>
      <c r="E124" s="175" t="s">
        <v>78</v>
      </c>
      <c r="F124" s="176" t="s">
        <v>870</v>
      </c>
      <c r="H124" s="177">
        <v>233.775</v>
      </c>
      <c r="I124" s="178"/>
      <c r="L124" s="174"/>
      <c r="M124" s="179"/>
      <c r="N124" s="180"/>
      <c r="O124" s="180"/>
      <c r="P124" s="180"/>
      <c r="Q124" s="180"/>
      <c r="R124" s="180"/>
      <c r="S124" s="180"/>
      <c r="T124" s="181"/>
      <c r="AT124" s="175" t="s">
        <v>214</v>
      </c>
      <c r="AU124" s="175" t="s">
        <v>88</v>
      </c>
      <c r="AV124" s="10" t="s">
        <v>88</v>
      </c>
      <c r="AW124" s="10" t="s">
        <v>42</v>
      </c>
      <c r="AX124" s="10" t="s">
        <v>80</v>
      </c>
      <c r="AY124" s="175" t="s">
        <v>200</v>
      </c>
    </row>
    <row r="125" spans="2:51" s="10" customFormat="1" ht="22.5" customHeight="1">
      <c r="B125" s="174"/>
      <c r="D125" s="172" t="s">
        <v>214</v>
      </c>
      <c r="E125" s="175" t="s">
        <v>78</v>
      </c>
      <c r="F125" s="176" t="s">
        <v>871</v>
      </c>
      <c r="H125" s="177">
        <v>725.289</v>
      </c>
      <c r="I125" s="178"/>
      <c r="L125" s="174"/>
      <c r="M125" s="179"/>
      <c r="N125" s="180"/>
      <c r="O125" s="180"/>
      <c r="P125" s="180"/>
      <c r="Q125" s="180"/>
      <c r="R125" s="180"/>
      <c r="S125" s="180"/>
      <c r="T125" s="181"/>
      <c r="AT125" s="175" t="s">
        <v>214</v>
      </c>
      <c r="AU125" s="175" t="s">
        <v>88</v>
      </c>
      <c r="AV125" s="10" t="s">
        <v>88</v>
      </c>
      <c r="AW125" s="10" t="s">
        <v>42</v>
      </c>
      <c r="AX125" s="10" t="s">
        <v>80</v>
      </c>
      <c r="AY125" s="175" t="s">
        <v>200</v>
      </c>
    </row>
    <row r="126" spans="2:51" s="10" customFormat="1" ht="22.5" customHeight="1">
      <c r="B126" s="174"/>
      <c r="D126" s="172" t="s">
        <v>214</v>
      </c>
      <c r="E126" s="175" t="s">
        <v>78</v>
      </c>
      <c r="F126" s="176" t="s">
        <v>872</v>
      </c>
      <c r="H126" s="177">
        <v>200.939</v>
      </c>
      <c r="I126" s="178"/>
      <c r="L126" s="174"/>
      <c r="M126" s="179"/>
      <c r="N126" s="180"/>
      <c r="O126" s="180"/>
      <c r="P126" s="180"/>
      <c r="Q126" s="180"/>
      <c r="R126" s="180"/>
      <c r="S126" s="180"/>
      <c r="T126" s="181"/>
      <c r="AT126" s="175" t="s">
        <v>214</v>
      </c>
      <c r="AU126" s="175" t="s">
        <v>88</v>
      </c>
      <c r="AV126" s="10" t="s">
        <v>88</v>
      </c>
      <c r="AW126" s="10" t="s">
        <v>42</v>
      </c>
      <c r="AX126" s="10" t="s">
        <v>80</v>
      </c>
      <c r="AY126" s="175" t="s">
        <v>200</v>
      </c>
    </row>
    <row r="127" spans="2:51" s="10" customFormat="1" ht="22.5" customHeight="1">
      <c r="B127" s="174"/>
      <c r="D127" s="172" t="s">
        <v>214</v>
      </c>
      <c r="E127" s="175" t="s">
        <v>78</v>
      </c>
      <c r="F127" s="176" t="s">
        <v>873</v>
      </c>
      <c r="H127" s="177">
        <v>107.386</v>
      </c>
      <c r="I127" s="178"/>
      <c r="L127" s="174"/>
      <c r="M127" s="179"/>
      <c r="N127" s="180"/>
      <c r="O127" s="180"/>
      <c r="P127" s="180"/>
      <c r="Q127" s="180"/>
      <c r="R127" s="180"/>
      <c r="S127" s="180"/>
      <c r="T127" s="181"/>
      <c r="AT127" s="175" t="s">
        <v>214</v>
      </c>
      <c r="AU127" s="175" t="s">
        <v>88</v>
      </c>
      <c r="AV127" s="10" t="s">
        <v>88</v>
      </c>
      <c r="AW127" s="10" t="s">
        <v>42</v>
      </c>
      <c r="AX127" s="10" t="s">
        <v>80</v>
      </c>
      <c r="AY127" s="175" t="s">
        <v>200</v>
      </c>
    </row>
    <row r="128" spans="2:51" s="10" customFormat="1" ht="22.5" customHeight="1">
      <c r="B128" s="174"/>
      <c r="D128" s="172" t="s">
        <v>214</v>
      </c>
      <c r="E128" s="175" t="s">
        <v>78</v>
      </c>
      <c r="F128" s="176" t="s">
        <v>874</v>
      </c>
      <c r="H128" s="177">
        <v>-2.403</v>
      </c>
      <c r="I128" s="178"/>
      <c r="L128" s="174"/>
      <c r="M128" s="179"/>
      <c r="N128" s="180"/>
      <c r="O128" s="180"/>
      <c r="P128" s="180"/>
      <c r="Q128" s="180"/>
      <c r="R128" s="180"/>
      <c r="S128" s="180"/>
      <c r="T128" s="181"/>
      <c r="AT128" s="175" t="s">
        <v>214</v>
      </c>
      <c r="AU128" s="175" t="s">
        <v>88</v>
      </c>
      <c r="AV128" s="10" t="s">
        <v>88</v>
      </c>
      <c r="AW128" s="10" t="s">
        <v>42</v>
      </c>
      <c r="AX128" s="10" t="s">
        <v>80</v>
      </c>
      <c r="AY128" s="175" t="s">
        <v>200</v>
      </c>
    </row>
    <row r="129" spans="2:51" s="10" customFormat="1" ht="22.5" customHeight="1">
      <c r="B129" s="174"/>
      <c r="D129" s="172" t="s">
        <v>214</v>
      </c>
      <c r="E129" s="175" t="s">
        <v>78</v>
      </c>
      <c r="F129" s="176" t="s">
        <v>875</v>
      </c>
      <c r="H129" s="177">
        <v>-8.064</v>
      </c>
      <c r="I129" s="178"/>
      <c r="L129" s="174"/>
      <c r="M129" s="179"/>
      <c r="N129" s="180"/>
      <c r="O129" s="180"/>
      <c r="P129" s="180"/>
      <c r="Q129" s="180"/>
      <c r="R129" s="180"/>
      <c r="S129" s="180"/>
      <c r="T129" s="181"/>
      <c r="AT129" s="175" t="s">
        <v>214</v>
      </c>
      <c r="AU129" s="175" t="s">
        <v>88</v>
      </c>
      <c r="AV129" s="10" t="s">
        <v>88</v>
      </c>
      <c r="AW129" s="10" t="s">
        <v>42</v>
      </c>
      <c r="AX129" s="10" t="s">
        <v>80</v>
      </c>
      <c r="AY129" s="175" t="s">
        <v>200</v>
      </c>
    </row>
    <row r="130" spans="2:51" s="10" customFormat="1" ht="22.5" customHeight="1">
      <c r="B130" s="174"/>
      <c r="D130" s="172" t="s">
        <v>214</v>
      </c>
      <c r="E130" s="175" t="s">
        <v>78</v>
      </c>
      <c r="F130" s="176" t="s">
        <v>876</v>
      </c>
      <c r="H130" s="177">
        <v>-12.373</v>
      </c>
      <c r="I130" s="178"/>
      <c r="L130" s="174"/>
      <c r="M130" s="179"/>
      <c r="N130" s="180"/>
      <c r="O130" s="180"/>
      <c r="P130" s="180"/>
      <c r="Q130" s="180"/>
      <c r="R130" s="180"/>
      <c r="S130" s="180"/>
      <c r="T130" s="181"/>
      <c r="AT130" s="175" t="s">
        <v>214</v>
      </c>
      <c r="AU130" s="175" t="s">
        <v>88</v>
      </c>
      <c r="AV130" s="10" t="s">
        <v>88</v>
      </c>
      <c r="AW130" s="10" t="s">
        <v>42</v>
      </c>
      <c r="AX130" s="10" t="s">
        <v>80</v>
      </c>
      <c r="AY130" s="175" t="s">
        <v>200</v>
      </c>
    </row>
    <row r="131" spans="2:51" s="10" customFormat="1" ht="22.5" customHeight="1">
      <c r="B131" s="174"/>
      <c r="D131" s="172" t="s">
        <v>214</v>
      </c>
      <c r="E131" s="175" t="s">
        <v>78</v>
      </c>
      <c r="F131" s="176" t="s">
        <v>877</v>
      </c>
      <c r="H131" s="177">
        <v>-353.475</v>
      </c>
      <c r="I131" s="178"/>
      <c r="L131" s="174"/>
      <c r="M131" s="179"/>
      <c r="N131" s="180"/>
      <c r="O131" s="180"/>
      <c r="P131" s="180"/>
      <c r="Q131" s="180"/>
      <c r="R131" s="180"/>
      <c r="S131" s="180"/>
      <c r="T131" s="181"/>
      <c r="AT131" s="175" t="s">
        <v>214</v>
      </c>
      <c r="AU131" s="175" t="s">
        <v>88</v>
      </c>
      <c r="AV131" s="10" t="s">
        <v>88</v>
      </c>
      <c r="AW131" s="10" t="s">
        <v>42</v>
      </c>
      <c r="AX131" s="10" t="s">
        <v>80</v>
      </c>
      <c r="AY131" s="175" t="s">
        <v>200</v>
      </c>
    </row>
    <row r="132" spans="2:51" s="13" customFormat="1" ht="22.5" customHeight="1">
      <c r="B132" s="224"/>
      <c r="D132" s="172" t="s">
        <v>214</v>
      </c>
      <c r="E132" s="225" t="s">
        <v>78</v>
      </c>
      <c r="F132" s="226" t="s">
        <v>869</v>
      </c>
      <c r="H132" s="227">
        <v>891.074</v>
      </c>
      <c r="I132" s="228"/>
      <c r="L132" s="224"/>
      <c r="M132" s="229"/>
      <c r="N132" s="230"/>
      <c r="O132" s="230"/>
      <c r="P132" s="230"/>
      <c r="Q132" s="230"/>
      <c r="R132" s="230"/>
      <c r="S132" s="230"/>
      <c r="T132" s="231"/>
      <c r="AT132" s="225" t="s">
        <v>214</v>
      </c>
      <c r="AU132" s="225" t="s">
        <v>88</v>
      </c>
      <c r="AV132" s="13" t="s">
        <v>226</v>
      </c>
      <c r="AW132" s="13" t="s">
        <v>42</v>
      </c>
      <c r="AX132" s="13" t="s">
        <v>80</v>
      </c>
      <c r="AY132" s="225" t="s">
        <v>200</v>
      </c>
    </row>
    <row r="133" spans="2:51" s="10" customFormat="1" ht="22.5" customHeight="1">
      <c r="B133" s="174"/>
      <c r="D133" s="170" t="s">
        <v>214</v>
      </c>
      <c r="E133" s="182" t="s">
        <v>78</v>
      </c>
      <c r="F133" s="183" t="s">
        <v>878</v>
      </c>
      <c r="H133" s="184">
        <v>445.537</v>
      </c>
      <c r="I133" s="178"/>
      <c r="L133" s="174"/>
      <c r="M133" s="179"/>
      <c r="N133" s="180"/>
      <c r="O133" s="180"/>
      <c r="P133" s="180"/>
      <c r="Q133" s="180"/>
      <c r="R133" s="180"/>
      <c r="S133" s="180"/>
      <c r="T133" s="181"/>
      <c r="AT133" s="175" t="s">
        <v>214</v>
      </c>
      <c r="AU133" s="175" t="s">
        <v>88</v>
      </c>
      <c r="AV133" s="10" t="s">
        <v>88</v>
      </c>
      <c r="AW133" s="10" t="s">
        <v>42</v>
      </c>
      <c r="AX133" s="10" t="s">
        <v>23</v>
      </c>
      <c r="AY133" s="175" t="s">
        <v>200</v>
      </c>
    </row>
    <row r="134" spans="2:65" s="1" customFormat="1" ht="22.5" customHeight="1">
      <c r="B134" s="157"/>
      <c r="C134" s="158" t="s">
        <v>28</v>
      </c>
      <c r="D134" s="158" t="s">
        <v>201</v>
      </c>
      <c r="E134" s="159" t="s">
        <v>879</v>
      </c>
      <c r="F134" s="160" t="s">
        <v>880</v>
      </c>
      <c r="G134" s="161" t="s">
        <v>849</v>
      </c>
      <c r="H134" s="162">
        <v>133.661</v>
      </c>
      <c r="I134" s="163"/>
      <c r="J134" s="164">
        <f>ROUND(I134*H134,2)</f>
        <v>0</v>
      </c>
      <c r="K134" s="160" t="s">
        <v>741</v>
      </c>
      <c r="L134" s="35"/>
      <c r="M134" s="165" t="s">
        <v>78</v>
      </c>
      <c r="N134" s="166" t="s">
        <v>50</v>
      </c>
      <c r="O134" s="36"/>
      <c r="P134" s="167">
        <f>O134*H134</f>
        <v>0</v>
      </c>
      <c r="Q134" s="167">
        <v>0</v>
      </c>
      <c r="R134" s="167">
        <f>Q134*H134</f>
        <v>0</v>
      </c>
      <c r="S134" s="167">
        <v>0</v>
      </c>
      <c r="T134" s="168">
        <f>S134*H134</f>
        <v>0</v>
      </c>
      <c r="AR134" s="18" t="s">
        <v>206</v>
      </c>
      <c r="AT134" s="18" t="s">
        <v>201</v>
      </c>
      <c r="AU134" s="18" t="s">
        <v>88</v>
      </c>
      <c r="AY134" s="18" t="s">
        <v>200</v>
      </c>
      <c r="BE134" s="169">
        <f>IF(N134="základní",J134,0)</f>
        <v>0</v>
      </c>
      <c r="BF134" s="169">
        <f>IF(N134="snížená",J134,0)</f>
        <v>0</v>
      </c>
      <c r="BG134" s="169">
        <f>IF(N134="zákl. přenesená",J134,0)</f>
        <v>0</v>
      </c>
      <c r="BH134" s="169">
        <f>IF(N134="sníž. přenesená",J134,0)</f>
        <v>0</v>
      </c>
      <c r="BI134" s="169">
        <f>IF(N134="nulová",J134,0)</f>
        <v>0</v>
      </c>
      <c r="BJ134" s="18" t="s">
        <v>23</v>
      </c>
      <c r="BK134" s="169">
        <f>ROUND(I134*H134,2)</f>
        <v>0</v>
      </c>
      <c r="BL134" s="18" t="s">
        <v>206</v>
      </c>
      <c r="BM134" s="18" t="s">
        <v>881</v>
      </c>
    </row>
    <row r="135" spans="2:47" s="1" customFormat="1" ht="30" customHeight="1">
      <c r="B135" s="35"/>
      <c r="D135" s="172" t="s">
        <v>392</v>
      </c>
      <c r="F135" s="185" t="s">
        <v>882</v>
      </c>
      <c r="I135" s="133"/>
      <c r="L135" s="35"/>
      <c r="M135" s="64"/>
      <c r="N135" s="36"/>
      <c r="O135" s="36"/>
      <c r="P135" s="36"/>
      <c r="Q135" s="36"/>
      <c r="R135" s="36"/>
      <c r="S135" s="36"/>
      <c r="T135" s="65"/>
      <c r="AT135" s="18" t="s">
        <v>392</v>
      </c>
      <c r="AU135" s="18" t="s">
        <v>88</v>
      </c>
    </row>
    <row r="136" spans="2:51" s="10" customFormat="1" ht="22.5" customHeight="1">
      <c r="B136" s="174"/>
      <c r="D136" s="172" t="s">
        <v>214</v>
      </c>
      <c r="E136" s="175" t="s">
        <v>78</v>
      </c>
      <c r="F136" s="176" t="s">
        <v>865</v>
      </c>
      <c r="H136" s="177">
        <v>1.784</v>
      </c>
      <c r="I136" s="178"/>
      <c r="L136" s="174"/>
      <c r="M136" s="179"/>
      <c r="N136" s="180"/>
      <c r="O136" s="180"/>
      <c r="P136" s="180"/>
      <c r="Q136" s="180"/>
      <c r="R136" s="180"/>
      <c r="S136" s="180"/>
      <c r="T136" s="181"/>
      <c r="AT136" s="175" t="s">
        <v>214</v>
      </c>
      <c r="AU136" s="175" t="s">
        <v>88</v>
      </c>
      <c r="AV136" s="10" t="s">
        <v>88</v>
      </c>
      <c r="AW136" s="10" t="s">
        <v>42</v>
      </c>
      <c r="AX136" s="10" t="s">
        <v>80</v>
      </c>
      <c r="AY136" s="175" t="s">
        <v>200</v>
      </c>
    </row>
    <row r="137" spans="2:51" s="10" customFormat="1" ht="22.5" customHeight="1">
      <c r="B137" s="174"/>
      <c r="D137" s="172" t="s">
        <v>214</v>
      </c>
      <c r="E137" s="175" t="s">
        <v>78</v>
      </c>
      <c r="F137" s="176" t="s">
        <v>866</v>
      </c>
      <c r="H137" s="177">
        <v>1.859</v>
      </c>
      <c r="I137" s="178"/>
      <c r="L137" s="174"/>
      <c r="M137" s="179"/>
      <c r="N137" s="180"/>
      <c r="O137" s="180"/>
      <c r="P137" s="180"/>
      <c r="Q137" s="180"/>
      <c r="R137" s="180"/>
      <c r="S137" s="180"/>
      <c r="T137" s="181"/>
      <c r="AT137" s="175" t="s">
        <v>214</v>
      </c>
      <c r="AU137" s="175" t="s">
        <v>88</v>
      </c>
      <c r="AV137" s="10" t="s">
        <v>88</v>
      </c>
      <c r="AW137" s="10" t="s">
        <v>42</v>
      </c>
      <c r="AX137" s="10" t="s">
        <v>80</v>
      </c>
      <c r="AY137" s="175" t="s">
        <v>200</v>
      </c>
    </row>
    <row r="138" spans="2:51" s="10" customFormat="1" ht="22.5" customHeight="1">
      <c r="B138" s="174"/>
      <c r="D138" s="172" t="s">
        <v>214</v>
      </c>
      <c r="E138" s="175" t="s">
        <v>78</v>
      </c>
      <c r="F138" s="176" t="s">
        <v>867</v>
      </c>
      <c r="H138" s="177">
        <v>1.27</v>
      </c>
      <c r="I138" s="178"/>
      <c r="L138" s="174"/>
      <c r="M138" s="179"/>
      <c r="N138" s="180"/>
      <c r="O138" s="180"/>
      <c r="P138" s="180"/>
      <c r="Q138" s="180"/>
      <c r="R138" s="180"/>
      <c r="S138" s="180"/>
      <c r="T138" s="181"/>
      <c r="AT138" s="175" t="s">
        <v>214</v>
      </c>
      <c r="AU138" s="175" t="s">
        <v>88</v>
      </c>
      <c r="AV138" s="10" t="s">
        <v>88</v>
      </c>
      <c r="AW138" s="10" t="s">
        <v>42</v>
      </c>
      <c r="AX138" s="10" t="s">
        <v>80</v>
      </c>
      <c r="AY138" s="175" t="s">
        <v>200</v>
      </c>
    </row>
    <row r="139" spans="2:51" s="10" customFormat="1" ht="22.5" customHeight="1">
      <c r="B139" s="174"/>
      <c r="D139" s="172" t="s">
        <v>214</v>
      </c>
      <c r="E139" s="175" t="s">
        <v>78</v>
      </c>
      <c r="F139" s="176" t="s">
        <v>868</v>
      </c>
      <c r="H139" s="177">
        <v>1.02</v>
      </c>
      <c r="I139" s="178"/>
      <c r="L139" s="174"/>
      <c r="M139" s="179"/>
      <c r="N139" s="180"/>
      <c r="O139" s="180"/>
      <c r="P139" s="180"/>
      <c r="Q139" s="180"/>
      <c r="R139" s="180"/>
      <c r="S139" s="180"/>
      <c r="T139" s="181"/>
      <c r="AT139" s="175" t="s">
        <v>214</v>
      </c>
      <c r="AU139" s="175" t="s">
        <v>88</v>
      </c>
      <c r="AV139" s="10" t="s">
        <v>88</v>
      </c>
      <c r="AW139" s="10" t="s">
        <v>42</v>
      </c>
      <c r="AX139" s="10" t="s">
        <v>80</v>
      </c>
      <c r="AY139" s="175" t="s">
        <v>200</v>
      </c>
    </row>
    <row r="140" spans="2:51" s="13" customFormat="1" ht="22.5" customHeight="1">
      <c r="B140" s="224"/>
      <c r="D140" s="172" t="s">
        <v>214</v>
      </c>
      <c r="E140" s="225" t="s">
        <v>78</v>
      </c>
      <c r="F140" s="226" t="s">
        <v>869</v>
      </c>
      <c r="H140" s="227">
        <v>5.933</v>
      </c>
      <c r="I140" s="228"/>
      <c r="L140" s="224"/>
      <c r="M140" s="229"/>
      <c r="N140" s="230"/>
      <c r="O140" s="230"/>
      <c r="P140" s="230"/>
      <c r="Q140" s="230"/>
      <c r="R140" s="230"/>
      <c r="S140" s="230"/>
      <c r="T140" s="231"/>
      <c r="AT140" s="225" t="s">
        <v>214</v>
      </c>
      <c r="AU140" s="225" t="s">
        <v>88</v>
      </c>
      <c r="AV140" s="13" t="s">
        <v>226</v>
      </c>
      <c r="AW140" s="13" t="s">
        <v>42</v>
      </c>
      <c r="AX140" s="13" t="s">
        <v>80</v>
      </c>
      <c r="AY140" s="225" t="s">
        <v>200</v>
      </c>
    </row>
    <row r="141" spans="2:51" s="10" customFormat="1" ht="22.5" customHeight="1">
      <c r="B141" s="174"/>
      <c r="D141" s="172" t="s">
        <v>214</v>
      </c>
      <c r="E141" s="175" t="s">
        <v>78</v>
      </c>
      <c r="F141" s="176" t="s">
        <v>870</v>
      </c>
      <c r="H141" s="177">
        <v>233.775</v>
      </c>
      <c r="I141" s="178"/>
      <c r="L141" s="174"/>
      <c r="M141" s="179"/>
      <c r="N141" s="180"/>
      <c r="O141" s="180"/>
      <c r="P141" s="180"/>
      <c r="Q141" s="180"/>
      <c r="R141" s="180"/>
      <c r="S141" s="180"/>
      <c r="T141" s="181"/>
      <c r="AT141" s="175" t="s">
        <v>214</v>
      </c>
      <c r="AU141" s="175" t="s">
        <v>88</v>
      </c>
      <c r="AV141" s="10" t="s">
        <v>88</v>
      </c>
      <c r="AW141" s="10" t="s">
        <v>42</v>
      </c>
      <c r="AX141" s="10" t="s">
        <v>80</v>
      </c>
      <c r="AY141" s="175" t="s">
        <v>200</v>
      </c>
    </row>
    <row r="142" spans="2:51" s="10" customFormat="1" ht="22.5" customHeight="1">
      <c r="B142" s="174"/>
      <c r="D142" s="172" t="s">
        <v>214</v>
      </c>
      <c r="E142" s="175" t="s">
        <v>78</v>
      </c>
      <c r="F142" s="176" t="s">
        <v>871</v>
      </c>
      <c r="H142" s="177">
        <v>725.289</v>
      </c>
      <c r="I142" s="178"/>
      <c r="L142" s="174"/>
      <c r="M142" s="179"/>
      <c r="N142" s="180"/>
      <c r="O142" s="180"/>
      <c r="P142" s="180"/>
      <c r="Q142" s="180"/>
      <c r="R142" s="180"/>
      <c r="S142" s="180"/>
      <c r="T142" s="181"/>
      <c r="AT142" s="175" t="s">
        <v>214</v>
      </c>
      <c r="AU142" s="175" t="s">
        <v>88</v>
      </c>
      <c r="AV142" s="10" t="s">
        <v>88</v>
      </c>
      <c r="AW142" s="10" t="s">
        <v>42</v>
      </c>
      <c r="AX142" s="10" t="s">
        <v>80</v>
      </c>
      <c r="AY142" s="175" t="s">
        <v>200</v>
      </c>
    </row>
    <row r="143" spans="2:51" s="10" customFormat="1" ht="22.5" customHeight="1">
      <c r="B143" s="174"/>
      <c r="D143" s="172" t="s">
        <v>214</v>
      </c>
      <c r="E143" s="175" t="s">
        <v>78</v>
      </c>
      <c r="F143" s="176" t="s">
        <v>872</v>
      </c>
      <c r="H143" s="177">
        <v>200.939</v>
      </c>
      <c r="I143" s="178"/>
      <c r="L143" s="174"/>
      <c r="M143" s="179"/>
      <c r="N143" s="180"/>
      <c r="O143" s="180"/>
      <c r="P143" s="180"/>
      <c r="Q143" s="180"/>
      <c r="R143" s="180"/>
      <c r="S143" s="180"/>
      <c r="T143" s="181"/>
      <c r="AT143" s="175" t="s">
        <v>214</v>
      </c>
      <c r="AU143" s="175" t="s">
        <v>88</v>
      </c>
      <c r="AV143" s="10" t="s">
        <v>88</v>
      </c>
      <c r="AW143" s="10" t="s">
        <v>42</v>
      </c>
      <c r="AX143" s="10" t="s">
        <v>80</v>
      </c>
      <c r="AY143" s="175" t="s">
        <v>200</v>
      </c>
    </row>
    <row r="144" spans="2:51" s="10" customFormat="1" ht="22.5" customHeight="1">
      <c r="B144" s="174"/>
      <c r="D144" s="172" t="s">
        <v>214</v>
      </c>
      <c r="E144" s="175" t="s">
        <v>78</v>
      </c>
      <c r="F144" s="176" t="s">
        <v>873</v>
      </c>
      <c r="H144" s="177">
        <v>107.386</v>
      </c>
      <c r="I144" s="178"/>
      <c r="L144" s="174"/>
      <c r="M144" s="179"/>
      <c r="N144" s="180"/>
      <c r="O144" s="180"/>
      <c r="P144" s="180"/>
      <c r="Q144" s="180"/>
      <c r="R144" s="180"/>
      <c r="S144" s="180"/>
      <c r="T144" s="181"/>
      <c r="AT144" s="175" t="s">
        <v>214</v>
      </c>
      <c r="AU144" s="175" t="s">
        <v>88</v>
      </c>
      <c r="AV144" s="10" t="s">
        <v>88</v>
      </c>
      <c r="AW144" s="10" t="s">
        <v>42</v>
      </c>
      <c r="AX144" s="10" t="s">
        <v>80</v>
      </c>
      <c r="AY144" s="175" t="s">
        <v>200</v>
      </c>
    </row>
    <row r="145" spans="2:51" s="10" customFormat="1" ht="22.5" customHeight="1">
      <c r="B145" s="174"/>
      <c r="D145" s="172" t="s">
        <v>214</v>
      </c>
      <c r="E145" s="175" t="s">
        <v>78</v>
      </c>
      <c r="F145" s="176" t="s">
        <v>874</v>
      </c>
      <c r="H145" s="177">
        <v>-2.403</v>
      </c>
      <c r="I145" s="178"/>
      <c r="L145" s="174"/>
      <c r="M145" s="179"/>
      <c r="N145" s="180"/>
      <c r="O145" s="180"/>
      <c r="P145" s="180"/>
      <c r="Q145" s="180"/>
      <c r="R145" s="180"/>
      <c r="S145" s="180"/>
      <c r="T145" s="181"/>
      <c r="AT145" s="175" t="s">
        <v>214</v>
      </c>
      <c r="AU145" s="175" t="s">
        <v>88</v>
      </c>
      <c r="AV145" s="10" t="s">
        <v>88</v>
      </c>
      <c r="AW145" s="10" t="s">
        <v>42</v>
      </c>
      <c r="AX145" s="10" t="s">
        <v>80</v>
      </c>
      <c r="AY145" s="175" t="s">
        <v>200</v>
      </c>
    </row>
    <row r="146" spans="2:51" s="10" customFormat="1" ht="22.5" customHeight="1">
      <c r="B146" s="174"/>
      <c r="D146" s="172" t="s">
        <v>214</v>
      </c>
      <c r="E146" s="175" t="s">
        <v>78</v>
      </c>
      <c r="F146" s="176" t="s">
        <v>875</v>
      </c>
      <c r="H146" s="177">
        <v>-8.064</v>
      </c>
      <c r="I146" s="178"/>
      <c r="L146" s="174"/>
      <c r="M146" s="179"/>
      <c r="N146" s="180"/>
      <c r="O146" s="180"/>
      <c r="P146" s="180"/>
      <c r="Q146" s="180"/>
      <c r="R146" s="180"/>
      <c r="S146" s="180"/>
      <c r="T146" s="181"/>
      <c r="AT146" s="175" t="s">
        <v>214</v>
      </c>
      <c r="AU146" s="175" t="s">
        <v>88</v>
      </c>
      <c r="AV146" s="10" t="s">
        <v>88</v>
      </c>
      <c r="AW146" s="10" t="s">
        <v>42</v>
      </c>
      <c r="AX146" s="10" t="s">
        <v>80</v>
      </c>
      <c r="AY146" s="175" t="s">
        <v>200</v>
      </c>
    </row>
    <row r="147" spans="2:51" s="10" customFormat="1" ht="22.5" customHeight="1">
      <c r="B147" s="174"/>
      <c r="D147" s="172" t="s">
        <v>214</v>
      </c>
      <c r="E147" s="175" t="s">
        <v>78</v>
      </c>
      <c r="F147" s="176" t="s">
        <v>876</v>
      </c>
      <c r="H147" s="177">
        <v>-12.373</v>
      </c>
      <c r="I147" s="178"/>
      <c r="L147" s="174"/>
      <c r="M147" s="179"/>
      <c r="N147" s="180"/>
      <c r="O147" s="180"/>
      <c r="P147" s="180"/>
      <c r="Q147" s="180"/>
      <c r="R147" s="180"/>
      <c r="S147" s="180"/>
      <c r="T147" s="181"/>
      <c r="AT147" s="175" t="s">
        <v>214</v>
      </c>
      <c r="AU147" s="175" t="s">
        <v>88</v>
      </c>
      <c r="AV147" s="10" t="s">
        <v>88</v>
      </c>
      <c r="AW147" s="10" t="s">
        <v>42</v>
      </c>
      <c r="AX147" s="10" t="s">
        <v>80</v>
      </c>
      <c r="AY147" s="175" t="s">
        <v>200</v>
      </c>
    </row>
    <row r="148" spans="2:51" s="10" customFormat="1" ht="22.5" customHeight="1">
      <c r="B148" s="174"/>
      <c r="D148" s="172" t="s">
        <v>214</v>
      </c>
      <c r="E148" s="175" t="s">
        <v>78</v>
      </c>
      <c r="F148" s="176" t="s">
        <v>877</v>
      </c>
      <c r="H148" s="177">
        <v>-353.475</v>
      </c>
      <c r="I148" s="178"/>
      <c r="L148" s="174"/>
      <c r="M148" s="179"/>
      <c r="N148" s="180"/>
      <c r="O148" s="180"/>
      <c r="P148" s="180"/>
      <c r="Q148" s="180"/>
      <c r="R148" s="180"/>
      <c r="S148" s="180"/>
      <c r="T148" s="181"/>
      <c r="AT148" s="175" t="s">
        <v>214</v>
      </c>
      <c r="AU148" s="175" t="s">
        <v>88</v>
      </c>
      <c r="AV148" s="10" t="s">
        <v>88</v>
      </c>
      <c r="AW148" s="10" t="s">
        <v>42</v>
      </c>
      <c r="AX148" s="10" t="s">
        <v>80</v>
      </c>
      <c r="AY148" s="175" t="s">
        <v>200</v>
      </c>
    </row>
    <row r="149" spans="2:51" s="13" customFormat="1" ht="22.5" customHeight="1">
      <c r="B149" s="224"/>
      <c r="D149" s="172" t="s">
        <v>214</v>
      </c>
      <c r="E149" s="225" t="s">
        <v>78</v>
      </c>
      <c r="F149" s="226" t="s">
        <v>869</v>
      </c>
      <c r="H149" s="227">
        <v>891.074</v>
      </c>
      <c r="I149" s="228"/>
      <c r="L149" s="224"/>
      <c r="M149" s="229"/>
      <c r="N149" s="230"/>
      <c r="O149" s="230"/>
      <c r="P149" s="230"/>
      <c r="Q149" s="230"/>
      <c r="R149" s="230"/>
      <c r="S149" s="230"/>
      <c r="T149" s="231"/>
      <c r="AT149" s="225" t="s">
        <v>214</v>
      </c>
      <c r="AU149" s="225" t="s">
        <v>88</v>
      </c>
      <c r="AV149" s="13" t="s">
        <v>226</v>
      </c>
      <c r="AW149" s="13" t="s">
        <v>42</v>
      </c>
      <c r="AX149" s="13" t="s">
        <v>80</v>
      </c>
      <c r="AY149" s="225" t="s">
        <v>200</v>
      </c>
    </row>
    <row r="150" spans="2:51" s="10" customFormat="1" ht="22.5" customHeight="1">
      <c r="B150" s="174"/>
      <c r="D150" s="170" t="s">
        <v>214</v>
      </c>
      <c r="E150" s="182" t="s">
        <v>78</v>
      </c>
      <c r="F150" s="183" t="s">
        <v>883</v>
      </c>
      <c r="H150" s="184">
        <v>133.661</v>
      </c>
      <c r="I150" s="178"/>
      <c r="L150" s="174"/>
      <c r="M150" s="179"/>
      <c r="N150" s="180"/>
      <c r="O150" s="180"/>
      <c r="P150" s="180"/>
      <c r="Q150" s="180"/>
      <c r="R150" s="180"/>
      <c r="S150" s="180"/>
      <c r="T150" s="181"/>
      <c r="AT150" s="175" t="s">
        <v>214</v>
      </c>
      <c r="AU150" s="175" t="s">
        <v>88</v>
      </c>
      <c r="AV150" s="10" t="s">
        <v>88</v>
      </c>
      <c r="AW150" s="10" t="s">
        <v>42</v>
      </c>
      <c r="AX150" s="10" t="s">
        <v>23</v>
      </c>
      <c r="AY150" s="175" t="s">
        <v>200</v>
      </c>
    </row>
    <row r="151" spans="2:65" s="1" customFormat="1" ht="22.5" customHeight="1">
      <c r="B151" s="157"/>
      <c r="C151" s="158" t="s">
        <v>275</v>
      </c>
      <c r="D151" s="158" t="s">
        <v>201</v>
      </c>
      <c r="E151" s="159" t="s">
        <v>884</v>
      </c>
      <c r="F151" s="160" t="s">
        <v>885</v>
      </c>
      <c r="G151" s="161" t="s">
        <v>849</v>
      </c>
      <c r="H151" s="162">
        <v>445.537</v>
      </c>
      <c r="I151" s="163"/>
      <c r="J151" s="164">
        <f>ROUND(I151*H151,2)</f>
        <v>0</v>
      </c>
      <c r="K151" s="160" t="s">
        <v>741</v>
      </c>
      <c r="L151" s="35"/>
      <c r="M151" s="165" t="s">
        <v>78</v>
      </c>
      <c r="N151" s="166" t="s">
        <v>50</v>
      </c>
      <c r="O151" s="36"/>
      <c r="P151" s="167">
        <f>O151*H151</f>
        <v>0</v>
      </c>
      <c r="Q151" s="167">
        <v>0</v>
      </c>
      <c r="R151" s="167">
        <f>Q151*H151</f>
        <v>0</v>
      </c>
      <c r="S151" s="167">
        <v>0</v>
      </c>
      <c r="T151" s="168">
        <f>S151*H151</f>
        <v>0</v>
      </c>
      <c r="AR151" s="18" t="s">
        <v>206</v>
      </c>
      <c r="AT151" s="18" t="s">
        <v>201</v>
      </c>
      <c r="AU151" s="18" t="s">
        <v>88</v>
      </c>
      <c r="AY151" s="18" t="s">
        <v>200</v>
      </c>
      <c r="BE151" s="169">
        <f>IF(N151="základní",J151,0)</f>
        <v>0</v>
      </c>
      <c r="BF151" s="169">
        <f>IF(N151="snížená",J151,0)</f>
        <v>0</v>
      </c>
      <c r="BG151" s="169">
        <f>IF(N151="zákl. přenesená",J151,0)</f>
        <v>0</v>
      </c>
      <c r="BH151" s="169">
        <f>IF(N151="sníž. přenesená",J151,0)</f>
        <v>0</v>
      </c>
      <c r="BI151" s="169">
        <f>IF(N151="nulová",J151,0)</f>
        <v>0</v>
      </c>
      <c r="BJ151" s="18" t="s">
        <v>23</v>
      </c>
      <c r="BK151" s="169">
        <f>ROUND(I151*H151,2)</f>
        <v>0</v>
      </c>
      <c r="BL151" s="18" t="s">
        <v>206</v>
      </c>
      <c r="BM151" s="18" t="s">
        <v>886</v>
      </c>
    </row>
    <row r="152" spans="2:47" s="1" customFormat="1" ht="30" customHeight="1">
      <c r="B152" s="35"/>
      <c r="D152" s="172" t="s">
        <v>392</v>
      </c>
      <c r="F152" s="185" t="s">
        <v>887</v>
      </c>
      <c r="I152" s="133"/>
      <c r="L152" s="35"/>
      <c r="M152" s="64"/>
      <c r="N152" s="36"/>
      <c r="O152" s="36"/>
      <c r="P152" s="36"/>
      <c r="Q152" s="36"/>
      <c r="R152" s="36"/>
      <c r="S152" s="36"/>
      <c r="T152" s="65"/>
      <c r="AT152" s="18" t="s">
        <v>392</v>
      </c>
      <c r="AU152" s="18" t="s">
        <v>88</v>
      </c>
    </row>
    <row r="153" spans="2:51" s="10" customFormat="1" ht="22.5" customHeight="1">
      <c r="B153" s="174"/>
      <c r="D153" s="172" t="s">
        <v>214</v>
      </c>
      <c r="E153" s="175" t="s">
        <v>78</v>
      </c>
      <c r="F153" s="176" t="s">
        <v>865</v>
      </c>
      <c r="H153" s="177">
        <v>1.784</v>
      </c>
      <c r="I153" s="178"/>
      <c r="L153" s="174"/>
      <c r="M153" s="179"/>
      <c r="N153" s="180"/>
      <c r="O153" s="180"/>
      <c r="P153" s="180"/>
      <c r="Q153" s="180"/>
      <c r="R153" s="180"/>
      <c r="S153" s="180"/>
      <c r="T153" s="181"/>
      <c r="AT153" s="175" t="s">
        <v>214</v>
      </c>
      <c r="AU153" s="175" t="s">
        <v>88</v>
      </c>
      <c r="AV153" s="10" t="s">
        <v>88</v>
      </c>
      <c r="AW153" s="10" t="s">
        <v>42</v>
      </c>
      <c r="AX153" s="10" t="s">
        <v>80</v>
      </c>
      <c r="AY153" s="175" t="s">
        <v>200</v>
      </c>
    </row>
    <row r="154" spans="2:51" s="10" customFormat="1" ht="22.5" customHeight="1">
      <c r="B154" s="174"/>
      <c r="D154" s="172" t="s">
        <v>214</v>
      </c>
      <c r="E154" s="175" t="s">
        <v>78</v>
      </c>
      <c r="F154" s="176" t="s">
        <v>866</v>
      </c>
      <c r="H154" s="177">
        <v>1.859</v>
      </c>
      <c r="I154" s="178"/>
      <c r="L154" s="174"/>
      <c r="M154" s="179"/>
      <c r="N154" s="180"/>
      <c r="O154" s="180"/>
      <c r="P154" s="180"/>
      <c r="Q154" s="180"/>
      <c r="R154" s="180"/>
      <c r="S154" s="180"/>
      <c r="T154" s="181"/>
      <c r="AT154" s="175" t="s">
        <v>214</v>
      </c>
      <c r="AU154" s="175" t="s">
        <v>88</v>
      </c>
      <c r="AV154" s="10" t="s">
        <v>88</v>
      </c>
      <c r="AW154" s="10" t="s">
        <v>42</v>
      </c>
      <c r="AX154" s="10" t="s">
        <v>80</v>
      </c>
      <c r="AY154" s="175" t="s">
        <v>200</v>
      </c>
    </row>
    <row r="155" spans="2:51" s="10" customFormat="1" ht="22.5" customHeight="1">
      <c r="B155" s="174"/>
      <c r="D155" s="172" t="s">
        <v>214</v>
      </c>
      <c r="E155" s="175" t="s">
        <v>78</v>
      </c>
      <c r="F155" s="176" t="s">
        <v>867</v>
      </c>
      <c r="H155" s="177">
        <v>1.27</v>
      </c>
      <c r="I155" s="178"/>
      <c r="L155" s="174"/>
      <c r="M155" s="179"/>
      <c r="N155" s="180"/>
      <c r="O155" s="180"/>
      <c r="P155" s="180"/>
      <c r="Q155" s="180"/>
      <c r="R155" s="180"/>
      <c r="S155" s="180"/>
      <c r="T155" s="181"/>
      <c r="AT155" s="175" t="s">
        <v>214</v>
      </c>
      <c r="AU155" s="175" t="s">
        <v>88</v>
      </c>
      <c r="AV155" s="10" t="s">
        <v>88</v>
      </c>
      <c r="AW155" s="10" t="s">
        <v>42</v>
      </c>
      <c r="AX155" s="10" t="s">
        <v>80</v>
      </c>
      <c r="AY155" s="175" t="s">
        <v>200</v>
      </c>
    </row>
    <row r="156" spans="2:51" s="10" customFormat="1" ht="22.5" customHeight="1">
      <c r="B156" s="174"/>
      <c r="D156" s="172" t="s">
        <v>214</v>
      </c>
      <c r="E156" s="175" t="s">
        <v>78</v>
      </c>
      <c r="F156" s="176" t="s">
        <v>868</v>
      </c>
      <c r="H156" s="177">
        <v>1.02</v>
      </c>
      <c r="I156" s="178"/>
      <c r="L156" s="174"/>
      <c r="M156" s="179"/>
      <c r="N156" s="180"/>
      <c r="O156" s="180"/>
      <c r="P156" s="180"/>
      <c r="Q156" s="180"/>
      <c r="R156" s="180"/>
      <c r="S156" s="180"/>
      <c r="T156" s="181"/>
      <c r="AT156" s="175" t="s">
        <v>214</v>
      </c>
      <c r="AU156" s="175" t="s">
        <v>88</v>
      </c>
      <c r="AV156" s="10" t="s">
        <v>88</v>
      </c>
      <c r="AW156" s="10" t="s">
        <v>42</v>
      </c>
      <c r="AX156" s="10" t="s">
        <v>80</v>
      </c>
      <c r="AY156" s="175" t="s">
        <v>200</v>
      </c>
    </row>
    <row r="157" spans="2:51" s="13" customFormat="1" ht="22.5" customHeight="1">
      <c r="B157" s="224"/>
      <c r="D157" s="172" t="s">
        <v>214</v>
      </c>
      <c r="E157" s="225" t="s">
        <v>78</v>
      </c>
      <c r="F157" s="226" t="s">
        <v>869</v>
      </c>
      <c r="H157" s="227">
        <v>5.933</v>
      </c>
      <c r="I157" s="228"/>
      <c r="L157" s="224"/>
      <c r="M157" s="229"/>
      <c r="N157" s="230"/>
      <c r="O157" s="230"/>
      <c r="P157" s="230"/>
      <c r="Q157" s="230"/>
      <c r="R157" s="230"/>
      <c r="S157" s="230"/>
      <c r="T157" s="231"/>
      <c r="AT157" s="225" t="s">
        <v>214</v>
      </c>
      <c r="AU157" s="225" t="s">
        <v>88</v>
      </c>
      <c r="AV157" s="13" t="s">
        <v>226</v>
      </c>
      <c r="AW157" s="13" t="s">
        <v>42</v>
      </c>
      <c r="AX157" s="13" t="s">
        <v>80</v>
      </c>
      <c r="AY157" s="225" t="s">
        <v>200</v>
      </c>
    </row>
    <row r="158" spans="2:51" s="10" customFormat="1" ht="22.5" customHeight="1">
      <c r="B158" s="174"/>
      <c r="D158" s="172" t="s">
        <v>214</v>
      </c>
      <c r="E158" s="175" t="s">
        <v>78</v>
      </c>
      <c r="F158" s="176" t="s">
        <v>870</v>
      </c>
      <c r="H158" s="177">
        <v>233.775</v>
      </c>
      <c r="I158" s="178"/>
      <c r="L158" s="174"/>
      <c r="M158" s="179"/>
      <c r="N158" s="180"/>
      <c r="O158" s="180"/>
      <c r="P158" s="180"/>
      <c r="Q158" s="180"/>
      <c r="R158" s="180"/>
      <c r="S158" s="180"/>
      <c r="T158" s="181"/>
      <c r="AT158" s="175" t="s">
        <v>214</v>
      </c>
      <c r="AU158" s="175" t="s">
        <v>88</v>
      </c>
      <c r="AV158" s="10" t="s">
        <v>88</v>
      </c>
      <c r="AW158" s="10" t="s">
        <v>42</v>
      </c>
      <c r="AX158" s="10" t="s">
        <v>80</v>
      </c>
      <c r="AY158" s="175" t="s">
        <v>200</v>
      </c>
    </row>
    <row r="159" spans="2:51" s="10" customFormat="1" ht="22.5" customHeight="1">
      <c r="B159" s="174"/>
      <c r="D159" s="172" t="s">
        <v>214</v>
      </c>
      <c r="E159" s="175" t="s">
        <v>78</v>
      </c>
      <c r="F159" s="176" t="s">
        <v>871</v>
      </c>
      <c r="H159" s="177">
        <v>725.289</v>
      </c>
      <c r="I159" s="178"/>
      <c r="L159" s="174"/>
      <c r="M159" s="179"/>
      <c r="N159" s="180"/>
      <c r="O159" s="180"/>
      <c r="P159" s="180"/>
      <c r="Q159" s="180"/>
      <c r="R159" s="180"/>
      <c r="S159" s="180"/>
      <c r="T159" s="181"/>
      <c r="AT159" s="175" t="s">
        <v>214</v>
      </c>
      <c r="AU159" s="175" t="s">
        <v>88</v>
      </c>
      <c r="AV159" s="10" t="s">
        <v>88</v>
      </c>
      <c r="AW159" s="10" t="s">
        <v>42</v>
      </c>
      <c r="AX159" s="10" t="s">
        <v>80</v>
      </c>
      <c r="AY159" s="175" t="s">
        <v>200</v>
      </c>
    </row>
    <row r="160" spans="2:51" s="10" customFormat="1" ht="22.5" customHeight="1">
      <c r="B160" s="174"/>
      <c r="D160" s="172" t="s">
        <v>214</v>
      </c>
      <c r="E160" s="175" t="s">
        <v>78</v>
      </c>
      <c r="F160" s="176" t="s">
        <v>872</v>
      </c>
      <c r="H160" s="177">
        <v>200.939</v>
      </c>
      <c r="I160" s="178"/>
      <c r="L160" s="174"/>
      <c r="M160" s="179"/>
      <c r="N160" s="180"/>
      <c r="O160" s="180"/>
      <c r="P160" s="180"/>
      <c r="Q160" s="180"/>
      <c r="R160" s="180"/>
      <c r="S160" s="180"/>
      <c r="T160" s="181"/>
      <c r="AT160" s="175" t="s">
        <v>214</v>
      </c>
      <c r="AU160" s="175" t="s">
        <v>88</v>
      </c>
      <c r="AV160" s="10" t="s">
        <v>88</v>
      </c>
      <c r="AW160" s="10" t="s">
        <v>42</v>
      </c>
      <c r="AX160" s="10" t="s">
        <v>80</v>
      </c>
      <c r="AY160" s="175" t="s">
        <v>200</v>
      </c>
    </row>
    <row r="161" spans="2:51" s="10" customFormat="1" ht="22.5" customHeight="1">
      <c r="B161" s="174"/>
      <c r="D161" s="172" t="s">
        <v>214</v>
      </c>
      <c r="E161" s="175" t="s">
        <v>78</v>
      </c>
      <c r="F161" s="176" t="s">
        <v>873</v>
      </c>
      <c r="H161" s="177">
        <v>107.386</v>
      </c>
      <c r="I161" s="178"/>
      <c r="L161" s="174"/>
      <c r="M161" s="179"/>
      <c r="N161" s="180"/>
      <c r="O161" s="180"/>
      <c r="P161" s="180"/>
      <c r="Q161" s="180"/>
      <c r="R161" s="180"/>
      <c r="S161" s="180"/>
      <c r="T161" s="181"/>
      <c r="AT161" s="175" t="s">
        <v>214</v>
      </c>
      <c r="AU161" s="175" t="s">
        <v>88</v>
      </c>
      <c r="AV161" s="10" t="s">
        <v>88</v>
      </c>
      <c r="AW161" s="10" t="s">
        <v>42</v>
      </c>
      <c r="AX161" s="10" t="s">
        <v>80</v>
      </c>
      <c r="AY161" s="175" t="s">
        <v>200</v>
      </c>
    </row>
    <row r="162" spans="2:51" s="10" customFormat="1" ht="22.5" customHeight="1">
      <c r="B162" s="174"/>
      <c r="D162" s="172" t="s">
        <v>214</v>
      </c>
      <c r="E162" s="175" t="s">
        <v>78</v>
      </c>
      <c r="F162" s="176" t="s">
        <v>874</v>
      </c>
      <c r="H162" s="177">
        <v>-2.403</v>
      </c>
      <c r="I162" s="178"/>
      <c r="L162" s="174"/>
      <c r="M162" s="179"/>
      <c r="N162" s="180"/>
      <c r="O162" s="180"/>
      <c r="P162" s="180"/>
      <c r="Q162" s="180"/>
      <c r="R162" s="180"/>
      <c r="S162" s="180"/>
      <c r="T162" s="181"/>
      <c r="AT162" s="175" t="s">
        <v>214</v>
      </c>
      <c r="AU162" s="175" t="s">
        <v>88</v>
      </c>
      <c r="AV162" s="10" t="s">
        <v>88</v>
      </c>
      <c r="AW162" s="10" t="s">
        <v>42</v>
      </c>
      <c r="AX162" s="10" t="s">
        <v>80</v>
      </c>
      <c r="AY162" s="175" t="s">
        <v>200</v>
      </c>
    </row>
    <row r="163" spans="2:51" s="10" customFormat="1" ht="22.5" customHeight="1">
      <c r="B163" s="174"/>
      <c r="D163" s="172" t="s">
        <v>214</v>
      </c>
      <c r="E163" s="175" t="s">
        <v>78</v>
      </c>
      <c r="F163" s="176" t="s">
        <v>875</v>
      </c>
      <c r="H163" s="177">
        <v>-8.064</v>
      </c>
      <c r="I163" s="178"/>
      <c r="L163" s="174"/>
      <c r="M163" s="179"/>
      <c r="N163" s="180"/>
      <c r="O163" s="180"/>
      <c r="P163" s="180"/>
      <c r="Q163" s="180"/>
      <c r="R163" s="180"/>
      <c r="S163" s="180"/>
      <c r="T163" s="181"/>
      <c r="AT163" s="175" t="s">
        <v>214</v>
      </c>
      <c r="AU163" s="175" t="s">
        <v>88</v>
      </c>
      <c r="AV163" s="10" t="s">
        <v>88</v>
      </c>
      <c r="AW163" s="10" t="s">
        <v>42</v>
      </c>
      <c r="AX163" s="10" t="s">
        <v>80</v>
      </c>
      <c r="AY163" s="175" t="s">
        <v>200</v>
      </c>
    </row>
    <row r="164" spans="2:51" s="10" customFormat="1" ht="22.5" customHeight="1">
      <c r="B164" s="174"/>
      <c r="D164" s="172" t="s">
        <v>214</v>
      </c>
      <c r="E164" s="175" t="s">
        <v>78</v>
      </c>
      <c r="F164" s="176" t="s">
        <v>876</v>
      </c>
      <c r="H164" s="177">
        <v>-12.373</v>
      </c>
      <c r="I164" s="178"/>
      <c r="L164" s="174"/>
      <c r="M164" s="179"/>
      <c r="N164" s="180"/>
      <c r="O164" s="180"/>
      <c r="P164" s="180"/>
      <c r="Q164" s="180"/>
      <c r="R164" s="180"/>
      <c r="S164" s="180"/>
      <c r="T164" s="181"/>
      <c r="AT164" s="175" t="s">
        <v>214</v>
      </c>
      <c r="AU164" s="175" t="s">
        <v>88</v>
      </c>
      <c r="AV164" s="10" t="s">
        <v>88</v>
      </c>
      <c r="AW164" s="10" t="s">
        <v>42</v>
      </c>
      <c r="AX164" s="10" t="s">
        <v>80</v>
      </c>
      <c r="AY164" s="175" t="s">
        <v>200</v>
      </c>
    </row>
    <row r="165" spans="2:51" s="10" customFormat="1" ht="22.5" customHeight="1">
      <c r="B165" s="174"/>
      <c r="D165" s="172" t="s">
        <v>214</v>
      </c>
      <c r="E165" s="175" t="s">
        <v>78</v>
      </c>
      <c r="F165" s="176" t="s">
        <v>877</v>
      </c>
      <c r="H165" s="177">
        <v>-353.475</v>
      </c>
      <c r="I165" s="178"/>
      <c r="L165" s="174"/>
      <c r="M165" s="179"/>
      <c r="N165" s="180"/>
      <c r="O165" s="180"/>
      <c r="P165" s="180"/>
      <c r="Q165" s="180"/>
      <c r="R165" s="180"/>
      <c r="S165" s="180"/>
      <c r="T165" s="181"/>
      <c r="AT165" s="175" t="s">
        <v>214</v>
      </c>
      <c r="AU165" s="175" t="s">
        <v>88</v>
      </c>
      <c r="AV165" s="10" t="s">
        <v>88</v>
      </c>
      <c r="AW165" s="10" t="s">
        <v>42</v>
      </c>
      <c r="AX165" s="10" t="s">
        <v>80</v>
      </c>
      <c r="AY165" s="175" t="s">
        <v>200</v>
      </c>
    </row>
    <row r="166" spans="2:51" s="13" customFormat="1" ht="22.5" customHeight="1">
      <c r="B166" s="224"/>
      <c r="D166" s="172" t="s">
        <v>214</v>
      </c>
      <c r="E166" s="225" t="s">
        <v>78</v>
      </c>
      <c r="F166" s="226" t="s">
        <v>869</v>
      </c>
      <c r="H166" s="227">
        <v>891.074</v>
      </c>
      <c r="I166" s="228"/>
      <c r="L166" s="224"/>
      <c r="M166" s="229"/>
      <c r="N166" s="230"/>
      <c r="O166" s="230"/>
      <c r="P166" s="230"/>
      <c r="Q166" s="230"/>
      <c r="R166" s="230"/>
      <c r="S166" s="230"/>
      <c r="T166" s="231"/>
      <c r="AT166" s="225" t="s">
        <v>214</v>
      </c>
      <c r="AU166" s="225" t="s">
        <v>88</v>
      </c>
      <c r="AV166" s="13" t="s">
        <v>226</v>
      </c>
      <c r="AW166" s="13" t="s">
        <v>42</v>
      </c>
      <c r="AX166" s="13" t="s">
        <v>80</v>
      </c>
      <c r="AY166" s="225" t="s">
        <v>200</v>
      </c>
    </row>
    <row r="167" spans="2:51" s="10" customFormat="1" ht="22.5" customHeight="1">
      <c r="B167" s="174"/>
      <c r="D167" s="170" t="s">
        <v>214</v>
      </c>
      <c r="E167" s="182" t="s">
        <v>78</v>
      </c>
      <c r="F167" s="183" t="s">
        <v>878</v>
      </c>
      <c r="H167" s="184">
        <v>445.537</v>
      </c>
      <c r="I167" s="178"/>
      <c r="L167" s="174"/>
      <c r="M167" s="179"/>
      <c r="N167" s="180"/>
      <c r="O167" s="180"/>
      <c r="P167" s="180"/>
      <c r="Q167" s="180"/>
      <c r="R167" s="180"/>
      <c r="S167" s="180"/>
      <c r="T167" s="181"/>
      <c r="AT167" s="175" t="s">
        <v>214</v>
      </c>
      <c r="AU167" s="175" t="s">
        <v>88</v>
      </c>
      <c r="AV167" s="10" t="s">
        <v>88</v>
      </c>
      <c r="AW167" s="10" t="s">
        <v>42</v>
      </c>
      <c r="AX167" s="10" t="s">
        <v>23</v>
      </c>
      <c r="AY167" s="175" t="s">
        <v>200</v>
      </c>
    </row>
    <row r="168" spans="2:65" s="1" customFormat="1" ht="22.5" customHeight="1">
      <c r="B168" s="157"/>
      <c r="C168" s="158" t="s">
        <v>282</v>
      </c>
      <c r="D168" s="158" t="s">
        <v>201</v>
      </c>
      <c r="E168" s="159" t="s">
        <v>888</v>
      </c>
      <c r="F168" s="160" t="s">
        <v>889</v>
      </c>
      <c r="G168" s="161" t="s">
        <v>849</v>
      </c>
      <c r="H168" s="162">
        <v>133.661</v>
      </c>
      <c r="I168" s="163"/>
      <c r="J168" s="164">
        <f>ROUND(I168*H168,2)</f>
        <v>0</v>
      </c>
      <c r="K168" s="160" t="s">
        <v>741</v>
      </c>
      <c r="L168" s="35"/>
      <c r="M168" s="165" t="s">
        <v>78</v>
      </c>
      <c r="N168" s="166" t="s">
        <v>50</v>
      </c>
      <c r="O168" s="36"/>
      <c r="P168" s="167">
        <f>O168*H168</f>
        <v>0</v>
      </c>
      <c r="Q168" s="167">
        <v>0</v>
      </c>
      <c r="R168" s="167">
        <f>Q168*H168</f>
        <v>0</v>
      </c>
      <c r="S168" s="167">
        <v>0</v>
      </c>
      <c r="T168" s="168">
        <f>S168*H168</f>
        <v>0</v>
      </c>
      <c r="AR168" s="18" t="s">
        <v>206</v>
      </c>
      <c r="AT168" s="18" t="s">
        <v>201</v>
      </c>
      <c r="AU168" s="18" t="s">
        <v>88</v>
      </c>
      <c r="AY168" s="18" t="s">
        <v>200</v>
      </c>
      <c r="BE168" s="169">
        <f>IF(N168="základní",J168,0)</f>
        <v>0</v>
      </c>
      <c r="BF168" s="169">
        <f>IF(N168="snížená",J168,0)</f>
        <v>0</v>
      </c>
      <c r="BG168" s="169">
        <f>IF(N168="zákl. přenesená",J168,0)</f>
        <v>0</v>
      </c>
      <c r="BH168" s="169">
        <f>IF(N168="sníž. přenesená",J168,0)</f>
        <v>0</v>
      </c>
      <c r="BI168" s="169">
        <f>IF(N168="nulová",J168,0)</f>
        <v>0</v>
      </c>
      <c r="BJ168" s="18" t="s">
        <v>23</v>
      </c>
      <c r="BK168" s="169">
        <f>ROUND(I168*H168,2)</f>
        <v>0</v>
      </c>
      <c r="BL168" s="18" t="s">
        <v>206</v>
      </c>
      <c r="BM168" s="18" t="s">
        <v>890</v>
      </c>
    </row>
    <row r="169" spans="2:47" s="1" customFormat="1" ht="30" customHeight="1">
      <c r="B169" s="35"/>
      <c r="D169" s="172" t="s">
        <v>392</v>
      </c>
      <c r="F169" s="185" t="s">
        <v>891</v>
      </c>
      <c r="I169" s="133"/>
      <c r="L169" s="35"/>
      <c r="M169" s="64"/>
      <c r="N169" s="36"/>
      <c r="O169" s="36"/>
      <c r="P169" s="36"/>
      <c r="Q169" s="36"/>
      <c r="R169" s="36"/>
      <c r="S169" s="36"/>
      <c r="T169" s="65"/>
      <c r="AT169" s="18" t="s">
        <v>392</v>
      </c>
      <c r="AU169" s="18" t="s">
        <v>88</v>
      </c>
    </row>
    <row r="170" spans="2:51" s="10" customFormat="1" ht="22.5" customHeight="1">
      <c r="B170" s="174"/>
      <c r="D170" s="172" t="s">
        <v>214</v>
      </c>
      <c r="E170" s="175" t="s">
        <v>78</v>
      </c>
      <c r="F170" s="176" t="s">
        <v>865</v>
      </c>
      <c r="H170" s="177">
        <v>1.784</v>
      </c>
      <c r="I170" s="178"/>
      <c r="L170" s="174"/>
      <c r="M170" s="179"/>
      <c r="N170" s="180"/>
      <c r="O170" s="180"/>
      <c r="P170" s="180"/>
      <c r="Q170" s="180"/>
      <c r="R170" s="180"/>
      <c r="S170" s="180"/>
      <c r="T170" s="181"/>
      <c r="AT170" s="175" t="s">
        <v>214</v>
      </c>
      <c r="AU170" s="175" t="s">
        <v>88</v>
      </c>
      <c r="AV170" s="10" t="s">
        <v>88</v>
      </c>
      <c r="AW170" s="10" t="s">
        <v>42</v>
      </c>
      <c r="AX170" s="10" t="s">
        <v>80</v>
      </c>
      <c r="AY170" s="175" t="s">
        <v>200</v>
      </c>
    </row>
    <row r="171" spans="2:51" s="10" customFormat="1" ht="22.5" customHeight="1">
      <c r="B171" s="174"/>
      <c r="D171" s="172" t="s">
        <v>214</v>
      </c>
      <c r="E171" s="175" t="s">
        <v>78</v>
      </c>
      <c r="F171" s="176" t="s">
        <v>866</v>
      </c>
      <c r="H171" s="177">
        <v>1.859</v>
      </c>
      <c r="I171" s="178"/>
      <c r="L171" s="174"/>
      <c r="M171" s="179"/>
      <c r="N171" s="180"/>
      <c r="O171" s="180"/>
      <c r="P171" s="180"/>
      <c r="Q171" s="180"/>
      <c r="R171" s="180"/>
      <c r="S171" s="180"/>
      <c r="T171" s="181"/>
      <c r="AT171" s="175" t="s">
        <v>214</v>
      </c>
      <c r="AU171" s="175" t="s">
        <v>88</v>
      </c>
      <c r="AV171" s="10" t="s">
        <v>88</v>
      </c>
      <c r="AW171" s="10" t="s">
        <v>42</v>
      </c>
      <c r="AX171" s="10" t="s">
        <v>80</v>
      </c>
      <c r="AY171" s="175" t="s">
        <v>200</v>
      </c>
    </row>
    <row r="172" spans="2:51" s="10" customFormat="1" ht="22.5" customHeight="1">
      <c r="B172" s="174"/>
      <c r="D172" s="172" t="s">
        <v>214</v>
      </c>
      <c r="E172" s="175" t="s">
        <v>78</v>
      </c>
      <c r="F172" s="176" t="s">
        <v>867</v>
      </c>
      <c r="H172" s="177">
        <v>1.27</v>
      </c>
      <c r="I172" s="178"/>
      <c r="L172" s="174"/>
      <c r="M172" s="179"/>
      <c r="N172" s="180"/>
      <c r="O172" s="180"/>
      <c r="P172" s="180"/>
      <c r="Q172" s="180"/>
      <c r="R172" s="180"/>
      <c r="S172" s="180"/>
      <c r="T172" s="181"/>
      <c r="AT172" s="175" t="s">
        <v>214</v>
      </c>
      <c r="AU172" s="175" t="s">
        <v>88</v>
      </c>
      <c r="AV172" s="10" t="s">
        <v>88</v>
      </c>
      <c r="AW172" s="10" t="s">
        <v>42</v>
      </c>
      <c r="AX172" s="10" t="s">
        <v>80</v>
      </c>
      <c r="AY172" s="175" t="s">
        <v>200</v>
      </c>
    </row>
    <row r="173" spans="2:51" s="10" customFormat="1" ht="22.5" customHeight="1">
      <c r="B173" s="174"/>
      <c r="D173" s="172" t="s">
        <v>214</v>
      </c>
      <c r="E173" s="175" t="s">
        <v>78</v>
      </c>
      <c r="F173" s="176" t="s">
        <v>868</v>
      </c>
      <c r="H173" s="177">
        <v>1.02</v>
      </c>
      <c r="I173" s="178"/>
      <c r="L173" s="174"/>
      <c r="M173" s="179"/>
      <c r="N173" s="180"/>
      <c r="O173" s="180"/>
      <c r="P173" s="180"/>
      <c r="Q173" s="180"/>
      <c r="R173" s="180"/>
      <c r="S173" s="180"/>
      <c r="T173" s="181"/>
      <c r="AT173" s="175" t="s">
        <v>214</v>
      </c>
      <c r="AU173" s="175" t="s">
        <v>88</v>
      </c>
      <c r="AV173" s="10" t="s">
        <v>88</v>
      </c>
      <c r="AW173" s="10" t="s">
        <v>42</v>
      </c>
      <c r="AX173" s="10" t="s">
        <v>80</v>
      </c>
      <c r="AY173" s="175" t="s">
        <v>200</v>
      </c>
    </row>
    <row r="174" spans="2:51" s="13" customFormat="1" ht="22.5" customHeight="1">
      <c r="B174" s="224"/>
      <c r="D174" s="172" t="s">
        <v>214</v>
      </c>
      <c r="E174" s="225" t="s">
        <v>78</v>
      </c>
      <c r="F174" s="226" t="s">
        <v>869</v>
      </c>
      <c r="H174" s="227">
        <v>5.933</v>
      </c>
      <c r="I174" s="228"/>
      <c r="L174" s="224"/>
      <c r="M174" s="229"/>
      <c r="N174" s="230"/>
      <c r="O174" s="230"/>
      <c r="P174" s="230"/>
      <c r="Q174" s="230"/>
      <c r="R174" s="230"/>
      <c r="S174" s="230"/>
      <c r="T174" s="231"/>
      <c r="AT174" s="225" t="s">
        <v>214</v>
      </c>
      <c r="AU174" s="225" t="s">
        <v>88</v>
      </c>
      <c r="AV174" s="13" t="s">
        <v>226</v>
      </c>
      <c r="AW174" s="13" t="s">
        <v>42</v>
      </c>
      <c r="AX174" s="13" t="s">
        <v>80</v>
      </c>
      <c r="AY174" s="225" t="s">
        <v>200</v>
      </c>
    </row>
    <row r="175" spans="2:51" s="10" customFormat="1" ht="22.5" customHeight="1">
      <c r="B175" s="174"/>
      <c r="D175" s="172" t="s">
        <v>214</v>
      </c>
      <c r="E175" s="175" t="s">
        <v>78</v>
      </c>
      <c r="F175" s="176" t="s">
        <v>870</v>
      </c>
      <c r="H175" s="177">
        <v>233.775</v>
      </c>
      <c r="I175" s="178"/>
      <c r="L175" s="174"/>
      <c r="M175" s="179"/>
      <c r="N175" s="180"/>
      <c r="O175" s="180"/>
      <c r="P175" s="180"/>
      <c r="Q175" s="180"/>
      <c r="R175" s="180"/>
      <c r="S175" s="180"/>
      <c r="T175" s="181"/>
      <c r="AT175" s="175" t="s">
        <v>214</v>
      </c>
      <c r="AU175" s="175" t="s">
        <v>88</v>
      </c>
      <c r="AV175" s="10" t="s">
        <v>88</v>
      </c>
      <c r="AW175" s="10" t="s">
        <v>42</v>
      </c>
      <c r="AX175" s="10" t="s">
        <v>80</v>
      </c>
      <c r="AY175" s="175" t="s">
        <v>200</v>
      </c>
    </row>
    <row r="176" spans="2:51" s="10" customFormat="1" ht="22.5" customHeight="1">
      <c r="B176" s="174"/>
      <c r="D176" s="172" t="s">
        <v>214</v>
      </c>
      <c r="E176" s="175" t="s">
        <v>78</v>
      </c>
      <c r="F176" s="176" t="s">
        <v>871</v>
      </c>
      <c r="H176" s="177">
        <v>725.289</v>
      </c>
      <c r="I176" s="178"/>
      <c r="L176" s="174"/>
      <c r="M176" s="179"/>
      <c r="N176" s="180"/>
      <c r="O176" s="180"/>
      <c r="P176" s="180"/>
      <c r="Q176" s="180"/>
      <c r="R176" s="180"/>
      <c r="S176" s="180"/>
      <c r="T176" s="181"/>
      <c r="AT176" s="175" t="s">
        <v>214</v>
      </c>
      <c r="AU176" s="175" t="s">
        <v>88</v>
      </c>
      <c r="AV176" s="10" t="s">
        <v>88</v>
      </c>
      <c r="AW176" s="10" t="s">
        <v>42</v>
      </c>
      <c r="AX176" s="10" t="s">
        <v>80</v>
      </c>
      <c r="AY176" s="175" t="s">
        <v>200</v>
      </c>
    </row>
    <row r="177" spans="2:51" s="10" customFormat="1" ht="22.5" customHeight="1">
      <c r="B177" s="174"/>
      <c r="D177" s="172" t="s">
        <v>214</v>
      </c>
      <c r="E177" s="175" t="s">
        <v>78</v>
      </c>
      <c r="F177" s="176" t="s">
        <v>872</v>
      </c>
      <c r="H177" s="177">
        <v>200.939</v>
      </c>
      <c r="I177" s="178"/>
      <c r="L177" s="174"/>
      <c r="M177" s="179"/>
      <c r="N177" s="180"/>
      <c r="O177" s="180"/>
      <c r="P177" s="180"/>
      <c r="Q177" s="180"/>
      <c r="R177" s="180"/>
      <c r="S177" s="180"/>
      <c r="T177" s="181"/>
      <c r="AT177" s="175" t="s">
        <v>214</v>
      </c>
      <c r="AU177" s="175" t="s">
        <v>88</v>
      </c>
      <c r="AV177" s="10" t="s">
        <v>88</v>
      </c>
      <c r="AW177" s="10" t="s">
        <v>42</v>
      </c>
      <c r="AX177" s="10" t="s">
        <v>80</v>
      </c>
      <c r="AY177" s="175" t="s">
        <v>200</v>
      </c>
    </row>
    <row r="178" spans="2:51" s="10" customFormat="1" ht="22.5" customHeight="1">
      <c r="B178" s="174"/>
      <c r="D178" s="172" t="s">
        <v>214</v>
      </c>
      <c r="E178" s="175" t="s">
        <v>78</v>
      </c>
      <c r="F178" s="176" t="s">
        <v>873</v>
      </c>
      <c r="H178" s="177">
        <v>107.386</v>
      </c>
      <c r="I178" s="178"/>
      <c r="L178" s="174"/>
      <c r="M178" s="179"/>
      <c r="N178" s="180"/>
      <c r="O178" s="180"/>
      <c r="P178" s="180"/>
      <c r="Q178" s="180"/>
      <c r="R178" s="180"/>
      <c r="S178" s="180"/>
      <c r="T178" s="181"/>
      <c r="AT178" s="175" t="s">
        <v>214</v>
      </c>
      <c r="AU178" s="175" t="s">
        <v>88</v>
      </c>
      <c r="AV178" s="10" t="s">
        <v>88</v>
      </c>
      <c r="AW178" s="10" t="s">
        <v>42</v>
      </c>
      <c r="AX178" s="10" t="s">
        <v>80</v>
      </c>
      <c r="AY178" s="175" t="s">
        <v>200</v>
      </c>
    </row>
    <row r="179" spans="2:51" s="10" customFormat="1" ht="22.5" customHeight="1">
      <c r="B179" s="174"/>
      <c r="D179" s="172" t="s">
        <v>214</v>
      </c>
      <c r="E179" s="175" t="s">
        <v>78</v>
      </c>
      <c r="F179" s="176" t="s">
        <v>874</v>
      </c>
      <c r="H179" s="177">
        <v>-2.403</v>
      </c>
      <c r="I179" s="178"/>
      <c r="L179" s="174"/>
      <c r="M179" s="179"/>
      <c r="N179" s="180"/>
      <c r="O179" s="180"/>
      <c r="P179" s="180"/>
      <c r="Q179" s="180"/>
      <c r="R179" s="180"/>
      <c r="S179" s="180"/>
      <c r="T179" s="181"/>
      <c r="AT179" s="175" t="s">
        <v>214</v>
      </c>
      <c r="AU179" s="175" t="s">
        <v>88</v>
      </c>
      <c r="AV179" s="10" t="s">
        <v>88</v>
      </c>
      <c r="AW179" s="10" t="s">
        <v>42</v>
      </c>
      <c r="AX179" s="10" t="s">
        <v>80</v>
      </c>
      <c r="AY179" s="175" t="s">
        <v>200</v>
      </c>
    </row>
    <row r="180" spans="2:51" s="10" customFormat="1" ht="22.5" customHeight="1">
      <c r="B180" s="174"/>
      <c r="D180" s="172" t="s">
        <v>214</v>
      </c>
      <c r="E180" s="175" t="s">
        <v>78</v>
      </c>
      <c r="F180" s="176" t="s">
        <v>875</v>
      </c>
      <c r="H180" s="177">
        <v>-8.064</v>
      </c>
      <c r="I180" s="178"/>
      <c r="L180" s="174"/>
      <c r="M180" s="179"/>
      <c r="N180" s="180"/>
      <c r="O180" s="180"/>
      <c r="P180" s="180"/>
      <c r="Q180" s="180"/>
      <c r="R180" s="180"/>
      <c r="S180" s="180"/>
      <c r="T180" s="181"/>
      <c r="AT180" s="175" t="s">
        <v>214</v>
      </c>
      <c r="AU180" s="175" t="s">
        <v>88</v>
      </c>
      <c r="AV180" s="10" t="s">
        <v>88</v>
      </c>
      <c r="AW180" s="10" t="s">
        <v>42</v>
      </c>
      <c r="AX180" s="10" t="s">
        <v>80</v>
      </c>
      <c r="AY180" s="175" t="s">
        <v>200</v>
      </c>
    </row>
    <row r="181" spans="2:51" s="10" customFormat="1" ht="22.5" customHeight="1">
      <c r="B181" s="174"/>
      <c r="D181" s="172" t="s">
        <v>214</v>
      </c>
      <c r="E181" s="175" t="s">
        <v>78</v>
      </c>
      <c r="F181" s="176" t="s">
        <v>876</v>
      </c>
      <c r="H181" s="177">
        <v>-12.373</v>
      </c>
      <c r="I181" s="178"/>
      <c r="L181" s="174"/>
      <c r="M181" s="179"/>
      <c r="N181" s="180"/>
      <c r="O181" s="180"/>
      <c r="P181" s="180"/>
      <c r="Q181" s="180"/>
      <c r="R181" s="180"/>
      <c r="S181" s="180"/>
      <c r="T181" s="181"/>
      <c r="AT181" s="175" t="s">
        <v>214</v>
      </c>
      <c r="AU181" s="175" t="s">
        <v>88</v>
      </c>
      <c r="AV181" s="10" t="s">
        <v>88</v>
      </c>
      <c r="AW181" s="10" t="s">
        <v>42</v>
      </c>
      <c r="AX181" s="10" t="s">
        <v>80</v>
      </c>
      <c r="AY181" s="175" t="s">
        <v>200</v>
      </c>
    </row>
    <row r="182" spans="2:51" s="10" customFormat="1" ht="22.5" customHeight="1">
      <c r="B182" s="174"/>
      <c r="D182" s="172" t="s">
        <v>214</v>
      </c>
      <c r="E182" s="175" t="s">
        <v>78</v>
      </c>
      <c r="F182" s="176" t="s">
        <v>877</v>
      </c>
      <c r="H182" s="177">
        <v>-353.475</v>
      </c>
      <c r="I182" s="178"/>
      <c r="L182" s="174"/>
      <c r="M182" s="179"/>
      <c r="N182" s="180"/>
      <c r="O182" s="180"/>
      <c r="P182" s="180"/>
      <c r="Q182" s="180"/>
      <c r="R182" s="180"/>
      <c r="S182" s="180"/>
      <c r="T182" s="181"/>
      <c r="AT182" s="175" t="s">
        <v>214</v>
      </c>
      <c r="AU182" s="175" t="s">
        <v>88</v>
      </c>
      <c r="AV182" s="10" t="s">
        <v>88</v>
      </c>
      <c r="AW182" s="10" t="s">
        <v>42</v>
      </c>
      <c r="AX182" s="10" t="s">
        <v>80</v>
      </c>
      <c r="AY182" s="175" t="s">
        <v>200</v>
      </c>
    </row>
    <row r="183" spans="2:51" s="13" customFormat="1" ht="22.5" customHeight="1">
      <c r="B183" s="224"/>
      <c r="D183" s="172" t="s">
        <v>214</v>
      </c>
      <c r="E183" s="225" t="s">
        <v>78</v>
      </c>
      <c r="F183" s="226" t="s">
        <v>869</v>
      </c>
      <c r="H183" s="227">
        <v>891.074</v>
      </c>
      <c r="I183" s="228"/>
      <c r="L183" s="224"/>
      <c r="M183" s="229"/>
      <c r="N183" s="230"/>
      <c r="O183" s="230"/>
      <c r="P183" s="230"/>
      <c r="Q183" s="230"/>
      <c r="R183" s="230"/>
      <c r="S183" s="230"/>
      <c r="T183" s="231"/>
      <c r="AT183" s="225" t="s">
        <v>214</v>
      </c>
      <c r="AU183" s="225" t="s">
        <v>88</v>
      </c>
      <c r="AV183" s="13" t="s">
        <v>226</v>
      </c>
      <c r="AW183" s="13" t="s">
        <v>42</v>
      </c>
      <c r="AX183" s="13" t="s">
        <v>80</v>
      </c>
      <c r="AY183" s="225" t="s">
        <v>200</v>
      </c>
    </row>
    <row r="184" spans="2:51" s="10" customFormat="1" ht="22.5" customHeight="1">
      <c r="B184" s="174"/>
      <c r="D184" s="170" t="s">
        <v>214</v>
      </c>
      <c r="E184" s="182" t="s">
        <v>78</v>
      </c>
      <c r="F184" s="183" t="s">
        <v>883</v>
      </c>
      <c r="H184" s="184">
        <v>133.661</v>
      </c>
      <c r="I184" s="178"/>
      <c r="L184" s="174"/>
      <c r="M184" s="179"/>
      <c r="N184" s="180"/>
      <c r="O184" s="180"/>
      <c r="P184" s="180"/>
      <c r="Q184" s="180"/>
      <c r="R184" s="180"/>
      <c r="S184" s="180"/>
      <c r="T184" s="181"/>
      <c r="AT184" s="175" t="s">
        <v>214</v>
      </c>
      <c r="AU184" s="175" t="s">
        <v>88</v>
      </c>
      <c r="AV184" s="10" t="s">
        <v>88</v>
      </c>
      <c r="AW184" s="10" t="s">
        <v>42</v>
      </c>
      <c r="AX184" s="10" t="s">
        <v>23</v>
      </c>
      <c r="AY184" s="175" t="s">
        <v>200</v>
      </c>
    </row>
    <row r="185" spans="2:65" s="1" customFormat="1" ht="22.5" customHeight="1">
      <c r="B185" s="157"/>
      <c r="C185" s="158" t="s">
        <v>290</v>
      </c>
      <c r="D185" s="158" t="s">
        <v>201</v>
      </c>
      <c r="E185" s="159" t="s">
        <v>892</v>
      </c>
      <c r="F185" s="160" t="s">
        <v>893</v>
      </c>
      <c r="G185" s="161" t="s">
        <v>819</v>
      </c>
      <c r="H185" s="162">
        <v>2016.013</v>
      </c>
      <c r="I185" s="163"/>
      <c r="J185" s="164">
        <f>ROUND(I185*H185,2)</f>
        <v>0</v>
      </c>
      <c r="K185" s="160" t="s">
        <v>741</v>
      </c>
      <c r="L185" s="35"/>
      <c r="M185" s="165" t="s">
        <v>78</v>
      </c>
      <c r="N185" s="166" t="s">
        <v>50</v>
      </c>
      <c r="O185" s="36"/>
      <c r="P185" s="167">
        <f>O185*H185</f>
        <v>0</v>
      </c>
      <c r="Q185" s="167">
        <v>0.00084</v>
      </c>
      <c r="R185" s="167">
        <f>Q185*H185</f>
        <v>1.69345092</v>
      </c>
      <c r="S185" s="167">
        <v>0</v>
      </c>
      <c r="T185" s="168">
        <f>S185*H185</f>
        <v>0</v>
      </c>
      <c r="AR185" s="18" t="s">
        <v>206</v>
      </c>
      <c r="AT185" s="18" t="s">
        <v>201</v>
      </c>
      <c r="AU185" s="18" t="s">
        <v>88</v>
      </c>
      <c r="AY185" s="18" t="s">
        <v>200</v>
      </c>
      <c r="BE185" s="169">
        <f>IF(N185="základní",J185,0)</f>
        <v>0</v>
      </c>
      <c r="BF185" s="169">
        <f>IF(N185="snížená",J185,0)</f>
        <v>0</v>
      </c>
      <c r="BG185" s="169">
        <f>IF(N185="zákl. přenesená",J185,0)</f>
        <v>0</v>
      </c>
      <c r="BH185" s="169">
        <f>IF(N185="sníž. přenesená",J185,0)</f>
        <v>0</v>
      </c>
      <c r="BI185" s="169">
        <f>IF(N185="nulová",J185,0)</f>
        <v>0</v>
      </c>
      <c r="BJ185" s="18" t="s">
        <v>23</v>
      </c>
      <c r="BK185" s="169">
        <f>ROUND(I185*H185,2)</f>
        <v>0</v>
      </c>
      <c r="BL185" s="18" t="s">
        <v>206</v>
      </c>
      <c r="BM185" s="18" t="s">
        <v>894</v>
      </c>
    </row>
    <row r="186" spans="2:47" s="1" customFormat="1" ht="22.5" customHeight="1">
      <c r="B186" s="35"/>
      <c r="D186" s="172" t="s">
        <v>392</v>
      </c>
      <c r="F186" s="185" t="s">
        <v>893</v>
      </c>
      <c r="I186" s="133"/>
      <c r="L186" s="35"/>
      <c r="M186" s="64"/>
      <c r="N186" s="36"/>
      <c r="O186" s="36"/>
      <c r="P186" s="36"/>
      <c r="Q186" s="36"/>
      <c r="R186" s="36"/>
      <c r="S186" s="36"/>
      <c r="T186" s="65"/>
      <c r="AT186" s="18" t="s">
        <v>392</v>
      </c>
      <c r="AU186" s="18" t="s">
        <v>88</v>
      </c>
    </row>
    <row r="187" spans="2:51" s="10" customFormat="1" ht="22.5" customHeight="1">
      <c r="B187" s="174"/>
      <c r="D187" s="172" t="s">
        <v>214</v>
      </c>
      <c r="E187" s="175" t="s">
        <v>78</v>
      </c>
      <c r="F187" s="176" t="s">
        <v>895</v>
      </c>
      <c r="H187" s="177">
        <v>333.965</v>
      </c>
      <c r="I187" s="178"/>
      <c r="L187" s="174"/>
      <c r="M187" s="179"/>
      <c r="N187" s="180"/>
      <c r="O187" s="180"/>
      <c r="P187" s="180"/>
      <c r="Q187" s="180"/>
      <c r="R187" s="180"/>
      <c r="S187" s="180"/>
      <c r="T187" s="181"/>
      <c r="AT187" s="175" t="s">
        <v>214</v>
      </c>
      <c r="AU187" s="175" t="s">
        <v>88</v>
      </c>
      <c r="AV187" s="10" t="s">
        <v>88</v>
      </c>
      <c r="AW187" s="10" t="s">
        <v>42</v>
      </c>
      <c r="AX187" s="10" t="s">
        <v>80</v>
      </c>
      <c r="AY187" s="175" t="s">
        <v>200</v>
      </c>
    </row>
    <row r="188" spans="2:51" s="10" customFormat="1" ht="22.5" customHeight="1">
      <c r="B188" s="174"/>
      <c r="D188" s="172" t="s">
        <v>214</v>
      </c>
      <c r="E188" s="175" t="s">
        <v>78</v>
      </c>
      <c r="F188" s="176" t="s">
        <v>896</v>
      </c>
      <c r="H188" s="177">
        <v>967.052</v>
      </c>
      <c r="I188" s="178"/>
      <c r="L188" s="174"/>
      <c r="M188" s="179"/>
      <c r="N188" s="180"/>
      <c r="O188" s="180"/>
      <c r="P188" s="180"/>
      <c r="Q188" s="180"/>
      <c r="R188" s="180"/>
      <c r="S188" s="180"/>
      <c r="T188" s="181"/>
      <c r="AT188" s="175" t="s">
        <v>214</v>
      </c>
      <c r="AU188" s="175" t="s">
        <v>88</v>
      </c>
      <c r="AV188" s="10" t="s">
        <v>88</v>
      </c>
      <c r="AW188" s="10" t="s">
        <v>42</v>
      </c>
      <c r="AX188" s="10" t="s">
        <v>80</v>
      </c>
      <c r="AY188" s="175" t="s">
        <v>200</v>
      </c>
    </row>
    <row r="189" spans="2:51" s="10" customFormat="1" ht="22.5" customHeight="1">
      <c r="B189" s="174"/>
      <c r="D189" s="172" t="s">
        <v>214</v>
      </c>
      <c r="E189" s="175" t="s">
        <v>78</v>
      </c>
      <c r="F189" s="176" t="s">
        <v>897</v>
      </c>
      <c r="H189" s="177">
        <v>446.532</v>
      </c>
      <c r="I189" s="178"/>
      <c r="L189" s="174"/>
      <c r="M189" s="179"/>
      <c r="N189" s="180"/>
      <c r="O189" s="180"/>
      <c r="P189" s="180"/>
      <c r="Q189" s="180"/>
      <c r="R189" s="180"/>
      <c r="S189" s="180"/>
      <c r="T189" s="181"/>
      <c r="AT189" s="175" t="s">
        <v>214</v>
      </c>
      <c r="AU189" s="175" t="s">
        <v>88</v>
      </c>
      <c r="AV189" s="10" t="s">
        <v>88</v>
      </c>
      <c r="AW189" s="10" t="s">
        <v>42</v>
      </c>
      <c r="AX189" s="10" t="s">
        <v>80</v>
      </c>
      <c r="AY189" s="175" t="s">
        <v>200</v>
      </c>
    </row>
    <row r="190" spans="2:51" s="10" customFormat="1" ht="22.5" customHeight="1">
      <c r="B190" s="174"/>
      <c r="D190" s="172" t="s">
        <v>214</v>
      </c>
      <c r="E190" s="175" t="s">
        <v>78</v>
      </c>
      <c r="F190" s="176" t="s">
        <v>898</v>
      </c>
      <c r="H190" s="177">
        <v>268.464</v>
      </c>
      <c r="I190" s="178"/>
      <c r="L190" s="174"/>
      <c r="M190" s="179"/>
      <c r="N190" s="180"/>
      <c r="O190" s="180"/>
      <c r="P190" s="180"/>
      <c r="Q190" s="180"/>
      <c r="R190" s="180"/>
      <c r="S190" s="180"/>
      <c r="T190" s="181"/>
      <c r="AT190" s="175" t="s">
        <v>214</v>
      </c>
      <c r="AU190" s="175" t="s">
        <v>88</v>
      </c>
      <c r="AV190" s="10" t="s">
        <v>88</v>
      </c>
      <c r="AW190" s="10" t="s">
        <v>42</v>
      </c>
      <c r="AX190" s="10" t="s">
        <v>80</v>
      </c>
      <c r="AY190" s="175" t="s">
        <v>200</v>
      </c>
    </row>
    <row r="191" spans="2:51" s="12" customFormat="1" ht="22.5" customHeight="1">
      <c r="B191" s="212"/>
      <c r="D191" s="170" t="s">
        <v>214</v>
      </c>
      <c r="E191" s="213" t="s">
        <v>78</v>
      </c>
      <c r="F191" s="214" t="s">
        <v>757</v>
      </c>
      <c r="H191" s="215">
        <v>2016.013</v>
      </c>
      <c r="I191" s="216"/>
      <c r="L191" s="212"/>
      <c r="M191" s="217"/>
      <c r="N191" s="218"/>
      <c r="O191" s="218"/>
      <c r="P191" s="218"/>
      <c r="Q191" s="218"/>
      <c r="R191" s="218"/>
      <c r="S191" s="218"/>
      <c r="T191" s="219"/>
      <c r="AT191" s="220" t="s">
        <v>214</v>
      </c>
      <c r="AU191" s="220" t="s">
        <v>88</v>
      </c>
      <c r="AV191" s="12" t="s">
        <v>206</v>
      </c>
      <c r="AW191" s="12" t="s">
        <v>42</v>
      </c>
      <c r="AX191" s="12" t="s">
        <v>23</v>
      </c>
      <c r="AY191" s="220" t="s">
        <v>200</v>
      </c>
    </row>
    <row r="192" spans="2:65" s="1" customFormat="1" ht="22.5" customHeight="1">
      <c r="B192" s="157"/>
      <c r="C192" s="158" t="s">
        <v>297</v>
      </c>
      <c r="D192" s="158" t="s">
        <v>201</v>
      </c>
      <c r="E192" s="159" t="s">
        <v>899</v>
      </c>
      <c r="F192" s="160" t="s">
        <v>900</v>
      </c>
      <c r="G192" s="161" t="s">
        <v>819</v>
      </c>
      <c r="H192" s="162">
        <v>2016.013</v>
      </c>
      <c r="I192" s="163"/>
      <c r="J192" s="164">
        <f>ROUND(I192*H192,2)</f>
        <v>0</v>
      </c>
      <c r="K192" s="160" t="s">
        <v>741</v>
      </c>
      <c r="L192" s="35"/>
      <c r="M192" s="165" t="s">
        <v>78</v>
      </c>
      <c r="N192" s="166" t="s">
        <v>50</v>
      </c>
      <c r="O192" s="36"/>
      <c r="P192" s="167">
        <f>O192*H192</f>
        <v>0</v>
      </c>
      <c r="Q192" s="167">
        <v>0</v>
      </c>
      <c r="R192" s="167">
        <f>Q192*H192</f>
        <v>0</v>
      </c>
      <c r="S192" s="167">
        <v>0</v>
      </c>
      <c r="T192" s="168">
        <f>S192*H192</f>
        <v>0</v>
      </c>
      <c r="AR192" s="18" t="s">
        <v>206</v>
      </c>
      <c r="AT192" s="18" t="s">
        <v>201</v>
      </c>
      <c r="AU192" s="18" t="s">
        <v>88</v>
      </c>
      <c r="AY192" s="18" t="s">
        <v>200</v>
      </c>
      <c r="BE192" s="169">
        <f>IF(N192="základní",J192,0)</f>
        <v>0</v>
      </c>
      <c r="BF192" s="169">
        <f>IF(N192="snížená",J192,0)</f>
        <v>0</v>
      </c>
      <c r="BG192" s="169">
        <f>IF(N192="zákl. přenesená",J192,0)</f>
        <v>0</v>
      </c>
      <c r="BH192" s="169">
        <f>IF(N192="sníž. přenesená",J192,0)</f>
        <v>0</v>
      </c>
      <c r="BI192" s="169">
        <f>IF(N192="nulová",J192,0)</f>
        <v>0</v>
      </c>
      <c r="BJ192" s="18" t="s">
        <v>23</v>
      </c>
      <c r="BK192" s="169">
        <f>ROUND(I192*H192,2)</f>
        <v>0</v>
      </c>
      <c r="BL192" s="18" t="s">
        <v>206</v>
      </c>
      <c r="BM192" s="18" t="s">
        <v>901</v>
      </c>
    </row>
    <row r="193" spans="2:47" s="1" customFormat="1" ht="22.5" customHeight="1">
      <c r="B193" s="35"/>
      <c r="D193" s="172" t="s">
        <v>392</v>
      </c>
      <c r="F193" s="185" t="s">
        <v>900</v>
      </c>
      <c r="I193" s="133"/>
      <c r="L193" s="35"/>
      <c r="M193" s="64"/>
      <c r="N193" s="36"/>
      <c r="O193" s="36"/>
      <c r="P193" s="36"/>
      <c r="Q193" s="36"/>
      <c r="R193" s="36"/>
      <c r="S193" s="36"/>
      <c r="T193" s="65"/>
      <c r="AT193" s="18" t="s">
        <v>392</v>
      </c>
      <c r="AU193" s="18" t="s">
        <v>88</v>
      </c>
    </row>
    <row r="194" spans="2:51" s="10" customFormat="1" ht="22.5" customHeight="1">
      <c r="B194" s="174"/>
      <c r="D194" s="172" t="s">
        <v>214</v>
      </c>
      <c r="E194" s="175" t="s">
        <v>78</v>
      </c>
      <c r="F194" s="176" t="s">
        <v>895</v>
      </c>
      <c r="H194" s="177">
        <v>333.965</v>
      </c>
      <c r="I194" s="178"/>
      <c r="L194" s="174"/>
      <c r="M194" s="179"/>
      <c r="N194" s="180"/>
      <c r="O194" s="180"/>
      <c r="P194" s="180"/>
      <c r="Q194" s="180"/>
      <c r="R194" s="180"/>
      <c r="S194" s="180"/>
      <c r="T194" s="181"/>
      <c r="AT194" s="175" t="s">
        <v>214</v>
      </c>
      <c r="AU194" s="175" t="s">
        <v>88</v>
      </c>
      <c r="AV194" s="10" t="s">
        <v>88</v>
      </c>
      <c r="AW194" s="10" t="s">
        <v>42</v>
      </c>
      <c r="AX194" s="10" t="s">
        <v>80</v>
      </c>
      <c r="AY194" s="175" t="s">
        <v>200</v>
      </c>
    </row>
    <row r="195" spans="2:51" s="10" customFormat="1" ht="22.5" customHeight="1">
      <c r="B195" s="174"/>
      <c r="D195" s="172" t="s">
        <v>214</v>
      </c>
      <c r="E195" s="175" t="s">
        <v>78</v>
      </c>
      <c r="F195" s="176" t="s">
        <v>896</v>
      </c>
      <c r="H195" s="177">
        <v>967.052</v>
      </c>
      <c r="I195" s="178"/>
      <c r="L195" s="174"/>
      <c r="M195" s="179"/>
      <c r="N195" s="180"/>
      <c r="O195" s="180"/>
      <c r="P195" s="180"/>
      <c r="Q195" s="180"/>
      <c r="R195" s="180"/>
      <c r="S195" s="180"/>
      <c r="T195" s="181"/>
      <c r="AT195" s="175" t="s">
        <v>214</v>
      </c>
      <c r="AU195" s="175" t="s">
        <v>88</v>
      </c>
      <c r="AV195" s="10" t="s">
        <v>88</v>
      </c>
      <c r="AW195" s="10" t="s">
        <v>42</v>
      </c>
      <c r="AX195" s="10" t="s">
        <v>80</v>
      </c>
      <c r="AY195" s="175" t="s">
        <v>200</v>
      </c>
    </row>
    <row r="196" spans="2:51" s="10" customFormat="1" ht="22.5" customHeight="1">
      <c r="B196" s="174"/>
      <c r="D196" s="172" t="s">
        <v>214</v>
      </c>
      <c r="E196" s="175" t="s">
        <v>78</v>
      </c>
      <c r="F196" s="176" t="s">
        <v>897</v>
      </c>
      <c r="H196" s="177">
        <v>446.532</v>
      </c>
      <c r="I196" s="178"/>
      <c r="L196" s="174"/>
      <c r="M196" s="179"/>
      <c r="N196" s="180"/>
      <c r="O196" s="180"/>
      <c r="P196" s="180"/>
      <c r="Q196" s="180"/>
      <c r="R196" s="180"/>
      <c r="S196" s="180"/>
      <c r="T196" s="181"/>
      <c r="AT196" s="175" t="s">
        <v>214</v>
      </c>
      <c r="AU196" s="175" t="s">
        <v>88</v>
      </c>
      <c r="AV196" s="10" t="s">
        <v>88</v>
      </c>
      <c r="AW196" s="10" t="s">
        <v>42</v>
      </c>
      <c r="AX196" s="10" t="s">
        <v>80</v>
      </c>
      <c r="AY196" s="175" t="s">
        <v>200</v>
      </c>
    </row>
    <row r="197" spans="2:51" s="10" customFormat="1" ht="22.5" customHeight="1">
      <c r="B197" s="174"/>
      <c r="D197" s="172" t="s">
        <v>214</v>
      </c>
      <c r="E197" s="175" t="s">
        <v>78</v>
      </c>
      <c r="F197" s="176" t="s">
        <v>898</v>
      </c>
      <c r="H197" s="177">
        <v>268.464</v>
      </c>
      <c r="I197" s="178"/>
      <c r="L197" s="174"/>
      <c r="M197" s="179"/>
      <c r="N197" s="180"/>
      <c r="O197" s="180"/>
      <c r="P197" s="180"/>
      <c r="Q197" s="180"/>
      <c r="R197" s="180"/>
      <c r="S197" s="180"/>
      <c r="T197" s="181"/>
      <c r="AT197" s="175" t="s">
        <v>214</v>
      </c>
      <c r="AU197" s="175" t="s">
        <v>88</v>
      </c>
      <c r="AV197" s="10" t="s">
        <v>88</v>
      </c>
      <c r="AW197" s="10" t="s">
        <v>42</v>
      </c>
      <c r="AX197" s="10" t="s">
        <v>80</v>
      </c>
      <c r="AY197" s="175" t="s">
        <v>200</v>
      </c>
    </row>
    <row r="198" spans="2:51" s="12" customFormat="1" ht="22.5" customHeight="1">
      <c r="B198" s="212"/>
      <c r="D198" s="170" t="s">
        <v>214</v>
      </c>
      <c r="E198" s="213" t="s">
        <v>78</v>
      </c>
      <c r="F198" s="214" t="s">
        <v>757</v>
      </c>
      <c r="H198" s="215">
        <v>2016.013</v>
      </c>
      <c r="I198" s="216"/>
      <c r="L198" s="212"/>
      <c r="M198" s="217"/>
      <c r="N198" s="218"/>
      <c r="O198" s="218"/>
      <c r="P198" s="218"/>
      <c r="Q198" s="218"/>
      <c r="R198" s="218"/>
      <c r="S198" s="218"/>
      <c r="T198" s="219"/>
      <c r="AT198" s="220" t="s">
        <v>214</v>
      </c>
      <c r="AU198" s="220" t="s">
        <v>88</v>
      </c>
      <c r="AV198" s="12" t="s">
        <v>206</v>
      </c>
      <c r="AW198" s="12" t="s">
        <v>42</v>
      </c>
      <c r="AX198" s="12" t="s">
        <v>23</v>
      </c>
      <c r="AY198" s="220" t="s">
        <v>200</v>
      </c>
    </row>
    <row r="199" spans="2:65" s="1" customFormat="1" ht="22.5" customHeight="1">
      <c r="B199" s="157"/>
      <c r="C199" s="158" t="s">
        <v>8</v>
      </c>
      <c r="D199" s="158" t="s">
        <v>201</v>
      </c>
      <c r="E199" s="159" t="s">
        <v>902</v>
      </c>
      <c r="F199" s="160" t="s">
        <v>903</v>
      </c>
      <c r="G199" s="161" t="s">
        <v>849</v>
      </c>
      <c r="H199" s="162">
        <v>445.537</v>
      </c>
      <c r="I199" s="163"/>
      <c r="J199" s="164">
        <f>ROUND(I199*H199,2)</f>
        <v>0</v>
      </c>
      <c r="K199" s="160" t="s">
        <v>741</v>
      </c>
      <c r="L199" s="35"/>
      <c r="M199" s="165" t="s">
        <v>78</v>
      </c>
      <c r="N199" s="166" t="s">
        <v>50</v>
      </c>
      <c r="O199" s="36"/>
      <c r="P199" s="167">
        <f>O199*H199</f>
        <v>0</v>
      </c>
      <c r="Q199" s="167">
        <v>0</v>
      </c>
      <c r="R199" s="167">
        <f>Q199*H199</f>
        <v>0</v>
      </c>
      <c r="S199" s="167">
        <v>0</v>
      </c>
      <c r="T199" s="168">
        <f>S199*H199</f>
        <v>0</v>
      </c>
      <c r="AR199" s="18" t="s">
        <v>206</v>
      </c>
      <c r="AT199" s="18" t="s">
        <v>201</v>
      </c>
      <c r="AU199" s="18" t="s">
        <v>88</v>
      </c>
      <c r="AY199" s="18" t="s">
        <v>200</v>
      </c>
      <c r="BE199" s="169">
        <f>IF(N199="základní",J199,0)</f>
        <v>0</v>
      </c>
      <c r="BF199" s="169">
        <f>IF(N199="snížená",J199,0)</f>
        <v>0</v>
      </c>
      <c r="BG199" s="169">
        <f>IF(N199="zákl. přenesená",J199,0)</f>
        <v>0</v>
      </c>
      <c r="BH199" s="169">
        <f>IF(N199="sníž. přenesená",J199,0)</f>
        <v>0</v>
      </c>
      <c r="BI199" s="169">
        <f>IF(N199="nulová",J199,0)</f>
        <v>0</v>
      </c>
      <c r="BJ199" s="18" t="s">
        <v>23</v>
      </c>
      <c r="BK199" s="169">
        <f>ROUND(I199*H199,2)</f>
        <v>0</v>
      </c>
      <c r="BL199" s="18" t="s">
        <v>206</v>
      </c>
      <c r="BM199" s="18" t="s">
        <v>904</v>
      </c>
    </row>
    <row r="200" spans="2:47" s="1" customFormat="1" ht="30" customHeight="1">
      <c r="B200" s="35"/>
      <c r="D200" s="172" t="s">
        <v>392</v>
      </c>
      <c r="F200" s="185" t="s">
        <v>905</v>
      </c>
      <c r="I200" s="133"/>
      <c r="L200" s="35"/>
      <c r="M200" s="64"/>
      <c r="N200" s="36"/>
      <c r="O200" s="36"/>
      <c r="P200" s="36"/>
      <c r="Q200" s="36"/>
      <c r="R200" s="36"/>
      <c r="S200" s="36"/>
      <c r="T200" s="65"/>
      <c r="AT200" s="18" t="s">
        <v>392</v>
      </c>
      <c r="AU200" s="18" t="s">
        <v>88</v>
      </c>
    </row>
    <row r="201" spans="2:51" s="10" customFormat="1" ht="22.5" customHeight="1">
      <c r="B201" s="174"/>
      <c r="D201" s="172" t="s">
        <v>214</v>
      </c>
      <c r="E201" s="175" t="s">
        <v>78</v>
      </c>
      <c r="F201" s="176" t="s">
        <v>870</v>
      </c>
      <c r="H201" s="177">
        <v>233.775</v>
      </c>
      <c r="I201" s="178"/>
      <c r="L201" s="174"/>
      <c r="M201" s="179"/>
      <c r="N201" s="180"/>
      <c r="O201" s="180"/>
      <c r="P201" s="180"/>
      <c r="Q201" s="180"/>
      <c r="R201" s="180"/>
      <c r="S201" s="180"/>
      <c r="T201" s="181"/>
      <c r="AT201" s="175" t="s">
        <v>214</v>
      </c>
      <c r="AU201" s="175" t="s">
        <v>88</v>
      </c>
      <c r="AV201" s="10" t="s">
        <v>88</v>
      </c>
      <c r="AW201" s="10" t="s">
        <v>42</v>
      </c>
      <c r="AX201" s="10" t="s">
        <v>80</v>
      </c>
      <c r="AY201" s="175" t="s">
        <v>200</v>
      </c>
    </row>
    <row r="202" spans="2:51" s="10" customFormat="1" ht="22.5" customHeight="1">
      <c r="B202" s="174"/>
      <c r="D202" s="172" t="s">
        <v>214</v>
      </c>
      <c r="E202" s="175" t="s">
        <v>78</v>
      </c>
      <c r="F202" s="176" t="s">
        <v>871</v>
      </c>
      <c r="H202" s="177">
        <v>725.289</v>
      </c>
      <c r="I202" s="178"/>
      <c r="L202" s="174"/>
      <c r="M202" s="179"/>
      <c r="N202" s="180"/>
      <c r="O202" s="180"/>
      <c r="P202" s="180"/>
      <c r="Q202" s="180"/>
      <c r="R202" s="180"/>
      <c r="S202" s="180"/>
      <c r="T202" s="181"/>
      <c r="AT202" s="175" t="s">
        <v>214</v>
      </c>
      <c r="AU202" s="175" t="s">
        <v>88</v>
      </c>
      <c r="AV202" s="10" t="s">
        <v>88</v>
      </c>
      <c r="AW202" s="10" t="s">
        <v>42</v>
      </c>
      <c r="AX202" s="10" t="s">
        <v>80</v>
      </c>
      <c r="AY202" s="175" t="s">
        <v>200</v>
      </c>
    </row>
    <row r="203" spans="2:51" s="10" customFormat="1" ht="22.5" customHeight="1">
      <c r="B203" s="174"/>
      <c r="D203" s="172" t="s">
        <v>214</v>
      </c>
      <c r="E203" s="175" t="s">
        <v>78</v>
      </c>
      <c r="F203" s="176" t="s">
        <v>872</v>
      </c>
      <c r="H203" s="177">
        <v>200.939</v>
      </c>
      <c r="I203" s="178"/>
      <c r="L203" s="174"/>
      <c r="M203" s="179"/>
      <c r="N203" s="180"/>
      <c r="O203" s="180"/>
      <c r="P203" s="180"/>
      <c r="Q203" s="180"/>
      <c r="R203" s="180"/>
      <c r="S203" s="180"/>
      <c r="T203" s="181"/>
      <c r="AT203" s="175" t="s">
        <v>214</v>
      </c>
      <c r="AU203" s="175" t="s">
        <v>88</v>
      </c>
      <c r="AV203" s="10" t="s">
        <v>88</v>
      </c>
      <c r="AW203" s="10" t="s">
        <v>42</v>
      </c>
      <c r="AX203" s="10" t="s">
        <v>80</v>
      </c>
      <c r="AY203" s="175" t="s">
        <v>200</v>
      </c>
    </row>
    <row r="204" spans="2:51" s="10" customFormat="1" ht="22.5" customHeight="1">
      <c r="B204" s="174"/>
      <c r="D204" s="172" t="s">
        <v>214</v>
      </c>
      <c r="E204" s="175" t="s">
        <v>78</v>
      </c>
      <c r="F204" s="176" t="s">
        <v>873</v>
      </c>
      <c r="H204" s="177">
        <v>107.386</v>
      </c>
      <c r="I204" s="178"/>
      <c r="L204" s="174"/>
      <c r="M204" s="179"/>
      <c r="N204" s="180"/>
      <c r="O204" s="180"/>
      <c r="P204" s="180"/>
      <c r="Q204" s="180"/>
      <c r="R204" s="180"/>
      <c r="S204" s="180"/>
      <c r="T204" s="181"/>
      <c r="AT204" s="175" t="s">
        <v>214</v>
      </c>
      <c r="AU204" s="175" t="s">
        <v>88</v>
      </c>
      <c r="AV204" s="10" t="s">
        <v>88</v>
      </c>
      <c r="AW204" s="10" t="s">
        <v>42</v>
      </c>
      <c r="AX204" s="10" t="s">
        <v>80</v>
      </c>
      <c r="AY204" s="175" t="s">
        <v>200</v>
      </c>
    </row>
    <row r="205" spans="2:51" s="10" customFormat="1" ht="22.5" customHeight="1">
      <c r="B205" s="174"/>
      <c r="D205" s="172" t="s">
        <v>214</v>
      </c>
      <c r="E205" s="175" t="s">
        <v>78</v>
      </c>
      <c r="F205" s="176" t="s">
        <v>874</v>
      </c>
      <c r="H205" s="177">
        <v>-2.403</v>
      </c>
      <c r="I205" s="178"/>
      <c r="L205" s="174"/>
      <c r="M205" s="179"/>
      <c r="N205" s="180"/>
      <c r="O205" s="180"/>
      <c r="P205" s="180"/>
      <c r="Q205" s="180"/>
      <c r="R205" s="180"/>
      <c r="S205" s="180"/>
      <c r="T205" s="181"/>
      <c r="AT205" s="175" t="s">
        <v>214</v>
      </c>
      <c r="AU205" s="175" t="s">
        <v>88</v>
      </c>
      <c r="AV205" s="10" t="s">
        <v>88</v>
      </c>
      <c r="AW205" s="10" t="s">
        <v>42</v>
      </c>
      <c r="AX205" s="10" t="s">
        <v>80</v>
      </c>
      <c r="AY205" s="175" t="s">
        <v>200</v>
      </c>
    </row>
    <row r="206" spans="2:51" s="10" customFormat="1" ht="22.5" customHeight="1">
      <c r="B206" s="174"/>
      <c r="D206" s="172" t="s">
        <v>214</v>
      </c>
      <c r="E206" s="175" t="s">
        <v>78</v>
      </c>
      <c r="F206" s="176" t="s">
        <v>875</v>
      </c>
      <c r="H206" s="177">
        <v>-8.064</v>
      </c>
      <c r="I206" s="178"/>
      <c r="L206" s="174"/>
      <c r="M206" s="179"/>
      <c r="N206" s="180"/>
      <c r="O206" s="180"/>
      <c r="P206" s="180"/>
      <c r="Q206" s="180"/>
      <c r="R206" s="180"/>
      <c r="S206" s="180"/>
      <c r="T206" s="181"/>
      <c r="AT206" s="175" t="s">
        <v>214</v>
      </c>
      <c r="AU206" s="175" t="s">
        <v>88</v>
      </c>
      <c r="AV206" s="10" t="s">
        <v>88</v>
      </c>
      <c r="AW206" s="10" t="s">
        <v>42</v>
      </c>
      <c r="AX206" s="10" t="s">
        <v>80</v>
      </c>
      <c r="AY206" s="175" t="s">
        <v>200</v>
      </c>
    </row>
    <row r="207" spans="2:51" s="10" customFormat="1" ht="22.5" customHeight="1">
      <c r="B207" s="174"/>
      <c r="D207" s="172" t="s">
        <v>214</v>
      </c>
      <c r="E207" s="175" t="s">
        <v>78</v>
      </c>
      <c r="F207" s="176" t="s">
        <v>876</v>
      </c>
      <c r="H207" s="177">
        <v>-12.373</v>
      </c>
      <c r="I207" s="178"/>
      <c r="L207" s="174"/>
      <c r="M207" s="179"/>
      <c r="N207" s="180"/>
      <c r="O207" s="180"/>
      <c r="P207" s="180"/>
      <c r="Q207" s="180"/>
      <c r="R207" s="180"/>
      <c r="S207" s="180"/>
      <c r="T207" s="181"/>
      <c r="AT207" s="175" t="s">
        <v>214</v>
      </c>
      <c r="AU207" s="175" t="s">
        <v>88</v>
      </c>
      <c r="AV207" s="10" t="s">
        <v>88</v>
      </c>
      <c r="AW207" s="10" t="s">
        <v>42</v>
      </c>
      <c r="AX207" s="10" t="s">
        <v>80</v>
      </c>
      <c r="AY207" s="175" t="s">
        <v>200</v>
      </c>
    </row>
    <row r="208" spans="2:51" s="10" customFormat="1" ht="22.5" customHeight="1">
      <c r="B208" s="174"/>
      <c r="D208" s="172" t="s">
        <v>214</v>
      </c>
      <c r="E208" s="175" t="s">
        <v>78</v>
      </c>
      <c r="F208" s="176" t="s">
        <v>877</v>
      </c>
      <c r="H208" s="177">
        <v>-353.475</v>
      </c>
      <c r="I208" s="178"/>
      <c r="L208" s="174"/>
      <c r="M208" s="179"/>
      <c r="N208" s="180"/>
      <c r="O208" s="180"/>
      <c r="P208" s="180"/>
      <c r="Q208" s="180"/>
      <c r="R208" s="180"/>
      <c r="S208" s="180"/>
      <c r="T208" s="181"/>
      <c r="AT208" s="175" t="s">
        <v>214</v>
      </c>
      <c r="AU208" s="175" t="s">
        <v>88</v>
      </c>
      <c r="AV208" s="10" t="s">
        <v>88</v>
      </c>
      <c r="AW208" s="10" t="s">
        <v>42</v>
      </c>
      <c r="AX208" s="10" t="s">
        <v>80</v>
      </c>
      <c r="AY208" s="175" t="s">
        <v>200</v>
      </c>
    </row>
    <row r="209" spans="2:51" s="13" customFormat="1" ht="22.5" customHeight="1">
      <c r="B209" s="224"/>
      <c r="D209" s="172" t="s">
        <v>214</v>
      </c>
      <c r="E209" s="225" t="s">
        <v>78</v>
      </c>
      <c r="F209" s="226" t="s">
        <v>869</v>
      </c>
      <c r="H209" s="227">
        <v>891.074</v>
      </c>
      <c r="I209" s="228"/>
      <c r="L209" s="224"/>
      <c r="M209" s="229"/>
      <c r="N209" s="230"/>
      <c r="O209" s="230"/>
      <c r="P209" s="230"/>
      <c r="Q209" s="230"/>
      <c r="R209" s="230"/>
      <c r="S209" s="230"/>
      <c r="T209" s="231"/>
      <c r="AT209" s="225" t="s">
        <v>214</v>
      </c>
      <c r="AU209" s="225" t="s">
        <v>88</v>
      </c>
      <c r="AV209" s="13" t="s">
        <v>226</v>
      </c>
      <c r="AW209" s="13" t="s">
        <v>42</v>
      </c>
      <c r="AX209" s="13" t="s">
        <v>80</v>
      </c>
      <c r="AY209" s="225" t="s">
        <v>200</v>
      </c>
    </row>
    <row r="210" spans="2:51" s="10" customFormat="1" ht="31.5" customHeight="1">
      <c r="B210" s="174"/>
      <c r="D210" s="170" t="s">
        <v>214</v>
      </c>
      <c r="E210" s="182" t="s">
        <v>78</v>
      </c>
      <c r="F210" s="183" t="s">
        <v>906</v>
      </c>
      <c r="H210" s="184">
        <v>445.537</v>
      </c>
      <c r="I210" s="178"/>
      <c r="L210" s="174"/>
      <c r="M210" s="179"/>
      <c r="N210" s="180"/>
      <c r="O210" s="180"/>
      <c r="P210" s="180"/>
      <c r="Q210" s="180"/>
      <c r="R210" s="180"/>
      <c r="S210" s="180"/>
      <c r="T210" s="181"/>
      <c r="AT210" s="175" t="s">
        <v>214</v>
      </c>
      <c r="AU210" s="175" t="s">
        <v>88</v>
      </c>
      <c r="AV210" s="10" t="s">
        <v>88</v>
      </c>
      <c r="AW210" s="10" t="s">
        <v>42</v>
      </c>
      <c r="AX210" s="10" t="s">
        <v>23</v>
      </c>
      <c r="AY210" s="175" t="s">
        <v>200</v>
      </c>
    </row>
    <row r="211" spans="2:65" s="1" customFormat="1" ht="22.5" customHeight="1">
      <c r="B211" s="157"/>
      <c r="C211" s="158" t="s">
        <v>309</v>
      </c>
      <c r="D211" s="158" t="s">
        <v>201</v>
      </c>
      <c r="E211" s="159" t="s">
        <v>907</v>
      </c>
      <c r="F211" s="160" t="s">
        <v>908</v>
      </c>
      <c r="G211" s="161" t="s">
        <v>849</v>
      </c>
      <c r="H211" s="162">
        <v>891.074</v>
      </c>
      <c r="I211" s="163"/>
      <c r="J211" s="164">
        <f>ROUND(I211*H211,2)</f>
        <v>0</v>
      </c>
      <c r="K211" s="160" t="s">
        <v>741</v>
      </c>
      <c r="L211" s="35"/>
      <c r="M211" s="165" t="s">
        <v>78</v>
      </c>
      <c r="N211" s="166" t="s">
        <v>50</v>
      </c>
      <c r="O211" s="36"/>
      <c r="P211" s="167">
        <f>O211*H211</f>
        <v>0</v>
      </c>
      <c r="Q211" s="167">
        <v>0</v>
      </c>
      <c r="R211" s="167">
        <f>Q211*H211</f>
        <v>0</v>
      </c>
      <c r="S211" s="167">
        <v>0</v>
      </c>
      <c r="T211" s="168">
        <f>S211*H211</f>
        <v>0</v>
      </c>
      <c r="AR211" s="18" t="s">
        <v>206</v>
      </c>
      <c r="AT211" s="18" t="s">
        <v>201</v>
      </c>
      <c r="AU211" s="18" t="s">
        <v>88</v>
      </c>
      <c r="AY211" s="18" t="s">
        <v>200</v>
      </c>
      <c r="BE211" s="169">
        <f>IF(N211="základní",J211,0)</f>
        <v>0</v>
      </c>
      <c r="BF211" s="169">
        <f>IF(N211="snížená",J211,0)</f>
        <v>0</v>
      </c>
      <c r="BG211" s="169">
        <f>IF(N211="zákl. přenesená",J211,0)</f>
        <v>0</v>
      </c>
      <c r="BH211" s="169">
        <f>IF(N211="sníž. přenesená",J211,0)</f>
        <v>0</v>
      </c>
      <c r="BI211" s="169">
        <f>IF(N211="nulová",J211,0)</f>
        <v>0</v>
      </c>
      <c r="BJ211" s="18" t="s">
        <v>23</v>
      </c>
      <c r="BK211" s="169">
        <f>ROUND(I211*H211,2)</f>
        <v>0</v>
      </c>
      <c r="BL211" s="18" t="s">
        <v>206</v>
      </c>
      <c r="BM211" s="18" t="s">
        <v>909</v>
      </c>
    </row>
    <row r="212" spans="2:47" s="1" customFormat="1" ht="42" customHeight="1">
      <c r="B212" s="35"/>
      <c r="D212" s="172" t="s">
        <v>392</v>
      </c>
      <c r="F212" s="185" t="s">
        <v>910</v>
      </c>
      <c r="I212" s="133"/>
      <c r="L212" s="35"/>
      <c r="M212" s="64"/>
      <c r="N212" s="36"/>
      <c r="O212" s="36"/>
      <c r="P212" s="36"/>
      <c r="Q212" s="36"/>
      <c r="R212" s="36"/>
      <c r="S212" s="36"/>
      <c r="T212" s="65"/>
      <c r="AT212" s="18" t="s">
        <v>392</v>
      </c>
      <c r="AU212" s="18" t="s">
        <v>88</v>
      </c>
    </row>
    <row r="213" spans="2:51" s="10" customFormat="1" ht="22.5" customHeight="1">
      <c r="B213" s="174"/>
      <c r="D213" s="172" t="s">
        <v>214</v>
      </c>
      <c r="E213" s="175" t="s">
        <v>78</v>
      </c>
      <c r="F213" s="176" t="s">
        <v>870</v>
      </c>
      <c r="H213" s="177">
        <v>233.775</v>
      </c>
      <c r="I213" s="178"/>
      <c r="L213" s="174"/>
      <c r="M213" s="179"/>
      <c r="N213" s="180"/>
      <c r="O213" s="180"/>
      <c r="P213" s="180"/>
      <c r="Q213" s="180"/>
      <c r="R213" s="180"/>
      <c r="S213" s="180"/>
      <c r="T213" s="181"/>
      <c r="AT213" s="175" t="s">
        <v>214</v>
      </c>
      <c r="AU213" s="175" t="s">
        <v>88</v>
      </c>
      <c r="AV213" s="10" t="s">
        <v>88</v>
      </c>
      <c r="AW213" s="10" t="s">
        <v>42</v>
      </c>
      <c r="AX213" s="10" t="s">
        <v>80</v>
      </c>
      <c r="AY213" s="175" t="s">
        <v>200</v>
      </c>
    </row>
    <row r="214" spans="2:51" s="10" customFormat="1" ht="22.5" customHeight="1">
      <c r="B214" s="174"/>
      <c r="D214" s="172" t="s">
        <v>214</v>
      </c>
      <c r="E214" s="175" t="s">
        <v>78</v>
      </c>
      <c r="F214" s="176" t="s">
        <v>871</v>
      </c>
      <c r="H214" s="177">
        <v>725.289</v>
      </c>
      <c r="I214" s="178"/>
      <c r="L214" s="174"/>
      <c r="M214" s="179"/>
      <c r="N214" s="180"/>
      <c r="O214" s="180"/>
      <c r="P214" s="180"/>
      <c r="Q214" s="180"/>
      <c r="R214" s="180"/>
      <c r="S214" s="180"/>
      <c r="T214" s="181"/>
      <c r="AT214" s="175" t="s">
        <v>214</v>
      </c>
      <c r="AU214" s="175" t="s">
        <v>88</v>
      </c>
      <c r="AV214" s="10" t="s">
        <v>88</v>
      </c>
      <c r="AW214" s="10" t="s">
        <v>42</v>
      </c>
      <c r="AX214" s="10" t="s">
        <v>80</v>
      </c>
      <c r="AY214" s="175" t="s">
        <v>200</v>
      </c>
    </row>
    <row r="215" spans="2:51" s="10" customFormat="1" ht="22.5" customHeight="1">
      <c r="B215" s="174"/>
      <c r="D215" s="172" t="s">
        <v>214</v>
      </c>
      <c r="E215" s="175" t="s">
        <v>78</v>
      </c>
      <c r="F215" s="176" t="s">
        <v>872</v>
      </c>
      <c r="H215" s="177">
        <v>200.939</v>
      </c>
      <c r="I215" s="178"/>
      <c r="L215" s="174"/>
      <c r="M215" s="179"/>
      <c r="N215" s="180"/>
      <c r="O215" s="180"/>
      <c r="P215" s="180"/>
      <c r="Q215" s="180"/>
      <c r="R215" s="180"/>
      <c r="S215" s="180"/>
      <c r="T215" s="181"/>
      <c r="AT215" s="175" t="s">
        <v>214</v>
      </c>
      <c r="AU215" s="175" t="s">
        <v>88</v>
      </c>
      <c r="AV215" s="10" t="s">
        <v>88</v>
      </c>
      <c r="AW215" s="10" t="s">
        <v>42</v>
      </c>
      <c r="AX215" s="10" t="s">
        <v>80</v>
      </c>
      <c r="AY215" s="175" t="s">
        <v>200</v>
      </c>
    </row>
    <row r="216" spans="2:51" s="10" customFormat="1" ht="22.5" customHeight="1">
      <c r="B216" s="174"/>
      <c r="D216" s="172" t="s">
        <v>214</v>
      </c>
      <c r="E216" s="175" t="s">
        <v>78</v>
      </c>
      <c r="F216" s="176" t="s">
        <v>873</v>
      </c>
      <c r="H216" s="177">
        <v>107.386</v>
      </c>
      <c r="I216" s="178"/>
      <c r="L216" s="174"/>
      <c r="M216" s="179"/>
      <c r="N216" s="180"/>
      <c r="O216" s="180"/>
      <c r="P216" s="180"/>
      <c r="Q216" s="180"/>
      <c r="R216" s="180"/>
      <c r="S216" s="180"/>
      <c r="T216" s="181"/>
      <c r="AT216" s="175" t="s">
        <v>214</v>
      </c>
      <c r="AU216" s="175" t="s">
        <v>88</v>
      </c>
      <c r="AV216" s="10" t="s">
        <v>88</v>
      </c>
      <c r="AW216" s="10" t="s">
        <v>42</v>
      </c>
      <c r="AX216" s="10" t="s">
        <v>80</v>
      </c>
      <c r="AY216" s="175" t="s">
        <v>200</v>
      </c>
    </row>
    <row r="217" spans="2:51" s="10" customFormat="1" ht="22.5" customHeight="1">
      <c r="B217" s="174"/>
      <c r="D217" s="172" t="s">
        <v>214</v>
      </c>
      <c r="E217" s="175" t="s">
        <v>78</v>
      </c>
      <c r="F217" s="176" t="s">
        <v>874</v>
      </c>
      <c r="H217" s="177">
        <v>-2.403</v>
      </c>
      <c r="I217" s="178"/>
      <c r="L217" s="174"/>
      <c r="M217" s="179"/>
      <c r="N217" s="180"/>
      <c r="O217" s="180"/>
      <c r="P217" s="180"/>
      <c r="Q217" s="180"/>
      <c r="R217" s="180"/>
      <c r="S217" s="180"/>
      <c r="T217" s="181"/>
      <c r="AT217" s="175" t="s">
        <v>214</v>
      </c>
      <c r="AU217" s="175" t="s">
        <v>88</v>
      </c>
      <c r="AV217" s="10" t="s">
        <v>88</v>
      </c>
      <c r="AW217" s="10" t="s">
        <v>42</v>
      </c>
      <c r="AX217" s="10" t="s">
        <v>80</v>
      </c>
      <c r="AY217" s="175" t="s">
        <v>200</v>
      </c>
    </row>
    <row r="218" spans="2:51" s="10" customFormat="1" ht="22.5" customHeight="1">
      <c r="B218" s="174"/>
      <c r="D218" s="172" t="s">
        <v>214</v>
      </c>
      <c r="E218" s="175" t="s">
        <v>78</v>
      </c>
      <c r="F218" s="176" t="s">
        <v>875</v>
      </c>
      <c r="H218" s="177">
        <v>-8.064</v>
      </c>
      <c r="I218" s="178"/>
      <c r="L218" s="174"/>
      <c r="M218" s="179"/>
      <c r="N218" s="180"/>
      <c r="O218" s="180"/>
      <c r="P218" s="180"/>
      <c r="Q218" s="180"/>
      <c r="R218" s="180"/>
      <c r="S218" s="180"/>
      <c r="T218" s="181"/>
      <c r="AT218" s="175" t="s">
        <v>214</v>
      </c>
      <c r="AU218" s="175" t="s">
        <v>88</v>
      </c>
      <c r="AV218" s="10" t="s">
        <v>88</v>
      </c>
      <c r="AW218" s="10" t="s">
        <v>42</v>
      </c>
      <c r="AX218" s="10" t="s">
        <v>80</v>
      </c>
      <c r="AY218" s="175" t="s">
        <v>200</v>
      </c>
    </row>
    <row r="219" spans="2:51" s="10" customFormat="1" ht="22.5" customHeight="1">
      <c r="B219" s="174"/>
      <c r="D219" s="172" t="s">
        <v>214</v>
      </c>
      <c r="E219" s="175" t="s">
        <v>78</v>
      </c>
      <c r="F219" s="176" t="s">
        <v>876</v>
      </c>
      <c r="H219" s="177">
        <v>-12.373</v>
      </c>
      <c r="I219" s="178"/>
      <c r="L219" s="174"/>
      <c r="M219" s="179"/>
      <c r="N219" s="180"/>
      <c r="O219" s="180"/>
      <c r="P219" s="180"/>
      <c r="Q219" s="180"/>
      <c r="R219" s="180"/>
      <c r="S219" s="180"/>
      <c r="T219" s="181"/>
      <c r="AT219" s="175" t="s">
        <v>214</v>
      </c>
      <c r="AU219" s="175" t="s">
        <v>88</v>
      </c>
      <c r="AV219" s="10" t="s">
        <v>88</v>
      </c>
      <c r="AW219" s="10" t="s">
        <v>42</v>
      </c>
      <c r="AX219" s="10" t="s">
        <v>80</v>
      </c>
      <c r="AY219" s="175" t="s">
        <v>200</v>
      </c>
    </row>
    <row r="220" spans="2:51" s="10" customFormat="1" ht="22.5" customHeight="1">
      <c r="B220" s="174"/>
      <c r="D220" s="172" t="s">
        <v>214</v>
      </c>
      <c r="E220" s="175" t="s">
        <v>78</v>
      </c>
      <c r="F220" s="176" t="s">
        <v>877</v>
      </c>
      <c r="H220" s="177">
        <v>-353.475</v>
      </c>
      <c r="I220" s="178"/>
      <c r="L220" s="174"/>
      <c r="M220" s="179"/>
      <c r="N220" s="180"/>
      <c r="O220" s="180"/>
      <c r="P220" s="180"/>
      <c r="Q220" s="180"/>
      <c r="R220" s="180"/>
      <c r="S220" s="180"/>
      <c r="T220" s="181"/>
      <c r="AT220" s="175" t="s">
        <v>214</v>
      </c>
      <c r="AU220" s="175" t="s">
        <v>88</v>
      </c>
      <c r="AV220" s="10" t="s">
        <v>88</v>
      </c>
      <c r="AW220" s="10" t="s">
        <v>42</v>
      </c>
      <c r="AX220" s="10" t="s">
        <v>80</v>
      </c>
      <c r="AY220" s="175" t="s">
        <v>200</v>
      </c>
    </row>
    <row r="221" spans="2:51" s="13" customFormat="1" ht="22.5" customHeight="1">
      <c r="B221" s="224"/>
      <c r="D221" s="172" t="s">
        <v>214</v>
      </c>
      <c r="E221" s="225" t="s">
        <v>78</v>
      </c>
      <c r="F221" s="226" t="s">
        <v>869</v>
      </c>
      <c r="H221" s="227">
        <v>891.074</v>
      </c>
      <c r="I221" s="228"/>
      <c r="L221" s="224"/>
      <c r="M221" s="229"/>
      <c r="N221" s="230"/>
      <c r="O221" s="230"/>
      <c r="P221" s="230"/>
      <c r="Q221" s="230"/>
      <c r="R221" s="230"/>
      <c r="S221" s="230"/>
      <c r="T221" s="231"/>
      <c r="AT221" s="225" t="s">
        <v>214</v>
      </c>
      <c r="AU221" s="225" t="s">
        <v>88</v>
      </c>
      <c r="AV221" s="13" t="s">
        <v>226</v>
      </c>
      <c r="AW221" s="13" t="s">
        <v>42</v>
      </c>
      <c r="AX221" s="13" t="s">
        <v>23</v>
      </c>
      <c r="AY221" s="225" t="s">
        <v>200</v>
      </c>
    </row>
    <row r="222" spans="2:51" s="14" customFormat="1" ht="22.5" customHeight="1">
      <c r="B222" s="232"/>
      <c r="D222" s="170" t="s">
        <v>214</v>
      </c>
      <c r="E222" s="233" t="s">
        <v>78</v>
      </c>
      <c r="F222" s="234" t="s">
        <v>911</v>
      </c>
      <c r="H222" s="235" t="s">
        <v>78</v>
      </c>
      <c r="I222" s="236"/>
      <c r="L222" s="232"/>
      <c r="M222" s="237"/>
      <c r="N222" s="238"/>
      <c r="O222" s="238"/>
      <c r="P222" s="238"/>
      <c r="Q222" s="238"/>
      <c r="R222" s="238"/>
      <c r="S222" s="238"/>
      <c r="T222" s="239"/>
      <c r="AT222" s="240" t="s">
        <v>214</v>
      </c>
      <c r="AU222" s="240" t="s">
        <v>88</v>
      </c>
      <c r="AV222" s="14" t="s">
        <v>23</v>
      </c>
      <c r="AW222" s="14" t="s">
        <v>42</v>
      </c>
      <c r="AX222" s="14" t="s">
        <v>80</v>
      </c>
      <c r="AY222" s="240" t="s">
        <v>200</v>
      </c>
    </row>
    <row r="223" spans="2:65" s="1" customFormat="1" ht="22.5" customHeight="1">
      <c r="B223" s="157"/>
      <c r="C223" s="158" t="s">
        <v>316</v>
      </c>
      <c r="D223" s="158" t="s">
        <v>201</v>
      </c>
      <c r="E223" s="159" t="s">
        <v>912</v>
      </c>
      <c r="F223" s="160" t="s">
        <v>913</v>
      </c>
      <c r="G223" s="161" t="s">
        <v>849</v>
      </c>
      <c r="H223" s="162">
        <v>891.074</v>
      </c>
      <c r="I223" s="163"/>
      <c r="J223" s="164">
        <f>ROUND(I223*H223,2)</f>
        <v>0</v>
      </c>
      <c r="K223" s="160" t="s">
        <v>741</v>
      </c>
      <c r="L223" s="35"/>
      <c r="M223" s="165" t="s">
        <v>78</v>
      </c>
      <c r="N223" s="166" t="s">
        <v>50</v>
      </c>
      <c r="O223" s="36"/>
      <c r="P223" s="167">
        <f>O223*H223</f>
        <v>0</v>
      </c>
      <c r="Q223" s="167">
        <v>0</v>
      </c>
      <c r="R223" s="167">
        <f>Q223*H223</f>
        <v>0</v>
      </c>
      <c r="S223" s="167">
        <v>0</v>
      </c>
      <c r="T223" s="168">
        <f>S223*H223</f>
        <v>0</v>
      </c>
      <c r="AR223" s="18" t="s">
        <v>206</v>
      </c>
      <c r="AT223" s="18" t="s">
        <v>201</v>
      </c>
      <c r="AU223" s="18" t="s">
        <v>88</v>
      </c>
      <c r="AY223" s="18" t="s">
        <v>200</v>
      </c>
      <c r="BE223" s="169">
        <f>IF(N223="základní",J223,0)</f>
        <v>0</v>
      </c>
      <c r="BF223" s="169">
        <f>IF(N223="snížená",J223,0)</f>
        <v>0</v>
      </c>
      <c r="BG223" s="169">
        <f>IF(N223="zákl. přenesená",J223,0)</f>
        <v>0</v>
      </c>
      <c r="BH223" s="169">
        <f>IF(N223="sníž. přenesená",J223,0)</f>
        <v>0</v>
      </c>
      <c r="BI223" s="169">
        <f>IF(N223="nulová",J223,0)</f>
        <v>0</v>
      </c>
      <c r="BJ223" s="18" t="s">
        <v>23</v>
      </c>
      <c r="BK223" s="169">
        <f>ROUND(I223*H223,2)</f>
        <v>0</v>
      </c>
      <c r="BL223" s="18" t="s">
        <v>206</v>
      </c>
      <c r="BM223" s="18" t="s">
        <v>914</v>
      </c>
    </row>
    <row r="224" spans="2:47" s="1" customFormat="1" ht="22.5" customHeight="1">
      <c r="B224" s="35"/>
      <c r="D224" s="170" t="s">
        <v>392</v>
      </c>
      <c r="F224" s="201" t="s">
        <v>913</v>
      </c>
      <c r="I224" s="133"/>
      <c r="L224" s="35"/>
      <c r="M224" s="64"/>
      <c r="N224" s="36"/>
      <c r="O224" s="36"/>
      <c r="P224" s="36"/>
      <c r="Q224" s="36"/>
      <c r="R224" s="36"/>
      <c r="S224" s="36"/>
      <c r="T224" s="65"/>
      <c r="AT224" s="18" t="s">
        <v>392</v>
      </c>
      <c r="AU224" s="18" t="s">
        <v>88</v>
      </c>
    </row>
    <row r="225" spans="2:65" s="1" customFormat="1" ht="22.5" customHeight="1">
      <c r="B225" s="157"/>
      <c r="C225" s="158" t="s">
        <v>323</v>
      </c>
      <c r="D225" s="158" t="s">
        <v>201</v>
      </c>
      <c r="E225" s="159" t="s">
        <v>915</v>
      </c>
      <c r="F225" s="160" t="s">
        <v>916</v>
      </c>
      <c r="G225" s="161" t="s">
        <v>917</v>
      </c>
      <c r="H225" s="162">
        <v>1603.933</v>
      </c>
      <c r="I225" s="163"/>
      <c r="J225" s="164">
        <f>ROUND(I225*H225,2)</f>
        <v>0</v>
      </c>
      <c r="K225" s="160" t="s">
        <v>741</v>
      </c>
      <c r="L225" s="35"/>
      <c r="M225" s="165" t="s">
        <v>78</v>
      </c>
      <c r="N225" s="166" t="s">
        <v>50</v>
      </c>
      <c r="O225" s="36"/>
      <c r="P225" s="167">
        <f>O225*H225</f>
        <v>0</v>
      </c>
      <c r="Q225" s="167">
        <v>0</v>
      </c>
      <c r="R225" s="167">
        <f>Q225*H225</f>
        <v>0</v>
      </c>
      <c r="S225" s="167">
        <v>0</v>
      </c>
      <c r="T225" s="168">
        <f>S225*H225</f>
        <v>0</v>
      </c>
      <c r="AR225" s="18" t="s">
        <v>918</v>
      </c>
      <c r="AT225" s="18" t="s">
        <v>201</v>
      </c>
      <c r="AU225" s="18" t="s">
        <v>88</v>
      </c>
      <c r="AY225" s="18" t="s">
        <v>200</v>
      </c>
      <c r="BE225" s="169">
        <f>IF(N225="základní",J225,0)</f>
        <v>0</v>
      </c>
      <c r="BF225" s="169">
        <f>IF(N225="snížená",J225,0)</f>
        <v>0</v>
      </c>
      <c r="BG225" s="169">
        <f>IF(N225="zákl. přenesená",J225,0)</f>
        <v>0</v>
      </c>
      <c r="BH225" s="169">
        <f>IF(N225="sníž. přenesená",J225,0)</f>
        <v>0</v>
      </c>
      <c r="BI225" s="169">
        <f>IF(N225="nulová",J225,0)</f>
        <v>0</v>
      </c>
      <c r="BJ225" s="18" t="s">
        <v>23</v>
      </c>
      <c r="BK225" s="169">
        <f>ROUND(I225*H225,2)</f>
        <v>0</v>
      </c>
      <c r="BL225" s="18" t="s">
        <v>918</v>
      </c>
      <c r="BM225" s="18" t="s">
        <v>919</v>
      </c>
    </row>
    <row r="226" spans="2:47" s="1" customFormat="1" ht="22.5" customHeight="1">
      <c r="B226" s="35"/>
      <c r="D226" s="172" t="s">
        <v>392</v>
      </c>
      <c r="F226" s="185" t="s">
        <v>920</v>
      </c>
      <c r="I226" s="133"/>
      <c r="L226" s="35"/>
      <c r="M226" s="64"/>
      <c r="N226" s="36"/>
      <c r="O226" s="36"/>
      <c r="P226" s="36"/>
      <c r="Q226" s="36"/>
      <c r="R226" s="36"/>
      <c r="S226" s="36"/>
      <c r="T226" s="65"/>
      <c r="AT226" s="18" t="s">
        <v>392</v>
      </c>
      <c r="AU226" s="18" t="s">
        <v>88</v>
      </c>
    </row>
    <row r="227" spans="2:51" s="10" customFormat="1" ht="22.5" customHeight="1">
      <c r="B227" s="174"/>
      <c r="D227" s="170" t="s">
        <v>214</v>
      </c>
      <c r="E227" s="182" t="s">
        <v>78</v>
      </c>
      <c r="F227" s="183" t="s">
        <v>921</v>
      </c>
      <c r="H227" s="184">
        <v>1603.933</v>
      </c>
      <c r="I227" s="178"/>
      <c r="L227" s="174"/>
      <c r="M227" s="179"/>
      <c r="N227" s="180"/>
      <c r="O227" s="180"/>
      <c r="P227" s="180"/>
      <c r="Q227" s="180"/>
      <c r="R227" s="180"/>
      <c r="S227" s="180"/>
      <c r="T227" s="181"/>
      <c r="AT227" s="175" t="s">
        <v>214</v>
      </c>
      <c r="AU227" s="175" t="s">
        <v>88</v>
      </c>
      <c r="AV227" s="10" t="s">
        <v>88</v>
      </c>
      <c r="AW227" s="10" t="s">
        <v>42</v>
      </c>
      <c r="AX227" s="10" t="s">
        <v>23</v>
      </c>
      <c r="AY227" s="175" t="s">
        <v>200</v>
      </c>
    </row>
    <row r="228" spans="2:65" s="1" customFormat="1" ht="22.5" customHeight="1">
      <c r="B228" s="157"/>
      <c r="C228" s="158" t="s">
        <v>328</v>
      </c>
      <c r="D228" s="158" t="s">
        <v>201</v>
      </c>
      <c r="E228" s="159" t="s">
        <v>922</v>
      </c>
      <c r="F228" s="160" t="s">
        <v>923</v>
      </c>
      <c r="G228" s="161" t="s">
        <v>849</v>
      </c>
      <c r="H228" s="162">
        <v>291.754</v>
      </c>
      <c r="I228" s="163"/>
      <c r="J228" s="164">
        <f>ROUND(I228*H228,2)</f>
        <v>0</v>
      </c>
      <c r="K228" s="160" t="s">
        <v>741</v>
      </c>
      <c r="L228" s="35"/>
      <c r="M228" s="165" t="s">
        <v>78</v>
      </c>
      <c r="N228" s="166" t="s">
        <v>50</v>
      </c>
      <c r="O228" s="36"/>
      <c r="P228" s="167">
        <f>O228*H228</f>
        <v>0</v>
      </c>
      <c r="Q228" s="167">
        <v>0</v>
      </c>
      <c r="R228" s="167">
        <f>Q228*H228</f>
        <v>0</v>
      </c>
      <c r="S228" s="167">
        <v>0</v>
      </c>
      <c r="T228" s="168">
        <f>S228*H228</f>
        <v>0</v>
      </c>
      <c r="AR228" s="18" t="s">
        <v>206</v>
      </c>
      <c r="AT228" s="18" t="s">
        <v>201</v>
      </c>
      <c r="AU228" s="18" t="s">
        <v>88</v>
      </c>
      <c r="AY228" s="18" t="s">
        <v>200</v>
      </c>
      <c r="BE228" s="169">
        <f>IF(N228="základní",J228,0)</f>
        <v>0</v>
      </c>
      <c r="BF228" s="169">
        <f>IF(N228="snížená",J228,0)</f>
        <v>0</v>
      </c>
      <c r="BG228" s="169">
        <f>IF(N228="zákl. přenesená",J228,0)</f>
        <v>0</v>
      </c>
      <c r="BH228" s="169">
        <f>IF(N228="sníž. přenesená",J228,0)</f>
        <v>0</v>
      </c>
      <c r="BI228" s="169">
        <f>IF(N228="nulová",J228,0)</f>
        <v>0</v>
      </c>
      <c r="BJ228" s="18" t="s">
        <v>23</v>
      </c>
      <c r="BK228" s="169">
        <f>ROUND(I228*H228,2)</f>
        <v>0</v>
      </c>
      <c r="BL228" s="18" t="s">
        <v>206</v>
      </c>
      <c r="BM228" s="18" t="s">
        <v>924</v>
      </c>
    </row>
    <row r="229" spans="2:47" s="1" customFormat="1" ht="30" customHeight="1">
      <c r="B229" s="35"/>
      <c r="D229" s="172" t="s">
        <v>392</v>
      </c>
      <c r="F229" s="185" t="s">
        <v>925</v>
      </c>
      <c r="I229" s="133"/>
      <c r="L229" s="35"/>
      <c r="M229" s="64"/>
      <c r="N229" s="36"/>
      <c r="O229" s="36"/>
      <c r="P229" s="36"/>
      <c r="Q229" s="36"/>
      <c r="R229" s="36"/>
      <c r="S229" s="36"/>
      <c r="T229" s="65"/>
      <c r="AT229" s="18" t="s">
        <v>392</v>
      </c>
      <c r="AU229" s="18" t="s">
        <v>88</v>
      </c>
    </row>
    <row r="230" spans="2:51" s="10" customFormat="1" ht="22.5" customHeight="1">
      <c r="B230" s="174"/>
      <c r="D230" s="172" t="s">
        <v>214</v>
      </c>
      <c r="E230" s="175" t="s">
        <v>78</v>
      </c>
      <c r="F230" s="176" t="s">
        <v>870</v>
      </c>
      <c r="H230" s="177">
        <v>233.775</v>
      </c>
      <c r="I230" s="178"/>
      <c r="L230" s="174"/>
      <c r="M230" s="179"/>
      <c r="N230" s="180"/>
      <c r="O230" s="180"/>
      <c r="P230" s="180"/>
      <c r="Q230" s="180"/>
      <c r="R230" s="180"/>
      <c r="S230" s="180"/>
      <c r="T230" s="181"/>
      <c r="AT230" s="175" t="s">
        <v>214</v>
      </c>
      <c r="AU230" s="175" t="s">
        <v>88</v>
      </c>
      <c r="AV230" s="10" t="s">
        <v>88</v>
      </c>
      <c r="AW230" s="10" t="s">
        <v>42</v>
      </c>
      <c r="AX230" s="10" t="s">
        <v>80</v>
      </c>
      <c r="AY230" s="175" t="s">
        <v>200</v>
      </c>
    </row>
    <row r="231" spans="2:51" s="10" customFormat="1" ht="22.5" customHeight="1">
      <c r="B231" s="174"/>
      <c r="D231" s="172" t="s">
        <v>214</v>
      </c>
      <c r="E231" s="175" t="s">
        <v>78</v>
      </c>
      <c r="F231" s="176" t="s">
        <v>871</v>
      </c>
      <c r="H231" s="177">
        <v>725.289</v>
      </c>
      <c r="I231" s="178"/>
      <c r="L231" s="174"/>
      <c r="M231" s="179"/>
      <c r="N231" s="180"/>
      <c r="O231" s="180"/>
      <c r="P231" s="180"/>
      <c r="Q231" s="180"/>
      <c r="R231" s="180"/>
      <c r="S231" s="180"/>
      <c r="T231" s="181"/>
      <c r="AT231" s="175" t="s">
        <v>214</v>
      </c>
      <c r="AU231" s="175" t="s">
        <v>88</v>
      </c>
      <c r="AV231" s="10" t="s">
        <v>88</v>
      </c>
      <c r="AW231" s="10" t="s">
        <v>42</v>
      </c>
      <c r="AX231" s="10" t="s">
        <v>80</v>
      </c>
      <c r="AY231" s="175" t="s">
        <v>200</v>
      </c>
    </row>
    <row r="232" spans="2:51" s="10" customFormat="1" ht="22.5" customHeight="1">
      <c r="B232" s="174"/>
      <c r="D232" s="172" t="s">
        <v>214</v>
      </c>
      <c r="E232" s="175" t="s">
        <v>78</v>
      </c>
      <c r="F232" s="176" t="s">
        <v>872</v>
      </c>
      <c r="H232" s="177">
        <v>200.939</v>
      </c>
      <c r="I232" s="178"/>
      <c r="L232" s="174"/>
      <c r="M232" s="179"/>
      <c r="N232" s="180"/>
      <c r="O232" s="180"/>
      <c r="P232" s="180"/>
      <c r="Q232" s="180"/>
      <c r="R232" s="180"/>
      <c r="S232" s="180"/>
      <c r="T232" s="181"/>
      <c r="AT232" s="175" t="s">
        <v>214</v>
      </c>
      <c r="AU232" s="175" t="s">
        <v>88</v>
      </c>
      <c r="AV232" s="10" t="s">
        <v>88</v>
      </c>
      <c r="AW232" s="10" t="s">
        <v>42</v>
      </c>
      <c r="AX232" s="10" t="s">
        <v>80</v>
      </c>
      <c r="AY232" s="175" t="s">
        <v>200</v>
      </c>
    </row>
    <row r="233" spans="2:51" s="10" customFormat="1" ht="22.5" customHeight="1">
      <c r="B233" s="174"/>
      <c r="D233" s="172" t="s">
        <v>214</v>
      </c>
      <c r="E233" s="175" t="s">
        <v>78</v>
      </c>
      <c r="F233" s="176" t="s">
        <v>873</v>
      </c>
      <c r="H233" s="177">
        <v>107.386</v>
      </c>
      <c r="I233" s="178"/>
      <c r="L233" s="174"/>
      <c r="M233" s="179"/>
      <c r="N233" s="180"/>
      <c r="O233" s="180"/>
      <c r="P233" s="180"/>
      <c r="Q233" s="180"/>
      <c r="R233" s="180"/>
      <c r="S233" s="180"/>
      <c r="T233" s="181"/>
      <c r="AT233" s="175" t="s">
        <v>214</v>
      </c>
      <c r="AU233" s="175" t="s">
        <v>88</v>
      </c>
      <c r="AV233" s="10" t="s">
        <v>88</v>
      </c>
      <c r="AW233" s="10" t="s">
        <v>42</v>
      </c>
      <c r="AX233" s="10" t="s">
        <v>80</v>
      </c>
      <c r="AY233" s="175" t="s">
        <v>200</v>
      </c>
    </row>
    <row r="234" spans="2:51" s="10" customFormat="1" ht="22.5" customHeight="1">
      <c r="B234" s="174"/>
      <c r="D234" s="172" t="s">
        <v>214</v>
      </c>
      <c r="E234" s="175" t="s">
        <v>78</v>
      </c>
      <c r="F234" s="176" t="s">
        <v>874</v>
      </c>
      <c r="H234" s="177">
        <v>-2.403</v>
      </c>
      <c r="I234" s="178"/>
      <c r="L234" s="174"/>
      <c r="M234" s="179"/>
      <c r="N234" s="180"/>
      <c r="O234" s="180"/>
      <c r="P234" s="180"/>
      <c r="Q234" s="180"/>
      <c r="R234" s="180"/>
      <c r="S234" s="180"/>
      <c r="T234" s="181"/>
      <c r="AT234" s="175" t="s">
        <v>214</v>
      </c>
      <c r="AU234" s="175" t="s">
        <v>88</v>
      </c>
      <c r="AV234" s="10" t="s">
        <v>88</v>
      </c>
      <c r="AW234" s="10" t="s">
        <v>42</v>
      </c>
      <c r="AX234" s="10" t="s">
        <v>80</v>
      </c>
      <c r="AY234" s="175" t="s">
        <v>200</v>
      </c>
    </row>
    <row r="235" spans="2:51" s="10" customFormat="1" ht="22.5" customHeight="1">
      <c r="B235" s="174"/>
      <c r="D235" s="172" t="s">
        <v>214</v>
      </c>
      <c r="E235" s="175" t="s">
        <v>78</v>
      </c>
      <c r="F235" s="176" t="s">
        <v>875</v>
      </c>
      <c r="H235" s="177">
        <v>-8.064</v>
      </c>
      <c r="I235" s="178"/>
      <c r="L235" s="174"/>
      <c r="M235" s="179"/>
      <c r="N235" s="180"/>
      <c r="O235" s="180"/>
      <c r="P235" s="180"/>
      <c r="Q235" s="180"/>
      <c r="R235" s="180"/>
      <c r="S235" s="180"/>
      <c r="T235" s="181"/>
      <c r="AT235" s="175" t="s">
        <v>214</v>
      </c>
      <c r="AU235" s="175" t="s">
        <v>88</v>
      </c>
      <c r="AV235" s="10" t="s">
        <v>88</v>
      </c>
      <c r="AW235" s="10" t="s">
        <v>42</v>
      </c>
      <c r="AX235" s="10" t="s">
        <v>80</v>
      </c>
      <c r="AY235" s="175" t="s">
        <v>200</v>
      </c>
    </row>
    <row r="236" spans="2:51" s="10" customFormat="1" ht="22.5" customHeight="1">
      <c r="B236" s="174"/>
      <c r="D236" s="172" t="s">
        <v>214</v>
      </c>
      <c r="E236" s="175" t="s">
        <v>78</v>
      </c>
      <c r="F236" s="176" t="s">
        <v>876</v>
      </c>
      <c r="H236" s="177">
        <v>-12.373</v>
      </c>
      <c r="I236" s="178"/>
      <c r="L236" s="174"/>
      <c r="M236" s="179"/>
      <c r="N236" s="180"/>
      <c r="O236" s="180"/>
      <c r="P236" s="180"/>
      <c r="Q236" s="180"/>
      <c r="R236" s="180"/>
      <c r="S236" s="180"/>
      <c r="T236" s="181"/>
      <c r="AT236" s="175" t="s">
        <v>214</v>
      </c>
      <c r="AU236" s="175" t="s">
        <v>88</v>
      </c>
      <c r="AV236" s="10" t="s">
        <v>88</v>
      </c>
      <c r="AW236" s="10" t="s">
        <v>42</v>
      </c>
      <c r="AX236" s="10" t="s">
        <v>80</v>
      </c>
      <c r="AY236" s="175" t="s">
        <v>200</v>
      </c>
    </row>
    <row r="237" spans="2:51" s="10" customFormat="1" ht="22.5" customHeight="1">
      <c r="B237" s="174"/>
      <c r="D237" s="172" t="s">
        <v>214</v>
      </c>
      <c r="E237" s="175" t="s">
        <v>78</v>
      </c>
      <c r="F237" s="176" t="s">
        <v>877</v>
      </c>
      <c r="H237" s="177">
        <v>-353.475</v>
      </c>
      <c r="I237" s="178"/>
      <c r="L237" s="174"/>
      <c r="M237" s="179"/>
      <c r="N237" s="180"/>
      <c r="O237" s="180"/>
      <c r="P237" s="180"/>
      <c r="Q237" s="180"/>
      <c r="R237" s="180"/>
      <c r="S237" s="180"/>
      <c r="T237" s="181"/>
      <c r="AT237" s="175" t="s">
        <v>214</v>
      </c>
      <c r="AU237" s="175" t="s">
        <v>88</v>
      </c>
      <c r="AV237" s="10" t="s">
        <v>88</v>
      </c>
      <c r="AW237" s="10" t="s">
        <v>42</v>
      </c>
      <c r="AX237" s="10" t="s">
        <v>80</v>
      </c>
      <c r="AY237" s="175" t="s">
        <v>200</v>
      </c>
    </row>
    <row r="238" spans="2:51" s="10" customFormat="1" ht="22.5" customHeight="1">
      <c r="B238" s="174"/>
      <c r="D238" s="172" t="s">
        <v>214</v>
      </c>
      <c r="E238" s="175" t="s">
        <v>78</v>
      </c>
      <c r="F238" s="176" t="s">
        <v>926</v>
      </c>
      <c r="H238" s="177">
        <v>-473.8</v>
      </c>
      <c r="I238" s="178"/>
      <c r="L238" s="174"/>
      <c r="M238" s="179"/>
      <c r="N238" s="180"/>
      <c r="O238" s="180"/>
      <c r="P238" s="180"/>
      <c r="Q238" s="180"/>
      <c r="R238" s="180"/>
      <c r="S238" s="180"/>
      <c r="T238" s="181"/>
      <c r="AT238" s="175" t="s">
        <v>214</v>
      </c>
      <c r="AU238" s="175" t="s">
        <v>88</v>
      </c>
      <c r="AV238" s="10" t="s">
        <v>88</v>
      </c>
      <c r="AW238" s="10" t="s">
        <v>42</v>
      </c>
      <c r="AX238" s="10" t="s">
        <v>80</v>
      </c>
      <c r="AY238" s="175" t="s">
        <v>200</v>
      </c>
    </row>
    <row r="239" spans="2:51" s="10" customFormat="1" ht="22.5" customHeight="1">
      <c r="B239" s="174"/>
      <c r="D239" s="172" t="s">
        <v>214</v>
      </c>
      <c r="E239" s="175" t="s">
        <v>78</v>
      </c>
      <c r="F239" s="176" t="s">
        <v>927</v>
      </c>
      <c r="H239" s="177">
        <v>-121.698</v>
      </c>
      <c r="I239" s="178"/>
      <c r="L239" s="174"/>
      <c r="M239" s="179"/>
      <c r="N239" s="180"/>
      <c r="O239" s="180"/>
      <c r="P239" s="180"/>
      <c r="Q239" s="180"/>
      <c r="R239" s="180"/>
      <c r="S239" s="180"/>
      <c r="T239" s="181"/>
      <c r="AT239" s="175" t="s">
        <v>214</v>
      </c>
      <c r="AU239" s="175" t="s">
        <v>88</v>
      </c>
      <c r="AV239" s="10" t="s">
        <v>88</v>
      </c>
      <c r="AW239" s="10" t="s">
        <v>42</v>
      </c>
      <c r="AX239" s="10" t="s">
        <v>80</v>
      </c>
      <c r="AY239" s="175" t="s">
        <v>200</v>
      </c>
    </row>
    <row r="240" spans="2:51" s="10" customFormat="1" ht="22.5" customHeight="1">
      <c r="B240" s="174"/>
      <c r="D240" s="172" t="s">
        <v>214</v>
      </c>
      <c r="E240" s="175" t="s">
        <v>78</v>
      </c>
      <c r="F240" s="176" t="s">
        <v>928</v>
      </c>
      <c r="H240" s="177">
        <v>-3.822</v>
      </c>
      <c r="I240" s="178"/>
      <c r="L240" s="174"/>
      <c r="M240" s="179"/>
      <c r="N240" s="180"/>
      <c r="O240" s="180"/>
      <c r="P240" s="180"/>
      <c r="Q240" s="180"/>
      <c r="R240" s="180"/>
      <c r="S240" s="180"/>
      <c r="T240" s="181"/>
      <c r="AT240" s="175" t="s">
        <v>214</v>
      </c>
      <c r="AU240" s="175" t="s">
        <v>88</v>
      </c>
      <c r="AV240" s="10" t="s">
        <v>88</v>
      </c>
      <c r="AW240" s="10" t="s">
        <v>42</v>
      </c>
      <c r="AX240" s="10" t="s">
        <v>80</v>
      </c>
      <c r="AY240" s="175" t="s">
        <v>200</v>
      </c>
    </row>
    <row r="241" spans="2:51" s="13" customFormat="1" ht="22.5" customHeight="1">
      <c r="B241" s="224"/>
      <c r="D241" s="170" t="s">
        <v>214</v>
      </c>
      <c r="E241" s="241" t="s">
        <v>78</v>
      </c>
      <c r="F241" s="242" t="s">
        <v>869</v>
      </c>
      <c r="H241" s="243">
        <v>291.754</v>
      </c>
      <c r="I241" s="228"/>
      <c r="L241" s="224"/>
      <c r="M241" s="229"/>
      <c r="N241" s="230"/>
      <c r="O241" s="230"/>
      <c r="P241" s="230"/>
      <c r="Q241" s="230"/>
      <c r="R241" s="230"/>
      <c r="S241" s="230"/>
      <c r="T241" s="231"/>
      <c r="AT241" s="225" t="s">
        <v>214</v>
      </c>
      <c r="AU241" s="225" t="s">
        <v>88</v>
      </c>
      <c r="AV241" s="13" t="s">
        <v>226</v>
      </c>
      <c r="AW241" s="13" t="s">
        <v>42</v>
      </c>
      <c r="AX241" s="13" t="s">
        <v>23</v>
      </c>
      <c r="AY241" s="225" t="s">
        <v>200</v>
      </c>
    </row>
    <row r="242" spans="2:65" s="1" customFormat="1" ht="22.5" customHeight="1">
      <c r="B242" s="157"/>
      <c r="C242" s="202" t="s">
        <v>335</v>
      </c>
      <c r="D242" s="202" t="s">
        <v>265</v>
      </c>
      <c r="E242" s="203" t="s">
        <v>929</v>
      </c>
      <c r="F242" s="204" t="s">
        <v>930</v>
      </c>
      <c r="G242" s="205" t="s">
        <v>917</v>
      </c>
      <c r="H242" s="206">
        <v>583.508</v>
      </c>
      <c r="I242" s="207"/>
      <c r="J242" s="208">
        <f>ROUND(I242*H242,2)</f>
        <v>0</v>
      </c>
      <c r="K242" s="204" t="s">
        <v>78</v>
      </c>
      <c r="L242" s="209"/>
      <c r="M242" s="210" t="s">
        <v>78</v>
      </c>
      <c r="N242" s="211" t="s">
        <v>50</v>
      </c>
      <c r="O242" s="36"/>
      <c r="P242" s="167">
        <f>O242*H242</f>
        <v>0</v>
      </c>
      <c r="Q242" s="167">
        <v>0</v>
      </c>
      <c r="R242" s="167">
        <f>Q242*H242</f>
        <v>0</v>
      </c>
      <c r="S242" s="167">
        <v>0</v>
      </c>
      <c r="T242" s="168">
        <f>S242*H242</f>
        <v>0</v>
      </c>
      <c r="AR242" s="18" t="s">
        <v>253</v>
      </c>
      <c r="AT242" s="18" t="s">
        <v>265</v>
      </c>
      <c r="AU242" s="18" t="s">
        <v>88</v>
      </c>
      <c r="AY242" s="18" t="s">
        <v>200</v>
      </c>
      <c r="BE242" s="169">
        <f>IF(N242="základní",J242,0)</f>
        <v>0</v>
      </c>
      <c r="BF242" s="169">
        <f>IF(N242="snížená",J242,0)</f>
        <v>0</v>
      </c>
      <c r="BG242" s="169">
        <f>IF(N242="zákl. přenesená",J242,0)</f>
        <v>0</v>
      </c>
      <c r="BH242" s="169">
        <f>IF(N242="sníž. přenesená",J242,0)</f>
        <v>0</v>
      </c>
      <c r="BI242" s="169">
        <f>IF(N242="nulová",J242,0)</f>
        <v>0</v>
      </c>
      <c r="BJ242" s="18" t="s">
        <v>23</v>
      </c>
      <c r="BK242" s="169">
        <f>ROUND(I242*H242,2)</f>
        <v>0</v>
      </c>
      <c r="BL242" s="18" t="s">
        <v>206</v>
      </c>
      <c r="BM242" s="18" t="s">
        <v>931</v>
      </c>
    </row>
    <row r="243" spans="2:47" s="1" customFormat="1" ht="30" customHeight="1">
      <c r="B243" s="35"/>
      <c r="D243" s="172" t="s">
        <v>392</v>
      </c>
      <c r="F243" s="185" t="s">
        <v>932</v>
      </c>
      <c r="I243" s="133"/>
      <c r="L243" s="35"/>
      <c r="M243" s="64"/>
      <c r="N243" s="36"/>
      <c r="O243" s="36"/>
      <c r="P243" s="36"/>
      <c r="Q243" s="36"/>
      <c r="R243" s="36"/>
      <c r="S243" s="36"/>
      <c r="T243" s="65"/>
      <c r="AT243" s="18" t="s">
        <v>392</v>
      </c>
      <c r="AU243" s="18" t="s">
        <v>88</v>
      </c>
    </row>
    <row r="244" spans="2:51" s="10" customFormat="1" ht="22.5" customHeight="1">
      <c r="B244" s="174"/>
      <c r="D244" s="170" t="s">
        <v>214</v>
      </c>
      <c r="E244" s="182" t="s">
        <v>78</v>
      </c>
      <c r="F244" s="183" t="s">
        <v>933</v>
      </c>
      <c r="H244" s="184">
        <v>583.508</v>
      </c>
      <c r="I244" s="178"/>
      <c r="L244" s="174"/>
      <c r="M244" s="179"/>
      <c r="N244" s="180"/>
      <c r="O244" s="180"/>
      <c r="P244" s="180"/>
      <c r="Q244" s="180"/>
      <c r="R244" s="180"/>
      <c r="S244" s="180"/>
      <c r="T244" s="181"/>
      <c r="AT244" s="175" t="s">
        <v>214</v>
      </c>
      <c r="AU244" s="175" t="s">
        <v>88</v>
      </c>
      <c r="AV244" s="10" t="s">
        <v>88</v>
      </c>
      <c r="AW244" s="10" t="s">
        <v>42</v>
      </c>
      <c r="AX244" s="10" t="s">
        <v>23</v>
      </c>
      <c r="AY244" s="175" t="s">
        <v>200</v>
      </c>
    </row>
    <row r="245" spans="2:65" s="1" customFormat="1" ht="22.5" customHeight="1">
      <c r="B245" s="157"/>
      <c r="C245" s="158" t="s">
        <v>7</v>
      </c>
      <c r="D245" s="158" t="s">
        <v>201</v>
      </c>
      <c r="E245" s="159" t="s">
        <v>934</v>
      </c>
      <c r="F245" s="160" t="s">
        <v>935</v>
      </c>
      <c r="G245" s="161" t="s">
        <v>849</v>
      </c>
      <c r="H245" s="162">
        <v>473.8</v>
      </c>
      <c r="I245" s="163"/>
      <c r="J245" s="164">
        <f>ROUND(I245*H245,2)</f>
        <v>0</v>
      </c>
      <c r="K245" s="160" t="s">
        <v>741</v>
      </c>
      <c r="L245" s="35"/>
      <c r="M245" s="165" t="s">
        <v>78</v>
      </c>
      <c r="N245" s="166" t="s">
        <v>50</v>
      </c>
      <c r="O245" s="36"/>
      <c r="P245" s="167">
        <f>O245*H245</f>
        <v>0</v>
      </c>
      <c r="Q245" s="167">
        <v>0</v>
      </c>
      <c r="R245" s="167">
        <f>Q245*H245</f>
        <v>0</v>
      </c>
      <c r="S245" s="167">
        <v>0</v>
      </c>
      <c r="T245" s="168">
        <f>S245*H245</f>
        <v>0</v>
      </c>
      <c r="AR245" s="18" t="s">
        <v>206</v>
      </c>
      <c r="AT245" s="18" t="s">
        <v>201</v>
      </c>
      <c r="AU245" s="18" t="s">
        <v>88</v>
      </c>
      <c r="AY245" s="18" t="s">
        <v>200</v>
      </c>
      <c r="BE245" s="169">
        <f>IF(N245="základní",J245,0)</f>
        <v>0</v>
      </c>
      <c r="BF245" s="169">
        <f>IF(N245="snížená",J245,0)</f>
        <v>0</v>
      </c>
      <c r="BG245" s="169">
        <f>IF(N245="zákl. přenesená",J245,0)</f>
        <v>0</v>
      </c>
      <c r="BH245" s="169">
        <f>IF(N245="sníž. přenesená",J245,0)</f>
        <v>0</v>
      </c>
      <c r="BI245" s="169">
        <f>IF(N245="nulová",J245,0)</f>
        <v>0</v>
      </c>
      <c r="BJ245" s="18" t="s">
        <v>23</v>
      </c>
      <c r="BK245" s="169">
        <f>ROUND(I245*H245,2)</f>
        <v>0</v>
      </c>
      <c r="BL245" s="18" t="s">
        <v>206</v>
      </c>
      <c r="BM245" s="18" t="s">
        <v>936</v>
      </c>
    </row>
    <row r="246" spans="2:47" s="1" customFormat="1" ht="42" customHeight="1">
      <c r="B246" s="35"/>
      <c r="D246" s="172" t="s">
        <v>392</v>
      </c>
      <c r="F246" s="185" t="s">
        <v>937</v>
      </c>
      <c r="I246" s="133"/>
      <c r="L246" s="35"/>
      <c r="M246" s="64"/>
      <c r="N246" s="36"/>
      <c r="O246" s="36"/>
      <c r="P246" s="36"/>
      <c r="Q246" s="36"/>
      <c r="R246" s="36"/>
      <c r="S246" s="36"/>
      <c r="T246" s="65"/>
      <c r="AT246" s="18" t="s">
        <v>392</v>
      </c>
      <c r="AU246" s="18" t="s">
        <v>88</v>
      </c>
    </row>
    <row r="247" spans="2:51" s="10" customFormat="1" ht="22.5" customHeight="1">
      <c r="B247" s="174"/>
      <c r="D247" s="172" t="s">
        <v>214</v>
      </c>
      <c r="E247" s="175" t="s">
        <v>78</v>
      </c>
      <c r="F247" s="176" t="s">
        <v>938</v>
      </c>
      <c r="H247" s="177">
        <v>94.349</v>
      </c>
      <c r="I247" s="178"/>
      <c r="L247" s="174"/>
      <c r="M247" s="179"/>
      <c r="N247" s="180"/>
      <c r="O247" s="180"/>
      <c r="P247" s="180"/>
      <c r="Q247" s="180"/>
      <c r="R247" s="180"/>
      <c r="S247" s="180"/>
      <c r="T247" s="181"/>
      <c r="AT247" s="175" t="s">
        <v>214</v>
      </c>
      <c r="AU247" s="175" t="s">
        <v>88</v>
      </c>
      <c r="AV247" s="10" t="s">
        <v>88</v>
      </c>
      <c r="AW247" s="10" t="s">
        <v>42</v>
      </c>
      <c r="AX247" s="10" t="s">
        <v>80</v>
      </c>
      <c r="AY247" s="175" t="s">
        <v>200</v>
      </c>
    </row>
    <row r="248" spans="2:51" s="10" customFormat="1" ht="22.5" customHeight="1">
      <c r="B248" s="174"/>
      <c r="D248" s="172" t="s">
        <v>214</v>
      </c>
      <c r="E248" s="175" t="s">
        <v>78</v>
      </c>
      <c r="F248" s="176" t="s">
        <v>939</v>
      </c>
      <c r="H248" s="177">
        <v>316.022</v>
      </c>
      <c r="I248" s="178"/>
      <c r="L248" s="174"/>
      <c r="M248" s="179"/>
      <c r="N248" s="180"/>
      <c r="O248" s="180"/>
      <c r="P248" s="180"/>
      <c r="Q248" s="180"/>
      <c r="R248" s="180"/>
      <c r="S248" s="180"/>
      <c r="T248" s="181"/>
      <c r="AT248" s="175" t="s">
        <v>214</v>
      </c>
      <c r="AU248" s="175" t="s">
        <v>88</v>
      </c>
      <c r="AV248" s="10" t="s">
        <v>88</v>
      </c>
      <c r="AW248" s="10" t="s">
        <v>42</v>
      </c>
      <c r="AX248" s="10" t="s">
        <v>80</v>
      </c>
      <c r="AY248" s="175" t="s">
        <v>200</v>
      </c>
    </row>
    <row r="249" spans="2:51" s="10" customFormat="1" ht="22.5" customHeight="1">
      <c r="B249" s="174"/>
      <c r="D249" s="172" t="s">
        <v>214</v>
      </c>
      <c r="E249" s="175" t="s">
        <v>78</v>
      </c>
      <c r="F249" s="176" t="s">
        <v>940</v>
      </c>
      <c r="H249" s="177">
        <v>52.64</v>
      </c>
      <c r="I249" s="178"/>
      <c r="L249" s="174"/>
      <c r="M249" s="179"/>
      <c r="N249" s="180"/>
      <c r="O249" s="180"/>
      <c r="P249" s="180"/>
      <c r="Q249" s="180"/>
      <c r="R249" s="180"/>
      <c r="S249" s="180"/>
      <c r="T249" s="181"/>
      <c r="AT249" s="175" t="s">
        <v>214</v>
      </c>
      <c r="AU249" s="175" t="s">
        <v>88</v>
      </c>
      <c r="AV249" s="10" t="s">
        <v>88</v>
      </c>
      <c r="AW249" s="10" t="s">
        <v>42</v>
      </c>
      <c r="AX249" s="10" t="s">
        <v>80</v>
      </c>
      <c r="AY249" s="175" t="s">
        <v>200</v>
      </c>
    </row>
    <row r="250" spans="2:51" s="10" customFormat="1" ht="22.5" customHeight="1">
      <c r="B250" s="174"/>
      <c r="D250" s="172" t="s">
        <v>214</v>
      </c>
      <c r="E250" s="175" t="s">
        <v>78</v>
      </c>
      <c r="F250" s="176" t="s">
        <v>941</v>
      </c>
      <c r="H250" s="177">
        <v>79.11</v>
      </c>
      <c r="I250" s="178"/>
      <c r="L250" s="174"/>
      <c r="M250" s="179"/>
      <c r="N250" s="180"/>
      <c r="O250" s="180"/>
      <c r="P250" s="180"/>
      <c r="Q250" s="180"/>
      <c r="R250" s="180"/>
      <c r="S250" s="180"/>
      <c r="T250" s="181"/>
      <c r="AT250" s="175" t="s">
        <v>214</v>
      </c>
      <c r="AU250" s="175" t="s">
        <v>88</v>
      </c>
      <c r="AV250" s="10" t="s">
        <v>88</v>
      </c>
      <c r="AW250" s="10" t="s">
        <v>42</v>
      </c>
      <c r="AX250" s="10" t="s">
        <v>80</v>
      </c>
      <c r="AY250" s="175" t="s">
        <v>200</v>
      </c>
    </row>
    <row r="251" spans="2:51" s="13" customFormat="1" ht="22.5" customHeight="1">
      <c r="B251" s="224"/>
      <c r="D251" s="172" t="s">
        <v>214</v>
      </c>
      <c r="E251" s="225" t="s">
        <v>78</v>
      </c>
      <c r="F251" s="226" t="s">
        <v>869</v>
      </c>
      <c r="H251" s="227">
        <v>542.121</v>
      </c>
      <c r="I251" s="228"/>
      <c r="L251" s="224"/>
      <c r="M251" s="229"/>
      <c r="N251" s="230"/>
      <c r="O251" s="230"/>
      <c r="P251" s="230"/>
      <c r="Q251" s="230"/>
      <c r="R251" s="230"/>
      <c r="S251" s="230"/>
      <c r="T251" s="231"/>
      <c r="AT251" s="225" t="s">
        <v>214</v>
      </c>
      <c r="AU251" s="225" t="s">
        <v>88</v>
      </c>
      <c r="AV251" s="13" t="s">
        <v>226</v>
      </c>
      <c r="AW251" s="13" t="s">
        <v>42</v>
      </c>
      <c r="AX251" s="13" t="s">
        <v>80</v>
      </c>
      <c r="AY251" s="225" t="s">
        <v>200</v>
      </c>
    </row>
    <row r="252" spans="2:51" s="10" customFormat="1" ht="22.5" customHeight="1">
      <c r="B252" s="174"/>
      <c r="D252" s="172" t="s">
        <v>214</v>
      </c>
      <c r="E252" s="175" t="s">
        <v>78</v>
      </c>
      <c r="F252" s="176" t="s">
        <v>942</v>
      </c>
      <c r="H252" s="177">
        <v>-5.52</v>
      </c>
      <c r="I252" s="178"/>
      <c r="L252" s="174"/>
      <c r="M252" s="179"/>
      <c r="N252" s="180"/>
      <c r="O252" s="180"/>
      <c r="P252" s="180"/>
      <c r="Q252" s="180"/>
      <c r="R252" s="180"/>
      <c r="S252" s="180"/>
      <c r="T252" s="181"/>
      <c r="AT252" s="175" t="s">
        <v>214</v>
      </c>
      <c r="AU252" s="175" t="s">
        <v>88</v>
      </c>
      <c r="AV252" s="10" t="s">
        <v>88</v>
      </c>
      <c r="AW252" s="10" t="s">
        <v>42</v>
      </c>
      <c r="AX252" s="10" t="s">
        <v>80</v>
      </c>
      <c r="AY252" s="175" t="s">
        <v>200</v>
      </c>
    </row>
    <row r="253" spans="2:51" s="10" customFormat="1" ht="22.5" customHeight="1">
      <c r="B253" s="174"/>
      <c r="D253" s="172" t="s">
        <v>214</v>
      </c>
      <c r="E253" s="175" t="s">
        <v>78</v>
      </c>
      <c r="F253" s="176" t="s">
        <v>943</v>
      </c>
      <c r="H253" s="177">
        <v>-11.756</v>
      </c>
      <c r="I253" s="178"/>
      <c r="L253" s="174"/>
      <c r="M253" s="179"/>
      <c r="N253" s="180"/>
      <c r="O253" s="180"/>
      <c r="P253" s="180"/>
      <c r="Q253" s="180"/>
      <c r="R253" s="180"/>
      <c r="S253" s="180"/>
      <c r="T253" s="181"/>
      <c r="AT253" s="175" t="s">
        <v>214</v>
      </c>
      <c r="AU253" s="175" t="s">
        <v>88</v>
      </c>
      <c r="AV253" s="10" t="s">
        <v>88</v>
      </c>
      <c r="AW253" s="10" t="s">
        <v>42</v>
      </c>
      <c r="AX253" s="10" t="s">
        <v>80</v>
      </c>
      <c r="AY253" s="175" t="s">
        <v>200</v>
      </c>
    </row>
    <row r="254" spans="2:51" s="10" customFormat="1" ht="22.5" customHeight="1">
      <c r="B254" s="174"/>
      <c r="D254" s="172" t="s">
        <v>214</v>
      </c>
      <c r="E254" s="175" t="s">
        <v>78</v>
      </c>
      <c r="F254" s="176" t="s">
        <v>944</v>
      </c>
      <c r="H254" s="177">
        <v>-51.045</v>
      </c>
      <c r="I254" s="178"/>
      <c r="L254" s="174"/>
      <c r="M254" s="179"/>
      <c r="N254" s="180"/>
      <c r="O254" s="180"/>
      <c r="P254" s="180"/>
      <c r="Q254" s="180"/>
      <c r="R254" s="180"/>
      <c r="S254" s="180"/>
      <c r="T254" s="181"/>
      <c r="AT254" s="175" t="s">
        <v>214</v>
      </c>
      <c r="AU254" s="175" t="s">
        <v>88</v>
      </c>
      <c r="AV254" s="10" t="s">
        <v>88</v>
      </c>
      <c r="AW254" s="10" t="s">
        <v>42</v>
      </c>
      <c r="AX254" s="10" t="s">
        <v>80</v>
      </c>
      <c r="AY254" s="175" t="s">
        <v>200</v>
      </c>
    </row>
    <row r="255" spans="2:51" s="12" customFormat="1" ht="22.5" customHeight="1">
      <c r="B255" s="212"/>
      <c r="D255" s="170" t="s">
        <v>214</v>
      </c>
      <c r="E255" s="213" t="s">
        <v>78</v>
      </c>
      <c r="F255" s="214" t="s">
        <v>757</v>
      </c>
      <c r="H255" s="215">
        <v>473.8</v>
      </c>
      <c r="I255" s="216"/>
      <c r="L255" s="212"/>
      <c r="M255" s="217"/>
      <c r="N255" s="218"/>
      <c r="O255" s="218"/>
      <c r="P255" s="218"/>
      <c r="Q255" s="218"/>
      <c r="R255" s="218"/>
      <c r="S255" s="218"/>
      <c r="T255" s="219"/>
      <c r="AT255" s="220" t="s">
        <v>214</v>
      </c>
      <c r="AU255" s="220" t="s">
        <v>88</v>
      </c>
      <c r="AV255" s="12" t="s">
        <v>206</v>
      </c>
      <c r="AW255" s="12" t="s">
        <v>42</v>
      </c>
      <c r="AX255" s="12" t="s">
        <v>23</v>
      </c>
      <c r="AY255" s="220" t="s">
        <v>200</v>
      </c>
    </row>
    <row r="256" spans="2:65" s="1" customFormat="1" ht="22.5" customHeight="1">
      <c r="B256" s="157"/>
      <c r="C256" s="202" t="s">
        <v>351</v>
      </c>
      <c r="D256" s="202" t="s">
        <v>265</v>
      </c>
      <c r="E256" s="203" t="s">
        <v>945</v>
      </c>
      <c r="F256" s="204" t="s">
        <v>946</v>
      </c>
      <c r="G256" s="205" t="s">
        <v>917</v>
      </c>
      <c r="H256" s="206">
        <v>947.6</v>
      </c>
      <c r="I256" s="207"/>
      <c r="J256" s="208">
        <f>ROUND(I256*H256,2)</f>
        <v>0</v>
      </c>
      <c r="K256" s="204" t="s">
        <v>741</v>
      </c>
      <c r="L256" s="209"/>
      <c r="M256" s="210" t="s">
        <v>78</v>
      </c>
      <c r="N256" s="211" t="s">
        <v>50</v>
      </c>
      <c r="O256" s="36"/>
      <c r="P256" s="167">
        <f>O256*H256</f>
        <v>0</v>
      </c>
      <c r="Q256" s="167">
        <v>0</v>
      </c>
      <c r="R256" s="167">
        <f>Q256*H256</f>
        <v>0</v>
      </c>
      <c r="S256" s="167">
        <v>0</v>
      </c>
      <c r="T256" s="168">
        <f>S256*H256</f>
        <v>0</v>
      </c>
      <c r="AR256" s="18" t="s">
        <v>253</v>
      </c>
      <c r="AT256" s="18" t="s">
        <v>265</v>
      </c>
      <c r="AU256" s="18" t="s">
        <v>88</v>
      </c>
      <c r="AY256" s="18" t="s">
        <v>200</v>
      </c>
      <c r="BE256" s="169">
        <f>IF(N256="základní",J256,0)</f>
        <v>0</v>
      </c>
      <c r="BF256" s="169">
        <f>IF(N256="snížená",J256,0)</f>
        <v>0</v>
      </c>
      <c r="BG256" s="169">
        <f>IF(N256="zákl. přenesená",J256,0)</f>
        <v>0</v>
      </c>
      <c r="BH256" s="169">
        <f>IF(N256="sníž. přenesená",J256,0)</f>
        <v>0</v>
      </c>
      <c r="BI256" s="169">
        <f>IF(N256="nulová",J256,0)</f>
        <v>0</v>
      </c>
      <c r="BJ256" s="18" t="s">
        <v>23</v>
      </c>
      <c r="BK256" s="169">
        <f>ROUND(I256*H256,2)</f>
        <v>0</v>
      </c>
      <c r="BL256" s="18" t="s">
        <v>206</v>
      </c>
      <c r="BM256" s="18" t="s">
        <v>947</v>
      </c>
    </row>
    <row r="257" spans="2:47" s="1" customFormat="1" ht="30" customHeight="1">
      <c r="B257" s="35"/>
      <c r="D257" s="172" t="s">
        <v>392</v>
      </c>
      <c r="F257" s="185" t="s">
        <v>948</v>
      </c>
      <c r="I257" s="133"/>
      <c r="L257" s="35"/>
      <c r="M257" s="64"/>
      <c r="N257" s="36"/>
      <c r="O257" s="36"/>
      <c r="P257" s="36"/>
      <c r="Q257" s="36"/>
      <c r="R257" s="36"/>
      <c r="S257" s="36"/>
      <c r="T257" s="65"/>
      <c r="AT257" s="18" t="s">
        <v>392</v>
      </c>
      <c r="AU257" s="18" t="s">
        <v>88</v>
      </c>
    </row>
    <row r="258" spans="2:51" s="10" customFormat="1" ht="22.5" customHeight="1">
      <c r="B258" s="174"/>
      <c r="D258" s="170" t="s">
        <v>214</v>
      </c>
      <c r="E258" s="182" t="s">
        <v>78</v>
      </c>
      <c r="F258" s="183" t="s">
        <v>949</v>
      </c>
      <c r="H258" s="184">
        <v>947.6</v>
      </c>
      <c r="I258" s="178"/>
      <c r="L258" s="174"/>
      <c r="M258" s="179"/>
      <c r="N258" s="180"/>
      <c r="O258" s="180"/>
      <c r="P258" s="180"/>
      <c r="Q258" s="180"/>
      <c r="R258" s="180"/>
      <c r="S258" s="180"/>
      <c r="T258" s="181"/>
      <c r="AT258" s="175" t="s">
        <v>214</v>
      </c>
      <c r="AU258" s="175" t="s">
        <v>88</v>
      </c>
      <c r="AV258" s="10" t="s">
        <v>88</v>
      </c>
      <c r="AW258" s="10" t="s">
        <v>42</v>
      </c>
      <c r="AX258" s="10" t="s">
        <v>23</v>
      </c>
      <c r="AY258" s="175" t="s">
        <v>200</v>
      </c>
    </row>
    <row r="259" spans="2:65" s="1" customFormat="1" ht="31.5" customHeight="1">
      <c r="B259" s="157"/>
      <c r="C259" s="158" t="s">
        <v>358</v>
      </c>
      <c r="D259" s="158" t="s">
        <v>201</v>
      </c>
      <c r="E259" s="159" t="s">
        <v>950</v>
      </c>
      <c r="F259" s="160" t="s">
        <v>951</v>
      </c>
      <c r="G259" s="161" t="s">
        <v>819</v>
      </c>
      <c r="H259" s="162">
        <v>8</v>
      </c>
      <c r="I259" s="163"/>
      <c r="J259" s="164">
        <f>ROUND(I259*H259,2)</f>
        <v>0</v>
      </c>
      <c r="K259" s="160" t="s">
        <v>741</v>
      </c>
      <c r="L259" s="35"/>
      <c r="M259" s="165" t="s">
        <v>78</v>
      </c>
      <c r="N259" s="166" t="s">
        <v>50</v>
      </c>
      <c r="O259" s="36"/>
      <c r="P259" s="167">
        <f>O259*H259</f>
        <v>0</v>
      </c>
      <c r="Q259" s="167">
        <v>0</v>
      </c>
      <c r="R259" s="167">
        <f>Q259*H259</f>
        <v>0</v>
      </c>
      <c r="S259" s="167">
        <v>0</v>
      </c>
      <c r="T259" s="168">
        <f>S259*H259</f>
        <v>0</v>
      </c>
      <c r="AR259" s="18" t="s">
        <v>206</v>
      </c>
      <c r="AT259" s="18" t="s">
        <v>201</v>
      </c>
      <c r="AU259" s="18" t="s">
        <v>88</v>
      </c>
      <c r="AY259" s="18" t="s">
        <v>200</v>
      </c>
      <c r="BE259" s="169">
        <f>IF(N259="základní",J259,0)</f>
        <v>0</v>
      </c>
      <c r="BF259" s="169">
        <f>IF(N259="snížená",J259,0)</f>
        <v>0</v>
      </c>
      <c r="BG259" s="169">
        <f>IF(N259="zákl. přenesená",J259,0)</f>
        <v>0</v>
      </c>
      <c r="BH259" s="169">
        <f>IF(N259="sníž. přenesená",J259,0)</f>
        <v>0</v>
      </c>
      <c r="BI259" s="169">
        <f>IF(N259="nulová",J259,0)</f>
        <v>0</v>
      </c>
      <c r="BJ259" s="18" t="s">
        <v>23</v>
      </c>
      <c r="BK259" s="169">
        <f>ROUND(I259*H259,2)</f>
        <v>0</v>
      </c>
      <c r="BL259" s="18" t="s">
        <v>206</v>
      </c>
      <c r="BM259" s="18" t="s">
        <v>952</v>
      </c>
    </row>
    <row r="260" spans="2:47" s="1" customFormat="1" ht="30" customHeight="1">
      <c r="B260" s="35"/>
      <c r="D260" s="172" t="s">
        <v>392</v>
      </c>
      <c r="F260" s="185" t="s">
        <v>953</v>
      </c>
      <c r="I260" s="133"/>
      <c r="L260" s="35"/>
      <c r="M260" s="64"/>
      <c r="N260" s="36"/>
      <c r="O260" s="36"/>
      <c r="P260" s="36"/>
      <c r="Q260" s="36"/>
      <c r="R260" s="36"/>
      <c r="S260" s="36"/>
      <c r="T260" s="65"/>
      <c r="AT260" s="18" t="s">
        <v>392</v>
      </c>
      <c r="AU260" s="18" t="s">
        <v>88</v>
      </c>
    </row>
    <row r="261" spans="2:51" s="10" customFormat="1" ht="22.5" customHeight="1">
      <c r="B261" s="174"/>
      <c r="D261" s="170" t="s">
        <v>214</v>
      </c>
      <c r="E261" s="182" t="s">
        <v>78</v>
      </c>
      <c r="F261" s="183" t="s">
        <v>954</v>
      </c>
      <c r="H261" s="184">
        <v>8</v>
      </c>
      <c r="I261" s="178"/>
      <c r="L261" s="174"/>
      <c r="M261" s="179"/>
      <c r="N261" s="180"/>
      <c r="O261" s="180"/>
      <c r="P261" s="180"/>
      <c r="Q261" s="180"/>
      <c r="R261" s="180"/>
      <c r="S261" s="180"/>
      <c r="T261" s="181"/>
      <c r="AT261" s="175" t="s">
        <v>214</v>
      </c>
      <c r="AU261" s="175" t="s">
        <v>88</v>
      </c>
      <c r="AV261" s="10" t="s">
        <v>88</v>
      </c>
      <c r="AW261" s="10" t="s">
        <v>42</v>
      </c>
      <c r="AX261" s="10" t="s">
        <v>23</v>
      </c>
      <c r="AY261" s="175" t="s">
        <v>200</v>
      </c>
    </row>
    <row r="262" spans="2:65" s="1" customFormat="1" ht="22.5" customHeight="1">
      <c r="B262" s="157"/>
      <c r="C262" s="202" t="s">
        <v>365</v>
      </c>
      <c r="D262" s="202" t="s">
        <v>265</v>
      </c>
      <c r="E262" s="203" t="s">
        <v>955</v>
      </c>
      <c r="F262" s="204" t="s">
        <v>956</v>
      </c>
      <c r="G262" s="205" t="s">
        <v>957</v>
      </c>
      <c r="H262" s="206">
        <v>0.3</v>
      </c>
      <c r="I262" s="207"/>
      <c r="J262" s="208">
        <f>ROUND(I262*H262,2)</f>
        <v>0</v>
      </c>
      <c r="K262" s="204" t="s">
        <v>741</v>
      </c>
      <c r="L262" s="209"/>
      <c r="M262" s="210" t="s">
        <v>78</v>
      </c>
      <c r="N262" s="211" t="s">
        <v>50</v>
      </c>
      <c r="O262" s="36"/>
      <c r="P262" s="167">
        <f>O262*H262</f>
        <v>0</v>
      </c>
      <c r="Q262" s="167">
        <v>0.001</v>
      </c>
      <c r="R262" s="167">
        <f>Q262*H262</f>
        <v>0.0003</v>
      </c>
      <c r="S262" s="167">
        <v>0</v>
      </c>
      <c r="T262" s="168">
        <f>S262*H262</f>
        <v>0</v>
      </c>
      <c r="AR262" s="18" t="s">
        <v>253</v>
      </c>
      <c r="AT262" s="18" t="s">
        <v>265</v>
      </c>
      <c r="AU262" s="18" t="s">
        <v>88</v>
      </c>
      <c r="AY262" s="18" t="s">
        <v>200</v>
      </c>
      <c r="BE262" s="169">
        <f>IF(N262="základní",J262,0)</f>
        <v>0</v>
      </c>
      <c r="BF262" s="169">
        <f>IF(N262="snížená",J262,0)</f>
        <v>0</v>
      </c>
      <c r="BG262" s="169">
        <f>IF(N262="zákl. přenesená",J262,0)</f>
        <v>0</v>
      </c>
      <c r="BH262" s="169">
        <f>IF(N262="sníž. přenesená",J262,0)</f>
        <v>0</v>
      </c>
      <c r="BI262" s="169">
        <f>IF(N262="nulová",J262,0)</f>
        <v>0</v>
      </c>
      <c r="BJ262" s="18" t="s">
        <v>23</v>
      </c>
      <c r="BK262" s="169">
        <f>ROUND(I262*H262,2)</f>
        <v>0</v>
      </c>
      <c r="BL262" s="18" t="s">
        <v>206</v>
      </c>
      <c r="BM262" s="18" t="s">
        <v>958</v>
      </c>
    </row>
    <row r="263" spans="2:47" s="1" customFormat="1" ht="22.5" customHeight="1">
      <c r="B263" s="35"/>
      <c r="D263" s="172" t="s">
        <v>392</v>
      </c>
      <c r="F263" s="185" t="s">
        <v>959</v>
      </c>
      <c r="I263" s="133"/>
      <c r="L263" s="35"/>
      <c r="M263" s="64"/>
      <c r="N263" s="36"/>
      <c r="O263" s="36"/>
      <c r="P263" s="36"/>
      <c r="Q263" s="36"/>
      <c r="R263" s="36"/>
      <c r="S263" s="36"/>
      <c r="T263" s="65"/>
      <c r="AT263" s="18" t="s">
        <v>392</v>
      </c>
      <c r="AU263" s="18" t="s">
        <v>88</v>
      </c>
    </row>
    <row r="264" spans="2:51" s="10" customFormat="1" ht="22.5" customHeight="1">
      <c r="B264" s="174"/>
      <c r="D264" s="170" t="s">
        <v>214</v>
      </c>
      <c r="F264" s="183" t="s">
        <v>960</v>
      </c>
      <c r="H264" s="184">
        <v>0.3</v>
      </c>
      <c r="I264" s="178"/>
      <c r="L264" s="174"/>
      <c r="M264" s="179"/>
      <c r="N264" s="180"/>
      <c r="O264" s="180"/>
      <c r="P264" s="180"/>
      <c r="Q264" s="180"/>
      <c r="R264" s="180"/>
      <c r="S264" s="180"/>
      <c r="T264" s="181"/>
      <c r="AT264" s="175" t="s">
        <v>214</v>
      </c>
      <c r="AU264" s="175" t="s">
        <v>88</v>
      </c>
      <c r="AV264" s="10" t="s">
        <v>88</v>
      </c>
      <c r="AW264" s="10" t="s">
        <v>4</v>
      </c>
      <c r="AX264" s="10" t="s">
        <v>23</v>
      </c>
      <c r="AY264" s="175" t="s">
        <v>200</v>
      </c>
    </row>
    <row r="265" spans="2:65" s="1" customFormat="1" ht="22.5" customHeight="1">
      <c r="B265" s="157"/>
      <c r="C265" s="158" t="s">
        <v>370</v>
      </c>
      <c r="D265" s="158" t="s">
        <v>201</v>
      </c>
      <c r="E265" s="159" t="s">
        <v>961</v>
      </c>
      <c r="F265" s="160" t="s">
        <v>962</v>
      </c>
      <c r="G265" s="161" t="s">
        <v>819</v>
      </c>
      <c r="H265" s="162">
        <v>8</v>
      </c>
      <c r="I265" s="163"/>
      <c r="J265" s="164">
        <f>ROUND(I265*H265,2)</f>
        <v>0</v>
      </c>
      <c r="K265" s="160" t="s">
        <v>741</v>
      </c>
      <c r="L265" s="35"/>
      <c r="M265" s="165" t="s">
        <v>78</v>
      </c>
      <c r="N265" s="166" t="s">
        <v>50</v>
      </c>
      <c r="O265" s="36"/>
      <c r="P265" s="167">
        <f>O265*H265</f>
        <v>0</v>
      </c>
      <c r="Q265" s="167">
        <v>0</v>
      </c>
      <c r="R265" s="167">
        <f>Q265*H265</f>
        <v>0</v>
      </c>
      <c r="S265" s="167">
        <v>0</v>
      </c>
      <c r="T265" s="168">
        <f>S265*H265</f>
        <v>0</v>
      </c>
      <c r="AR265" s="18" t="s">
        <v>206</v>
      </c>
      <c r="AT265" s="18" t="s">
        <v>201</v>
      </c>
      <c r="AU265" s="18" t="s">
        <v>88</v>
      </c>
      <c r="AY265" s="18" t="s">
        <v>200</v>
      </c>
      <c r="BE265" s="169">
        <f>IF(N265="základní",J265,0)</f>
        <v>0</v>
      </c>
      <c r="BF265" s="169">
        <f>IF(N265="snížená",J265,0)</f>
        <v>0</v>
      </c>
      <c r="BG265" s="169">
        <f>IF(N265="zákl. přenesená",J265,0)</f>
        <v>0</v>
      </c>
      <c r="BH265" s="169">
        <f>IF(N265="sníž. přenesená",J265,0)</f>
        <v>0</v>
      </c>
      <c r="BI265" s="169">
        <f>IF(N265="nulová",J265,0)</f>
        <v>0</v>
      </c>
      <c r="BJ265" s="18" t="s">
        <v>23</v>
      </c>
      <c r="BK265" s="169">
        <f>ROUND(I265*H265,2)</f>
        <v>0</v>
      </c>
      <c r="BL265" s="18" t="s">
        <v>206</v>
      </c>
      <c r="BM265" s="18" t="s">
        <v>963</v>
      </c>
    </row>
    <row r="266" spans="2:47" s="1" customFormat="1" ht="30" customHeight="1">
      <c r="B266" s="35"/>
      <c r="D266" s="172" t="s">
        <v>392</v>
      </c>
      <c r="F266" s="185" t="s">
        <v>964</v>
      </c>
      <c r="I266" s="133"/>
      <c r="L266" s="35"/>
      <c r="M266" s="64"/>
      <c r="N266" s="36"/>
      <c r="O266" s="36"/>
      <c r="P266" s="36"/>
      <c r="Q266" s="36"/>
      <c r="R266" s="36"/>
      <c r="S266" s="36"/>
      <c r="T266" s="65"/>
      <c r="AT266" s="18" t="s">
        <v>392</v>
      </c>
      <c r="AU266" s="18" t="s">
        <v>88</v>
      </c>
    </row>
    <row r="267" spans="2:51" s="10" customFormat="1" ht="22.5" customHeight="1">
      <c r="B267" s="174"/>
      <c r="D267" s="172" t="s">
        <v>214</v>
      </c>
      <c r="E267" s="175" t="s">
        <v>78</v>
      </c>
      <c r="F267" s="176" t="s">
        <v>954</v>
      </c>
      <c r="H267" s="177">
        <v>8</v>
      </c>
      <c r="I267" s="178"/>
      <c r="L267" s="174"/>
      <c r="M267" s="179"/>
      <c r="N267" s="180"/>
      <c r="O267" s="180"/>
      <c r="P267" s="180"/>
      <c r="Q267" s="180"/>
      <c r="R267" s="180"/>
      <c r="S267" s="180"/>
      <c r="T267" s="181"/>
      <c r="AT267" s="175" t="s">
        <v>214</v>
      </c>
      <c r="AU267" s="175" t="s">
        <v>88</v>
      </c>
      <c r="AV267" s="10" t="s">
        <v>88</v>
      </c>
      <c r="AW267" s="10" t="s">
        <v>42</v>
      </c>
      <c r="AX267" s="10" t="s">
        <v>23</v>
      </c>
      <c r="AY267" s="175" t="s">
        <v>200</v>
      </c>
    </row>
    <row r="268" spans="2:63" s="9" customFormat="1" ht="29.25" customHeight="1">
      <c r="B268" s="145"/>
      <c r="D268" s="146" t="s">
        <v>79</v>
      </c>
      <c r="E268" s="199" t="s">
        <v>88</v>
      </c>
      <c r="F268" s="199" t="s">
        <v>965</v>
      </c>
      <c r="I268" s="148"/>
      <c r="J268" s="200">
        <f>BK268</f>
        <v>0</v>
      </c>
      <c r="L268" s="145"/>
      <c r="M268" s="150"/>
      <c r="N268" s="151"/>
      <c r="O268" s="151"/>
      <c r="P268" s="152">
        <f>SUM(P269:P283)</f>
        <v>0</v>
      </c>
      <c r="Q268" s="151"/>
      <c r="R268" s="152">
        <f>SUM(R269:R283)</f>
        <v>10.91969851</v>
      </c>
      <c r="S268" s="151"/>
      <c r="T268" s="153">
        <f>SUM(T269:T283)</f>
        <v>0</v>
      </c>
      <c r="AR268" s="154" t="s">
        <v>23</v>
      </c>
      <c r="AT268" s="155" t="s">
        <v>79</v>
      </c>
      <c r="AU268" s="155" t="s">
        <v>23</v>
      </c>
      <c r="AY268" s="154" t="s">
        <v>200</v>
      </c>
      <c r="BK268" s="156">
        <f>SUM(BK269:BK283)</f>
        <v>0</v>
      </c>
    </row>
    <row r="269" spans="2:65" s="1" customFormat="1" ht="22.5" customHeight="1">
      <c r="B269" s="157"/>
      <c r="C269" s="158" t="s">
        <v>375</v>
      </c>
      <c r="D269" s="158" t="s">
        <v>201</v>
      </c>
      <c r="E269" s="159" t="s">
        <v>966</v>
      </c>
      <c r="F269" s="160" t="s">
        <v>967</v>
      </c>
      <c r="G269" s="161" t="s">
        <v>840</v>
      </c>
      <c r="H269" s="162">
        <v>661.1</v>
      </c>
      <c r="I269" s="163"/>
      <c r="J269" s="164">
        <f>ROUND(I269*H269,2)</f>
        <v>0</v>
      </c>
      <c r="K269" s="160" t="s">
        <v>741</v>
      </c>
      <c r="L269" s="35"/>
      <c r="M269" s="165" t="s">
        <v>78</v>
      </c>
      <c r="N269" s="166" t="s">
        <v>50</v>
      </c>
      <c r="O269" s="36"/>
      <c r="P269" s="167">
        <f>O269*H269</f>
        <v>0</v>
      </c>
      <c r="Q269" s="167">
        <v>0.00049</v>
      </c>
      <c r="R269" s="167">
        <f>Q269*H269</f>
        <v>0.323939</v>
      </c>
      <c r="S269" s="167">
        <v>0</v>
      </c>
      <c r="T269" s="168">
        <f>S269*H269</f>
        <v>0</v>
      </c>
      <c r="AR269" s="18" t="s">
        <v>206</v>
      </c>
      <c r="AT269" s="18" t="s">
        <v>201</v>
      </c>
      <c r="AU269" s="18" t="s">
        <v>88</v>
      </c>
      <c r="AY269" s="18" t="s">
        <v>200</v>
      </c>
      <c r="BE269" s="169">
        <f>IF(N269="základní",J269,0)</f>
        <v>0</v>
      </c>
      <c r="BF269" s="169">
        <f>IF(N269="snížená",J269,0)</f>
        <v>0</v>
      </c>
      <c r="BG269" s="169">
        <f>IF(N269="zákl. přenesená",J269,0)</f>
        <v>0</v>
      </c>
      <c r="BH269" s="169">
        <f>IF(N269="sníž. přenesená",J269,0)</f>
        <v>0</v>
      </c>
      <c r="BI269" s="169">
        <f>IF(N269="nulová",J269,0)</f>
        <v>0</v>
      </c>
      <c r="BJ269" s="18" t="s">
        <v>23</v>
      </c>
      <c r="BK269" s="169">
        <f>ROUND(I269*H269,2)</f>
        <v>0</v>
      </c>
      <c r="BL269" s="18" t="s">
        <v>206</v>
      </c>
      <c r="BM269" s="18" t="s">
        <v>968</v>
      </c>
    </row>
    <row r="270" spans="2:47" s="1" customFormat="1" ht="22.5" customHeight="1">
      <c r="B270" s="35"/>
      <c r="D270" s="172" t="s">
        <v>392</v>
      </c>
      <c r="F270" s="185" t="s">
        <v>967</v>
      </c>
      <c r="I270" s="133"/>
      <c r="L270" s="35"/>
      <c r="M270" s="64"/>
      <c r="N270" s="36"/>
      <c r="O270" s="36"/>
      <c r="P270" s="36"/>
      <c r="Q270" s="36"/>
      <c r="R270" s="36"/>
      <c r="S270" s="36"/>
      <c r="T270" s="65"/>
      <c r="AT270" s="18" t="s">
        <v>392</v>
      </c>
      <c r="AU270" s="18" t="s">
        <v>88</v>
      </c>
    </row>
    <row r="271" spans="2:51" s="10" customFormat="1" ht="22.5" customHeight="1">
      <c r="B271" s="174"/>
      <c r="D271" s="172" t="s">
        <v>214</v>
      </c>
      <c r="E271" s="175" t="s">
        <v>78</v>
      </c>
      <c r="F271" s="176" t="s">
        <v>969</v>
      </c>
      <c r="H271" s="177">
        <v>93.6</v>
      </c>
      <c r="I271" s="178"/>
      <c r="L271" s="174"/>
      <c r="M271" s="179"/>
      <c r="N271" s="180"/>
      <c r="O271" s="180"/>
      <c r="P271" s="180"/>
      <c r="Q271" s="180"/>
      <c r="R271" s="180"/>
      <c r="S271" s="180"/>
      <c r="T271" s="181"/>
      <c r="AT271" s="175" t="s">
        <v>214</v>
      </c>
      <c r="AU271" s="175" t="s">
        <v>88</v>
      </c>
      <c r="AV271" s="10" t="s">
        <v>88</v>
      </c>
      <c r="AW271" s="10" t="s">
        <v>42</v>
      </c>
      <c r="AX271" s="10" t="s">
        <v>80</v>
      </c>
      <c r="AY271" s="175" t="s">
        <v>200</v>
      </c>
    </row>
    <row r="272" spans="2:51" s="10" customFormat="1" ht="22.5" customHeight="1">
      <c r="B272" s="174"/>
      <c r="D272" s="172" t="s">
        <v>214</v>
      </c>
      <c r="E272" s="175" t="s">
        <v>78</v>
      </c>
      <c r="F272" s="176" t="s">
        <v>970</v>
      </c>
      <c r="H272" s="177">
        <v>260.1</v>
      </c>
      <c r="I272" s="178"/>
      <c r="L272" s="174"/>
      <c r="M272" s="179"/>
      <c r="N272" s="180"/>
      <c r="O272" s="180"/>
      <c r="P272" s="180"/>
      <c r="Q272" s="180"/>
      <c r="R272" s="180"/>
      <c r="S272" s="180"/>
      <c r="T272" s="181"/>
      <c r="AT272" s="175" t="s">
        <v>214</v>
      </c>
      <c r="AU272" s="175" t="s">
        <v>88</v>
      </c>
      <c r="AV272" s="10" t="s">
        <v>88</v>
      </c>
      <c r="AW272" s="10" t="s">
        <v>42</v>
      </c>
      <c r="AX272" s="10" t="s">
        <v>80</v>
      </c>
      <c r="AY272" s="175" t="s">
        <v>200</v>
      </c>
    </row>
    <row r="273" spans="2:51" s="10" customFormat="1" ht="22.5" customHeight="1">
      <c r="B273" s="174"/>
      <c r="D273" s="172" t="s">
        <v>214</v>
      </c>
      <c r="E273" s="175" t="s">
        <v>78</v>
      </c>
      <c r="F273" s="176" t="s">
        <v>971</v>
      </c>
      <c r="H273" s="177">
        <v>175.8</v>
      </c>
      <c r="I273" s="178"/>
      <c r="L273" s="174"/>
      <c r="M273" s="179"/>
      <c r="N273" s="180"/>
      <c r="O273" s="180"/>
      <c r="P273" s="180"/>
      <c r="Q273" s="180"/>
      <c r="R273" s="180"/>
      <c r="S273" s="180"/>
      <c r="T273" s="181"/>
      <c r="AT273" s="175" t="s">
        <v>214</v>
      </c>
      <c r="AU273" s="175" t="s">
        <v>88</v>
      </c>
      <c r="AV273" s="10" t="s">
        <v>88</v>
      </c>
      <c r="AW273" s="10" t="s">
        <v>42</v>
      </c>
      <c r="AX273" s="10" t="s">
        <v>80</v>
      </c>
      <c r="AY273" s="175" t="s">
        <v>200</v>
      </c>
    </row>
    <row r="274" spans="2:51" s="10" customFormat="1" ht="22.5" customHeight="1">
      <c r="B274" s="174"/>
      <c r="D274" s="172" t="s">
        <v>214</v>
      </c>
      <c r="E274" s="175" t="s">
        <v>78</v>
      </c>
      <c r="F274" s="176" t="s">
        <v>972</v>
      </c>
      <c r="H274" s="177">
        <v>131.6</v>
      </c>
      <c r="I274" s="178"/>
      <c r="L274" s="174"/>
      <c r="M274" s="179"/>
      <c r="N274" s="180"/>
      <c r="O274" s="180"/>
      <c r="P274" s="180"/>
      <c r="Q274" s="180"/>
      <c r="R274" s="180"/>
      <c r="S274" s="180"/>
      <c r="T274" s="181"/>
      <c r="AT274" s="175" t="s">
        <v>214</v>
      </c>
      <c r="AU274" s="175" t="s">
        <v>88</v>
      </c>
      <c r="AV274" s="10" t="s">
        <v>88</v>
      </c>
      <c r="AW274" s="10" t="s">
        <v>42</v>
      </c>
      <c r="AX274" s="10" t="s">
        <v>80</v>
      </c>
      <c r="AY274" s="175" t="s">
        <v>200</v>
      </c>
    </row>
    <row r="275" spans="2:51" s="12" customFormat="1" ht="22.5" customHeight="1">
      <c r="B275" s="212"/>
      <c r="D275" s="170" t="s">
        <v>214</v>
      </c>
      <c r="E275" s="213" t="s">
        <v>78</v>
      </c>
      <c r="F275" s="214" t="s">
        <v>757</v>
      </c>
      <c r="H275" s="215">
        <v>661.1</v>
      </c>
      <c r="I275" s="216"/>
      <c r="L275" s="212"/>
      <c r="M275" s="217"/>
      <c r="N275" s="218"/>
      <c r="O275" s="218"/>
      <c r="P275" s="218"/>
      <c r="Q275" s="218"/>
      <c r="R275" s="218"/>
      <c r="S275" s="218"/>
      <c r="T275" s="219"/>
      <c r="AT275" s="220" t="s">
        <v>214</v>
      </c>
      <c r="AU275" s="220" t="s">
        <v>88</v>
      </c>
      <c r="AV275" s="12" t="s">
        <v>206</v>
      </c>
      <c r="AW275" s="12" t="s">
        <v>42</v>
      </c>
      <c r="AX275" s="12" t="s">
        <v>23</v>
      </c>
      <c r="AY275" s="220" t="s">
        <v>200</v>
      </c>
    </row>
    <row r="276" spans="2:65" s="1" customFormat="1" ht="22.5" customHeight="1">
      <c r="B276" s="157"/>
      <c r="C276" s="158" t="s">
        <v>382</v>
      </c>
      <c r="D276" s="158" t="s">
        <v>201</v>
      </c>
      <c r="E276" s="159" t="s">
        <v>973</v>
      </c>
      <c r="F276" s="160" t="s">
        <v>974</v>
      </c>
      <c r="G276" s="161" t="s">
        <v>849</v>
      </c>
      <c r="H276" s="162">
        <v>4.319</v>
      </c>
      <c r="I276" s="163"/>
      <c r="J276" s="164">
        <f>ROUND(I276*H276,2)</f>
        <v>0</v>
      </c>
      <c r="K276" s="160" t="s">
        <v>741</v>
      </c>
      <c r="L276" s="35"/>
      <c r="M276" s="165" t="s">
        <v>78</v>
      </c>
      <c r="N276" s="166" t="s">
        <v>50</v>
      </c>
      <c r="O276" s="36"/>
      <c r="P276" s="167">
        <f>O276*H276</f>
        <v>0</v>
      </c>
      <c r="Q276" s="167">
        <v>2.45329</v>
      </c>
      <c r="R276" s="167">
        <f>Q276*H276</f>
        <v>10.59575951</v>
      </c>
      <c r="S276" s="167">
        <v>0</v>
      </c>
      <c r="T276" s="168">
        <f>S276*H276</f>
        <v>0</v>
      </c>
      <c r="AR276" s="18" t="s">
        <v>206</v>
      </c>
      <c r="AT276" s="18" t="s">
        <v>201</v>
      </c>
      <c r="AU276" s="18" t="s">
        <v>88</v>
      </c>
      <c r="AY276" s="18" t="s">
        <v>200</v>
      </c>
      <c r="BE276" s="169">
        <f>IF(N276="základní",J276,0)</f>
        <v>0</v>
      </c>
      <c r="BF276" s="169">
        <f>IF(N276="snížená",J276,0)</f>
        <v>0</v>
      </c>
      <c r="BG276" s="169">
        <f>IF(N276="zákl. přenesená",J276,0)</f>
        <v>0</v>
      </c>
      <c r="BH276" s="169">
        <f>IF(N276="sníž. přenesená",J276,0)</f>
        <v>0</v>
      </c>
      <c r="BI276" s="169">
        <f>IF(N276="nulová",J276,0)</f>
        <v>0</v>
      </c>
      <c r="BJ276" s="18" t="s">
        <v>23</v>
      </c>
      <c r="BK276" s="169">
        <f>ROUND(I276*H276,2)</f>
        <v>0</v>
      </c>
      <c r="BL276" s="18" t="s">
        <v>206</v>
      </c>
      <c r="BM276" s="18" t="s">
        <v>975</v>
      </c>
    </row>
    <row r="277" spans="2:47" s="1" customFormat="1" ht="22.5" customHeight="1">
      <c r="B277" s="35"/>
      <c r="D277" s="172" t="s">
        <v>392</v>
      </c>
      <c r="F277" s="185" t="s">
        <v>976</v>
      </c>
      <c r="I277" s="133"/>
      <c r="L277" s="35"/>
      <c r="M277" s="64"/>
      <c r="N277" s="36"/>
      <c r="O277" s="36"/>
      <c r="P277" s="36"/>
      <c r="Q277" s="36"/>
      <c r="R277" s="36"/>
      <c r="S277" s="36"/>
      <c r="T277" s="65"/>
      <c r="AT277" s="18" t="s">
        <v>392</v>
      </c>
      <c r="AU277" s="18" t="s">
        <v>88</v>
      </c>
    </row>
    <row r="278" spans="2:51" s="10" customFormat="1" ht="22.5" customHeight="1">
      <c r="B278" s="174"/>
      <c r="D278" s="172" t="s">
        <v>214</v>
      </c>
      <c r="E278" s="175" t="s">
        <v>78</v>
      </c>
      <c r="F278" s="176" t="s">
        <v>852</v>
      </c>
      <c r="H278" s="177">
        <v>1.859</v>
      </c>
      <c r="I278" s="178"/>
      <c r="L278" s="174"/>
      <c r="M278" s="179"/>
      <c r="N278" s="180"/>
      <c r="O278" s="180"/>
      <c r="P278" s="180"/>
      <c r="Q278" s="180"/>
      <c r="R278" s="180"/>
      <c r="S278" s="180"/>
      <c r="T278" s="181"/>
      <c r="AT278" s="175" t="s">
        <v>214</v>
      </c>
      <c r="AU278" s="175" t="s">
        <v>88</v>
      </c>
      <c r="AV278" s="10" t="s">
        <v>88</v>
      </c>
      <c r="AW278" s="10" t="s">
        <v>42</v>
      </c>
      <c r="AX278" s="10" t="s">
        <v>80</v>
      </c>
      <c r="AY278" s="175" t="s">
        <v>200</v>
      </c>
    </row>
    <row r="279" spans="2:51" s="10" customFormat="1" ht="22.5" customHeight="1">
      <c r="B279" s="174"/>
      <c r="D279" s="172" t="s">
        <v>214</v>
      </c>
      <c r="E279" s="175" t="s">
        <v>78</v>
      </c>
      <c r="F279" s="176" t="s">
        <v>853</v>
      </c>
      <c r="H279" s="177">
        <v>1.2</v>
      </c>
      <c r="I279" s="178"/>
      <c r="L279" s="174"/>
      <c r="M279" s="179"/>
      <c r="N279" s="180"/>
      <c r="O279" s="180"/>
      <c r="P279" s="180"/>
      <c r="Q279" s="180"/>
      <c r="R279" s="180"/>
      <c r="S279" s="180"/>
      <c r="T279" s="181"/>
      <c r="AT279" s="175" t="s">
        <v>214</v>
      </c>
      <c r="AU279" s="175" t="s">
        <v>88</v>
      </c>
      <c r="AV279" s="10" t="s">
        <v>88</v>
      </c>
      <c r="AW279" s="10" t="s">
        <v>42</v>
      </c>
      <c r="AX279" s="10" t="s">
        <v>80</v>
      </c>
      <c r="AY279" s="175" t="s">
        <v>200</v>
      </c>
    </row>
    <row r="280" spans="2:51" s="10" customFormat="1" ht="22.5" customHeight="1">
      <c r="B280" s="174"/>
      <c r="D280" s="172" t="s">
        <v>214</v>
      </c>
      <c r="E280" s="175" t="s">
        <v>78</v>
      </c>
      <c r="F280" s="176" t="s">
        <v>854</v>
      </c>
      <c r="H280" s="177">
        <v>0.54</v>
      </c>
      <c r="I280" s="178"/>
      <c r="L280" s="174"/>
      <c r="M280" s="179"/>
      <c r="N280" s="180"/>
      <c r="O280" s="180"/>
      <c r="P280" s="180"/>
      <c r="Q280" s="180"/>
      <c r="R280" s="180"/>
      <c r="S280" s="180"/>
      <c r="T280" s="181"/>
      <c r="AT280" s="175" t="s">
        <v>214</v>
      </c>
      <c r="AU280" s="175" t="s">
        <v>88</v>
      </c>
      <c r="AV280" s="10" t="s">
        <v>88</v>
      </c>
      <c r="AW280" s="10" t="s">
        <v>42</v>
      </c>
      <c r="AX280" s="10" t="s">
        <v>80</v>
      </c>
      <c r="AY280" s="175" t="s">
        <v>200</v>
      </c>
    </row>
    <row r="281" spans="2:51" s="10" customFormat="1" ht="22.5" customHeight="1">
      <c r="B281" s="174"/>
      <c r="D281" s="172" t="s">
        <v>214</v>
      </c>
      <c r="E281" s="175" t="s">
        <v>78</v>
      </c>
      <c r="F281" s="176" t="s">
        <v>855</v>
      </c>
      <c r="H281" s="177">
        <v>0.36</v>
      </c>
      <c r="I281" s="178"/>
      <c r="L281" s="174"/>
      <c r="M281" s="179"/>
      <c r="N281" s="180"/>
      <c r="O281" s="180"/>
      <c r="P281" s="180"/>
      <c r="Q281" s="180"/>
      <c r="R281" s="180"/>
      <c r="S281" s="180"/>
      <c r="T281" s="181"/>
      <c r="AT281" s="175" t="s">
        <v>214</v>
      </c>
      <c r="AU281" s="175" t="s">
        <v>88</v>
      </c>
      <c r="AV281" s="10" t="s">
        <v>88</v>
      </c>
      <c r="AW281" s="10" t="s">
        <v>42</v>
      </c>
      <c r="AX281" s="10" t="s">
        <v>80</v>
      </c>
      <c r="AY281" s="175" t="s">
        <v>200</v>
      </c>
    </row>
    <row r="282" spans="2:51" s="10" customFormat="1" ht="22.5" customHeight="1">
      <c r="B282" s="174"/>
      <c r="D282" s="172" t="s">
        <v>214</v>
      </c>
      <c r="E282" s="175" t="s">
        <v>78</v>
      </c>
      <c r="F282" s="176" t="s">
        <v>855</v>
      </c>
      <c r="H282" s="177">
        <v>0.36</v>
      </c>
      <c r="I282" s="178"/>
      <c r="L282" s="174"/>
      <c r="M282" s="179"/>
      <c r="N282" s="180"/>
      <c r="O282" s="180"/>
      <c r="P282" s="180"/>
      <c r="Q282" s="180"/>
      <c r="R282" s="180"/>
      <c r="S282" s="180"/>
      <c r="T282" s="181"/>
      <c r="AT282" s="175" t="s">
        <v>214</v>
      </c>
      <c r="AU282" s="175" t="s">
        <v>88</v>
      </c>
      <c r="AV282" s="10" t="s">
        <v>88</v>
      </c>
      <c r="AW282" s="10" t="s">
        <v>42</v>
      </c>
      <c r="AX282" s="10" t="s">
        <v>80</v>
      </c>
      <c r="AY282" s="175" t="s">
        <v>200</v>
      </c>
    </row>
    <row r="283" spans="2:51" s="12" customFormat="1" ht="22.5" customHeight="1">
      <c r="B283" s="212"/>
      <c r="D283" s="172" t="s">
        <v>214</v>
      </c>
      <c r="E283" s="244" t="s">
        <v>78</v>
      </c>
      <c r="F283" s="245" t="s">
        <v>757</v>
      </c>
      <c r="H283" s="246">
        <v>4.319</v>
      </c>
      <c r="I283" s="216"/>
      <c r="L283" s="212"/>
      <c r="M283" s="217"/>
      <c r="N283" s="218"/>
      <c r="O283" s="218"/>
      <c r="P283" s="218"/>
      <c r="Q283" s="218"/>
      <c r="R283" s="218"/>
      <c r="S283" s="218"/>
      <c r="T283" s="219"/>
      <c r="AT283" s="220" t="s">
        <v>214</v>
      </c>
      <c r="AU283" s="220" t="s">
        <v>88</v>
      </c>
      <c r="AV283" s="12" t="s">
        <v>206</v>
      </c>
      <c r="AW283" s="12" t="s">
        <v>42</v>
      </c>
      <c r="AX283" s="12" t="s">
        <v>23</v>
      </c>
      <c r="AY283" s="220" t="s">
        <v>200</v>
      </c>
    </row>
    <row r="284" spans="2:63" s="9" customFormat="1" ht="29.25" customHeight="1">
      <c r="B284" s="145"/>
      <c r="D284" s="146" t="s">
        <v>79</v>
      </c>
      <c r="E284" s="199" t="s">
        <v>226</v>
      </c>
      <c r="F284" s="199" t="s">
        <v>977</v>
      </c>
      <c r="I284" s="148"/>
      <c r="J284" s="200">
        <f>BK284</f>
        <v>0</v>
      </c>
      <c r="L284" s="145"/>
      <c r="M284" s="150"/>
      <c r="N284" s="151"/>
      <c r="O284" s="151"/>
      <c r="P284" s="152">
        <f>SUM(P285:P333)</f>
        <v>0</v>
      </c>
      <c r="Q284" s="151"/>
      <c r="R284" s="152">
        <f>SUM(R285:R333)</f>
        <v>0.42405740000000003</v>
      </c>
      <c r="S284" s="151"/>
      <c r="T284" s="153">
        <f>SUM(T285:T333)</f>
        <v>133.185</v>
      </c>
      <c r="AR284" s="154" t="s">
        <v>23</v>
      </c>
      <c r="AT284" s="155" t="s">
        <v>79</v>
      </c>
      <c r="AU284" s="155" t="s">
        <v>23</v>
      </c>
      <c r="AY284" s="154" t="s">
        <v>200</v>
      </c>
      <c r="BK284" s="156">
        <f>SUM(BK285:BK333)</f>
        <v>0</v>
      </c>
    </row>
    <row r="285" spans="2:65" s="1" customFormat="1" ht="22.5" customHeight="1">
      <c r="B285" s="157"/>
      <c r="C285" s="158" t="s">
        <v>388</v>
      </c>
      <c r="D285" s="158" t="s">
        <v>201</v>
      </c>
      <c r="E285" s="159" t="s">
        <v>978</v>
      </c>
      <c r="F285" s="160" t="s">
        <v>979</v>
      </c>
      <c r="G285" s="161" t="s">
        <v>819</v>
      </c>
      <c r="H285" s="162">
        <v>19.26</v>
      </c>
      <c r="I285" s="163"/>
      <c r="J285" s="164">
        <f>ROUND(I285*H285,2)</f>
        <v>0</v>
      </c>
      <c r="K285" s="160" t="s">
        <v>741</v>
      </c>
      <c r="L285" s="35"/>
      <c r="M285" s="165" t="s">
        <v>78</v>
      </c>
      <c r="N285" s="166" t="s">
        <v>50</v>
      </c>
      <c r="O285" s="36"/>
      <c r="P285" s="167">
        <f>O285*H285</f>
        <v>0</v>
      </c>
      <c r="Q285" s="167">
        <v>0.00109</v>
      </c>
      <c r="R285" s="167">
        <f>Q285*H285</f>
        <v>0.020993400000000002</v>
      </c>
      <c r="S285" s="167">
        <v>0</v>
      </c>
      <c r="T285" s="168">
        <f>S285*H285</f>
        <v>0</v>
      </c>
      <c r="AR285" s="18" t="s">
        <v>206</v>
      </c>
      <c r="AT285" s="18" t="s">
        <v>201</v>
      </c>
      <c r="AU285" s="18" t="s">
        <v>88</v>
      </c>
      <c r="AY285" s="18" t="s">
        <v>200</v>
      </c>
      <c r="BE285" s="169">
        <f>IF(N285="základní",J285,0)</f>
        <v>0</v>
      </c>
      <c r="BF285" s="169">
        <f>IF(N285="snížená",J285,0)</f>
        <v>0</v>
      </c>
      <c r="BG285" s="169">
        <f>IF(N285="zákl. přenesená",J285,0)</f>
        <v>0</v>
      </c>
      <c r="BH285" s="169">
        <f>IF(N285="sníž. přenesená",J285,0)</f>
        <v>0</v>
      </c>
      <c r="BI285" s="169">
        <f>IF(N285="nulová",J285,0)</f>
        <v>0</v>
      </c>
      <c r="BJ285" s="18" t="s">
        <v>23</v>
      </c>
      <c r="BK285" s="169">
        <f>ROUND(I285*H285,2)</f>
        <v>0</v>
      </c>
      <c r="BL285" s="18" t="s">
        <v>206</v>
      </c>
      <c r="BM285" s="18" t="s">
        <v>980</v>
      </c>
    </row>
    <row r="286" spans="2:47" s="1" customFormat="1" ht="42" customHeight="1">
      <c r="B286" s="35"/>
      <c r="D286" s="172" t="s">
        <v>392</v>
      </c>
      <c r="F286" s="185" t="s">
        <v>981</v>
      </c>
      <c r="I286" s="133"/>
      <c r="L286" s="35"/>
      <c r="M286" s="64"/>
      <c r="N286" s="36"/>
      <c r="O286" s="36"/>
      <c r="P286" s="36"/>
      <c r="Q286" s="36"/>
      <c r="R286" s="36"/>
      <c r="S286" s="36"/>
      <c r="T286" s="65"/>
      <c r="AT286" s="18" t="s">
        <v>392</v>
      </c>
      <c r="AU286" s="18" t="s">
        <v>88</v>
      </c>
    </row>
    <row r="287" spans="2:51" s="10" customFormat="1" ht="22.5" customHeight="1">
      <c r="B287" s="174"/>
      <c r="D287" s="172" t="s">
        <v>214</v>
      </c>
      <c r="E287" s="175" t="s">
        <v>78</v>
      </c>
      <c r="F287" s="176" t="s">
        <v>982</v>
      </c>
      <c r="H287" s="177">
        <v>2.86</v>
      </c>
      <c r="I287" s="178"/>
      <c r="L287" s="174"/>
      <c r="M287" s="179"/>
      <c r="N287" s="180"/>
      <c r="O287" s="180"/>
      <c r="P287" s="180"/>
      <c r="Q287" s="180"/>
      <c r="R287" s="180"/>
      <c r="S287" s="180"/>
      <c r="T287" s="181"/>
      <c r="AT287" s="175" t="s">
        <v>214</v>
      </c>
      <c r="AU287" s="175" t="s">
        <v>88</v>
      </c>
      <c r="AV287" s="10" t="s">
        <v>88</v>
      </c>
      <c r="AW287" s="10" t="s">
        <v>42</v>
      </c>
      <c r="AX287" s="10" t="s">
        <v>80</v>
      </c>
      <c r="AY287" s="175" t="s">
        <v>200</v>
      </c>
    </row>
    <row r="288" spans="2:51" s="10" customFormat="1" ht="22.5" customHeight="1">
      <c r="B288" s="174"/>
      <c r="D288" s="172" t="s">
        <v>214</v>
      </c>
      <c r="E288" s="175" t="s">
        <v>78</v>
      </c>
      <c r="F288" s="176" t="s">
        <v>983</v>
      </c>
      <c r="H288" s="177">
        <v>8</v>
      </c>
      <c r="I288" s="178"/>
      <c r="L288" s="174"/>
      <c r="M288" s="179"/>
      <c r="N288" s="180"/>
      <c r="O288" s="180"/>
      <c r="P288" s="180"/>
      <c r="Q288" s="180"/>
      <c r="R288" s="180"/>
      <c r="S288" s="180"/>
      <c r="T288" s="181"/>
      <c r="AT288" s="175" t="s">
        <v>214</v>
      </c>
      <c r="AU288" s="175" t="s">
        <v>88</v>
      </c>
      <c r="AV288" s="10" t="s">
        <v>88</v>
      </c>
      <c r="AW288" s="10" t="s">
        <v>42</v>
      </c>
      <c r="AX288" s="10" t="s">
        <v>80</v>
      </c>
      <c r="AY288" s="175" t="s">
        <v>200</v>
      </c>
    </row>
    <row r="289" spans="2:51" s="10" customFormat="1" ht="22.5" customHeight="1">
      <c r="B289" s="174"/>
      <c r="D289" s="172" t="s">
        <v>214</v>
      </c>
      <c r="E289" s="175" t="s">
        <v>78</v>
      </c>
      <c r="F289" s="176" t="s">
        <v>984</v>
      </c>
      <c r="H289" s="177">
        <v>3.6</v>
      </c>
      <c r="I289" s="178"/>
      <c r="L289" s="174"/>
      <c r="M289" s="179"/>
      <c r="N289" s="180"/>
      <c r="O289" s="180"/>
      <c r="P289" s="180"/>
      <c r="Q289" s="180"/>
      <c r="R289" s="180"/>
      <c r="S289" s="180"/>
      <c r="T289" s="181"/>
      <c r="AT289" s="175" t="s">
        <v>214</v>
      </c>
      <c r="AU289" s="175" t="s">
        <v>88</v>
      </c>
      <c r="AV289" s="10" t="s">
        <v>88</v>
      </c>
      <c r="AW289" s="10" t="s">
        <v>42</v>
      </c>
      <c r="AX289" s="10" t="s">
        <v>80</v>
      </c>
      <c r="AY289" s="175" t="s">
        <v>200</v>
      </c>
    </row>
    <row r="290" spans="2:51" s="10" customFormat="1" ht="22.5" customHeight="1">
      <c r="B290" s="174"/>
      <c r="D290" s="172" t="s">
        <v>214</v>
      </c>
      <c r="E290" s="175" t="s">
        <v>78</v>
      </c>
      <c r="F290" s="176" t="s">
        <v>985</v>
      </c>
      <c r="H290" s="177">
        <v>2.4</v>
      </c>
      <c r="I290" s="178"/>
      <c r="L290" s="174"/>
      <c r="M290" s="179"/>
      <c r="N290" s="180"/>
      <c r="O290" s="180"/>
      <c r="P290" s="180"/>
      <c r="Q290" s="180"/>
      <c r="R290" s="180"/>
      <c r="S290" s="180"/>
      <c r="T290" s="181"/>
      <c r="AT290" s="175" t="s">
        <v>214</v>
      </c>
      <c r="AU290" s="175" t="s">
        <v>88</v>
      </c>
      <c r="AV290" s="10" t="s">
        <v>88</v>
      </c>
      <c r="AW290" s="10" t="s">
        <v>42</v>
      </c>
      <c r="AX290" s="10" t="s">
        <v>80</v>
      </c>
      <c r="AY290" s="175" t="s">
        <v>200</v>
      </c>
    </row>
    <row r="291" spans="2:51" s="10" customFormat="1" ht="22.5" customHeight="1">
      <c r="B291" s="174"/>
      <c r="D291" s="172" t="s">
        <v>214</v>
      </c>
      <c r="E291" s="175" t="s">
        <v>78</v>
      </c>
      <c r="F291" s="176" t="s">
        <v>985</v>
      </c>
      <c r="H291" s="177">
        <v>2.4</v>
      </c>
      <c r="I291" s="178"/>
      <c r="L291" s="174"/>
      <c r="M291" s="179"/>
      <c r="N291" s="180"/>
      <c r="O291" s="180"/>
      <c r="P291" s="180"/>
      <c r="Q291" s="180"/>
      <c r="R291" s="180"/>
      <c r="S291" s="180"/>
      <c r="T291" s="181"/>
      <c r="AT291" s="175" t="s">
        <v>214</v>
      </c>
      <c r="AU291" s="175" t="s">
        <v>88</v>
      </c>
      <c r="AV291" s="10" t="s">
        <v>88</v>
      </c>
      <c r="AW291" s="10" t="s">
        <v>42</v>
      </c>
      <c r="AX291" s="10" t="s">
        <v>80</v>
      </c>
      <c r="AY291" s="175" t="s">
        <v>200</v>
      </c>
    </row>
    <row r="292" spans="2:51" s="12" customFormat="1" ht="22.5" customHeight="1">
      <c r="B292" s="212"/>
      <c r="D292" s="170" t="s">
        <v>214</v>
      </c>
      <c r="E292" s="213" t="s">
        <v>78</v>
      </c>
      <c r="F292" s="214" t="s">
        <v>757</v>
      </c>
      <c r="H292" s="215">
        <v>19.26</v>
      </c>
      <c r="I292" s="216"/>
      <c r="L292" s="212"/>
      <c r="M292" s="217"/>
      <c r="N292" s="218"/>
      <c r="O292" s="218"/>
      <c r="P292" s="218"/>
      <c r="Q292" s="218"/>
      <c r="R292" s="218"/>
      <c r="S292" s="218"/>
      <c r="T292" s="219"/>
      <c r="AT292" s="220" t="s">
        <v>214</v>
      </c>
      <c r="AU292" s="220" t="s">
        <v>88</v>
      </c>
      <c r="AV292" s="12" t="s">
        <v>206</v>
      </c>
      <c r="AW292" s="12" t="s">
        <v>42</v>
      </c>
      <c r="AX292" s="12" t="s">
        <v>23</v>
      </c>
      <c r="AY292" s="220" t="s">
        <v>200</v>
      </c>
    </row>
    <row r="293" spans="2:65" s="1" customFormat="1" ht="22.5" customHeight="1">
      <c r="B293" s="157"/>
      <c r="C293" s="158" t="s">
        <v>395</v>
      </c>
      <c r="D293" s="158" t="s">
        <v>201</v>
      </c>
      <c r="E293" s="159" t="s">
        <v>986</v>
      </c>
      <c r="F293" s="160" t="s">
        <v>987</v>
      </c>
      <c r="G293" s="161" t="s">
        <v>819</v>
      </c>
      <c r="H293" s="162">
        <v>19.26</v>
      </c>
      <c r="I293" s="163"/>
      <c r="J293" s="164">
        <f>ROUND(I293*H293,2)</f>
        <v>0</v>
      </c>
      <c r="K293" s="160" t="s">
        <v>741</v>
      </c>
      <c r="L293" s="35"/>
      <c r="M293" s="165" t="s">
        <v>78</v>
      </c>
      <c r="N293" s="166" t="s">
        <v>50</v>
      </c>
      <c r="O293" s="36"/>
      <c r="P293" s="167">
        <f>O293*H293</f>
        <v>0</v>
      </c>
      <c r="Q293" s="167">
        <v>0</v>
      </c>
      <c r="R293" s="167">
        <f>Q293*H293</f>
        <v>0</v>
      </c>
      <c r="S293" s="167">
        <v>0</v>
      </c>
      <c r="T293" s="168">
        <f>S293*H293</f>
        <v>0</v>
      </c>
      <c r="AR293" s="18" t="s">
        <v>206</v>
      </c>
      <c r="AT293" s="18" t="s">
        <v>201</v>
      </c>
      <c r="AU293" s="18" t="s">
        <v>88</v>
      </c>
      <c r="AY293" s="18" t="s">
        <v>200</v>
      </c>
      <c r="BE293" s="169">
        <f>IF(N293="základní",J293,0)</f>
        <v>0</v>
      </c>
      <c r="BF293" s="169">
        <f>IF(N293="snížená",J293,0)</f>
        <v>0</v>
      </c>
      <c r="BG293" s="169">
        <f>IF(N293="zákl. přenesená",J293,0)</f>
        <v>0</v>
      </c>
      <c r="BH293" s="169">
        <f>IF(N293="sníž. přenesená",J293,0)</f>
        <v>0</v>
      </c>
      <c r="BI293" s="169">
        <f>IF(N293="nulová",J293,0)</f>
        <v>0</v>
      </c>
      <c r="BJ293" s="18" t="s">
        <v>23</v>
      </c>
      <c r="BK293" s="169">
        <f>ROUND(I293*H293,2)</f>
        <v>0</v>
      </c>
      <c r="BL293" s="18" t="s">
        <v>206</v>
      </c>
      <c r="BM293" s="18" t="s">
        <v>988</v>
      </c>
    </row>
    <row r="294" spans="2:47" s="1" customFormat="1" ht="42" customHeight="1">
      <c r="B294" s="35"/>
      <c r="D294" s="172" t="s">
        <v>392</v>
      </c>
      <c r="F294" s="185" t="s">
        <v>989</v>
      </c>
      <c r="I294" s="133"/>
      <c r="L294" s="35"/>
      <c r="M294" s="64"/>
      <c r="N294" s="36"/>
      <c r="O294" s="36"/>
      <c r="P294" s="36"/>
      <c r="Q294" s="36"/>
      <c r="R294" s="36"/>
      <c r="S294" s="36"/>
      <c r="T294" s="65"/>
      <c r="AT294" s="18" t="s">
        <v>392</v>
      </c>
      <c r="AU294" s="18" t="s">
        <v>88</v>
      </c>
    </row>
    <row r="295" spans="2:51" s="10" customFormat="1" ht="22.5" customHeight="1">
      <c r="B295" s="174"/>
      <c r="D295" s="172" t="s">
        <v>214</v>
      </c>
      <c r="E295" s="175" t="s">
        <v>78</v>
      </c>
      <c r="F295" s="176" t="s">
        <v>982</v>
      </c>
      <c r="H295" s="177">
        <v>2.86</v>
      </c>
      <c r="I295" s="178"/>
      <c r="L295" s="174"/>
      <c r="M295" s="179"/>
      <c r="N295" s="180"/>
      <c r="O295" s="180"/>
      <c r="P295" s="180"/>
      <c r="Q295" s="180"/>
      <c r="R295" s="180"/>
      <c r="S295" s="180"/>
      <c r="T295" s="181"/>
      <c r="AT295" s="175" t="s">
        <v>214</v>
      </c>
      <c r="AU295" s="175" t="s">
        <v>88</v>
      </c>
      <c r="AV295" s="10" t="s">
        <v>88</v>
      </c>
      <c r="AW295" s="10" t="s">
        <v>42</v>
      </c>
      <c r="AX295" s="10" t="s">
        <v>80</v>
      </c>
      <c r="AY295" s="175" t="s">
        <v>200</v>
      </c>
    </row>
    <row r="296" spans="2:51" s="10" customFormat="1" ht="22.5" customHeight="1">
      <c r="B296" s="174"/>
      <c r="D296" s="172" t="s">
        <v>214</v>
      </c>
      <c r="E296" s="175" t="s">
        <v>78</v>
      </c>
      <c r="F296" s="176" t="s">
        <v>983</v>
      </c>
      <c r="H296" s="177">
        <v>8</v>
      </c>
      <c r="I296" s="178"/>
      <c r="L296" s="174"/>
      <c r="M296" s="179"/>
      <c r="N296" s="180"/>
      <c r="O296" s="180"/>
      <c r="P296" s="180"/>
      <c r="Q296" s="180"/>
      <c r="R296" s="180"/>
      <c r="S296" s="180"/>
      <c r="T296" s="181"/>
      <c r="AT296" s="175" t="s">
        <v>214</v>
      </c>
      <c r="AU296" s="175" t="s">
        <v>88</v>
      </c>
      <c r="AV296" s="10" t="s">
        <v>88</v>
      </c>
      <c r="AW296" s="10" t="s">
        <v>42</v>
      </c>
      <c r="AX296" s="10" t="s">
        <v>80</v>
      </c>
      <c r="AY296" s="175" t="s">
        <v>200</v>
      </c>
    </row>
    <row r="297" spans="2:51" s="10" customFormat="1" ht="22.5" customHeight="1">
      <c r="B297" s="174"/>
      <c r="D297" s="172" t="s">
        <v>214</v>
      </c>
      <c r="E297" s="175" t="s">
        <v>78</v>
      </c>
      <c r="F297" s="176" t="s">
        <v>984</v>
      </c>
      <c r="H297" s="177">
        <v>3.6</v>
      </c>
      <c r="I297" s="178"/>
      <c r="L297" s="174"/>
      <c r="M297" s="179"/>
      <c r="N297" s="180"/>
      <c r="O297" s="180"/>
      <c r="P297" s="180"/>
      <c r="Q297" s="180"/>
      <c r="R297" s="180"/>
      <c r="S297" s="180"/>
      <c r="T297" s="181"/>
      <c r="AT297" s="175" t="s">
        <v>214</v>
      </c>
      <c r="AU297" s="175" t="s">
        <v>88</v>
      </c>
      <c r="AV297" s="10" t="s">
        <v>88</v>
      </c>
      <c r="AW297" s="10" t="s">
        <v>42</v>
      </c>
      <c r="AX297" s="10" t="s">
        <v>80</v>
      </c>
      <c r="AY297" s="175" t="s">
        <v>200</v>
      </c>
    </row>
    <row r="298" spans="2:51" s="10" customFormat="1" ht="22.5" customHeight="1">
      <c r="B298" s="174"/>
      <c r="D298" s="172" t="s">
        <v>214</v>
      </c>
      <c r="E298" s="175" t="s">
        <v>78</v>
      </c>
      <c r="F298" s="176" t="s">
        <v>985</v>
      </c>
      <c r="H298" s="177">
        <v>2.4</v>
      </c>
      <c r="I298" s="178"/>
      <c r="L298" s="174"/>
      <c r="M298" s="179"/>
      <c r="N298" s="180"/>
      <c r="O298" s="180"/>
      <c r="P298" s="180"/>
      <c r="Q298" s="180"/>
      <c r="R298" s="180"/>
      <c r="S298" s="180"/>
      <c r="T298" s="181"/>
      <c r="AT298" s="175" t="s">
        <v>214</v>
      </c>
      <c r="AU298" s="175" t="s">
        <v>88</v>
      </c>
      <c r="AV298" s="10" t="s">
        <v>88</v>
      </c>
      <c r="AW298" s="10" t="s">
        <v>42</v>
      </c>
      <c r="AX298" s="10" t="s">
        <v>80</v>
      </c>
      <c r="AY298" s="175" t="s">
        <v>200</v>
      </c>
    </row>
    <row r="299" spans="2:51" s="10" customFormat="1" ht="22.5" customHeight="1">
      <c r="B299" s="174"/>
      <c r="D299" s="172" t="s">
        <v>214</v>
      </c>
      <c r="E299" s="175" t="s">
        <v>78</v>
      </c>
      <c r="F299" s="176" t="s">
        <v>985</v>
      </c>
      <c r="H299" s="177">
        <v>2.4</v>
      </c>
      <c r="I299" s="178"/>
      <c r="L299" s="174"/>
      <c r="M299" s="179"/>
      <c r="N299" s="180"/>
      <c r="O299" s="180"/>
      <c r="P299" s="180"/>
      <c r="Q299" s="180"/>
      <c r="R299" s="180"/>
      <c r="S299" s="180"/>
      <c r="T299" s="181"/>
      <c r="AT299" s="175" t="s">
        <v>214</v>
      </c>
      <c r="AU299" s="175" t="s">
        <v>88</v>
      </c>
      <c r="AV299" s="10" t="s">
        <v>88</v>
      </c>
      <c r="AW299" s="10" t="s">
        <v>42</v>
      </c>
      <c r="AX299" s="10" t="s">
        <v>80</v>
      </c>
      <c r="AY299" s="175" t="s">
        <v>200</v>
      </c>
    </row>
    <row r="300" spans="2:51" s="12" customFormat="1" ht="22.5" customHeight="1">
      <c r="B300" s="212"/>
      <c r="D300" s="170" t="s">
        <v>214</v>
      </c>
      <c r="E300" s="213" t="s">
        <v>78</v>
      </c>
      <c r="F300" s="214" t="s">
        <v>757</v>
      </c>
      <c r="H300" s="215">
        <v>19.26</v>
      </c>
      <c r="I300" s="216"/>
      <c r="L300" s="212"/>
      <c r="M300" s="217"/>
      <c r="N300" s="218"/>
      <c r="O300" s="218"/>
      <c r="P300" s="218"/>
      <c r="Q300" s="218"/>
      <c r="R300" s="218"/>
      <c r="S300" s="218"/>
      <c r="T300" s="219"/>
      <c r="AT300" s="220" t="s">
        <v>214</v>
      </c>
      <c r="AU300" s="220" t="s">
        <v>88</v>
      </c>
      <c r="AV300" s="12" t="s">
        <v>206</v>
      </c>
      <c r="AW300" s="12" t="s">
        <v>42</v>
      </c>
      <c r="AX300" s="12" t="s">
        <v>23</v>
      </c>
      <c r="AY300" s="220" t="s">
        <v>200</v>
      </c>
    </row>
    <row r="301" spans="2:65" s="1" customFormat="1" ht="22.5" customHeight="1">
      <c r="B301" s="157"/>
      <c r="C301" s="158" t="s">
        <v>402</v>
      </c>
      <c r="D301" s="158" t="s">
        <v>201</v>
      </c>
      <c r="E301" s="159" t="s">
        <v>990</v>
      </c>
      <c r="F301" s="160" t="s">
        <v>991</v>
      </c>
      <c r="G301" s="161" t="s">
        <v>917</v>
      </c>
      <c r="H301" s="162">
        <v>0.13</v>
      </c>
      <c r="I301" s="163"/>
      <c r="J301" s="164">
        <f>ROUND(I301*H301,2)</f>
        <v>0</v>
      </c>
      <c r="K301" s="160" t="s">
        <v>741</v>
      </c>
      <c r="L301" s="35"/>
      <c r="M301" s="165" t="s">
        <v>78</v>
      </c>
      <c r="N301" s="166" t="s">
        <v>50</v>
      </c>
      <c r="O301" s="36"/>
      <c r="P301" s="167">
        <f>O301*H301</f>
        <v>0</v>
      </c>
      <c r="Q301" s="167">
        <v>1.0958</v>
      </c>
      <c r="R301" s="167">
        <f>Q301*H301</f>
        <v>0.14245400000000003</v>
      </c>
      <c r="S301" s="167">
        <v>0</v>
      </c>
      <c r="T301" s="168">
        <f>S301*H301</f>
        <v>0</v>
      </c>
      <c r="AR301" s="18" t="s">
        <v>206</v>
      </c>
      <c r="AT301" s="18" t="s">
        <v>201</v>
      </c>
      <c r="AU301" s="18" t="s">
        <v>88</v>
      </c>
      <c r="AY301" s="18" t="s">
        <v>200</v>
      </c>
      <c r="BE301" s="169">
        <f>IF(N301="základní",J301,0)</f>
        <v>0</v>
      </c>
      <c r="BF301" s="169">
        <f>IF(N301="snížená",J301,0)</f>
        <v>0</v>
      </c>
      <c r="BG301" s="169">
        <f>IF(N301="zákl. přenesená",J301,0)</f>
        <v>0</v>
      </c>
      <c r="BH301" s="169">
        <f>IF(N301="sníž. přenesená",J301,0)</f>
        <v>0</v>
      </c>
      <c r="BI301" s="169">
        <f>IF(N301="nulová",J301,0)</f>
        <v>0</v>
      </c>
      <c r="BJ301" s="18" t="s">
        <v>23</v>
      </c>
      <c r="BK301" s="169">
        <f>ROUND(I301*H301,2)</f>
        <v>0</v>
      </c>
      <c r="BL301" s="18" t="s">
        <v>206</v>
      </c>
      <c r="BM301" s="18" t="s">
        <v>992</v>
      </c>
    </row>
    <row r="302" spans="2:47" s="1" customFormat="1" ht="42" customHeight="1">
      <c r="B302" s="35"/>
      <c r="D302" s="172" t="s">
        <v>392</v>
      </c>
      <c r="F302" s="185" t="s">
        <v>993</v>
      </c>
      <c r="I302" s="133"/>
      <c r="L302" s="35"/>
      <c r="M302" s="64"/>
      <c r="N302" s="36"/>
      <c r="O302" s="36"/>
      <c r="P302" s="36"/>
      <c r="Q302" s="36"/>
      <c r="R302" s="36"/>
      <c r="S302" s="36"/>
      <c r="T302" s="65"/>
      <c r="AT302" s="18" t="s">
        <v>392</v>
      </c>
      <c r="AU302" s="18" t="s">
        <v>88</v>
      </c>
    </row>
    <row r="303" spans="2:51" s="10" customFormat="1" ht="22.5" customHeight="1">
      <c r="B303" s="174"/>
      <c r="D303" s="172" t="s">
        <v>214</v>
      </c>
      <c r="E303" s="175" t="s">
        <v>78</v>
      </c>
      <c r="F303" s="176" t="s">
        <v>852</v>
      </c>
      <c r="H303" s="177">
        <v>1.859</v>
      </c>
      <c r="I303" s="178"/>
      <c r="L303" s="174"/>
      <c r="M303" s="179"/>
      <c r="N303" s="180"/>
      <c r="O303" s="180"/>
      <c r="P303" s="180"/>
      <c r="Q303" s="180"/>
      <c r="R303" s="180"/>
      <c r="S303" s="180"/>
      <c r="T303" s="181"/>
      <c r="AT303" s="175" t="s">
        <v>214</v>
      </c>
      <c r="AU303" s="175" t="s">
        <v>88</v>
      </c>
      <c r="AV303" s="10" t="s">
        <v>88</v>
      </c>
      <c r="AW303" s="10" t="s">
        <v>42</v>
      </c>
      <c r="AX303" s="10" t="s">
        <v>80</v>
      </c>
      <c r="AY303" s="175" t="s">
        <v>200</v>
      </c>
    </row>
    <row r="304" spans="2:51" s="10" customFormat="1" ht="22.5" customHeight="1">
      <c r="B304" s="174"/>
      <c r="D304" s="172" t="s">
        <v>214</v>
      </c>
      <c r="E304" s="175" t="s">
        <v>78</v>
      </c>
      <c r="F304" s="176" t="s">
        <v>853</v>
      </c>
      <c r="H304" s="177">
        <v>1.2</v>
      </c>
      <c r="I304" s="178"/>
      <c r="L304" s="174"/>
      <c r="M304" s="179"/>
      <c r="N304" s="180"/>
      <c r="O304" s="180"/>
      <c r="P304" s="180"/>
      <c r="Q304" s="180"/>
      <c r="R304" s="180"/>
      <c r="S304" s="180"/>
      <c r="T304" s="181"/>
      <c r="AT304" s="175" t="s">
        <v>214</v>
      </c>
      <c r="AU304" s="175" t="s">
        <v>88</v>
      </c>
      <c r="AV304" s="10" t="s">
        <v>88</v>
      </c>
      <c r="AW304" s="10" t="s">
        <v>42</v>
      </c>
      <c r="AX304" s="10" t="s">
        <v>80</v>
      </c>
      <c r="AY304" s="175" t="s">
        <v>200</v>
      </c>
    </row>
    <row r="305" spans="2:51" s="10" customFormat="1" ht="22.5" customHeight="1">
      <c r="B305" s="174"/>
      <c r="D305" s="172" t="s">
        <v>214</v>
      </c>
      <c r="E305" s="175" t="s">
        <v>78</v>
      </c>
      <c r="F305" s="176" t="s">
        <v>854</v>
      </c>
      <c r="H305" s="177">
        <v>0.54</v>
      </c>
      <c r="I305" s="178"/>
      <c r="L305" s="174"/>
      <c r="M305" s="179"/>
      <c r="N305" s="180"/>
      <c r="O305" s="180"/>
      <c r="P305" s="180"/>
      <c r="Q305" s="180"/>
      <c r="R305" s="180"/>
      <c r="S305" s="180"/>
      <c r="T305" s="181"/>
      <c r="AT305" s="175" t="s">
        <v>214</v>
      </c>
      <c r="AU305" s="175" t="s">
        <v>88</v>
      </c>
      <c r="AV305" s="10" t="s">
        <v>88</v>
      </c>
      <c r="AW305" s="10" t="s">
        <v>42</v>
      </c>
      <c r="AX305" s="10" t="s">
        <v>80</v>
      </c>
      <c r="AY305" s="175" t="s">
        <v>200</v>
      </c>
    </row>
    <row r="306" spans="2:51" s="10" customFormat="1" ht="22.5" customHeight="1">
      <c r="B306" s="174"/>
      <c r="D306" s="172" t="s">
        <v>214</v>
      </c>
      <c r="E306" s="175" t="s">
        <v>78</v>
      </c>
      <c r="F306" s="176" t="s">
        <v>855</v>
      </c>
      <c r="H306" s="177">
        <v>0.36</v>
      </c>
      <c r="I306" s="178"/>
      <c r="L306" s="174"/>
      <c r="M306" s="179"/>
      <c r="N306" s="180"/>
      <c r="O306" s="180"/>
      <c r="P306" s="180"/>
      <c r="Q306" s="180"/>
      <c r="R306" s="180"/>
      <c r="S306" s="180"/>
      <c r="T306" s="181"/>
      <c r="AT306" s="175" t="s">
        <v>214</v>
      </c>
      <c r="AU306" s="175" t="s">
        <v>88</v>
      </c>
      <c r="AV306" s="10" t="s">
        <v>88</v>
      </c>
      <c r="AW306" s="10" t="s">
        <v>42</v>
      </c>
      <c r="AX306" s="10" t="s">
        <v>80</v>
      </c>
      <c r="AY306" s="175" t="s">
        <v>200</v>
      </c>
    </row>
    <row r="307" spans="2:51" s="10" customFormat="1" ht="22.5" customHeight="1">
      <c r="B307" s="174"/>
      <c r="D307" s="172" t="s">
        <v>214</v>
      </c>
      <c r="E307" s="175" t="s">
        <v>78</v>
      </c>
      <c r="F307" s="176" t="s">
        <v>855</v>
      </c>
      <c r="H307" s="177">
        <v>0.36</v>
      </c>
      <c r="I307" s="178"/>
      <c r="L307" s="174"/>
      <c r="M307" s="179"/>
      <c r="N307" s="180"/>
      <c r="O307" s="180"/>
      <c r="P307" s="180"/>
      <c r="Q307" s="180"/>
      <c r="R307" s="180"/>
      <c r="S307" s="180"/>
      <c r="T307" s="181"/>
      <c r="AT307" s="175" t="s">
        <v>214</v>
      </c>
      <c r="AU307" s="175" t="s">
        <v>88</v>
      </c>
      <c r="AV307" s="10" t="s">
        <v>88</v>
      </c>
      <c r="AW307" s="10" t="s">
        <v>42</v>
      </c>
      <c r="AX307" s="10" t="s">
        <v>80</v>
      </c>
      <c r="AY307" s="175" t="s">
        <v>200</v>
      </c>
    </row>
    <row r="308" spans="2:51" s="12" customFormat="1" ht="22.5" customHeight="1">
      <c r="B308" s="212"/>
      <c r="D308" s="172" t="s">
        <v>214</v>
      </c>
      <c r="E308" s="244" t="s">
        <v>78</v>
      </c>
      <c r="F308" s="245" t="s">
        <v>757</v>
      </c>
      <c r="H308" s="246">
        <v>4.319</v>
      </c>
      <c r="I308" s="216"/>
      <c r="L308" s="212"/>
      <c r="M308" s="217"/>
      <c r="N308" s="218"/>
      <c r="O308" s="218"/>
      <c r="P308" s="218"/>
      <c r="Q308" s="218"/>
      <c r="R308" s="218"/>
      <c r="S308" s="218"/>
      <c r="T308" s="219"/>
      <c r="AT308" s="220" t="s">
        <v>214</v>
      </c>
      <c r="AU308" s="220" t="s">
        <v>88</v>
      </c>
      <c r="AV308" s="12" t="s">
        <v>206</v>
      </c>
      <c r="AW308" s="12" t="s">
        <v>42</v>
      </c>
      <c r="AX308" s="12" t="s">
        <v>80</v>
      </c>
      <c r="AY308" s="220" t="s">
        <v>200</v>
      </c>
    </row>
    <row r="309" spans="2:51" s="10" customFormat="1" ht="22.5" customHeight="1">
      <c r="B309" s="174"/>
      <c r="D309" s="170" t="s">
        <v>214</v>
      </c>
      <c r="E309" s="182" t="s">
        <v>78</v>
      </c>
      <c r="F309" s="183" t="s">
        <v>994</v>
      </c>
      <c r="H309" s="184">
        <v>0.13</v>
      </c>
      <c r="I309" s="178"/>
      <c r="L309" s="174"/>
      <c r="M309" s="179"/>
      <c r="N309" s="180"/>
      <c r="O309" s="180"/>
      <c r="P309" s="180"/>
      <c r="Q309" s="180"/>
      <c r="R309" s="180"/>
      <c r="S309" s="180"/>
      <c r="T309" s="181"/>
      <c r="AT309" s="175" t="s">
        <v>214</v>
      </c>
      <c r="AU309" s="175" t="s">
        <v>88</v>
      </c>
      <c r="AV309" s="10" t="s">
        <v>88</v>
      </c>
      <c r="AW309" s="10" t="s">
        <v>42</v>
      </c>
      <c r="AX309" s="10" t="s">
        <v>23</v>
      </c>
      <c r="AY309" s="175" t="s">
        <v>200</v>
      </c>
    </row>
    <row r="310" spans="2:65" s="1" customFormat="1" ht="22.5" customHeight="1">
      <c r="B310" s="157"/>
      <c r="C310" s="158" t="s">
        <v>410</v>
      </c>
      <c r="D310" s="158" t="s">
        <v>201</v>
      </c>
      <c r="E310" s="159" t="s">
        <v>995</v>
      </c>
      <c r="F310" s="160" t="s">
        <v>996</v>
      </c>
      <c r="G310" s="161" t="s">
        <v>840</v>
      </c>
      <c r="H310" s="162">
        <v>3</v>
      </c>
      <c r="I310" s="163"/>
      <c r="J310" s="164">
        <f>ROUND(I310*H310,2)</f>
        <v>0</v>
      </c>
      <c r="K310" s="160" t="s">
        <v>741</v>
      </c>
      <c r="L310" s="35"/>
      <c r="M310" s="165" t="s">
        <v>78</v>
      </c>
      <c r="N310" s="166" t="s">
        <v>50</v>
      </c>
      <c r="O310" s="36"/>
      <c r="P310" s="167">
        <f>O310*H310</f>
        <v>0</v>
      </c>
      <c r="Q310" s="167">
        <v>0</v>
      </c>
      <c r="R310" s="167">
        <f>Q310*H310</f>
        <v>0</v>
      </c>
      <c r="S310" s="167">
        <v>0</v>
      </c>
      <c r="T310" s="168">
        <f>S310*H310</f>
        <v>0</v>
      </c>
      <c r="AR310" s="18" t="s">
        <v>206</v>
      </c>
      <c r="AT310" s="18" t="s">
        <v>201</v>
      </c>
      <c r="AU310" s="18" t="s">
        <v>88</v>
      </c>
      <c r="AY310" s="18" t="s">
        <v>200</v>
      </c>
      <c r="BE310" s="169">
        <f>IF(N310="základní",J310,0)</f>
        <v>0</v>
      </c>
      <c r="BF310" s="169">
        <f>IF(N310="snížená",J310,0)</f>
        <v>0</v>
      </c>
      <c r="BG310" s="169">
        <f>IF(N310="zákl. přenesená",J310,0)</f>
        <v>0</v>
      </c>
      <c r="BH310" s="169">
        <f>IF(N310="sníž. přenesená",J310,0)</f>
        <v>0</v>
      </c>
      <c r="BI310" s="169">
        <f>IF(N310="nulová",J310,0)</f>
        <v>0</v>
      </c>
      <c r="BJ310" s="18" t="s">
        <v>23</v>
      </c>
      <c r="BK310" s="169">
        <f>ROUND(I310*H310,2)</f>
        <v>0</v>
      </c>
      <c r="BL310" s="18" t="s">
        <v>206</v>
      </c>
      <c r="BM310" s="18" t="s">
        <v>997</v>
      </c>
    </row>
    <row r="311" spans="2:47" s="1" customFormat="1" ht="30" customHeight="1">
      <c r="B311" s="35"/>
      <c r="D311" s="172" t="s">
        <v>392</v>
      </c>
      <c r="F311" s="185" t="s">
        <v>998</v>
      </c>
      <c r="I311" s="133"/>
      <c r="L311" s="35"/>
      <c r="M311" s="64"/>
      <c r="N311" s="36"/>
      <c r="O311" s="36"/>
      <c r="P311" s="36"/>
      <c r="Q311" s="36"/>
      <c r="R311" s="36"/>
      <c r="S311" s="36"/>
      <c r="T311" s="65"/>
      <c r="AT311" s="18" t="s">
        <v>392</v>
      </c>
      <c r="AU311" s="18" t="s">
        <v>88</v>
      </c>
    </row>
    <row r="312" spans="2:51" s="10" customFormat="1" ht="22.5" customHeight="1">
      <c r="B312" s="174"/>
      <c r="D312" s="170" t="s">
        <v>214</v>
      </c>
      <c r="E312" s="182" t="s">
        <v>78</v>
      </c>
      <c r="F312" s="183" t="s">
        <v>999</v>
      </c>
      <c r="H312" s="184">
        <v>3</v>
      </c>
      <c r="I312" s="178"/>
      <c r="L312" s="174"/>
      <c r="M312" s="179"/>
      <c r="N312" s="180"/>
      <c r="O312" s="180"/>
      <c r="P312" s="180"/>
      <c r="Q312" s="180"/>
      <c r="R312" s="180"/>
      <c r="S312" s="180"/>
      <c r="T312" s="181"/>
      <c r="AT312" s="175" t="s">
        <v>214</v>
      </c>
      <c r="AU312" s="175" t="s">
        <v>88</v>
      </c>
      <c r="AV312" s="10" t="s">
        <v>88</v>
      </c>
      <c r="AW312" s="10" t="s">
        <v>42</v>
      </c>
      <c r="AX312" s="10" t="s">
        <v>23</v>
      </c>
      <c r="AY312" s="175" t="s">
        <v>200</v>
      </c>
    </row>
    <row r="313" spans="2:65" s="1" customFormat="1" ht="22.5" customHeight="1">
      <c r="B313" s="157"/>
      <c r="C313" s="158" t="s">
        <v>170</v>
      </c>
      <c r="D313" s="158" t="s">
        <v>201</v>
      </c>
      <c r="E313" s="159" t="s">
        <v>1000</v>
      </c>
      <c r="F313" s="160" t="s">
        <v>1001</v>
      </c>
      <c r="G313" s="161" t="s">
        <v>849</v>
      </c>
      <c r="H313" s="162">
        <v>68.3</v>
      </c>
      <c r="I313" s="163"/>
      <c r="J313" s="164">
        <f>ROUND(I313*H313,2)</f>
        <v>0</v>
      </c>
      <c r="K313" s="160" t="s">
        <v>741</v>
      </c>
      <c r="L313" s="35"/>
      <c r="M313" s="165" t="s">
        <v>78</v>
      </c>
      <c r="N313" s="166" t="s">
        <v>50</v>
      </c>
      <c r="O313" s="36"/>
      <c r="P313" s="167">
        <f>O313*H313</f>
        <v>0</v>
      </c>
      <c r="Q313" s="167">
        <v>0</v>
      </c>
      <c r="R313" s="167">
        <f>Q313*H313</f>
        <v>0</v>
      </c>
      <c r="S313" s="167">
        <v>1.95</v>
      </c>
      <c r="T313" s="168">
        <f>S313*H313</f>
        <v>133.185</v>
      </c>
      <c r="AR313" s="18" t="s">
        <v>206</v>
      </c>
      <c r="AT313" s="18" t="s">
        <v>201</v>
      </c>
      <c r="AU313" s="18" t="s">
        <v>88</v>
      </c>
      <c r="AY313" s="18" t="s">
        <v>200</v>
      </c>
      <c r="BE313" s="169">
        <f>IF(N313="základní",J313,0)</f>
        <v>0</v>
      </c>
      <c r="BF313" s="169">
        <f>IF(N313="snížená",J313,0)</f>
        <v>0</v>
      </c>
      <c r="BG313" s="169">
        <f>IF(N313="zákl. přenesená",J313,0)</f>
        <v>0</v>
      </c>
      <c r="BH313" s="169">
        <f>IF(N313="sníž. přenesená",J313,0)</f>
        <v>0</v>
      </c>
      <c r="BI313" s="169">
        <f>IF(N313="nulová",J313,0)</f>
        <v>0</v>
      </c>
      <c r="BJ313" s="18" t="s">
        <v>23</v>
      </c>
      <c r="BK313" s="169">
        <f>ROUND(I313*H313,2)</f>
        <v>0</v>
      </c>
      <c r="BL313" s="18" t="s">
        <v>206</v>
      </c>
      <c r="BM313" s="18" t="s">
        <v>1002</v>
      </c>
    </row>
    <row r="314" spans="2:47" s="1" customFormat="1" ht="30" customHeight="1">
      <c r="B314" s="35"/>
      <c r="D314" s="170" t="s">
        <v>392</v>
      </c>
      <c r="F314" s="201" t="s">
        <v>1003</v>
      </c>
      <c r="I314" s="133"/>
      <c r="L314" s="35"/>
      <c r="M314" s="64"/>
      <c r="N314" s="36"/>
      <c r="O314" s="36"/>
      <c r="P314" s="36"/>
      <c r="Q314" s="36"/>
      <c r="R314" s="36"/>
      <c r="S314" s="36"/>
      <c r="T314" s="65"/>
      <c r="AT314" s="18" t="s">
        <v>392</v>
      </c>
      <c r="AU314" s="18" t="s">
        <v>88</v>
      </c>
    </row>
    <row r="315" spans="2:65" s="1" customFormat="1" ht="22.5" customHeight="1">
      <c r="B315" s="157"/>
      <c r="C315" s="158" t="s">
        <v>115</v>
      </c>
      <c r="D315" s="158" t="s">
        <v>201</v>
      </c>
      <c r="E315" s="159" t="s">
        <v>1004</v>
      </c>
      <c r="F315" s="160" t="s">
        <v>1005</v>
      </c>
      <c r="G315" s="161" t="s">
        <v>840</v>
      </c>
      <c r="H315" s="162">
        <v>661.1</v>
      </c>
      <c r="I315" s="163"/>
      <c r="J315" s="164">
        <f>ROUND(I315*H315,2)</f>
        <v>0</v>
      </c>
      <c r="K315" s="160" t="s">
        <v>741</v>
      </c>
      <c r="L315" s="35"/>
      <c r="M315" s="165" t="s">
        <v>78</v>
      </c>
      <c r="N315" s="166" t="s">
        <v>50</v>
      </c>
      <c r="O315" s="36"/>
      <c r="P315" s="167">
        <f>O315*H315</f>
        <v>0</v>
      </c>
      <c r="Q315" s="167">
        <v>0</v>
      </c>
      <c r="R315" s="167">
        <f>Q315*H315</f>
        <v>0</v>
      </c>
      <c r="S315" s="167">
        <v>0</v>
      </c>
      <c r="T315" s="168">
        <f>S315*H315</f>
        <v>0</v>
      </c>
      <c r="AR315" s="18" t="s">
        <v>206</v>
      </c>
      <c r="AT315" s="18" t="s">
        <v>201</v>
      </c>
      <c r="AU315" s="18" t="s">
        <v>88</v>
      </c>
      <c r="AY315" s="18" t="s">
        <v>200</v>
      </c>
      <c r="BE315" s="169">
        <f>IF(N315="základní",J315,0)</f>
        <v>0</v>
      </c>
      <c r="BF315" s="169">
        <f>IF(N315="snížená",J315,0)</f>
        <v>0</v>
      </c>
      <c r="BG315" s="169">
        <f>IF(N315="zákl. přenesená",J315,0)</f>
        <v>0</v>
      </c>
      <c r="BH315" s="169">
        <f>IF(N315="sníž. přenesená",J315,0)</f>
        <v>0</v>
      </c>
      <c r="BI315" s="169">
        <f>IF(N315="nulová",J315,0)</f>
        <v>0</v>
      </c>
      <c r="BJ315" s="18" t="s">
        <v>23</v>
      </c>
      <c r="BK315" s="169">
        <f>ROUND(I315*H315,2)</f>
        <v>0</v>
      </c>
      <c r="BL315" s="18" t="s">
        <v>206</v>
      </c>
      <c r="BM315" s="18" t="s">
        <v>1006</v>
      </c>
    </row>
    <row r="316" spans="2:47" s="1" customFormat="1" ht="22.5" customHeight="1">
      <c r="B316" s="35"/>
      <c r="D316" s="172" t="s">
        <v>392</v>
      </c>
      <c r="F316" s="185" t="s">
        <v>1007</v>
      </c>
      <c r="I316" s="133"/>
      <c r="L316" s="35"/>
      <c r="M316" s="64"/>
      <c r="N316" s="36"/>
      <c r="O316" s="36"/>
      <c r="P316" s="36"/>
      <c r="Q316" s="36"/>
      <c r="R316" s="36"/>
      <c r="S316" s="36"/>
      <c r="T316" s="65"/>
      <c r="AT316" s="18" t="s">
        <v>392</v>
      </c>
      <c r="AU316" s="18" t="s">
        <v>88</v>
      </c>
    </row>
    <row r="317" spans="2:51" s="10" customFormat="1" ht="22.5" customHeight="1">
      <c r="B317" s="174"/>
      <c r="D317" s="172" t="s">
        <v>214</v>
      </c>
      <c r="E317" s="175" t="s">
        <v>78</v>
      </c>
      <c r="F317" s="176" t="s">
        <v>969</v>
      </c>
      <c r="H317" s="177">
        <v>93.6</v>
      </c>
      <c r="I317" s="178"/>
      <c r="L317" s="174"/>
      <c r="M317" s="179"/>
      <c r="N317" s="180"/>
      <c r="O317" s="180"/>
      <c r="P317" s="180"/>
      <c r="Q317" s="180"/>
      <c r="R317" s="180"/>
      <c r="S317" s="180"/>
      <c r="T317" s="181"/>
      <c r="AT317" s="175" t="s">
        <v>214</v>
      </c>
      <c r="AU317" s="175" t="s">
        <v>88</v>
      </c>
      <c r="AV317" s="10" t="s">
        <v>88</v>
      </c>
      <c r="AW317" s="10" t="s">
        <v>42</v>
      </c>
      <c r="AX317" s="10" t="s">
        <v>80</v>
      </c>
      <c r="AY317" s="175" t="s">
        <v>200</v>
      </c>
    </row>
    <row r="318" spans="2:51" s="10" customFormat="1" ht="22.5" customHeight="1">
      <c r="B318" s="174"/>
      <c r="D318" s="172" t="s">
        <v>214</v>
      </c>
      <c r="E318" s="175" t="s">
        <v>78</v>
      </c>
      <c r="F318" s="176" t="s">
        <v>970</v>
      </c>
      <c r="H318" s="177">
        <v>260.1</v>
      </c>
      <c r="I318" s="178"/>
      <c r="L318" s="174"/>
      <c r="M318" s="179"/>
      <c r="N318" s="180"/>
      <c r="O318" s="180"/>
      <c r="P318" s="180"/>
      <c r="Q318" s="180"/>
      <c r="R318" s="180"/>
      <c r="S318" s="180"/>
      <c r="T318" s="181"/>
      <c r="AT318" s="175" t="s">
        <v>214</v>
      </c>
      <c r="AU318" s="175" t="s">
        <v>88</v>
      </c>
      <c r="AV318" s="10" t="s">
        <v>88</v>
      </c>
      <c r="AW318" s="10" t="s">
        <v>42</v>
      </c>
      <c r="AX318" s="10" t="s">
        <v>80</v>
      </c>
      <c r="AY318" s="175" t="s">
        <v>200</v>
      </c>
    </row>
    <row r="319" spans="2:51" s="10" customFormat="1" ht="22.5" customHeight="1">
      <c r="B319" s="174"/>
      <c r="D319" s="172" t="s">
        <v>214</v>
      </c>
      <c r="E319" s="175" t="s">
        <v>78</v>
      </c>
      <c r="F319" s="176" t="s">
        <v>971</v>
      </c>
      <c r="H319" s="177">
        <v>175.8</v>
      </c>
      <c r="I319" s="178"/>
      <c r="L319" s="174"/>
      <c r="M319" s="179"/>
      <c r="N319" s="180"/>
      <c r="O319" s="180"/>
      <c r="P319" s="180"/>
      <c r="Q319" s="180"/>
      <c r="R319" s="180"/>
      <c r="S319" s="180"/>
      <c r="T319" s="181"/>
      <c r="AT319" s="175" t="s">
        <v>214</v>
      </c>
      <c r="AU319" s="175" t="s">
        <v>88</v>
      </c>
      <c r="AV319" s="10" t="s">
        <v>88</v>
      </c>
      <c r="AW319" s="10" t="s">
        <v>42</v>
      </c>
      <c r="AX319" s="10" t="s">
        <v>80</v>
      </c>
      <c r="AY319" s="175" t="s">
        <v>200</v>
      </c>
    </row>
    <row r="320" spans="2:51" s="10" customFormat="1" ht="22.5" customHeight="1">
      <c r="B320" s="174"/>
      <c r="D320" s="172" t="s">
        <v>214</v>
      </c>
      <c r="E320" s="175" t="s">
        <v>78</v>
      </c>
      <c r="F320" s="176" t="s">
        <v>972</v>
      </c>
      <c r="H320" s="177">
        <v>131.6</v>
      </c>
      <c r="I320" s="178"/>
      <c r="L320" s="174"/>
      <c r="M320" s="179"/>
      <c r="N320" s="180"/>
      <c r="O320" s="180"/>
      <c r="P320" s="180"/>
      <c r="Q320" s="180"/>
      <c r="R320" s="180"/>
      <c r="S320" s="180"/>
      <c r="T320" s="181"/>
      <c r="AT320" s="175" t="s">
        <v>214</v>
      </c>
      <c r="AU320" s="175" t="s">
        <v>88</v>
      </c>
      <c r="AV320" s="10" t="s">
        <v>88</v>
      </c>
      <c r="AW320" s="10" t="s">
        <v>42</v>
      </c>
      <c r="AX320" s="10" t="s">
        <v>80</v>
      </c>
      <c r="AY320" s="175" t="s">
        <v>200</v>
      </c>
    </row>
    <row r="321" spans="2:51" s="12" customFormat="1" ht="22.5" customHeight="1">
      <c r="B321" s="212"/>
      <c r="D321" s="170" t="s">
        <v>214</v>
      </c>
      <c r="E321" s="213" t="s">
        <v>78</v>
      </c>
      <c r="F321" s="214" t="s">
        <v>757</v>
      </c>
      <c r="H321" s="215">
        <v>661.1</v>
      </c>
      <c r="I321" s="216"/>
      <c r="L321" s="212"/>
      <c r="M321" s="217"/>
      <c r="N321" s="218"/>
      <c r="O321" s="218"/>
      <c r="P321" s="218"/>
      <c r="Q321" s="218"/>
      <c r="R321" s="218"/>
      <c r="S321" s="218"/>
      <c r="T321" s="219"/>
      <c r="AT321" s="220" t="s">
        <v>214</v>
      </c>
      <c r="AU321" s="220" t="s">
        <v>88</v>
      </c>
      <c r="AV321" s="12" t="s">
        <v>206</v>
      </c>
      <c r="AW321" s="12" t="s">
        <v>42</v>
      </c>
      <c r="AX321" s="12" t="s">
        <v>23</v>
      </c>
      <c r="AY321" s="220" t="s">
        <v>200</v>
      </c>
    </row>
    <row r="322" spans="2:65" s="1" customFormat="1" ht="22.5" customHeight="1">
      <c r="B322" s="157"/>
      <c r="C322" s="158" t="s">
        <v>435</v>
      </c>
      <c r="D322" s="158" t="s">
        <v>201</v>
      </c>
      <c r="E322" s="159" t="s">
        <v>1008</v>
      </c>
      <c r="F322" s="160" t="s">
        <v>1009</v>
      </c>
      <c r="G322" s="161" t="s">
        <v>840</v>
      </c>
      <c r="H322" s="162">
        <v>661.1</v>
      </c>
      <c r="I322" s="163"/>
      <c r="J322" s="164">
        <f>ROUND(I322*H322,2)</f>
        <v>0</v>
      </c>
      <c r="K322" s="160" t="s">
        <v>741</v>
      </c>
      <c r="L322" s="35"/>
      <c r="M322" s="165" t="s">
        <v>78</v>
      </c>
      <c r="N322" s="166" t="s">
        <v>50</v>
      </c>
      <c r="O322" s="36"/>
      <c r="P322" s="167">
        <f>O322*H322</f>
        <v>0</v>
      </c>
      <c r="Q322" s="167">
        <v>0</v>
      </c>
      <c r="R322" s="167">
        <f>Q322*H322</f>
        <v>0</v>
      </c>
      <c r="S322" s="167">
        <v>0</v>
      </c>
      <c r="T322" s="168">
        <f>S322*H322</f>
        <v>0</v>
      </c>
      <c r="AR322" s="18" t="s">
        <v>206</v>
      </c>
      <c r="AT322" s="18" t="s">
        <v>201</v>
      </c>
      <c r="AU322" s="18" t="s">
        <v>88</v>
      </c>
      <c r="AY322" s="18" t="s">
        <v>200</v>
      </c>
      <c r="BE322" s="169">
        <f>IF(N322="základní",J322,0)</f>
        <v>0</v>
      </c>
      <c r="BF322" s="169">
        <f>IF(N322="snížená",J322,0)</f>
        <v>0</v>
      </c>
      <c r="BG322" s="169">
        <f>IF(N322="zákl. přenesená",J322,0)</f>
        <v>0</v>
      </c>
      <c r="BH322" s="169">
        <f>IF(N322="sníž. přenesená",J322,0)</f>
        <v>0</v>
      </c>
      <c r="BI322" s="169">
        <f>IF(N322="nulová",J322,0)</f>
        <v>0</v>
      </c>
      <c r="BJ322" s="18" t="s">
        <v>23</v>
      </c>
      <c r="BK322" s="169">
        <f>ROUND(I322*H322,2)</f>
        <v>0</v>
      </c>
      <c r="BL322" s="18" t="s">
        <v>206</v>
      </c>
      <c r="BM322" s="18" t="s">
        <v>1010</v>
      </c>
    </row>
    <row r="323" spans="2:47" s="1" customFormat="1" ht="22.5" customHeight="1">
      <c r="B323" s="35"/>
      <c r="D323" s="172" t="s">
        <v>392</v>
      </c>
      <c r="F323" s="185" t="s">
        <v>1011</v>
      </c>
      <c r="I323" s="133"/>
      <c r="L323" s="35"/>
      <c r="M323" s="64"/>
      <c r="N323" s="36"/>
      <c r="O323" s="36"/>
      <c r="P323" s="36"/>
      <c r="Q323" s="36"/>
      <c r="R323" s="36"/>
      <c r="S323" s="36"/>
      <c r="T323" s="65"/>
      <c r="AT323" s="18" t="s">
        <v>392</v>
      </c>
      <c r="AU323" s="18" t="s">
        <v>88</v>
      </c>
    </row>
    <row r="324" spans="2:51" s="10" customFormat="1" ht="22.5" customHeight="1">
      <c r="B324" s="174"/>
      <c r="D324" s="172" t="s">
        <v>214</v>
      </c>
      <c r="E324" s="175" t="s">
        <v>78</v>
      </c>
      <c r="F324" s="176" t="s">
        <v>969</v>
      </c>
      <c r="H324" s="177">
        <v>93.6</v>
      </c>
      <c r="I324" s="178"/>
      <c r="L324" s="174"/>
      <c r="M324" s="179"/>
      <c r="N324" s="180"/>
      <c r="O324" s="180"/>
      <c r="P324" s="180"/>
      <c r="Q324" s="180"/>
      <c r="R324" s="180"/>
      <c r="S324" s="180"/>
      <c r="T324" s="181"/>
      <c r="AT324" s="175" t="s">
        <v>214</v>
      </c>
      <c r="AU324" s="175" t="s">
        <v>88</v>
      </c>
      <c r="AV324" s="10" t="s">
        <v>88</v>
      </c>
      <c r="AW324" s="10" t="s">
        <v>42</v>
      </c>
      <c r="AX324" s="10" t="s">
        <v>80</v>
      </c>
      <c r="AY324" s="175" t="s">
        <v>200</v>
      </c>
    </row>
    <row r="325" spans="2:51" s="10" customFormat="1" ht="22.5" customHeight="1">
      <c r="B325" s="174"/>
      <c r="D325" s="172" t="s">
        <v>214</v>
      </c>
      <c r="E325" s="175" t="s">
        <v>78</v>
      </c>
      <c r="F325" s="176" t="s">
        <v>970</v>
      </c>
      <c r="H325" s="177">
        <v>260.1</v>
      </c>
      <c r="I325" s="178"/>
      <c r="L325" s="174"/>
      <c r="M325" s="179"/>
      <c r="N325" s="180"/>
      <c r="O325" s="180"/>
      <c r="P325" s="180"/>
      <c r="Q325" s="180"/>
      <c r="R325" s="180"/>
      <c r="S325" s="180"/>
      <c r="T325" s="181"/>
      <c r="AT325" s="175" t="s">
        <v>214</v>
      </c>
      <c r="AU325" s="175" t="s">
        <v>88</v>
      </c>
      <c r="AV325" s="10" t="s">
        <v>88</v>
      </c>
      <c r="AW325" s="10" t="s">
        <v>42</v>
      </c>
      <c r="AX325" s="10" t="s">
        <v>80</v>
      </c>
      <c r="AY325" s="175" t="s">
        <v>200</v>
      </c>
    </row>
    <row r="326" spans="2:51" s="10" customFormat="1" ht="22.5" customHeight="1">
      <c r="B326" s="174"/>
      <c r="D326" s="172" t="s">
        <v>214</v>
      </c>
      <c r="E326" s="175" t="s">
        <v>78</v>
      </c>
      <c r="F326" s="176" t="s">
        <v>971</v>
      </c>
      <c r="H326" s="177">
        <v>175.8</v>
      </c>
      <c r="I326" s="178"/>
      <c r="L326" s="174"/>
      <c r="M326" s="179"/>
      <c r="N326" s="180"/>
      <c r="O326" s="180"/>
      <c r="P326" s="180"/>
      <c r="Q326" s="180"/>
      <c r="R326" s="180"/>
      <c r="S326" s="180"/>
      <c r="T326" s="181"/>
      <c r="AT326" s="175" t="s">
        <v>214</v>
      </c>
      <c r="AU326" s="175" t="s">
        <v>88</v>
      </c>
      <c r="AV326" s="10" t="s">
        <v>88</v>
      </c>
      <c r="AW326" s="10" t="s">
        <v>42</v>
      </c>
      <c r="AX326" s="10" t="s">
        <v>80</v>
      </c>
      <c r="AY326" s="175" t="s">
        <v>200</v>
      </c>
    </row>
    <row r="327" spans="2:51" s="10" customFormat="1" ht="22.5" customHeight="1">
      <c r="B327" s="174"/>
      <c r="D327" s="172" t="s">
        <v>214</v>
      </c>
      <c r="E327" s="175" t="s">
        <v>78</v>
      </c>
      <c r="F327" s="176" t="s">
        <v>972</v>
      </c>
      <c r="H327" s="177">
        <v>131.6</v>
      </c>
      <c r="I327" s="178"/>
      <c r="L327" s="174"/>
      <c r="M327" s="179"/>
      <c r="N327" s="180"/>
      <c r="O327" s="180"/>
      <c r="P327" s="180"/>
      <c r="Q327" s="180"/>
      <c r="R327" s="180"/>
      <c r="S327" s="180"/>
      <c r="T327" s="181"/>
      <c r="AT327" s="175" t="s">
        <v>214</v>
      </c>
      <c r="AU327" s="175" t="s">
        <v>88</v>
      </c>
      <c r="AV327" s="10" t="s">
        <v>88</v>
      </c>
      <c r="AW327" s="10" t="s">
        <v>42</v>
      </c>
      <c r="AX327" s="10" t="s">
        <v>80</v>
      </c>
      <c r="AY327" s="175" t="s">
        <v>200</v>
      </c>
    </row>
    <row r="328" spans="2:51" s="12" customFormat="1" ht="22.5" customHeight="1">
      <c r="B328" s="212"/>
      <c r="D328" s="170" t="s">
        <v>214</v>
      </c>
      <c r="E328" s="213" t="s">
        <v>78</v>
      </c>
      <c r="F328" s="214" t="s">
        <v>757</v>
      </c>
      <c r="H328" s="215">
        <v>661.1</v>
      </c>
      <c r="I328" s="216"/>
      <c r="L328" s="212"/>
      <c r="M328" s="217"/>
      <c r="N328" s="218"/>
      <c r="O328" s="218"/>
      <c r="P328" s="218"/>
      <c r="Q328" s="218"/>
      <c r="R328" s="218"/>
      <c r="S328" s="218"/>
      <c r="T328" s="219"/>
      <c r="AT328" s="220" t="s">
        <v>214</v>
      </c>
      <c r="AU328" s="220" t="s">
        <v>88</v>
      </c>
      <c r="AV328" s="12" t="s">
        <v>206</v>
      </c>
      <c r="AW328" s="12" t="s">
        <v>42</v>
      </c>
      <c r="AX328" s="12" t="s">
        <v>23</v>
      </c>
      <c r="AY328" s="220" t="s">
        <v>200</v>
      </c>
    </row>
    <row r="329" spans="2:65" s="1" customFormat="1" ht="22.5" customHeight="1">
      <c r="B329" s="157"/>
      <c r="C329" s="158" t="s">
        <v>446</v>
      </c>
      <c r="D329" s="158" t="s">
        <v>201</v>
      </c>
      <c r="E329" s="159" t="s">
        <v>1012</v>
      </c>
      <c r="F329" s="160" t="s">
        <v>1013</v>
      </c>
      <c r="G329" s="161" t="s">
        <v>849</v>
      </c>
      <c r="H329" s="162">
        <v>0.1</v>
      </c>
      <c r="I329" s="163"/>
      <c r="J329" s="164">
        <f>ROUND(I329*H329,2)</f>
        <v>0</v>
      </c>
      <c r="K329" s="160" t="s">
        <v>741</v>
      </c>
      <c r="L329" s="35"/>
      <c r="M329" s="165" t="s">
        <v>78</v>
      </c>
      <c r="N329" s="166" t="s">
        <v>50</v>
      </c>
      <c r="O329" s="36"/>
      <c r="P329" s="167">
        <f>O329*H329</f>
        <v>0</v>
      </c>
      <c r="Q329" s="167">
        <v>2.5961</v>
      </c>
      <c r="R329" s="167">
        <f>Q329*H329</f>
        <v>0.25961</v>
      </c>
      <c r="S329" s="167">
        <v>0</v>
      </c>
      <c r="T329" s="168">
        <f>S329*H329</f>
        <v>0</v>
      </c>
      <c r="AR329" s="18" t="s">
        <v>206</v>
      </c>
      <c r="AT329" s="18" t="s">
        <v>201</v>
      </c>
      <c r="AU329" s="18" t="s">
        <v>88</v>
      </c>
      <c r="AY329" s="18" t="s">
        <v>200</v>
      </c>
      <c r="BE329" s="169">
        <f>IF(N329="základní",J329,0)</f>
        <v>0</v>
      </c>
      <c r="BF329" s="169">
        <f>IF(N329="snížená",J329,0)</f>
        <v>0</v>
      </c>
      <c r="BG329" s="169">
        <f>IF(N329="zákl. přenesená",J329,0)</f>
        <v>0</v>
      </c>
      <c r="BH329" s="169">
        <f>IF(N329="sníž. přenesená",J329,0)</f>
        <v>0</v>
      </c>
      <c r="BI329" s="169">
        <f>IF(N329="nulová",J329,0)</f>
        <v>0</v>
      </c>
      <c r="BJ329" s="18" t="s">
        <v>23</v>
      </c>
      <c r="BK329" s="169">
        <f>ROUND(I329*H329,2)</f>
        <v>0</v>
      </c>
      <c r="BL329" s="18" t="s">
        <v>206</v>
      </c>
      <c r="BM329" s="18" t="s">
        <v>1014</v>
      </c>
    </row>
    <row r="330" spans="2:47" s="1" customFormat="1" ht="22.5" customHeight="1">
      <c r="B330" s="35"/>
      <c r="D330" s="170" t="s">
        <v>392</v>
      </c>
      <c r="F330" s="201" t="s">
        <v>1013</v>
      </c>
      <c r="I330" s="133"/>
      <c r="L330" s="35"/>
      <c r="M330" s="64"/>
      <c r="N330" s="36"/>
      <c r="O330" s="36"/>
      <c r="P330" s="36"/>
      <c r="Q330" s="36"/>
      <c r="R330" s="36"/>
      <c r="S330" s="36"/>
      <c r="T330" s="65"/>
      <c r="AT330" s="18" t="s">
        <v>392</v>
      </c>
      <c r="AU330" s="18" t="s">
        <v>88</v>
      </c>
    </row>
    <row r="331" spans="2:65" s="1" customFormat="1" ht="22.5" customHeight="1">
      <c r="B331" s="157"/>
      <c r="C331" s="202" t="s">
        <v>456</v>
      </c>
      <c r="D331" s="202" t="s">
        <v>265</v>
      </c>
      <c r="E331" s="203" t="s">
        <v>1015</v>
      </c>
      <c r="F331" s="204" t="s">
        <v>1016</v>
      </c>
      <c r="G331" s="205" t="s">
        <v>840</v>
      </c>
      <c r="H331" s="206">
        <v>5</v>
      </c>
      <c r="I331" s="207"/>
      <c r="J331" s="208">
        <f>ROUND(I331*H331,2)</f>
        <v>0</v>
      </c>
      <c r="K331" s="204" t="s">
        <v>741</v>
      </c>
      <c r="L331" s="209"/>
      <c r="M331" s="210" t="s">
        <v>78</v>
      </c>
      <c r="N331" s="211" t="s">
        <v>50</v>
      </c>
      <c r="O331" s="36"/>
      <c r="P331" s="167">
        <f>O331*H331</f>
        <v>0</v>
      </c>
      <c r="Q331" s="167">
        <v>0.0002</v>
      </c>
      <c r="R331" s="167">
        <f>Q331*H331</f>
        <v>0.001</v>
      </c>
      <c r="S331" s="167">
        <v>0</v>
      </c>
      <c r="T331" s="168">
        <f>S331*H331</f>
        <v>0</v>
      </c>
      <c r="AR331" s="18" t="s">
        <v>253</v>
      </c>
      <c r="AT331" s="18" t="s">
        <v>265</v>
      </c>
      <c r="AU331" s="18" t="s">
        <v>88</v>
      </c>
      <c r="AY331" s="18" t="s">
        <v>200</v>
      </c>
      <c r="BE331" s="169">
        <f>IF(N331="základní",J331,0)</f>
        <v>0</v>
      </c>
      <c r="BF331" s="169">
        <f>IF(N331="snížená",J331,0)</f>
        <v>0</v>
      </c>
      <c r="BG331" s="169">
        <f>IF(N331="zákl. přenesená",J331,0)</f>
        <v>0</v>
      </c>
      <c r="BH331" s="169">
        <f>IF(N331="sníž. přenesená",J331,0)</f>
        <v>0</v>
      </c>
      <c r="BI331" s="169">
        <f>IF(N331="nulová",J331,0)</f>
        <v>0</v>
      </c>
      <c r="BJ331" s="18" t="s">
        <v>23</v>
      </c>
      <c r="BK331" s="169">
        <f>ROUND(I331*H331,2)</f>
        <v>0</v>
      </c>
      <c r="BL331" s="18" t="s">
        <v>206</v>
      </c>
      <c r="BM331" s="18" t="s">
        <v>1017</v>
      </c>
    </row>
    <row r="332" spans="2:47" s="1" customFormat="1" ht="30" customHeight="1">
      <c r="B332" s="35"/>
      <c r="D332" s="172" t="s">
        <v>392</v>
      </c>
      <c r="F332" s="185" t="s">
        <v>1018</v>
      </c>
      <c r="I332" s="133"/>
      <c r="L332" s="35"/>
      <c r="M332" s="64"/>
      <c r="N332" s="36"/>
      <c r="O332" s="36"/>
      <c r="P332" s="36"/>
      <c r="Q332" s="36"/>
      <c r="R332" s="36"/>
      <c r="S332" s="36"/>
      <c r="T332" s="65"/>
      <c r="AT332" s="18" t="s">
        <v>392</v>
      </c>
      <c r="AU332" s="18" t="s">
        <v>88</v>
      </c>
    </row>
    <row r="333" spans="2:47" s="1" customFormat="1" ht="42" customHeight="1">
      <c r="B333" s="35"/>
      <c r="D333" s="172" t="s">
        <v>208</v>
      </c>
      <c r="F333" s="173" t="s">
        <v>1019</v>
      </c>
      <c r="I333" s="133"/>
      <c r="L333" s="35"/>
      <c r="M333" s="64"/>
      <c r="N333" s="36"/>
      <c r="O333" s="36"/>
      <c r="P333" s="36"/>
      <c r="Q333" s="36"/>
      <c r="R333" s="36"/>
      <c r="S333" s="36"/>
      <c r="T333" s="65"/>
      <c r="AT333" s="18" t="s">
        <v>208</v>
      </c>
      <c r="AU333" s="18" t="s">
        <v>88</v>
      </c>
    </row>
    <row r="334" spans="2:63" s="9" customFormat="1" ht="29.25" customHeight="1">
      <c r="B334" s="145"/>
      <c r="D334" s="146" t="s">
        <v>79</v>
      </c>
      <c r="E334" s="199" t="s">
        <v>206</v>
      </c>
      <c r="F334" s="199" t="s">
        <v>394</v>
      </c>
      <c r="I334" s="148"/>
      <c r="J334" s="200">
        <f>BK334</f>
        <v>0</v>
      </c>
      <c r="L334" s="145"/>
      <c r="M334" s="150"/>
      <c r="N334" s="151"/>
      <c r="O334" s="151"/>
      <c r="P334" s="152">
        <f>SUM(P335:P373)</f>
        <v>0</v>
      </c>
      <c r="Q334" s="151"/>
      <c r="R334" s="152">
        <f>SUM(R335:R373)</f>
        <v>231.14132282</v>
      </c>
      <c r="S334" s="151"/>
      <c r="T334" s="153">
        <f>SUM(T335:T373)</f>
        <v>0</v>
      </c>
      <c r="AR334" s="154" t="s">
        <v>23</v>
      </c>
      <c r="AT334" s="155" t="s">
        <v>79</v>
      </c>
      <c r="AU334" s="155" t="s">
        <v>23</v>
      </c>
      <c r="AY334" s="154" t="s">
        <v>200</v>
      </c>
      <c r="BK334" s="156">
        <f>SUM(BK335:BK373)</f>
        <v>0</v>
      </c>
    </row>
    <row r="335" spans="2:65" s="1" customFormat="1" ht="22.5" customHeight="1">
      <c r="B335" s="157"/>
      <c r="C335" s="158" t="s">
        <v>462</v>
      </c>
      <c r="D335" s="158" t="s">
        <v>201</v>
      </c>
      <c r="E335" s="159" t="s">
        <v>1020</v>
      </c>
      <c r="F335" s="160" t="s">
        <v>1021</v>
      </c>
      <c r="G335" s="161" t="s">
        <v>849</v>
      </c>
      <c r="H335" s="162">
        <v>3.994</v>
      </c>
      <c r="I335" s="163"/>
      <c r="J335" s="164">
        <f>ROUND(I335*H335,2)</f>
        <v>0</v>
      </c>
      <c r="K335" s="160" t="s">
        <v>741</v>
      </c>
      <c r="L335" s="35"/>
      <c r="M335" s="165" t="s">
        <v>78</v>
      </c>
      <c r="N335" s="166" t="s">
        <v>50</v>
      </c>
      <c r="O335" s="36"/>
      <c r="P335" s="167">
        <f>O335*H335</f>
        <v>0</v>
      </c>
      <c r="Q335" s="167">
        <v>0</v>
      </c>
      <c r="R335" s="167">
        <f>Q335*H335</f>
        <v>0</v>
      </c>
      <c r="S335" s="167">
        <v>0</v>
      </c>
      <c r="T335" s="168">
        <f>S335*H335</f>
        <v>0</v>
      </c>
      <c r="AR335" s="18" t="s">
        <v>206</v>
      </c>
      <c r="AT335" s="18" t="s">
        <v>201</v>
      </c>
      <c r="AU335" s="18" t="s">
        <v>88</v>
      </c>
      <c r="AY335" s="18" t="s">
        <v>200</v>
      </c>
      <c r="BE335" s="169">
        <f>IF(N335="základní",J335,0)</f>
        <v>0</v>
      </c>
      <c r="BF335" s="169">
        <f>IF(N335="snížená",J335,0)</f>
        <v>0</v>
      </c>
      <c r="BG335" s="169">
        <f>IF(N335="zákl. přenesená",J335,0)</f>
        <v>0</v>
      </c>
      <c r="BH335" s="169">
        <f>IF(N335="sníž. přenesená",J335,0)</f>
        <v>0</v>
      </c>
      <c r="BI335" s="169">
        <f>IF(N335="nulová",J335,0)</f>
        <v>0</v>
      </c>
      <c r="BJ335" s="18" t="s">
        <v>23</v>
      </c>
      <c r="BK335" s="169">
        <f>ROUND(I335*H335,2)</f>
        <v>0</v>
      </c>
      <c r="BL335" s="18" t="s">
        <v>206</v>
      </c>
      <c r="BM335" s="18" t="s">
        <v>1022</v>
      </c>
    </row>
    <row r="336" spans="2:47" s="1" customFormat="1" ht="22.5" customHeight="1">
      <c r="B336" s="35"/>
      <c r="D336" s="172" t="s">
        <v>392</v>
      </c>
      <c r="F336" s="185" t="s">
        <v>1023</v>
      </c>
      <c r="I336" s="133"/>
      <c r="L336" s="35"/>
      <c r="M336" s="64"/>
      <c r="N336" s="36"/>
      <c r="O336" s="36"/>
      <c r="P336" s="36"/>
      <c r="Q336" s="36"/>
      <c r="R336" s="36"/>
      <c r="S336" s="36"/>
      <c r="T336" s="65"/>
      <c r="AT336" s="18" t="s">
        <v>392</v>
      </c>
      <c r="AU336" s="18" t="s">
        <v>88</v>
      </c>
    </row>
    <row r="337" spans="2:51" s="10" customFormat="1" ht="22.5" customHeight="1">
      <c r="B337" s="174"/>
      <c r="D337" s="170" t="s">
        <v>214</v>
      </c>
      <c r="E337" s="182" t="s">
        <v>78</v>
      </c>
      <c r="F337" s="183" t="s">
        <v>1024</v>
      </c>
      <c r="H337" s="184">
        <v>3.994</v>
      </c>
      <c r="I337" s="178"/>
      <c r="L337" s="174"/>
      <c r="M337" s="179"/>
      <c r="N337" s="180"/>
      <c r="O337" s="180"/>
      <c r="P337" s="180"/>
      <c r="Q337" s="180"/>
      <c r="R337" s="180"/>
      <c r="S337" s="180"/>
      <c r="T337" s="181"/>
      <c r="AT337" s="175" t="s">
        <v>214</v>
      </c>
      <c r="AU337" s="175" t="s">
        <v>88</v>
      </c>
      <c r="AV337" s="10" t="s">
        <v>88</v>
      </c>
      <c r="AW337" s="10" t="s">
        <v>42</v>
      </c>
      <c r="AX337" s="10" t="s">
        <v>23</v>
      </c>
      <c r="AY337" s="175" t="s">
        <v>200</v>
      </c>
    </row>
    <row r="338" spans="2:65" s="1" customFormat="1" ht="22.5" customHeight="1">
      <c r="B338" s="157"/>
      <c r="C338" s="158" t="s">
        <v>469</v>
      </c>
      <c r="D338" s="158" t="s">
        <v>201</v>
      </c>
      <c r="E338" s="159" t="s">
        <v>1025</v>
      </c>
      <c r="F338" s="160" t="s">
        <v>1026</v>
      </c>
      <c r="G338" s="161" t="s">
        <v>849</v>
      </c>
      <c r="H338" s="162">
        <v>121.698</v>
      </c>
      <c r="I338" s="163"/>
      <c r="J338" s="164">
        <f>ROUND(I338*H338,2)</f>
        <v>0</v>
      </c>
      <c r="K338" s="160" t="s">
        <v>741</v>
      </c>
      <c r="L338" s="35"/>
      <c r="M338" s="165" t="s">
        <v>78</v>
      </c>
      <c r="N338" s="166" t="s">
        <v>50</v>
      </c>
      <c r="O338" s="36"/>
      <c r="P338" s="167">
        <f>O338*H338</f>
        <v>0</v>
      </c>
      <c r="Q338" s="167">
        <v>1.89077</v>
      </c>
      <c r="R338" s="167">
        <f>Q338*H338</f>
        <v>230.10292746</v>
      </c>
      <c r="S338" s="167">
        <v>0</v>
      </c>
      <c r="T338" s="168">
        <f>S338*H338</f>
        <v>0</v>
      </c>
      <c r="AR338" s="18" t="s">
        <v>206</v>
      </c>
      <c r="AT338" s="18" t="s">
        <v>201</v>
      </c>
      <c r="AU338" s="18" t="s">
        <v>88</v>
      </c>
      <c r="AY338" s="18" t="s">
        <v>200</v>
      </c>
      <c r="BE338" s="169">
        <f>IF(N338="základní",J338,0)</f>
        <v>0</v>
      </c>
      <c r="BF338" s="169">
        <f>IF(N338="snížená",J338,0)</f>
        <v>0</v>
      </c>
      <c r="BG338" s="169">
        <f>IF(N338="zákl. přenesená",J338,0)</f>
        <v>0</v>
      </c>
      <c r="BH338" s="169">
        <f>IF(N338="sníž. přenesená",J338,0)</f>
        <v>0</v>
      </c>
      <c r="BI338" s="169">
        <f>IF(N338="nulová",J338,0)</f>
        <v>0</v>
      </c>
      <c r="BJ338" s="18" t="s">
        <v>23</v>
      </c>
      <c r="BK338" s="169">
        <f>ROUND(I338*H338,2)</f>
        <v>0</v>
      </c>
      <c r="BL338" s="18" t="s">
        <v>206</v>
      </c>
      <c r="BM338" s="18" t="s">
        <v>1027</v>
      </c>
    </row>
    <row r="339" spans="2:47" s="1" customFormat="1" ht="22.5" customHeight="1">
      <c r="B339" s="35"/>
      <c r="D339" s="172" t="s">
        <v>392</v>
      </c>
      <c r="F339" s="185" t="s">
        <v>1026</v>
      </c>
      <c r="I339" s="133"/>
      <c r="L339" s="35"/>
      <c r="M339" s="64"/>
      <c r="N339" s="36"/>
      <c r="O339" s="36"/>
      <c r="P339" s="36"/>
      <c r="Q339" s="36"/>
      <c r="R339" s="36"/>
      <c r="S339" s="36"/>
      <c r="T339" s="65"/>
      <c r="AT339" s="18" t="s">
        <v>392</v>
      </c>
      <c r="AU339" s="18" t="s">
        <v>88</v>
      </c>
    </row>
    <row r="340" spans="2:51" s="10" customFormat="1" ht="22.5" customHeight="1">
      <c r="B340" s="174"/>
      <c r="D340" s="172" t="s">
        <v>214</v>
      </c>
      <c r="E340" s="175" t="s">
        <v>78</v>
      </c>
      <c r="F340" s="176" t="s">
        <v>1028</v>
      </c>
      <c r="H340" s="177">
        <v>19.656</v>
      </c>
      <c r="I340" s="178"/>
      <c r="L340" s="174"/>
      <c r="M340" s="179"/>
      <c r="N340" s="180"/>
      <c r="O340" s="180"/>
      <c r="P340" s="180"/>
      <c r="Q340" s="180"/>
      <c r="R340" s="180"/>
      <c r="S340" s="180"/>
      <c r="T340" s="181"/>
      <c r="AT340" s="175" t="s">
        <v>214</v>
      </c>
      <c r="AU340" s="175" t="s">
        <v>88</v>
      </c>
      <c r="AV340" s="10" t="s">
        <v>88</v>
      </c>
      <c r="AW340" s="10" t="s">
        <v>42</v>
      </c>
      <c r="AX340" s="10" t="s">
        <v>80</v>
      </c>
      <c r="AY340" s="175" t="s">
        <v>200</v>
      </c>
    </row>
    <row r="341" spans="2:51" s="10" customFormat="1" ht="22.5" customHeight="1">
      <c r="B341" s="174"/>
      <c r="D341" s="172" t="s">
        <v>214</v>
      </c>
      <c r="E341" s="175" t="s">
        <v>78</v>
      </c>
      <c r="F341" s="176" t="s">
        <v>1029</v>
      </c>
      <c r="H341" s="177">
        <v>58.523</v>
      </c>
      <c r="I341" s="178"/>
      <c r="L341" s="174"/>
      <c r="M341" s="179"/>
      <c r="N341" s="180"/>
      <c r="O341" s="180"/>
      <c r="P341" s="180"/>
      <c r="Q341" s="180"/>
      <c r="R341" s="180"/>
      <c r="S341" s="180"/>
      <c r="T341" s="181"/>
      <c r="AT341" s="175" t="s">
        <v>214</v>
      </c>
      <c r="AU341" s="175" t="s">
        <v>88</v>
      </c>
      <c r="AV341" s="10" t="s">
        <v>88</v>
      </c>
      <c r="AW341" s="10" t="s">
        <v>42</v>
      </c>
      <c r="AX341" s="10" t="s">
        <v>80</v>
      </c>
      <c r="AY341" s="175" t="s">
        <v>200</v>
      </c>
    </row>
    <row r="342" spans="2:51" s="10" customFormat="1" ht="22.5" customHeight="1">
      <c r="B342" s="174"/>
      <c r="D342" s="172" t="s">
        <v>214</v>
      </c>
      <c r="E342" s="175" t="s">
        <v>78</v>
      </c>
      <c r="F342" s="176" t="s">
        <v>1030</v>
      </c>
      <c r="H342" s="177">
        <v>23.733</v>
      </c>
      <c r="I342" s="178"/>
      <c r="L342" s="174"/>
      <c r="M342" s="179"/>
      <c r="N342" s="180"/>
      <c r="O342" s="180"/>
      <c r="P342" s="180"/>
      <c r="Q342" s="180"/>
      <c r="R342" s="180"/>
      <c r="S342" s="180"/>
      <c r="T342" s="181"/>
      <c r="AT342" s="175" t="s">
        <v>214</v>
      </c>
      <c r="AU342" s="175" t="s">
        <v>88</v>
      </c>
      <c r="AV342" s="10" t="s">
        <v>88</v>
      </c>
      <c r="AW342" s="10" t="s">
        <v>42</v>
      </c>
      <c r="AX342" s="10" t="s">
        <v>80</v>
      </c>
      <c r="AY342" s="175" t="s">
        <v>200</v>
      </c>
    </row>
    <row r="343" spans="2:51" s="10" customFormat="1" ht="22.5" customHeight="1">
      <c r="B343" s="174"/>
      <c r="D343" s="172" t="s">
        <v>214</v>
      </c>
      <c r="E343" s="175" t="s">
        <v>78</v>
      </c>
      <c r="F343" s="176" t="s">
        <v>1031</v>
      </c>
      <c r="H343" s="177">
        <v>15.792</v>
      </c>
      <c r="I343" s="178"/>
      <c r="L343" s="174"/>
      <c r="M343" s="179"/>
      <c r="N343" s="180"/>
      <c r="O343" s="180"/>
      <c r="P343" s="180"/>
      <c r="Q343" s="180"/>
      <c r="R343" s="180"/>
      <c r="S343" s="180"/>
      <c r="T343" s="181"/>
      <c r="AT343" s="175" t="s">
        <v>214</v>
      </c>
      <c r="AU343" s="175" t="s">
        <v>88</v>
      </c>
      <c r="AV343" s="10" t="s">
        <v>88</v>
      </c>
      <c r="AW343" s="10" t="s">
        <v>42</v>
      </c>
      <c r="AX343" s="10" t="s">
        <v>80</v>
      </c>
      <c r="AY343" s="175" t="s">
        <v>200</v>
      </c>
    </row>
    <row r="344" spans="2:51" s="10" customFormat="1" ht="22.5" customHeight="1">
      <c r="B344" s="174"/>
      <c r="D344" s="172" t="s">
        <v>214</v>
      </c>
      <c r="E344" s="175" t="s">
        <v>78</v>
      </c>
      <c r="F344" s="176" t="s">
        <v>1024</v>
      </c>
      <c r="H344" s="177">
        <v>3.994</v>
      </c>
      <c r="I344" s="178"/>
      <c r="L344" s="174"/>
      <c r="M344" s="179"/>
      <c r="N344" s="180"/>
      <c r="O344" s="180"/>
      <c r="P344" s="180"/>
      <c r="Q344" s="180"/>
      <c r="R344" s="180"/>
      <c r="S344" s="180"/>
      <c r="T344" s="181"/>
      <c r="AT344" s="175" t="s">
        <v>214</v>
      </c>
      <c r="AU344" s="175" t="s">
        <v>88</v>
      </c>
      <c r="AV344" s="10" t="s">
        <v>88</v>
      </c>
      <c r="AW344" s="10" t="s">
        <v>42</v>
      </c>
      <c r="AX344" s="10" t="s">
        <v>80</v>
      </c>
      <c r="AY344" s="175" t="s">
        <v>200</v>
      </c>
    </row>
    <row r="345" spans="2:51" s="12" customFormat="1" ht="22.5" customHeight="1">
      <c r="B345" s="212"/>
      <c r="D345" s="170" t="s">
        <v>214</v>
      </c>
      <c r="E345" s="213" t="s">
        <v>78</v>
      </c>
      <c r="F345" s="214" t="s">
        <v>757</v>
      </c>
      <c r="H345" s="215">
        <v>121.698</v>
      </c>
      <c r="I345" s="216"/>
      <c r="L345" s="212"/>
      <c r="M345" s="217"/>
      <c r="N345" s="218"/>
      <c r="O345" s="218"/>
      <c r="P345" s="218"/>
      <c r="Q345" s="218"/>
      <c r="R345" s="218"/>
      <c r="S345" s="218"/>
      <c r="T345" s="219"/>
      <c r="AT345" s="220" t="s">
        <v>214</v>
      </c>
      <c r="AU345" s="220" t="s">
        <v>88</v>
      </c>
      <c r="AV345" s="12" t="s">
        <v>206</v>
      </c>
      <c r="AW345" s="12" t="s">
        <v>42</v>
      </c>
      <c r="AX345" s="12" t="s">
        <v>23</v>
      </c>
      <c r="AY345" s="220" t="s">
        <v>200</v>
      </c>
    </row>
    <row r="346" spans="2:65" s="1" customFormat="1" ht="22.5" customHeight="1">
      <c r="B346" s="157"/>
      <c r="C346" s="158" t="s">
        <v>475</v>
      </c>
      <c r="D346" s="158" t="s">
        <v>201</v>
      </c>
      <c r="E346" s="159" t="s">
        <v>1032</v>
      </c>
      <c r="F346" s="160" t="s">
        <v>1033</v>
      </c>
      <c r="G346" s="161" t="s">
        <v>740</v>
      </c>
      <c r="H346" s="162">
        <v>7</v>
      </c>
      <c r="I346" s="163"/>
      <c r="J346" s="164">
        <f>ROUND(I346*H346,2)</f>
        <v>0</v>
      </c>
      <c r="K346" s="160" t="s">
        <v>741</v>
      </c>
      <c r="L346" s="35"/>
      <c r="M346" s="165" t="s">
        <v>78</v>
      </c>
      <c r="N346" s="166" t="s">
        <v>50</v>
      </c>
      <c r="O346" s="36"/>
      <c r="P346" s="167">
        <f>O346*H346</f>
        <v>0</v>
      </c>
      <c r="Q346" s="167">
        <v>0.0066</v>
      </c>
      <c r="R346" s="167">
        <f>Q346*H346</f>
        <v>0.0462</v>
      </c>
      <c r="S346" s="167">
        <v>0</v>
      </c>
      <c r="T346" s="168">
        <f>S346*H346</f>
        <v>0</v>
      </c>
      <c r="AR346" s="18" t="s">
        <v>206</v>
      </c>
      <c r="AT346" s="18" t="s">
        <v>201</v>
      </c>
      <c r="AU346" s="18" t="s">
        <v>88</v>
      </c>
      <c r="AY346" s="18" t="s">
        <v>200</v>
      </c>
      <c r="BE346" s="169">
        <f>IF(N346="základní",J346,0)</f>
        <v>0</v>
      </c>
      <c r="BF346" s="169">
        <f>IF(N346="snížená",J346,0)</f>
        <v>0</v>
      </c>
      <c r="BG346" s="169">
        <f>IF(N346="zákl. přenesená",J346,0)</f>
        <v>0</v>
      </c>
      <c r="BH346" s="169">
        <f>IF(N346="sníž. přenesená",J346,0)</f>
        <v>0</v>
      </c>
      <c r="BI346" s="169">
        <f>IF(N346="nulová",J346,0)</f>
        <v>0</v>
      </c>
      <c r="BJ346" s="18" t="s">
        <v>23</v>
      </c>
      <c r="BK346" s="169">
        <f>ROUND(I346*H346,2)</f>
        <v>0</v>
      </c>
      <c r="BL346" s="18" t="s">
        <v>206</v>
      </c>
      <c r="BM346" s="18" t="s">
        <v>1034</v>
      </c>
    </row>
    <row r="347" spans="2:47" s="1" customFormat="1" ht="22.5" customHeight="1">
      <c r="B347" s="35"/>
      <c r="D347" s="170" t="s">
        <v>392</v>
      </c>
      <c r="F347" s="201" t="s">
        <v>1035</v>
      </c>
      <c r="I347" s="133"/>
      <c r="L347" s="35"/>
      <c r="M347" s="64"/>
      <c r="N347" s="36"/>
      <c r="O347" s="36"/>
      <c r="P347" s="36"/>
      <c r="Q347" s="36"/>
      <c r="R347" s="36"/>
      <c r="S347" s="36"/>
      <c r="T347" s="65"/>
      <c r="AT347" s="18" t="s">
        <v>392</v>
      </c>
      <c r="AU347" s="18" t="s">
        <v>88</v>
      </c>
    </row>
    <row r="348" spans="2:65" s="1" customFormat="1" ht="22.5" customHeight="1">
      <c r="B348" s="157"/>
      <c r="C348" s="202" t="s">
        <v>481</v>
      </c>
      <c r="D348" s="202" t="s">
        <v>265</v>
      </c>
      <c r="E348" s="203" t="s">
        <v>1036</v>
      </c>
      <c r="F348" s="204" t="s">
        <v>1037</v>
      </c>
      <c r="G348" s="205" t="s">
        <v>740</v>
      </c>
      <c r="H348" s="206">
        <v>1.015</v>
      </c>
      <c r="I348" s="207"/>
      <c r="J348" s="208">
        <f>ROUND(I348*H348,2)</f>
        <v>0</v>
      </c>
      <c r="K348" s="204" t="s">
        <v>78</v>
      </c>
      <c r="L348" s="209"/>
      <c r="M348" s="210" t="s">
        <v>78</v>
      </c>
      <c r="N348" s="211" t="s">
        <v>50</v>
      </c>
      <c r="O348" s="36"/>
      <c r="P348" s="167">
        <f>O348*H348</f>
        <v>0</v>
      </c>
      <c r="Q348" s="167">
        <v>0.04</v>
      </c>
      <c r="R348" s="167">
        <f>Q348*H348</f>
        <v>0.0406</v>
      </c>
      <c r="S348" s="167">
        <v>0</v>
      </c>
      <c r="T348" s="168">
        <f>S348*H348</f>
        <v>0</v>
      </c>
      <c r="AR348" s="18" t="s">
        <v>253</v>
      </c>
      <c r="AT348" s="18" t="s">
        <v>265</v>
      </c>
      <c r="AU348" s="18" t="s">
        <v>88</v>
      </c>
      <c r="AY348" s="18" t="s">
        <v>200</v>
      </c>
      <c r="BE348" s="169">
        <f>IF(N348="základní",J348,0)</f>
        <v>0</v>
      </c>
      <c r="BF348" s="169">
        <f>IF(N348="snížená",J348,0)</f>
        <v>0</v>
      </c>
      <c r="BG348" s="169">
        <f>IF(N348="zákl. přenesená",J348,0)</f>
        <v>0</v>
      </c>
      <c r="BH348" s="169">
        <f>IF(N348="sníž. přenesená",J348,0)</f>
        <v>0</v>
      </c>
      <c r="BI348" s="169">
        <f>IF(N348="nulová",J348,0)</f>
        <v>0</v>
      </c>
      <c r="BJ348" s="18" t="s">
        <v>23</v>
      </c>
      <c r="BK348" s="169">
        <f>ROUND(I348*H348,2)</f>
        <v>0</v>
      </c>
      <c r="BL348" s="18" t="s">
        <v>206</v>
      </c>
      <c r="BM348" s="18" t="s">
        <v>1038</v>
      </c>
    </row>
    <row r="349" spans="2:47" s="1" customFormat="1" ht="30" customHeight="1">
      <c r="B349" s="35"/>
      <c r="D349" s="172" t="s">
        <v>392</v>
      </c>
      <c r="F349" s="185" t="s">
        <v>1039</v>
      </c>
      <c r="I349" s="133"/>
      <c r="L349" s="35"/>
      <c r="M349" s="64"/>
      <c r="N349" s="36"/>
      <c r="O349" s="36"/>
      <c r="P349" s="36"/>
      <c r="Q349" s="36"/>
      <c r="R349" s="36"/>
      <c r="S349" s="36"/>
      <c r="T349" s="65"/>
      <c r="AT349" s="18" t="s">
        <v>392</v>
      </c>
      <c r="AU349" s="18" t="s">
        <v>88</v>
      </c>
    </row>
    <row r="350" spans="2:51" s="10" customFormat="1" ht="22.5" customHeight="1">
      <c r="B350" s="174"/>
      <c r="D350" s="170" t="s">
        <v>214</v>
      </c>
      <c r="F350" s="183" t="s">
        <v>1040</v>
      </c>
      <c r="H350" s="184">
        <v>1.015</v>
      </c>
      <c r="I350" s="178"/>
      <c r="L350" s="174"/>
      <c r="M350" s="179"/>
      <c r="N350" s="180"/>
      <c r="O350" s="180"/>
      <c r="P350" s="180"/>
      <c r="Q350" s="180"/>
      <c r="R350" s="180"/>
      <c r="S350" s="180"/>
      <c r="T350" s="181"/>
      <c r="AT350" s="175" t="s">
        <v>214</v>
      </c>
      <c r="AU350" s="175" t="s">
        <v>88</v>
      </c>
      <c r="AV350" s="10" t="s">
        <v>88</v>
      </c>
      <c r="AW350" s="10" t="s">
        <v>4</v>
      </c>
      <c r="AX350" s="10" t="s">
        <v>23</v>
      </c>
      <c r="AY350" s="175" t="s">
        <v>200</v>
      </c>
    </row>
    <row r="351" spans="2:65" s="1" customFormat="1" ht="22.5" customHeight="1">
      <c r="B351" s="157"/>
      <c r="C351" s="202" t="s">
        <v>487</v>
      </c>
      <c r="D351" s="202" t="s">
        <v>265</v>
      </c>
      <c r="E351" s="203" t="s">
        <v>1041</v>
      </c>
      <c r="F351" s="204" t="s">
        <v>1042</v>
      </c>
      <c r="G351" s="205" t="s">
        <v>740</v>
      </c>
      <c r="H351" s="206">
        <v>1.015</v>
      </c>
      <c r="I351" s="207"/>
      <c r="J351" s="208">
        <f>ROUND(I351*H351,2)</f>
        <v>0</v>
      </c>
      <c r="K351" s="204" t="s">
        <v>741</v>
      </c>
      <c r="L351" s="209"/>
      <c r="M351" s="210" t="s">
        <v>78</v>
      </c>
      <c r="N351" s="211" t="s">
        <v>50</v>
      </c>
      <c r="O351" s="36"/>
      <c r="P351" s="167">
        <f>O351*H351</f>
        <v>0</v>
      </c>
      <c r="Q351" s="167">
        <v>0.04</v>
      </c>
      <c r="R351" s="167">
        <f>Q351*H351</f>
        <v>0.0406</v>
      </c>
      <c r="S351" s="167">
        <v>0</v>
      </c>
      <c r="T351" s="168">
        <f>S351*H351</f>
        <v>0</v>
      </c>
      <c r="AR351" s="18" t="s">
        <v>253</v>
      </c>
      <c r="AT351" s="18" t="s">
        <v>265</v>
      </c>
      <c r="AU351" s="18" t="s">
        <v>88</v>
      </c>
      <c r="AY351" s="18" t="s">
        <v>200</v>
      </c>
      <c r="BE351" s="169">
        <f>IF(N351="základní",J351,0)</f>
        <v>0</v>
      </c>
      <c r="BF351" s="169">
        <f>IF(N351="snížená",J351,0)</f>
        <v>0</v>
      </c>
      <c r="BG351" s="169">
        <f>IF(N351="zákl. přenesená",J351,0)</f>
        <v>0</v>
      </c>
      <c r="BH351" s="169">
        <f>IF(N351="sníž. přenesená",J351,0)</f>
        <v>0</v>
      </c>
      <c r="BI351" s="169">
        <f>IF(N351="nulová",J351,0)</f>
        <v>0</v>
      </c>
      <c r="BJ351" s="18" t="s">
        <v>23</v>
      </c>
      <c r="BK351" s="169">
        <f>ROUND(I351*H351,2)</f>
        <v>0</v>
      </c>
      <c r="BL351" s="18" t="s">
        <v>206</v>
      </c>
      <c r="BM351" s="18" t="s">
        <v>1043</v>
      </c>
    </row>
    <row r="352" spans="2:47" s="1" customFormat="1" ht="30" customHeight="1">
      <c r="B352" s="35"/>
      <c r="D352" s="172" t="s">
        <v>392</v>
      </c>
      <c r="F352" s="185" t="s">
        <v>1044</v>
      </c>
      <c r="I352" s="133"/>
      <c r="L352" s="35"/>
      <c r="M352" s="64"/>
      <c r="N352" s="36"/>
      <c r="O352" s="36"/>
      <c r="P352" s="36"/>
      <c r="Q352" s="36"/>
      <c r="R352" s="36"/>
      <c r="S352" s="36"/>
      <c r="T352" s="65"/>
      <c r="AT352" s="18" t="s">
        <v>392</v>
      </c>
      <c r="AU352" s="18" t="s">
        <v>88</v>
      </c>
    </row>
    <row r="353" spans="2:51" s="10" customFormat="1" ht="22.5" customHeight="1">
      <c r="B353" s="174"/>
      <c r="D353" s="170" t="s">
        <v>214</v>
      </c>
      <c r="F353" s="183" t="s">
        <v>1040</v>
      </c>
      <c r="H353" s="184">
        <v>1.015</v>
      </c>
      <c r="I353" s="178"/>
      <c r="L353" s="174"/>
      <c r="M353" s="179"/>
      <c r="N353" s="180"/>
      <c r="O353" s="180"/>
      <c r="P353" s="180"/>
      <c r="Q353" s="180"/>
      <c r="R353" s="180"/>
      <c r="S353" s="180"/>
      <c r="T353" s="181"/>
      <c r="AT353" s="175" t="s">
        <v>214</v>
      </c>
      <c r="AU353" s="175" t="s">
        <v>88</v>
      </c>
      <c r="AV353" s="10" t="s">
        <v>88</v>
      </c>
      <c r="AW353" s="10" t="s">
        <v>4</v>
      </c>
      <c r="AX353" s="10" t="s">
        <v>23</v>
      </c>
      <c r="AY353" s="175" t="s">
        <v>200</v>
      </c>
    </row>
    <row r="354" spans="2:65" s="1" customFormat="1" ht="22.5" customHeight="1">
      <c r="B354" s="157"/>
      <c r="C354" s="202" t="s">
        <v>498</v>
      </c>
      <c r="D354" s="202" t="s">
        <v>265</v>
      </c>
      <c r="E354" s="203" t="s">
        <v>1045</v>
      </c>
      <c r="F354" s="204" t="s">
        <v>1046</v>
      </c>
      <c r="G354" s="205" t="s">
        <v>740</v>
      </c>
      <c r="H354" s="206">
        <v>3.045</v>
      </c>
      <c r="I354" s="207"/>
      <c r="J354" s="208">
        <f>ROUND(I354*H354,2)</f>
        <v>0</v>
      </c>
      <c r="K354" s="204" t="s">
        <v>741</v>
      </c>
      <c r="L354" s="209"/>
      <c r="M354" s="210" t="s">
        <v>78</v>
      </c>
      <c r="N354" s="211" t="s">
        <v>50</v>
      </c>
      <c r="O354" s="36"/>
      <c r="P354" s="167">
        <f>O354*H354</f>
        <v>0</v>
      </c>
      <c r="Q354" s="167">
        <v>0.054</v>
      </c>
      <c r="R354" s="167">
        <f>Q354*H354</f>
        <v>0.16443</v>
      </c>
      <c r="S354" s="167">
        <v>0</v>
      </c>
      <c r="T354" s="168">
        <f>S354*H354</f>
        <v>0</v>
      </c>
      <c r="AR354" s="18" t="s">
        <v>253</v>
      </c>
      <c r="AT354" s="18" t="s">
        <v>265</v>
      </c>
      <c r="AU354" s="18" t="s">
        <v>88</v>
      </c>
      <c r="AY354" s="18" t="s">
        <v>200</v>
      </c>
      <c r="BE354" s="169">
        <f>IF(N354="základní",J354,0)</f>
        <v>0</v>
      </c>
      <c r="BF354" s="169">
        <f>IF(N354="snížená",J354,0)</f>
        <v>0</v>
      </c>
      <c r="BG354" s="169">
        <f>IF(N354="zákl. přenesená",J354,0)</f>
        <v>0</v>
      </c>
      <c r="BH354" s="169">
        <f>IF(N354="sníž. přenesená",J354,0)</f>
        <v>0</v>
      </c>
      <c r="BI354" s="169">
        <f>IF(N354="nulová",J354,0)</f>
        <v>0</v>
      </c>
      <c r="BJ354" s="18" t="s">
        <v>23</v>
      </c>
      <c r="BK354" s="169">
        <f>ROUND(I354*H354,2)</f>
        <v>0</v>
      </c>
      <c r="BL354" s="18" t="s">
        <v>206</v>
      </c>
      <c r="BM354" s="18" t="s">
        <v>1047</v>
      </c>
    </row>
    <row r="355" spans="2:47" s="1" customFormat="1" ht="30" customHeight="1">
      <c r="B355" s="35"/>
      <c r="D355" s="172" t="s">
        <v>392</v>
      </c>
      <c r="F355" s="185" t="s">
        <v>1048</v>
      </c>
      <c r="I355" s="133"/>
      <c r="L355" s="35"/>
      <c r="M355" s="64"/>
      <c r="N355" s="36"/>
      <c r="O355" s="36"/>
      <c r="P355" s="36"/>
      <c r="Q355" s="36"/>
      <c r="R355" s="36"/>
      <c r="S355" s="36"/>
      <c r="T355" s="65"/>
      <c r="AT355" s="18" t="s">
        <v>392</v>
      </c>
      <c r="AU355" s="18" t="s">
        <v>88</v>
      </c>
    </row>
    <row r="356" spans="2:51" s="10" customFormat="1" ht="22.5" customHeight="1">
      <c r="B356" s="174"/>
      <c r="D356" s="170" t="s">
        <v>214</v>
      </c>
      <c r="F356" s="183" t="s">
        <v>1049</v>
      </c>
      <c r="H356" s="184">
        <v>3.045</v>
      </c>
      <c r="I356" s="178"/>
      <c r="L356" s="174"/>
      <c r="M356" s="179"/>
      <c r="N356" s="180"/>
      <c r="O356" s="180"/>
      <c r="P356" s="180"/>
      <c r="Q356" s="180"/>
      <c r="R356" s="180"/>
      <c r="S356" s="180"/>
      <c r="T356" s="181"/>
      <c r="AT356" s="175" t="s">
        <v>214</v>
      </c>
      <c r="AU356" s="175" t="s">
        <v>88</v>
      </c>
      <c r="AV356" s="10" t="s">
        <v>88</v>
      </c>
      <c r="AW356" s="10" t="s">
        <v>4</v>
      </c>
      <c r="AX356" s="10" t="s">
        <v>23</v>
      </c>
      <c r="AY356" s="175" t="s">
        <v>200</v>
      </c>
    </row>
    <row r="357" spans="2:65" s="1" customFormat="1" ht="22.5" customHeight="1">
      <c r="B357" s="157"/>
      <c r="C357" s="202" t="s">
        <v>508</v>
      </c>
      <c r="D357" s="202" t="s">
        <v>265</v>
      </c>
      <c r="E357" s="203" t="s">
        <v>1050</v>
      </c>
      <c r="F357" s="204" t="s">
        <v>1051</v>
      </c>
      <c r="G357" s="205" t="s">
        <v>740</v>
      </c>
      <c r="H357" s="206">
        <v>2.03</v>
      </c>
      <c r="I357" s="207"/>
      <c r="J357" s="208">
        <f>ROUND(I357*H357,2)</f>
        <v>0</v>
      </c>
      <c r="K357" s="204" t="s">
        <v>741</v>
      </c>
      <c r="L357" s="209"/>
      <c r="M357" s="210" t="s">
        <v>78</v>
      </c>
      <c r="N357" s="211" t="s">
        <v>50</v>
      </c>
      <c r="O357" s="36"/>
      <c r="P357" s="167">
        <f>O357*H357</f>
        <v>0</v>
      </c>
      <c r="Q357" s="167">
        <v>0.068</v>
      </c>
      <c r="R357" s="167">
        <f>Q357*H357</f>
        <v>0.13804</v>
      </c>
      <c r="S357" s="167">
        <v>0</v>
      </c>
      <c r="T357" s="168">
        <f>S357*H357</f>
        <v>0</v>
      </c>
      <c r="AR357" s="18" t="s">
        <v>253</v>
      </c>
      <c r="AT357" s="18" t="s">
        <v>265</v>
      </c>
      <c r="AU357" s="18" t="s">
        <v>88</v>
      </c>
      <c r="AY357" s="18" t="s">
        <v>200</v>
      </c>
      <c r="BE357" s="169">
        <f>IF(N357="základní",J357,0)</f>
        <v>0</v>
      </c>
      <c r="BF357" s="169">
        <f>IF(N357="snížená",J357,0)</f>
        <v>0</v>
      </c>
      <c r="BG357" s="169">
        <f>IF(N357="zákl. přenesená",J357,0)</f>
        <v>0</v>
      </c>
      <c r="BH357" s="169">
        <f>IF(N357="sníž. přenesená",J357,0)</f>
        <v>0</v>
      </c>
      <c r="BI357" s="169">
        <f>IF(N357="nulová",J357,0)</f>
        <v>0</v>
      </c>
      <c r="BJ357" s="18" t="s">
        <v>23</v>
      </c>
      <c r="BK357" s="169">
        <f>ROUND(I357*H357,2)</f>
        <v>0</v>
      </c>
      <c r="BL357" s="18" t="s">
        <v>206</v>
      </c>
      <c r="BM357" s="18" t="s">
        <v>1052</v>
      </c>
    </row>
    <row r="358" spans="2:47" s="1" customFormat="1" ht="30" customHeight="1">
      <c r="B358" s="35"/>
      <c r="D358" s="172" t="s">
        <v>392</v>
      </c>
      <c r="F358" s="185" t="s">
        <v>1053</v>
      </c>
      <c r="I358" s="133"/>
      <c r="L358" s="35"/>
      <c r="M358" s="64"/>
      <c r="N358" s="36"/>
      <c r="O358" s="36"/>
      <c r="P358" s="36"/>
      <c r="Q358" s="36"/>
      <c r="R358" s="36"/>
      <c r="S358" s="36"/>
      <c r="T358" s="65"/>
      <c r="AT358" s="18" t="s">
        <v>392</v>
      </c>
      <c r="AU358" s="18" t="s">
        <v>88</v>
      </c>
    </row>
    <row r="359" spans="2:51" s="10" customFormat="1" ht="22.5" customHeight="1">
      <c r="B359" s="174"/>
      <c r="D359" s="170" t="s">
        <v>214</v>
      </c>
      <c r="F359" s="183" t="s">
        <v>1054</v>
      </c>
      <c r="H359" s="184">
        <v>2.03</v>
      </c>
      <c r="I359" s="178"/>
      <c r="L359" s="174"/>
      <c r="M359" s="179"/>
      <c r="N359" s="180"/>
      <c r="O359" s="180"/>
      <c r="P359" s="180"/>
      <c r="Q359" s="180"/>
      <c r="R359" s="180"/>
      <c r="S359" s="180"/>
      <c r="T359" s="181"/>
      <c r="AT359" s="175" t="s">
        <v>214</v>
      </c>
      <c r="AU359" s="175" t="s">
        <v>88</v>
      </c>
      <c r="AV359" s="10" t="s">
        <v>88</v>
      </c>
      <c r="AW359" s="10" t="s">
        <v>4</v>
      </c>
      <c r="AX359" s="10" t="s">
        <v>23</v>
      </c>
      <c r="AY359" s="175" t="s">
        <v>200</v>
      </c>
    </row>
    <row r="360" spans="2:65" s="1" customFormat="1" ht="22.5" customHeight="1">
      <c r="B360" s="157"/>
      <c r="C360" s="158" t="s">
        <v>515</v>
      </c>
      <c r="D360" s="158" t="s">
        <v>201</v>
      </c>
      <c r="E360" s="159" t="s">
        <v>1055</v>
      </c>
      <c r="F360" s="160" t="s">
        <v>1056</v>
      </c>
      <c r="G360" s="161" t="s">
        <v>740</v>
      </c>
      <c r="H360" s="162">
        <v>7</v>
      </c>
      <c r="I360" s="163"/>
      <c r="J360" s="164">
        <f>ROUND(I360*H360,2)</f>
        <v>0</v>
      </c>
      <c r="K360" s="160" t="s">
        <v>741</v>
      </c>
      <c r="L360" s="35"/>
      <c r="M360" s="165" t="s">
        <v>78</v>
      </c>
      <c r="N360" s="166" t="s">
        <v>50</v>
      </c>
      <c r="O360" s="36"/>
      <c r="P360" s="167">
        <f>O360*H360</f>
        <v>0</v>
      </c>
      <c r="Q360" s="167">
        <v>0.0066</v>
      </c>
      <c r="R360" s="167">
        <f>Q360*H360</f>
        <v>0.0462</v>
      </c>
      <c r="S360" s="167">
        <v>0</v>
      </c>
      <c r="T360" s="168">
        <f>S360*H360</f>
        <v>0</v>
      </c>
      <c r="AR360" s="18" t="s">
        <v>206</v>
      </c>
      <c r="AT360" s="18" t="s">
        <v>201</v>
      </c>
      <c r="AU360" s="18" t="s">
        <v>88</v>
      </c>
      <c r="AY360" s="18" t="s">
        <v>200</v>
      </c>
      <c r="BE360" s="169">
        <f>IF(N360="základní",J360,0)</f>
        <v>0</v>
      </c>
      <c r="BF360" s="169">
        <f>IF(N360="snížená",J360,0)</f>
        <v>0</v>
      </c>
      <c r="BG360" s="169">
        <f>IF(N360="zákl. přenesená",J360,0)</f>
        <v>0</v>
      </c>
      <c r="BH360" s="169">
        <f>IF(N360="sníž. přenesená",J360,0)</f>
        <v>0</v>
      </c>
      <c r="BI360" s="169">
        <f>IF(N360="nulová",J360,0)</f>
        <v>0</v>
      </c>
      <c r="BJ360" s="18" t="s">
        <v>23</v>
      </c>
      <c r="BK360" s="169">
        <f>ROUND(I360*H360,2)</f>
        <v>0</v>
      </c>
      <c r="BL360" s="18" t="s">
        <v>206</v>
      </c>
      <c r="BM360" s="18" t="s">
        <v>1057</v>
      </c>
    </row>
    <row r="361" spans="2:47" s="1" customFormat="1" ht="22.5" customHeight="1">
      <c r="B361" s="35"/>
      <c r="D361" s="170" t="s">
        <v>392</v>
      </c>
      <c r="F361" s="201" t="s">
        <v>1058</v>
      </c>
      <c r="I361" s="133"/>
      <c r="L361" s="35"/>
      <c r="M361" s="64"/>
      <c r="N361" s="36"/>
      <c r="O361" s="36"/>
      <c r="P361" s="36"/>
      <c r="Q361" s="36"/>
      <c r="R361" s="36"/>
      <c r="S361" s="36"/>
      <c r="T361" s="65"/>
      <c r="AT361" s="18" t="s">
        <v>392</v>
      </c>
      <c r="AU361" s="18" t="s">
        <v>88</v>
      </c>
    </row>
    <row r="362" spans="2:65" s="1" customFormat="1" ht="22.5" customHeight="1">
      <c r="B362" s="157"/>
      <c r="C362" s="202" t="s">
        <v>520</v>
      </c>
      <c r="D362" s="202" t="s">
        <v>265</v>
      </c>
      <c r="E362" s="203" t="s">
        <v>1059</v>
      </c>
      <c r="F362" s="204" t="s">
        <v>1060</v>
      </c>
      <c r="G362" s="205" t="s">
        <v>740</v>
      </c>
      <c r="H362" s="206">
        <v>7.105</v>
      </c>
      <c r="I362" s="207"/>
      <c r="J362" s="208">
        <f>ROUND(I362*H362,2)</f>
        <v>0</v>
      </c>
      <c r="K362" s="204" t="s">
        <v>78</v>
      </c>
      <c r="L362" s="209"/>
      <c r="M362" s="210" t="s">
        <v>78</v>
      </c>
      <c r="N362" s="211" t="s">
        <v>50</v>
      </c>
      <c r="O362" s="36"/>
      <c r="P362" s="167">
        <f>O362*H362</f>
        <v>0</v>
      </c>
      <c r="Q362" s="167">
        <v>0.068</v>
      </c>
      <c r="R362" s="167">
        <f>Q362*H362</f>
        <v>0.48314000000000007</v>
      </c>
      <c r="S362" s="167">
        <v>0</v>
      </c>
      <c r="T362" s="168">
        <f>S362*H362</f>
        <v>0</v>
      </c>
      <c r="AR362" s="18" t="s">
        <v>253</v>
      </c>
      <c r="AT362" s="18" t="s">
        <v>265</v>
      </c>
      <c r="AU362" s="18" t="s">
        <v>88</v>
      </c>
      <c r="AY362" s="18" t="s">
        <v>200</v>
      </c>
      <c r="BE362" s="169">
        <f>IF(N362="základní",J362,0)</f>
        <v>0</v>
      </c>
      <c r="BF362" s="169">
        <f>IF(N362="snížená",J362,0)</f>
        <v>0</v>
      </c>
      <c r="BG362" s="169">
        <f>IF(N362="zákl. přenesená",J362,0)</f>
        <v>0</v>
      </c>
      <c r="BH362" s="169">
        <f>IF(N362="sníž. přenesená",J362,0)</f>
        <v>0</v>
      </c>
      <c r="BI362" s="169">
        <f>IF(N362="nulová",J362,0)</f>
        <v>0</v>
      </c>
      <c r="BJ362" s="18" t="s">
        <v>23</v>
      </c>
      <c r="BK362" s="169">
        <f>ROUND(I362*H362,2)</f>
        <v>0</v>
      </c>
      <c r="BL362" s="18" t="s">
        <v>206</v>
      </c>
      <c r="BM362" s="18" t="s">
        <v>1061</v>
      </c>
    </row>
    <row r="363" spans="2:47" s="1" customFormat="1" ht="30" customHeight="1">
      <c r="B363" s="35"/>
      <c r="D363" s="172" t="s">
        <v>392</v>
      </c>
      <c r="F363" s="185" t="s">
        <v>1062</v>
      </c>
      <c r="I363" s="133"/>
      <c r="L363" s="35"/>
      <c r="M363" s="64"/>
      <c r="N363" s="36"/>
      <c r="O363" s="36"/>
      <c r="P363" s="36"/>
      <c r="Q363" s="36"/>
      <c r="R363" s="36"/>
      <c r="S363" s="36"/>
      <c r="T363" s="65"/>
      <c r="AT363" s="18" t="s">
        <v>392</v>
      </c>
      <c r="AU363" s="18" t="s">
        <v>88</v>
      </c>
    </row>
    <row r="364" spans="2:51" s="10" customFormat="1" ht="22.5" customHeight="1">
      <c r="B364" s="174"/>
      <c r="D364" s="170" t="s">
        <v>214</v>
      </c>
      <c r="F364" s="183" t="s">
        <v>1063</v>
      </c>
      <c r="H364" s="184">
        <v>7.105</v>
      </c>
      <c r="I364" s="178"/>
      <c r="L364" s="174"/>
      <c r="M364" s="179"/>
      <c r="N364" s="180"/>
      <c r="O364" s="180"/>
      <c r="P364" s="180"/>
      <c r="Q364" s="180"/>
      <c r="R364" s="180"/>
      <c r="S364" s="180"/>
      <c r="T364" s="181"/>
      <c r="AT364" s="175" t="s">
        <v>214</v>
      </c>
      <c r="AU364" s="175" t="s">
        <v>88</v>
      </c>
      <c r="AV364" s="10" t="s">
        <v>88</v>
      </c>
      <c r="AW364" s="10" t="s">
        <v>4</v>
      </c>
      <c r="AX364" s="10" t="s">
        <v>23</v>
      </c>
      <c r="AY364" s="175" t="s">
        <v>200</v>
      </c>
    </row>
    <row r="365" spans="2:65" s="1" customFormat="1" ht="22.5" customHeight="1">
      <c r="B365" s="157"/>
      <c r="C365" s="158" t="s">
        <v>525</v>
      </c>
      <c r="D365" s="158" t="s">
        <v>201</v>
      </c>
      <c r="E365" s="159" t="s">
        <v>1064</v>
      </c>
      <c r="F365" s="160" t="s">
        <v>1065</v>
      </c>
      <c r="G365" s="161" t="s">
        <v>849</v>
      </c>
      <c r="H365" s="162">
        <v>3.822</v>
      </c>
      <c r="I365" s="163"/>
      <c r="J365" s="164">
        <f>ROUND(I365*H365,2)</f>
        <v>0</v>
      </c>
      <c r="K365" s="160" t="s">
        <v>741</v>
      </c>
      <c r="L365" s="35"/>
      <c r="M365" s="165" t="s">
        <v>78</v>
      </c>
      <c r="N365" s="166" t="s">
        <v>50</v>
      </c>
      <c r="O365" s="36"/>
      <c r="P365" s="167">
        <f>O365*H365</f>
        <v>0</v>
      </c>
      <c r="Q365" s="167">
        <v>0</v>
      </c>
      <c r="R365" s="167">
        <f>Q365*H365</f>
        <v>0</v>
      </c>
      <c r="S365" s="167">
        <v>0</v>
      </c>
      <c r="T365" s="168">
        <f>S365*H365</f>
        <v>0</v>
      </c>
      <c r="AR365" s="18" t="s">
        <v>206</v>
      </c>
      <c r="AT365" s="18" t="s">
        <v>201</v>
      </c>
      <c r="AU365" s="18" t="s">
        <v>88</v>
      </c>
      <c r="AY365" s="18" t="s">
        <v>200</v>
      </c>
      <c r="BE365" s="169">
        <f>IF(N365="základní",J365,0)</f>
        <v>0</v>
      </c>
      <c r="BF365" s="169">
        <f>IF(N365="snížená",J365,0)</f>
        <v>0</v>
      </c>
      <c r="BG365" s="169">
        <f>IF(N365="zákl. přenesená",J365,0)</f>
        <v>0</v>
      </c>
      <c r="BH365" s="169">
        <f>IF(N365="sníž. přenesená",J365,0)</f>
        <v>0</v>
      </c>
      <c r="BI365" s="169">
        <f>IF(N365="nulová",J365,0)</f>
        <v>0</v>
      </c>
      <c r="BJ365" s="18" t="s">
        <v>23</v>
      </c>
      <c r="BK365" s="169">
        <f>ROUND(I365*H365,2)</f>
        <v>0</v>
      </c>
      <c r="BL365" s="18" t="s">
        <v>206</v>
      </c>
      <c r="BM365" s="18" t="s">
        <v>1066</v>
      </c>
    </row>
    <row r="366" spans="2:47" s="1" customFormat="1" ht="30" customHeight="1">
      <c r="B366" s="35"/>
      <c r="D366" s="172" t="s">
        <v>392</v>
      </c>
      <c r="F366" s="185" t="s">
        <v>1067</v>
      </c>
      <c r="I366" s="133"/>
      <c r="L366" s="35"/>
      <c r="M366" s="64"/>
      <c r="N366" s="36"/>
      <c r="O366" s="36"/>
      <c r="P366" s="36"/>
      <c r="Q366" s="36"/>
      <c r="R366" s="36"/>
      <c r="S366" s="36"/>
      <c r="T366" s="65"/>
      <c r="AT366" s="18" t="s">
        <v>392</v>
      </c>
      <c r="AU366" s="18" t="s">
        <v>88</v>
      </c>
    </row>
    <row r="367" spans="2:51" s="10" customFormat="1" ht="22.5" customHeight="1">
      <c r="B367" s="174"/>
      <c r="D367" s="170" t="s">
        <v>214</v>
      </c>
      <c r="E367" s="182" t="s">
        <v>78</v>
      </c>
      <c r="F367" s="183" t="s">
        <v>1068</v>
      </c>
      <c r="H367" s="184">
        <v>3.822</v>
      </c>
      <c r="I367" s="178"/>
      <c r="L367" s="174"/>
      <c r="M367" s="179"/>
      <c r="N367" s="180"/>
      <c r="O367" s="180"/>
      <c r="P367" s="180"/>
      <c r="Q367" s="180"/>
      <c r="R367" s="180"/>
      <c r="S367" s="180"/>
      <c r="T367" s="181"/>
      <c r="AT367" s="175" t="s">
        <v>214</v>
      </c>
      <c r="AU367" s="175" t="s">
        <v>88</v>
      </c>
      <c r="AV367" s="10" t="s">
        <v>88</v>
      </c>
      <c r="AW367" s="10" t="s">
        <v>42</v>
      </c>
      <c r="AX367" s="10" t="s">
        <v>23</v>
      </c>
      <c r="AY367" s="175" t="s">
        <v>200</v>
      </c>
    </row>
    <row r="368" spans="2:65" s="1" customFormat="1" ht="22.5" customHeight="1">
      <c r="B368" s="157"/>
      <c r="C368" s="158" t="s">
        <v>531</v>
      </c>
      <c r="D368" s="158" t="s">
        <v>201</v>
      </c>
      <c r="E368" s="159" t="s">
        <v>1069</v>
      </c>
      <c r="F368" s="160" t="s">
        <v>1070</v>
      </c>
      <c r="G368" s="161" t="s">
        <v>819</v>
      </c>
      <c r="H368" s="162">
        <v>10.92</v>
      </c>
      <c r="I368" s="163"/>
      <c r="J368" s="164">
        <f>ROUND(I368*H368,2)</f>
        <v>0</v>
      </c>
      <c r="K368" s="160" t="s">
        <v>741</v>
      </c>
      <c r="L368" s="35"/>
      <c r="M368" s="165" t="s">
        <v>78</v>
      </c>
      <c r="N368" s="166" t="s">
        <v>50</v>
      </c>
      <c r="O368" s="36"/>
      <c r="P368" s="167">
        <f>O368*H368</f>
        <v>0</v>
      </c>
      <c r="Q368" s="167">
        <v>0.00632</v>
      </c>
      <c r="R368" s="167">
        <f>Q368*H368</f>
        <v>0.0690144</v>
      </c>
      <c r="S368" s="167">
        <v>0</v>
      </c>
      <c r="T368" s="168">
        <f>S368*H368</f>
        <v>0</v>
      </c>
      <c r="AR368" s="18" t="s">
        <v>206</v>
      </c>
      <c r="AT368" s="18" t="s">
        <v>201</v>
      </c>
      <c r="AU368" s="18" t="s">
        <v>88</v>
      </c>
      <c r="AY368" s="18" t="s">
        <v>200</v>
      </c>
      <c r="BE368" s="169">
        <f>IF(N368="základní",J368,0)</f>
        <v>0</v>
      </c>
      <c r="BF368" s="169">
        <f>IF(N368="snížená",J368,0)</f>
        <v>0</v>
      </c>
      <c r="BG368" s="169">
        <f>IF(N368="zákl. přenesená",J368,0)</f>
        <v>0</v>
      </c>
      <c r="BH368" s="169">
        <f>IF(N368="sníž. přenesená",J368,0)</f>
        <v>0</v>
      </c>
      <c r="BI368" s="169">
        <f>IF(N368="nulová",J368,0)</f>
        <v>0</v>
      </c>
      <c r="BJ368" s="18" t="s">
        <v>23</v>
      </c>
      <c r="BK368" s="169">
        <f>ROUND(I368*H368,2)</f>
        <v>0</v>
      </c>
      <c r="BL368" s="18" t="s">
        <v>206</v>
      </c>
      <c r="BM368" s="18" t="s">
        <v>1071</v>
      </c>
    </row>
    <row r="369" spans="2:47" s="1" customFormat="1" ht="30" customHeight="1">
      <c r="B369" s="35"/>
      <c r="D369" s="172" t="s">
        <v>392</v>
      </c>
      <c r="F369" s="185" t="s">
        <v>1072</v>
      </c>
      <c r="I369" s="133"/>
      <c r="L369" s="35"/>
      <c r="M369" s="64"/>
      <c r="N369" s="36"/>
      <c r="O369" s="36"/>
      <c r="P369" s="36"/>
      <c r="Q369" s="36"/>
      <c r="R369" s="36"/>
      <c r="S369" s="36"/>
      <c r="T369" s="65"/>
      <c r="AT369" s="18" t="s">
        <v>392</v>
      </c>
      <c r="AU369" s="18" t="s">
        <v>88</v>
      </c>
    </row>
    <row r="370" spans="2:51" s="10" customFormat="1" ht="22.5" customHeight="1">
      <c r="B370" s="174"/>
      <c r="D370" s="170" t="s">
        <v>214</v>
      </c>
      <c r="E370" s="182" t="s">
        <v>78</v>
      </c>
      <c r="F370" s="183" t="s">
        <v>1073</v>
      </c>
      <c r="H370" s="184">
        <v>10.92</v>
      </c>
      <c r="I370" s="178"/>
      <c r="L370" s="174"/>
      <c r="M370" s="179"/>
      <c r="N370" s="180"/>
      <c r="O370" s="180"/>
      <c r="P370" s="180"/>
      <c r="Q370" s="180"/>
      <c r="R370" s="180"/>
      <c r="S370" s="180"/>
      <c r="T370" s="181"/>
      <c r="AT370" s="175" t="s">
        <v>214</v>
      </c>
      <c r="AU370" s="175" t="s">
        <v>88</v>
      </c>
      <c r="AV370" s="10" t="s">
        <v>88</v>
      </c>
      <c r="AW370" s="10" t="s">
        <v>42</v>
      </c>
      <c r="AX370" s="10" t="s">
        <v>23</v>
      </c>
      <c r="AY370" s="175" t="s">
        <v>200</v>
      </c>
    </row>
    <row r="371" spans="2:65" s="1" customFormat="1" ht="31.5" customHeight="1">
      <c r="B371" s="157"/>
      <c r="C371" s="158" t="s">
        <v>536</v>
      </c>
      <c r="D371" s="158" t="s">
        <v>201</v>
      </c>
      <c r="E371" s="159" t="s">
        <v>1074</v>
      </c>
      <c r="F371" s="160" t="s">
        <v>1075</v>
      </c>
      <c r="G371" s="161" t="s">
        <v>917</v>
      </c>
      <c r="H371" s="162">
        <v>0.012</v>
      </c>
      <c r="I371" s="163"/>
      <c r="J371" s="164">
        <f>ROUND(I371*H371,2)</f>
        <v>0</v>
      </c>
      <c r="K371" s="160" t="s">
        <v>741</v>
      </c>
      <c r="L371" s="35"/>
      <c r="M371" s="165" t="s">
        <v>78</v>
      </c>
      <c r="N371" s="166" t="s">
        <v>50</v>
      </c>
      <c r="O371" s="36"/>
      <c r="P371" s="167">
        <f>O371*H371</f>
        <v>0</v>
      </c>
      <c r="Q371" s="167">
        <v>0.84758</v>
      </c>
      <c r="R371" s="167">
        <f>Q371*H371</f>
        <v>0.01017096</v>
      </c>
      <c r="S371" s="167">
        <v>0</v>
      </c>
      <c r="T371" s="168">
        <f>S371*H371</f>
        <v>0</v>
      </c>
      <c r="AR371" s="18" t="s">
        <v>206</v>
      </c>
      <c r="AT371" s="18" t="s">
        <v>201</v>
      </c>
      <c r="AU371" s="18" t="s">
        <v>88</v>
      </c>
      <c r="AY371" s="18" t="s">
        <v>200</v>
      </c>
      <c r="BE371" s="169">
        <f>IF(N371="základní",J371,0)</f>
        <v>0</v>
      </c>
      <c r="BF371" s="169">
        <f>IF(N371="snížená",J371,0)</f>
        <v>0</v>
      </c>
      <c r="BG371" s="169">
        <f>IF(N371="zákl. přenesená",J371,0)</f>
        <v>0</v>
      </c>
      <c r="BH371" s="169">
        <f>IF(N371="sníž. přenesená",J371,0)</f>
        <v>0</v>
      </c>
      <c r="BI371" s="169">
        <f>IF(N371="nulová",J371,0)</f>
        <v>0</v>
      </c>
      <c r="BJ371" s="18" t="s">
        <v>23</v>
      </c>
      <c r="BK371" s="169">
        <f>ROUND(I371*H371,2)</f>
        <v>0</v>
      </c>
      <c r="BL371" s="18" t="s">
        <v>206</v>
      </c>
      <c r="BM371" s="18" t="s">
        <v>1076</v>
      </c>
    </row>
    <row r="372" spans="2:47" s="1" customFormat="1" ht="22.5" customHeight="1">
      <c r="B372" s="35"/>
      <c r="D372" s="172" t="s">
        <v>392</v>
      </c>
      <c r="F372" s="185" t="s">
        <v>1077</v>
      </c>
      <c r="I372" s="133"/>
      <c r="L372" s="35"/>
      <c r="M372" s="64"/>
      <c r="N372" s="36"/>
      <c r="O372" s="36"/>
      <c r="P372" s="36"/>
      <c r="Q372" s="36"/>
      <c r="R372" s="36"/>
      <c r="S372" s="36"/>
      <c r="T372" s="65"/>
      <c r="AT372" s="18" t="s">
        <v>392</v>
      </c>
      <c r="AU372" s="18" t="s">
        <v>88</v>
      </c>
    </row>
    <row r="373" spans="2:51" s="10" customFormat="1" ht="22.5" customHeight="1">
      <c r="B373" s="174"/>
      <c r="D373" s="172" t="s">
        <v>214</v>
      </c>
      <c r="E373" s="175" t="s">
        <v>78</v>
      </c>
      <c r="F373" s="176" t="s">
        <v>1078</v>
      </c>
      <c r="H373" s="177">
        <v>0.012</v>
      </c>
      <c r="I373" s="178"/>
      <c r="L373" s="174"/>
      <c r="M373" s="179"/>
      <c r="N373" s="180"/>
      <c r="O373" s="180"/>
      <c r="P373" s="180"/>
      <c r="Q373" s="180"/>
      <c r="R373" s="180"/>
      <c r="S373" s="180"/>
      <c r="T373" s="181"/>
      <c r="AT373" s="175" t="s">
        <v>214</v>
      </c>
      <c r="AU373" s="175" t="s">
        <v>88</v>
      </c>
      <c r="AV373" s="10" t="s">
        <v>88</v>
      </c>
      <c r="AW373" s="10" t="s">
        <v>42</v>
      </c>
      <c r="AX373" s="10" t="s">
        <v>23</v>
      </c>
      <c r="AY373" s="175" t="s">
        <v>200</v>
      </c>
    </row>
    <row r="374" spans="2:63" s="9" customFormat="1" ht="29.25" customHeight="1">
      <c r="B374" s="145"/>
      <c r="D374" s="146" t="s">
        <v>79</v>
      </c>
      <c r="E374" s="199" t="s">
        <v>236</v>
      </c>
      <c r="F374" s="199" t="s">
        <v>1079</v>
      </c>
      <c r="I374" s="148"/>
      <c r="J374" s="200">
        <f>BK374</f>
        <v>0</v>
      </c>
      <c r="L374" s="145"/>
      <c r="M374" s="150"/>
      <c r="N374" s="151"/>
      <c r="O374" s="151"/>
      <c r="P374" s="152">
        <f>SUM(P375:P381)</f>
        <v>0</v>
      </c>
      <c r="Q374" s="151"/>
      <c r="R374" s="152">
        <f>SUM(R375:R381)</f>
        <v>2.5494128</v>
      </c>
      <c r="S374" s="151"/>
      <c r="T374" s="153">
        <f>SUM(T375:T381)</f>
        <v>0</v>
      </c>
      <c r="AR374" s="154" t="s">
        <v>23</v>
      </c>
      <c r="AT374" s="155" t="s">
        <v>79</v>
      </c>
      <c r="AU374" s="155" t="s">
        <v>23</v>
      </c>
      <c r="AY374" s="154" t="s">
        <v>200</v>
      </c>
      <c r="BK374" s="156">
        <f>SUM(BK375:BK381)</f>
        <v>0</v>
      </c>
    </row>
    <row r="375" spans="2:65" s="1" customFormat="1" ht="22.5" customHeight="1">
      <c r="B375" s="157"/>
      <c r="C375" s="158" t="s">
        <v>541</v>
      </c>
      <c r="D375" s="158" t="s">
        <v>201</v>
      </c>
      <c r="E375" s="159" t="s">
        <v>1080</v>
      </c>
      <c r="F375" s="160" t="s">
        <v>1081</v>
      </c>
      <c r="G375" s="161" t="s">
        <v>819</v>
      </c>
      <c r="H375" s="162">
        <v>4.51</v>
      </c>
      <c r="I375" s="163"/>
      <c r="J375" s="164">
        <f>ROUND(I375*H375,2)</f>
        <v>0</v>
      </c>
      <c r="K375" s="160" t="s">
        <v>741</v>
      </c>
      <c r="L375" s="35"/>
      <c r="M375" s="165" t="s">
        <v>78</v>
      </c>
      <c r="N375" s="166" t="s">
        <v>50</v>
      </c>
      <c r="O375" s="36"/>
      <c r="P375" s="167">
        <f>O375*H375</f>
        <v>0</v>
      </c>
      <c r="Q375" s="167">
        <v>0.46166</v>
      </c>
      <c r="R375" s="167">
        <f>Q375*H375</f>
        <v>2.0820866</v>
      </c>
      <c r="S375" s="167">
        <v>0</v>
      </c>
      <c r="T375" s="168">
        <f>S375*H375</f>
        <v>0</v>
      </c>
      <c r="AR375" s="18" t="s">
        <v>206</v>
      </c>
      <c r="AT375" s="18" t="s">
        <v>201</v>
      </c>
      <c r="AU375" s="18" t="s">
        <v>88</v>
      </c>
      <c r="AY375" s="18" t="s">
        <v>200</v>
      </c>
      <c r="BE375" s="169">
        <f>IF(N375="základní",J375,0)</f>
        <v>0</v>
      </c>
      <c r="BF375" s="169">
        <f>IF(N375="snížená",J375,0)</f>
        <v>0</v>
      </c>
      <c r="BG375" s="169">
        <f>IF(N375="zákl. přenesená",J375,0)</f>
        <v>0</v>
      </c>
      <c r="BH375" s="169">
        <f>IF(N375="sníž. přenesená",J375,0)</f>
        <v>0</v>
      </c>
      <c r="BI375" s="169">
        <f>IF(N375="nulová",J375,0)</f>
        <v>0</v>
      </c>
      <c r="BJ375" s="18" t="s">
        <v>23</v>
      </c>
      <c r="BK375" s="169">
        <f>ROUND(I375*H375,2)</f>
        <v>0</v>
      </c>
      <c r="BL375" s="18" t="s">
        <v>206</v>
      </c>
      <c r="BM375" s="18" t="s">
        <v>1082</v>
      </c>
    </row>
    <row r="376" spans="2:47" s="1" customFormat="1" ht="30" customHeight="1">
      <c r="B376" s="35"/>
      <c r="D376" s="172" t="s">
        <v>392</v>
      </c>
      <c r="F376" s="185" t="s">
        <v>1083</v>
      </c>
      <c r="I376" s="133"/>
      <c r="L376" s="35"/>
      <c r="M376" s="64"/>
      <c r="N376" s="36"/>
      <c r="O376" s="36"/>
      <c r="P376" s="36"/>
      <c r="Q376" s="36"/>
      <c r="R376" s="36"/>
      <c r="S376" s="36"/>
      <c r="T376" s="65"/>
      <c r="AT376" s="18" t="s">
        <v>392</v>
      </c>
      <c r="AU376" s="18" t="s">
        <v>88</v>
      </c>
    </row>
    <row r="377" spans="2:51" s="10" customFormat="1" ht="22.5" customHeight="1">
      <c r="B377" s="174"/>
      <c r="D377" s="170" t="s">
        <v>214</v>
      </c>
      <c r="E377" s="182" t="s">
        <v>78</v>
      </c>
      <c r="F377" s="183" t="s">
        <v>822</v>
      </c>
      <c r="H377" s="184">
        <v>4.51</v>
      </c>
      <c r="I377" s="178"/>
      <c r="L377" s="174"/>
      <c r="M377" s="179"/>
      <c r="N377" s="180"/>
      <c r="O377" s="180"/>
      <c r="P377" s="180"/>
      <c r="Q377" s="180"/>
      <c r="R377" s="180"/>
      <c r="S377" s="180"/>
      <c r="T377" s="181"/>
      <c r="AT377" s="175" t="s">
        <v>214</v>
      </c>
      <c r="AU377" s="175" t="s">
        <v>88</v>
      </c>
      <c r="AV377" s="10" t="s">
        <v>88</v>
      </c>
      <c r="AW377" s="10" t="s">
        <v>42</v>
      </c>
      <c r="AX377" s="10" t="s">
        <v>23</v>
      </c>
      <c r="AY377" s="175" t="s">
        <v>200</v>
      </c>
    </row>
    <row r="378" spans="2:65" s="1" customFormat="1" ht="22.5" customHeight="1">
      <c r="B378" s="157"/>
      <c r="C378" s="158" t="s">
        <v>142</v>
      </c>
      <c r="D378" s="158" t="s">
        <v>201</v>
      </c>
      <c r="E378" s="159" t="s">
        <v>1084</v>
      </c>
      <c r="F378" s="160" t="s">
        <v>1085</v>
      </c>
      <c r="G378" s="161" t="s">
        <v>819</v>
      </c>
      <c r="H378" s="162">
        <v>4.51</v>
      </c>
      <c r="I378" s="163"/>
      <c r="J378" s="164">
        <f>ROUND(I378*H378,2)</f>
        <v>0</v>
      </c>
      <c r="K378" s="160" t="s">
        <v>741</v>
      </c>
      <c r="L378" s="35"/>
      <c r="M378" s="165" t="s">
        <v>78</v>
      </c>
      <c r="N378" s="166" t="s">
        <v>50</v>
      </c>
      <c r="O378" s="36"/>
      <c r="P378" s="167">
        <f>O378*H378</f>
        <v>0</v>
      </c>
      <c r="Q378" s="167">
        <v>0.10362</v>
      </c>
      <c r="R378" s="167">
        <f>Q378*H378</f>
        <v>0.46732619999999997</v>
      </c>
      <c r="S378" s="167">
        <v>0</v>
      </c>
      <c r="T378" s="168">
        <f>S378*H378</f>
        <v>0</v>
      </c>
      <c r="AR378" s="18" t="s">
        <v>206</v>
      </c>
      <c r="AT378" s="18" t="s">
        <v>201</v>
      </c>
      <c r="AU378" s="18" t="s">
        <v>88</v>
      </c>
      <c r="AY378" s="18" t="s">
        <v>200</v>
      </c>
      <c r="BE378" s="169">
        <f>IF(N378="základní",J378,0)</f>
        <v>0</v>
      </c>
      <c r="BF378" s="169">
        <f>IF(N378="snížená",J378,0)</f>
        <v>0</v>
      </c>
      <c r="BG378" s="169">
        <f>IF(N378="zákl. přenesená",J378,0)</f>
        <v>0</v>
      </c>
      <c r="BH378" s="169">
        <f>IF(N378="sníž. přenesená",J378,0)</f>
        <v>0</v>
      </c>
      <c r="BI378" s="169">
        <f>IF(N378="nulová",J378,0)</f>
        <v>0</v>
      </c>
      <c r="BJ378" s="18" t="s">
        <v>23</v>
      </c>
      <c r="BK378" s="169">
        <f>ROUND(I378*H378,2)</f>
        <v>0</v>
      </c>
      <c r="BL378" s="18" t="s">
        <v>206</v>
      </c>
      <c r="BM378" s="18" t="s">
        <v>1086</v>
      </c>
    </row>
    <row r="379" spans="2:47" s="1" customFormat="1" ht="42" customHeight="1">
      <c r="B379" s="35"/>
      <c r="D379" s="172" t="s">
        <v>392</v>
      </c>
      <c r="F379" s="185" t="s">
        <v>1087</v>
      </c>
      <c r="I379" s="133"/>
      <c r="L379" s="35"/>
      <c r="M379" s="64"/>
      <c r="N379" s="36"/>
      <c r="O379" s="36"/>
      <c r="P379" s="36"/>
      <c r="Q379" s="36"/>
      <c r="R379" s="36"/>
      <c r="S379" s="36"/>
      <c r="T379" s="65"/>
      <c r="AT379" s="18" t="s">
        <v>392</v>
      </c>
      <c r="AU379" s="18" t="s">
        <v>88</v>
      </c>
    </row>
    <row r="380" spans="2:47" s="1" customFormat="1" ht="30" customHeight="1">
      <c r="B380" s="35"/>
      <c r="D380" s="172" t="s">
        <v>208</v>
      </c>
      <c r="F380" s="173" t="s">
        <v>1088</v>
      </c>
      <c r="I380" s="133"/>
      <c r="L380" s="35"/>
      <c r="M380" s="64"/>
      <c r="N380" s="36"/>
      <c r="O380" s="36"/>
      <c r="P380" s="36"/>
      <c r="Q380" s="36"/>
      <c r="R380" s="36"/>
      <c r="S380" s="36"/>
      <c r="T380" s="65"/>
      <c r="AT380" s="18" t="s">
        <v>208</v>
      </c>
      <c r="AU380" s="18" t="s">
        <v>88</v>
      </c>
    </row>
    <row r="381" spans="2:51" s="10" customFormat="1" ht="22.5" customHeight="1">
      <c r="B381" s="174"/>
      <c r="D381" s="172" t="s">
        <v>214</v>
      </c>
      <c r="E381" s="175" t="s">
        <v>78</v>
      </c>
      <c r="F381" s="176" t="s">
        <v>822</v>
      </c>
      <c r="H381" s="177">
        <v>4.51</v>
      </c>
      <c r="I381" s="178"/>
      <c r="L381" s="174"/>
      <c r="M381" s="179"/>
      <c r="N381" s="180"/>
      <c r="O381" s="180"/>
      <c r="P381" s="180"/>
      <c r="Q381" s="180"/>
      <c r="R381" s="180"/>
      <c r="S381" s="180"/>
      <c r="T381" s="181"/>
      <c r="AT381" s="175" t="s">
        <v>214</v>
      </c>
      <c r="AU381" s="175" t="s">
        <v>88</v>
      </c>
      <c r="AV381" s="10" t="s">
        <v>88</v>
      </c>
      <c r="AW381" s="10" t="s">
        <v>42</v>
      </c>
      <c r="AX381" s="10" t="s">
        <v>23</v>
      </c>
      <c r="AY381" s="175" t="s">
        <v>200</v>
      </c>
    </row>
    <row r="382" spans="2:63" s="9" customFormat="1" ht="29.25" customHeight="1">
      <c r="B382" s="145"/>
      <c r="D382" s="146" t="s">
        <v>79</v>
      </c>
      <c r="E382" s="199" t="s">
        <v>253</v>
      </c>
      <c r="F382" s="199" t="s">
        <v>1089</v>
      </c>
      <c r="I382" s="148"/>
      <c r="J382" s="200">
        <f>BK382</f>
        <v>0</v>
      </c>
      <c r="L382" s="145"/>
      <c r="M382" s="150"/>
      <c r="N382" s="151"/>
      <c r="O382" s="151"/>
      <c r="P382" s="152">
        <f>SUM(P383:P474)</f>
        <v>0</v>
      </c>
      <c r="Q382" s="151"/>
      <c r="R382" s="152">
        <f>SUM(R383:R474)</f>
        <v>77.47978175</v>
      </c>
      <c r="S382" s="151"/>
      <c r="T382" s="153">
        <f>SUM(T383:T474)</f>
        <v>0</v>
      </c>
      <c r="AR382" s="154" t="s">
        <v>23</v>
      </c>
      <c r="AT382" s="155" t="s">
        <v>79</v>
      </c>
      <c r="AU382" s="155" t="s">
        <v>23</v>
      </c>
      <c r="AY382" s="154" t="s">
        <v>200</v>
      </c>
      <c r="BK382" s="156">
        <f>SUM(BK383:BK474)</f>
        <v>0</v>
      </c>
    </row>
    <row r="383" spans="2:65" s="1" customFormat="1" ht="31.5" customHeight="1">
      <c r="B383" s="157"/>
      <c r="C383" s="158" t="s">
        <v>561</v>
      </c>
      <c r="D383" s="158" t="s">
        <v>201</v>
      </c>
      <c r="E383" s="159" t="s">
        <v>1090</v>
      </c>
      <c r="F383" s="160" t="s">
        <v>1091</v>
      </c>
      <c r="G383" s="161" t="s">
        <v>840</v>
      </c>
      <c r="H383" s="162">
        <v>3</v>
      </c>
      <c r="I383" s="163"/>
      <c r="J383" s="164">
        <f>ROUND(I383*H383,2)</f>
        <v>0</v>
      </c>
      <c r="K383" s="160" t="s">
        <v>741</v>
      </c>
      <c r="L383" s="35"/>
      <c r="M383" s="165" t="s">
        <v>78</v>
      </c>
      <c r="N383" s="166" t="s">
        <v>50</v>
      </c>
      <c r="O383" s="36"/>
      <c r="P383" s="167">
        <f>O383*H383</f>
        <v>0</v>
      </c>
      <c r="Q383" s="167">
        <v>0.00011</v>
      </c>
      <c r="R383" s="167">
        <f>Q383*H383</f>
        <v>0.00033</v>
      </c>
      <c r="S383" s="167">
        <v>0</v>
      </c>
      <c r="T383" s="168">
        <f>S383*H383</f>
        <v>0</v>
      </c>
      <c r="AR383" s="18" t="s">
        <v>206</v>
      </c>
      <c r="AT383" s="18" t="s">
        <v>201</v>
      </c>
      <c r="AU383" s="18" t="s">
        <v>88</v>
      </c>
      <c r="AY383" s="18" t="s">
        <v>200</v>
      </c>
      <c r="BE383" s="169">
        <f>IF(N383="základní",J383,0)</f>
        <v>0</v>
      </c>
      <c r="BF383" s="169">
        <f>IF(N383="snížená",J383,0)</f>
        <v>0</v>
      </c>
      <c r="BG383" s="169">
        <f>IF(N383="zákl. přenesená",J383,0)</f>
        <v>0</v>
      </c>
      <c r="BH383" s="169">
        <f>IF(N383="sníž. přenesená",J383,0)</f>
        <v>0</v>
      </c>
      <c r="BI383" s="169">
        <f>IF(N383="nulová",J383,0)</f>
        <v>0</v>
      </c>
      <c r="BJ383" s="18" t="s">
        <v>23</v>
      </c>
      <c r="BK383" s="169">
        <f>ROUND(I383*H383,2)</f>
        <v>0</v>
      </c>
      <c r="BL383" s="18" t="s">
        <v>206</v>
      </c>
      <c r="BM383" s="18" t="s">
        <v>1092</v>
      </c>
    </row>
    <row r="384" spans="2:47" s="1" customFormat="1" ht="30" customHeight="1">
      <c r="B384" s="35"/>
      <c r="D384" s="170" t="s">
        <v>392</v>
      </c>
      <c r="F384" s="201" t="s">
        <v>1093</v>
      </c>
      <c r="I384" s="133"/>
      <c r="L384" s="35"/>
      <c r="M384" s="64"/>
      <c r="N384" s="36"/>
      <c r="O384" s="36"/>
      <c r="P384" s="36"/>
      <c r="Q384" s="36"/>
      <c r="R384" s="36"/>
      <c r="S384" s="36"/>
      <c r="T384" s="65"/>
      <c r="AT384" s="18" t="s">
        <v>392</v>
      </c>
      <c r="AU384" s="18" t="s">
        <v>88</v>
      </c>
    </row>
    <row r="385" spans="2:65" s="1" customFormat="1" ht="22.5" customHeight="1">
      <c r="B385" s="157"/>
      <c r="C385" s="202" t="s">
        <v>568</v>
      </c>
      <c r="D385" s="202" t="s">
        <v>265</v>
      </c>
      <c r="E385" s="203" t="s">
        <v>1094</v>
      </c>
      <c r="F385" s="204" t="s">
        <v>1095</v>
      </c>
      <c r="G385" s="205" t="s">
        <v>840</v>
      </c>
      <c r="H385" s="206">
        <v>3.045</v>
      </c>
      <c r="I385" s="207"/>
      <c r="J385" s="208">
        <f>ROUND(I385*H385,2)</f>
        <v>0</v>
      </c>
      <c r="K385" s="204" t="s">
        <v>741</v>
      </c>
      <c r="L385" s="209"/>
      <c r="M385" s="210" t="s">
        <v>78</v>
      </c>
      <c r="N385" s="211" t="s">
        <v>50</v>
      </c>
      <c r="O385" s="36"/>
      <c r="P385" s="167">
        <f>O385*H385</f>
        <v>0</v>
      </c>
      <c r="Q385" s="167">
        <v>0.136</v>
      </c>
      <c r="R385" s="167">
        <f>Q385*H385</f>
        <v>0.41412000000000004</v>
      </c>
      <c r="S385" s="167">
        <v>0</v>
      </c>
      <c r="T385" s="168">
        <f>S385*H385</f>
        <v>0</v>
      </c>
      <c r="AR385" s="18" t="s">
        <v>253</v>
      </c>
      <c r="AT385" s="18" t="s">
        <v>265</v>
      </c>
      <c r="AU385" s="18" t="s">
        <v>88</v>
      </c>
      <c r="AY385" s="18" t="s">
        <v>200</v>
      </c>
      <c r="BE385" s="169">
        <f>IF(N385="základní",J385,0)</f>
        <v>0</v>
      </c>
      <c r="BF385" s="169">
        <f>IF(N385="snížená",J385,0)</f>
        <v>0</v>
      </c>
      <c r="BG385" s="169">
        <f>IF(N385="zákl. přenesená",J385,0)</f>
        <v>0</v>
      </c>
      <c r="BH385" s="169">
        <f>IF(N385="sníž. přenesená",J385,0)</f>
        <v>0</v>
      </c>
      <c r="BI385" s="169">
        <f>IF(N385="nulová",J385,0)</f>
        <v>0</v>
      </c>
      <c r="BJ385" s="18" t="s">
        <v>23</v>
      </c>
      <c r="BK385" s="169">
        <f>ROUND(I385*H385,2)</f>
        <v>0</v>
      </c>
      <c r="BL385" s="18" t="s">
        <v>206</v>
      </c>
      <c r="BM385" s="18" t="s">
        <v>1096</v>
      </c>
    </row>
    <row r="386" spans="2:47" s="1" customFormat="1" ht="30" customHeight="1">
      <c r="B386" s="35"/>
      <c r="D386" s="172" t="s">
        <v>392</v>
      </c>
      <c r="F386" s="185" t="s">
        <v>1097</v>
      </c>
      <c r="I386" s="133"/>
      <c r="L386" s="35"/>
      <c r="M386" s="64"/>
      <c r="N386" s="36"/>
      <c r="O386" s="36"/>
      <c r="P386" s="36"/>
      <c r="Q386" s="36"/>
      <c r="R386" s="36"/>
      <c r="S386" s="36"/>
      <c r="T386" s="65"/>
      <c r="AT386" s="18" t="s">
        <v>392</v>
      </c>
      <c r="AU386" s="18" t="s">
        <v>88</v>
      </c>
    </row>
    <row r="387" spans="2:51" s="10" customFormat="1" ht="22.5" customHeight="1">
      <c r="B387" s="174"/>
      <c r="D387" s="170" t="s">
        <v>214</v>
      </c>
      <c r="F387" s="183" t="s">
        <v>1049</v>
      </c>
      <c r="H387" s="184">
        <v>3.045</v>
      </c>
      <c r="I387" s="178"/>
      <c r="L387" s="174"/>
      <c r="M387" s="179"/>
      <c r="N387" s="180"/>
      <c r="O387" s="180"/>
      <c r="P387" s="180"/>
      <c r="Q387" s="180"/>
      <c r="R387" s="180"/>
      <c r="S387" s="180"/>
      <c r="T387" s="181"/>
      <c r="AT387" s="175" t="s">
        <v>214</v>
      </c>
      <c r="AU387" s="175" t="s">
        <v>88</v>
      </c>
      <c r="AV387" s="10" t="s">
        <v>88</v>
      </c>
      <c r="AW387" s="10" t="s">
        <v>4</v>
      </c>
      <c r="AX387" s="10" t="s">
        <v>23</v>
      </c>
      <c r="AY387" s="175" t="s">
        <v>200</v>
      </c>
    </row>
    <row r="388" spans="2:65" s="1" customFormat="1" ht="31.5" customHeight="1">
      <c r="B388" s="157"/>
      <c r="C388" s="158" t="s">
        <v>573</v>
      </c>
      <c r="D388" s="158" t="s">
        <v>201</v>
      </c>
      <c r="E388" s="159" t="s">
        <v>1098</v>
      </c>
      <c r="F388" s="160" t="s">
        <v>1099</v>
      </c>
      <c r="G388" s="161" t="s">
        <v>740</v>
      </c>
      <c r="H388" s="162">
        <v>1</v>
      </c>
      <c r="I388" s="163"/>
      <c r="J388" s="164">
        <f>ROUND(I388*H388,2)</f>
        <v>0</v>
      </c>
      <c r="K388" s="160" t="s">
        <v>741</v>
      </c>
      <c r="L388" s="35"/>
      <c r="M388" s="165" t="s">
        <v>78</v>
      </c>
      <c r="N388" s="166" t="s">
        <v>50</v>
      </c>
      <c r="O388" s="36"/>
      <c r="P388" s="167">
        <f>O388*H388</f>
        <v>0</v>
      </c>
      <c r="Q388" s="167">
        <v>0.0001</v>
      </c>
      <c r="R388" s="167">
        <f>Q388*H388</f>
        <v>0.0001</v>
      </c>
      <c r="S388" s="167">
        <v>0</v>
      </c>
      <c r="T388" s="168">
        <f>S388*H388</f>
        <v>0</v>
      </c>
      <c r="AR388" s="18" t="s">
        <v>206</v>
      </c>
      <c r="AT388" s="18" t="s">
        <v>201</v>
      </c>
      <c r="AU388" s="18" t="s">
        <v>88</v>
      </c>
      <c r="AY388" s="18" t="s">
        <v>200</v>
      </c>
      <c r="BE388" s="169">
        <f>IF(N388="základní",J388,0)</f>
        <v>0</v>
      </c>
      <c r="BF388" s="169">
        <f>IF(N388="snížená",J388,0)</f>
        <v>0</v>
      </c>
      <c r="BG388" s="169">
        <f>IF(N388="zákl. přenesená",J388,0)</f>
        <v>0</v>
      </c>
      <c r="BH388" s="169">
        <f>IF(N388="sníž. přenesená",J388,0)</f>
        <v>0</v>
      </c>
      <c r="BI388" s="169">
        <f>IF(N388="nulová",J388,0)</f>
        <v>0</v>
      </c>
      <c r="BJ388" s="18" t="s">
        <v>23</v>
      </c>
      <c r="BK388" s="169">
        <f>ROUND(I388*H388,2)</f>
        <v>0</v>
      </c>
      <c r="BL388" s="18" t="s">
        <v>206</v>
      </c>
      <c r="BM388" s="18" t="s">
        <v>1100</v>
      </c>
    </row>
    <row r="389" spans="2:47" s="1" customFormat="1" ht="30" customHeight="1">
      <c r="B389" s="35"/>
      <c r="D389" s="170" t="s">
        <v>392</v>
      </c>
      <c r="F389" s="201" t="s">
        <v>1101</v>
      </c>
      <c r="I389" s="133"/>
      <c r="L389" s="35"/>
      <c r="M389" s="64"/>
      <c r="N389" s="36"/>
      <c r="O389" s="36"/>
      <c r="P389" s="36"/>
      <c r="Q389" s="36"/>
      <c r="R389" s="36"/>
      <c r="S389" s="36"/>
      <c r="T389" s="65"/>
      <c r="AT389" s="18" t="s">
        <v>392</v>
      </c>
      <c r="AU389" s="18" t="s">
        <v>88</v>
      </c>
    </row>
    <row r="390" spans="2:65" s="1" customFormat="1" ht="31.5" customHeight="1">
      <c r="B390" s="157"/>
      <c r="C390" s="202" t="s">
        <v>578</v>
      </c>
      <c r="D390" s="202" t="s">
        <v>265</v>
      </c>
      <c r="E390" s="203" t="s">
        <v>1102</v>
      </c>
      <c r="F390" s="204" t="s">
        <v>1103</v>
      </c>
      <c r="G390" s="205" t="s">
        <v>740</v>
      </c>
      <c r="H390" s="206">
        <v>1.015</v>
      </c>
      <c r="I390" s="207"/>
      <c r="J390" s="208">
        <f>ROUND(I390*H390,2)</f>
        <v>0</v>
      </c>
      <c r="K390" s="204" t="s">
        <v>741</v>
      </c>
      <c r="L390" s="209"/>
      <c r="M390" s="210" t="s">
        <v>78</v>
      </c>
      <c r="N390" s="211" t="s">
        <v>50</v>
      </c>
      <c r="O390" s="36"/>
      <c r="P390" s="167">
        <f>O390*H390</f>
        <v>0</v>
      </c>
      <c r="Q390" s="167">
        <v>0.115</v>
      </c>
      <c r="R390" s="167">
        <f>Q390*H390</f>
        <v>0.116725</v>
      </c>
      <c r="S390" s="167">
        <v>0</v>
      </c>
      <c r="T390" s="168">
        <f>S390*H390</f>
        <v>0</v>
      </c>
      <c r="AR390" s="18" t="s">
        <v>253</v>
      </c>
      <c r="AT390" s="18" t="s">
        <v>265</v>
      </c>
      <c r="AU390" s="18" t="s">
        <v>88</v>
      </c>
      <c r="AY390" s="18" t="s">
        <v>200</v>
      </c>
      <c r="BE390" s="169">
        <f>IF(N390="základní",J390,0)</f>
        <v>0</v>
      </c>
      <c r="BF390" s="169">
        <f>IF(N390="snížená",J390,0)</f>
        <v>0</v>
      </c>
      <c r="BG390" s="169">
        <f>IF(N390="zákl. přenesená",J390,0)</f>
        <v>0</v>
      </c>
      <c r="BH390" s="169">
        <f>IF(N390="sníž. přenesená",J390,0)</f>
        <v>0</v>
      </c>
      <c r="BI390" s="169">
        <f>IF(N390="nulová",J390,0)</f>
        <v>0</v>
      </c>
      <c r="BJ390" s="18" t="s">
        <v>23</v>
      </c>
      <c r="BK390" s="169">
        <f>ROUND(I390*H390,2)</f>
        <v>0</v>
      </c>
      <c r="BL390" s="18" t="s">
        <v>206</v>
      </c>
      <c r="BM390" s="18" t="s">
        <v>1104</v>
      </c>
    </row>
    <row r="391" spans="2:47" s="1" customFormat="1" ht="30" customHeight="1">
      <c r="B391" s="35"/>
      <c r="D391" s="172" t="s">
        <v>392</v>
      </c>
      <c r="F391" s="185" t="s">
        <v>1105</v>
      </c>
      <c r="I391" s="133"/>
      <c r="L391" s="35"/>
      <c r="M391" s="64"/>
      <c r="N391" s="36"/>
      <c r="O391" s="36"/>
      <c r="P391" s="36"/>
      <c r="Q391" s="36"/>
      <c r="R391" s="36"/>
      <c r="S391" s="36"/>
      <c r="T391" s="65"/>
      <c r="AT391" s="18" t="s">
        <v>392</v>
      </c>
      <c r="AU391" s="18" t="s">
        <v>88</v>
      </c>
    </row>
    <row r="392" spans="2:51" s="10" customFormat="1" ht="22.5" customHeight="1">
      <c r="B392" s="174"/>
      <c r="D392" s="170" t="s">
        <v>214</v>
      </c>
      <c r="F392" s="183" t="s">
        <v>1040</v>
      </c>
      <c r="H392" s="184">
        <v>1.015</v>
      </c>
      <c r="I392" s="178"/>
      <c r="L392" s="174"/>
      <c r="M392" s="179"/>
      <c r="N392" s="180"/>
      <c r="O392" s="180"/>
      <c r="P392" s="180"/>
      <c r="Q392" s="180"/>
      <c r="R392" s="180"/>
      <c r="S392" s="180"/>
      <c r="T392" s="181"/>
      <c r="AT392" s="175" t="s">
        <v>214</v>
      </c>
      <c r="AU392" s="175" t="s">
        <v>88</v>
      </c>
      <c r="AV392" s="10" t="s">
        <v>88</v>
      </c>
      <c r="AW392" s="10" t="s">
        <v>4</v>
      </c>
      <c r="AX392" s="10" t="s">
        <v>23</v>
      </c>
      <c r="AY392" s="175" t="s">
        <v>200</v>
      </c>
    </row>
    <row r="393" spans="2:65" s="1" customFormat="1" ht="22.5" customHeight="1">
      <c r="B393" s="157"/>
      <c r="C393" s="158" t="s">
        <v>583</v>
      </c>
      <c r="D393" s="158" t="s">
        <v>201</v>
      </c>
      <c r="E393" s="159" t="s">
        <v>1106</v>
      </c>
      <c r="F393" s="160" t="s">
        <v>1107</v>
      </c>
      <c r="G393" s="161" t="s">
        <v>840</v>
      </c>
      <c r="H393" s="162">
        <v>131.6</v>
      </c>
      <c r="I393" s="163"/>
      <c r="J393" s="164">
        <f>ROUND(I393*H393,2)</f>
        <v>0</v>
      </c>
      <c r="K393" s="160" t="s">
        <v>741</v>
      </c>
      <c r="L393" s="35"/>
      <c r="M393" s="165" t="s">
        <v>78</v>
      </c>
      <c r="N393" s="166" t="s">
        <v>50</v>
      </c>
      <c r="O393" s="36"/>
      <c r="P393" s="167">
        <f>O393*H393</f>
        <v>0</v>
      </c>
      <c r="Q393" s="167">
        <v>0.00177</v>
      </c>
      <c r="R393" s="167">
        <f>Q393*H393</f>
        <v>0.232932</v>
      </c>
      <c r="S393" s="167">
        <v>0</v>
      </c>
      <c r="T393" s="168">
        <f>S393*H393</f>
        <v>0</v>
      </c>
      <c r="AR393" s="18" t="s">
        <v>206</v>
      </c>
      <c r="AT393" s="18" t="s">
        <v>201</v>
      </c>
      <c r="AU393" s="18" t="s">
        <v>88</v>
      </c>
      <c r="AY393" s="18" t="s">
        <v>200</v>
      </c>
      <c r="BE393" s="169">
        <f>IF(N393="základní",J393,0)</f>
        <v>0</v>
      </c>
      <c r="BF393" s="169">
        <f>IF(N393="snížená",J393,0)</f>
        <v>0</v>
      </c>
      <c r="BG393" s="169">
        <f>IF(N393="zákl. přenesená",J393,0)</f>
        <v>0</v>
      </c>
      <c r="BH393" s="169">
        <f>IF(N393="sníž. přenesená",J393,0)</f>
        <v>0</v>
      </c>
      <c r="BI393" s="169">
        <f>IF(N393="nulová",J393,0)</f>
        <v>0</v>
      </c>
      <c r="BJ393" s="18" t="s">
        <v>23</v>
      </c>
      <c r="BK393" s="169">
        <f>ROUND(I393*H393,2)</f>
        <v>0</v>
      </c>
      <c r="BL393" s="18" t="s">
        <v>206</v>
      </c>
      <c r="BM393" s="18" t="s">
        <v>1108</v>
      </c>
    </row>
    <row r="394" spans="2:47" s="1" customFormat="1" ht="30" customHeight="1">
      <c r="B394" s="35"/>
      <c r="D394" s="170" t="s">
        <v>392</v>
      </c>
      <c r="F394" s="201" t="s">
        <v>1109</v>
      </c>
      <c r="I394" s="133"/>
      <c r="L394" s="35"/>
      <c r="M394" s="64"/>
      <c r="N394" s="36"/>
      <c r="O394" s="36"/>
      <c r="P394" s="36"/>
      <c r="Q394" s="36"/>
      <c r="R394" s="36"/>
      <c r="S394" s="36"/>
      <c r="T394" s="65"/>
      <c r="AT394" s="18" t="s">
        <v>392</v>
      </c>
      <c r="AU394" s="18" t="s">
        <v>88</v>
      </c>
    </row>
    <row r="395" spans="2:65" s="1" customFormat="1" ht="22.5" customHeight="1">
      <c r="B395" s="157"/>
      <c r="C395" s="158" t="s">
        <v>588</v>
      </c>
      <c r="D395" s="158" t="s">
        <v>201</v>
      </c>
      <c r="E395" s="159" t="s">
        <v>1110</v>
      </c>
      <c r="F395" s="160" t="s">
        <v>1111</v>
      </c>
      <c r="G395" s="161" t="s">
        <v>840</v>
      </c>
      <c r="H395" s="162">
        <v>175.8</v>
      </c>
      <c r="I395" s="163"/>
      <c r="J395" s="164">
        <f>ROUND(I395*H395,2)</f>
        <v>0</v>
      </c>
      <c r="K395" s="160" t="s">
        <v>741</v>
      </c>
      <c r="L395" s="35"/>
      <c r="M395" s="165" t="s">
        <v>78</v>
      </c>
      <c r="N395" s="166" t="s">
        <v>50</v>
      </c>
      <c r="O395" s="36"/>
      <c r="P395" s="167">
        <f>O395*H395</f>
        <v>0</v>
      </c>
      <c r="Q395" s="167">
        <v>0.00482</v>
      </c>
      <c r="R395" s="167">
        <f>Q395*H395</f>
        <v>0.847356</v>
      </c>
      <c r="S395" s="167">
        <v>0</v>
      </c>
      <c r="T395" s="168">
        <f>S395*H395</f>
        <v>0</v>
      </c>
      <c r="AR395" s="18" t="s">
        <v>206</v>
      </c>
      <c r="AT395" s="18" t="s">
        <v>201</v>
      </c>
      <c r="AU395" s="18" t="s">
        <v>88</v>
      </c>
      <c r="AY395" s="18" t="s">
        <v>200</v>
      </c>
      <c r="BE395" s="169">
        <f>IF(N395="základní",J395,0)</f>
        <v>0</v>
      </c>
      <c r="BF395" s="169">
        <f>IF(N395="snížená",J395,0)</f>
        <v>0</v>
      </c>
      <c r="BG395" s="169">
        <f>IF(N395="zákl. přenesená",J395,0)</f>
        <v>0</v>
      </c>
      <c r="BH395" s="169">
        <f>IF(N395="sníž. přenesená",J395,0)</f>
        <v>0</v>
      </c>
      <c r="BI395" s="169">
        <f>IF(N395="nulová",J395,0)</f>
        <v>0</v>
      </c>
      <c r="BJ395" s="18" t="s">
        <v>23</v>
      </c>
      <c r="BK395" s="169">
        <f>ROUND(I395*H395,2)</f>
        <v>0</v>
      </c>
      <c r="BL395" s="18" t="s">
        <v>206</v>
      </c>
      <c r="BM395" s="18" t="s">
        <v>1112</v>
      </c>
    </row>
    <row r="396" spans="2:47" s="1" customFormat="1" ht="30" customHeight="1">
      <c r="B396" s="35"/>
      <c r="D396" s="170" t="s">
        <v>392</v>
      </c>
      <c r="F396" s="201" t="s">
        <v>1113</v>
      </c>
      <c r="I396" s="133"/>
      <c r="L396" s="35"/>
      <c r="M396" s="64"/>
      <c r="N396" s="36"/>
      <c r="O396" s="36"/>
      <c r="P396" s="36"/>
      <c r="Q396" s="36"/>
      <c r="R396" s="36"/>
      <c r="S396" s="36"/>
      <c r="T396" s="65"/>
      <c r="AT396" s="18" t="s">
        <v>392</v>
      </c>
      <c r="AU396" s="18" t="s">
        <v>88</v>
      </c>
    </row>
    <row r="397" spans="2:65" s="1" customFormat="1" ht="22.5" customHeight="1">
      <c r="B397" s="157"/>
      <c r="C397" s="158" t="s">
        <v>593</v>
      </c>
      <c r="D397" s="158" t="s">
        <v>201</v>
      </c>
      <c r="E397" s="159" t="s">
        <v>1114</v>
      </c>
      <c r="F397" s="160" t="s">
        <v>1115</v>
      </c>
      <c r="G397" s="161" t="s">
        <v>840</v>
      </c>
      <c r="H397" s="162">
        <v>90.6</v>
      </c>
      <c r="I397" s="163"/>
      <c r="J397" s="164">
        <f>ROUND(I397*H397,2)</f>
        <v>0</v>
      </c>
      <c r="K397" s="160" t="s">
        <v>741</v>
      </c>
      <c r="L397" s="35"/>
      <c r="M397" s="165" t="s">
        <v>78</v>
      </c>
      <c r="N397" s="166" t="s">
        <v>50</v>
      </c>
      <c r="O397" s="36"/>
      <c r="P397" s="167">
        <f>O397*H397</f>
        <v>0</v>
      </c>
      <c r="Q397" s="167">
        <v>0.01856</v>
      </c>
      <c r="R397" s="167">
        <f>Q397*H397</f>
        <v>1.681536</v>
      </c>
      <c r="S397" s="167">
        <v>0</v>
      </c>
      <c r="T397" s="168">
        <f>S397*H397</f>
        <v>0</v>
      </c>
      <c r="AR397" s="18" t="s">
        <v>206</v>
      </c>
      <c r="AT397" s="18" t="s">
        <v>201</v>
      </c>
      <c r="AU397" s="18" t="s">
        <v>88</v>
      </c>
      <c r="AY397" s="18" t="s">
        <v>200</v>
      </c>
      <c r="BE397" s="169">
        <f>IF(N397="základní",J397,0)</f>
        <v>0</v>
      </c>
      <c r="BF397" s="169">
        <f>IF(N397="snížená",J397,0)</f>
        <v>0</v>
      </c>
      <c r="BG397" s="169">
        <f>IF(N397="zákl. přenesená",J397,0)</f>
        <v>0</v>
      </c>
      <c r="BH397" s="169">
        <f>IF(N397="sníž. přenesená",J397,0)</f>
        <v>0</v>
      </c>
      <c r="BI397" s="169">
        <f>IF(N397="nulová",J397,0)</f>
        <v>0</v>
      </c>
      <c r="BJ397" s="18" t="s">
        <v>23</v>
      </c>
      <c r="BK397" s="169">
        <f>ROUND(I397*H397,2)</f>
        <v>0</v>
      </c>
      <c r="BL397" s="18" t="s">
        <v>206</v>
      </c>
      <c r="BM397" s="18" t="s">
        <v>1116</v>
      </c>
    </row>
    <row r="398" spans="2:47" s="1" customFormat="1" ht="30" customHeight="1">
      <c r="B398" s="35"/>
      <c r="D398" s="170" t="s">
        <v>392</v>
      </c>
      <c r="F398" s="201" t="s">
        <v>1117</v>
      </c>
      <c r="I398" s="133"/>
      <c r="L398" s="35"/>
      <c r="M398" s="64"/>
      <c r="N398" s="36"/>
      <c r="O398" s="36"/>
      <c r="P398" s="36"/>
      <c r="Q398" s="36"/>
      <c r="R398" s="36"/>
      <c r="S398" s="36"/>
      <c r="T398" s="65"/>
      <c r="AT398" s="18" t="s">
        <v>392</v>
      </c>
      <c r="AU398" s="18" t="s">
        <v>88</v>
      </c>
    </row>
    <row r="399" spans="2:65" s="1" customFormat="1" ht="22.5" customHeight="1">
      <c r="B399" s="157"/>
      <c r="C399" s="158" t="s">
        <v>598</v>
      </c>
      <c r="D399" s="158" t="s">
        <v>201</v>
      </c>
      <c r="E399" s="159" t="s">
        <v>1118</v>
      </c>
      <c r="F399" s="160" t="s">
        <v>1119</v>
      </c>
      <c r="G399" s="161" t="s">
        <v>840</v>
      </c>
      <c r="H399" s="162">
        <v>260.1</v>
      </c>
      <c r="I399" s="163"/>
      <c r="J399" s="164">
        <f>ROUND(I399*H399,2)</f>
        <v>0</v>
      </c>
      <c r="K399" s="160" t="s">
        <v>741</v>
      </c>
      <c r="L399" s="35"/>
      <c r="M399" s="165" t="s">
        <v>78</v>
      </c>
      <c r="N399" s="166" t="s">
        <v>50</v>
      </c>
      <c r="O399" s="36"/>
      <c r="P399" s="167">
        <f>O399*H399</f>
        <v>0</v>
      </c>
      <c r="Q399" s="167">
        <v>0.03173</v>
      </c>
      <c r="R399" s="167">
        <f>Q399*H399</f>
        <v>8.252973</v>
      </c>
      <c r="S399" s="167">
        <v>0</v>
      </c>
      <c r="T399" s="168">
        <f>S399*H399</f>
        <v>0</v>
      </c>
      <c r="AR399" s="18" t="s">
        <v>206</v>
      </c>
      <c r="AT399" s="18" t="s">
        <v>201</v>
      </c>
      <c r="AU399" s="18" t="s">
        <v>88</v>
      </c>
      <c r="AY399" s="18" t="s">
        <v>200</v>
      </c>
      <c r="BE399" s="169">
        <f>IF(N399="základní",J399,0)</f>
        <v>0</v>
      </c>
      <c r="BF399" s="169">
        <f>IF(N399="snížená",J399,0)</f>
        <v>0</v>
      </c>
      <c r="BG399" s="169">
        <f>IF(N399="zákl. přenesená",J399,0)</f>
        <v>0</v>
      </c>
      <c r="BH399" s="169">
        <f>IF(N399="sníž. přenesená",J399,0)</f>
        <v>0</v>
      </c>
      <c r="BI399" s="169">
        <f>IF(N399="nulová",J399,0)</f>
        <v>0</v>
      </c>
      <c r="BJ399" s="18" t="s">
        <v>23</v>
      </c>
      <c r="BK399" s="169">
        <f>ROUND(I399*H399,2)</f>
        <v>0</v>
      </c>
      <c r="BL399" s="18" t="s">
        <v>206</v>
      </c>
      <c r="BM399" s="18" t="s">
        <v>1120</v>
      </c>
    </row>
    <row r="400" spans="2:47" s="1" customFormat="1" ht="30" customHeight="1">
      <c r="B400" s="35"/>
      <c r="D400" s="170" t="s">
        <v>392</v>
      </c>
      <c r="F400" s="201" t="s">
        <v>1121</v>
      </c>
      <c r="I400" s="133"/>
      <c r="L400" s="35"/>
      <c r="M400" s="64"/>
      <c r="N400" s="36"/>
      <c r="O400" s="36"/>
      <c r="P400" s="36"/>
      <c r="Q400" s="36"/>
      <c r="R400" s="36"/>
      <c r="S400" s="36"/>
      <c r="T400" s="65"/>
      <c r="AT400" s="18" t="s">
        <v>392</v>
      </c>
      <c r="AU400" s="18" t="s">
        <v>88</v>
      </c>
    </row>
    <row r="401" spans="2:65" s="1" customFormat="1" ht="22.5" customHeight="1">
      <c r="B401" s="157"/>
      <c r="C401" s="158" t="s">
        <v>603</v>
      </c>
      <c r="D401" s="158" t="s">
        <v>201</v>
      </c>
      <c r="E401" s="159" t="s">
        <v>1122</v>
      </c>
      <c r="F401" s="160" t="s">
        <v>1123</v>
      </c>
      <c r="G401" s="161" t="s">
        <v>740</v>
      </c>
      <c r="H401" s="162">
        <v>1</v>
      </c>
      <c r="I401" s="163"/>
      <c r="J401" s="164">
        <f>ROUND(I401*H401,2)</f>
        <v>0</v>
      </c>
      <c r="K401" s="160" t="s">
        <v>78</v>
      </c>
      <c r="L401" s="35"/>
      <c r="M401" s="165" t="s">
        <v>78</v>
      </c>
      <c r="N401" s="166" t="s">
        <v>50</v>
      </c>
      <c r="O401" s="36"/>
      <c r="P401" s="167">
        <f>O401*H401</f>
        <v>0</v>
      </c>
      <c r="Q401" s="167">
        <v>8E-05</v>
      </c>
      <c r="R401" s="167">
        <f>Q401*H401</f>
        <v>8E-05</v>
      </c>
      <c r="S401" s="167">
        <v>0</v>
      </c>
      <c r="T401" s="168">
        <f>S401*H401</f>
        <v>0</v>
      </c>
      <c r="AR401" s="18" t="s">
        <v>206</v>
      </c>
      <c r="AT401" s="18" t="s">
        <v>201</v>
      </c>
      <c r="AU401" s="18" t="s">
        <v>88</v>
      </c>
      <c r="AY401" s="18" t="s">
        <v>200</v>
      </c>
      <c r="BE401" s="169">
        <f>IF(N401="základní",J401,0)</f>
        <v>0</v>
      </c>
      <c r="BF401" s="169">
        <f>IF(N401="snížená",J401,0)</f>
        <v>0</v>
      </c>
      <c r="BG401" s="169">
        <f>IF(N401="zákl. přenesená",J401,0)</f>
        <v>0</v>
      </c>
      <c r="BH401" s="169">
        <f>IF(N401="sníž. přenesená",J401,0)</f>
        <v>0</v>
      </c>
      <c r="BI401" s="169">
        <f>IF(N401="nulová",J401,0)</f>
        <v>0</v>
      </c>
      <c r="BJ401" s="18" t="s">
        <v>23</v>
      </c>
      <c r="BK401" s="169">
        <f>ROUND(I401*H401,2)</f>
        <v>0</v>
      </c>
      <c r="BL401" s="18" t="s">
        <v>206</v>
      </c>
      <c r="BM401" s="18" t="s">
        <v>1124</v>
      </c>
    </row>
    <row r="402" spans="2:47" s="1" customFormat="1" ht="30" customHeight="1">
      <c r="B402" s="35"/>
      <c r="D402" s="170" t="s">
        <v>392</v>
      </c>
      <c r="F402" s="201" t="s">
        <v>1125</v>
      </c>
      <c r="I402" s="133"/>
      <c r="L402" s="35"/>
      <c r="M402" s="64"/>
      <c r="N402" s="36"/>
      <c r="O402" s="36"/>
      <c r="P402" s="36"/>
      <c r="Q402" s="36"/>
      <c r="R402" s="36"/>
      <c r="S402" s="36"/>
      <c r="T402" s="65"/>
      <c r="AT402" s="18" t="s">
        <v>392</v>
      </c>
      <c r="AU402" s="18" t="s">
        <v>88</v>
      </c>
    </row>
    <row r="403" spans="2:65" s="1" customFormat="1" ht="22.5" customHeight="1">
      <c r="B403" s="157"/>
      <c r="C403" s="202" t="s">
        <v>137</v>
      </c>
      <c r="D403" s="202" t="s">
        <v>265</v>
      </c>
      <c r="E403" s="203" t="s">
        <v>1126</v>
      </c>
      <c r="F403" s="204" t="s">
        <v>1127</v>
      </c>
      <c r="G403" s="205" t="s">
        <v>740</v>
      </c>
      <c r="H403" s="206">
        <v>1.015</v>
      </c>
      <c r="I403" s="207"/>
      <c r="J403" s="208">
        <f>ROUND(I403*H403,2)</f>
        <v>0</v>
      </c>
      <c r="K403" s="204" t="s">
        <v>78</v>
      </c>
      <c r="L403" s="209"/>
      <c r="M403" s="210" t="s">
        <v>78</v>
      </c>
      <c r="N403" s="211" t="s">
        <v>50</v>
      </c>
      <c r="O403" s="36"/>
      <c r="P403" s="167">
        <f>O403*H403</f>
        <v>0</v>
      </c>
      <c r="Q403" s="167">
        <v>0.0009</v>
      </c>
      <c r="R403" s="167">
        <f>Q403*H403</f>
        <v>0.0009134999999999999</v>
      </c>
      <c r="S403" s="167">
        <v>0</v>
      </c>
      <c r="T403" s="168">
        <f>S403*H403</f>
        <v>0</v>
      </c>
      <c r="AR403" s="18" t="s">
        <v>253</v>
      </c>
      <c r="AT403" s="18" t="s">
        <v>265</v>
      </c>
      <c r="AU403" s="18" t="s">
        <v>88</v>
      </c>
      <c r="AY403" s="18" t="s">
        <v>200</v>
      </c>
      <c r="BE403" s="169">
        <f>IF(N403="základní",J403,0)</f>
        <v>0</v>
      </c>
      <c r="BF403" s="169">
        <f>IF(N403="snížená",J403,0)</f>
        <v>0</v>
      </c>
      <c r="BG403" s="169">
        <f>IF(N403="zákl. přenesená",J403,0)</f>
        <v>0</v>
      </c>
      <c r="BH403" s="169">
        <f>IF(N403="sníž. přenesená",J403,0)</f>
        <v>0</v>
      </c>
      <c r="BI403" s="169">
        <f>IF(N403="nulová",J403,0)</f>
        <v>0</v>
      </c>
      <c r="BJ403" s="18" t="s">
        <v>23</v>
      </c>
      <c r="BK403" s="169">
        <f>ROUND(I403*H403,2)</f>
        <v>0</v>
      </c>
      <c r="BL403" s="18" t="s">
        <v>206</v>
      </c>
      <c r="BM403" s="18" t="s">
        <v>1128</v>
      </c>
    </row>
    <row r="404" spans="2:47" s="1" customFormat="1" ht="30" customHeight="1">
      <c r="B404" s="35"/>
      <c r="D404" s="172" t="s">
        <v>392</v>
      </c>
      <c r="F404" s="185" t="s">
        <v>1129</v>
      </c>
      <c r="I404" s="133"/>
      <c r="L404" s="35"/>
      <c r="M404" s="64"/>
      <c r="N404" s="36"/>
      <c r="O404" s="36"/>
      <c r="P404" s="36"/>
      <c r="Q404" s="36"/>
      <c r="R404" s="36"/>
      <c r="S404" s="36"/>
      <c r="T404" s="65"/>
      <c r="AT404" s="18" t="s">
        <v>392</v>
      </c>
      <c r="AU404" s="18" t="s">
        <v>88</v>
      </c>
    </row>
    <row r="405" spans="2:47" s="1" customFormat="1" ht="30" customHeight="1">
      <c r="B405" s="35"/>
      <c r="D405" s="172" t="s">
        <v>208</v>
      </c>
      <c r="F405" s="173" t="s">
        <v>1130</v>
      </c>
      <c r="I405" s="133"/>
      <c r="L405" s="35"/>
      <c r="M405" s="64"/>
      <c r="N405" s="36"/>
      <c r="O405" s="36"/>
      <c r="P405" s="36"/>
      <c r="Q405" s="36"/>
      <c r="R405" s="36"/>
      <c r="S405" s="36"/>
      <c r="T405" s="65"/>
      <c r="AT405" s="18" t="s">
        <v>208</v>
      </c>
      <c r="AU405" s="18" t="s">
        <v>88</v>
      </c>
    </row>
    <row r="406" spans="2:51" s="10" customFormat="1" ht="22.5" customHeight="1">
      <c r="B406" s="174"/>
      <c r="D406" s="170" t="s">
        <v>214</v>
      </c>
      <c r="F406" s="183" t="s">
        <v>1040</v>
      </c>
      <c r="H406" s="184">
        <v>1.015</v>
      </c>
      <c r="I406" s="178"/>
      <c r="L406" s="174"/>
      <c r="M406" s="179"/>
      <c r="N406" s="180"/>
      <c r="O406" s="180"/>
      <c r="P406" s="180"/>
      <c r="Q406" s="180"/>
      <c r="R406" s="180"/>
      <c r="S406" s="180"/>
      <c r="T406" s="181"/>
      <c r="AT406" s="175" t="s">
        <v>214</v>
      </c>
      <c r="AU406" s="175" t="s">
        <v>88</v>
      </c>
      <c r="AV406" s="10" t="s">
        <v>88</v>
      </c>
      <c r="AW406" s="10" t="s">
        <v>4</v>
      </c>
      <c r="AX406" s="10" t="s">
        <v>23</v>
      </c>
      <c r="AY406" s="175" t="s">
        <v>200</v>
      </c>
    </row>
    <row r="407" spans="2:65" s="1" customFormat="1" ht="22.5" customHeight="1">
      <c r="B407" s="157"/>
      <c r="C407" s="158" t="s">
        <v>611</v>
      </c>
      <c r="D407" s="158" t="s">
        <v>201</v>
      </c>
      <c r="E407" s="159" t="s">
        <v>1131</v>
      </c>
      <c r="F407" s="160" t="s">
        <v>1132</v>
      </c>
      <c r="G407" s="161" t="s">
        <v>740</v>
      </c>
      <c r="H407" s="162">
        <v>6</v>
      </c>
      <c r="I407" s="163"/>
      <c r="J407" s="164">
        <f>ROUND(I407*H407,2)</f>
        <v>0</v>
      </c>
      <c r="K407" s="160" t="s">
        <v>78</v>
      </c>
      <c r="L407" s="35"/>
      <c r="M407" s="165" t="s">
        <v>78</v>
      </c>
      <c r="N407" s="166" t="s">
        <v>50</v>
      </c>
      <c r="O407" s="36"/>
      <c r="P407" s="167">
        <f>O407*H407</f>
        <v>0</v>
      </c>
      <c r="Q407" s="167">
        <v>8E-05</v>
      </c>
      <c r="R407" s="167">
        <f>Q407*H407</f>
        <v>0.00048000000000000007</v>
      </c>
      <c r="S407" s="167">
        <v>0</v>
      </c>
      <c r="T407" s="168">
        <f>S407*H407</f>
        <v>0</v>
      </c>
      <c r="AR407" s="18" t="s">
        <v>206</v>
      </c>
      <c r="AT407" s="18" t="s">
        <v>201</v>
      </c>
      <c r="AU407" s="18" t="s">
        <v>88</v>
      </c>
      <c r="AY407" s="18" t="s">
        <v>200</v>
      </c>
      <c r="BE407" s="169">
        <f>IF(N407="základní",J407,0)</f>
        <v>0</v>
      </c>
      <c r="BF407" s="169">
        <f>IF(N407="snížená",J407,0)</f>
        <v>0</v>
      </c>
      <c r="BG407" s="169">
        <f>IF(N407="zákl. přenesená",J407,0)</f>
        <v>0</v>
      </c>
      <c r="BH407" s="169">
        <f>IF(N407="sníž. přenesená",J407,0)</f>
        <v>0</v>
      </c>
      <c r="BI407" s="169">
        <f>IF(N407="nulová",J407,0)</f>
        <v>0</v>
      </c>
      <c r="BJ407" s="18" t="s">
        <v>23</v>
      </c>
      <c r="BK407" s="169">
        <f>ROUND(I407*H407,2)</f>
        <v>0</v>
      </c>
      <c r="BL407" s="18" t="s">
        <v>206</v>
      </c>
      <c r="BM407" s="18" t="s">
        <v>1133</v>
      </c>
    </row>
    <row r="408" spans="2:47" s="1" customFormat="1" ht="30" customHeight="1">
      <c r="B408" s="35"/>
      <c r="D408" s="170" t="s">
        <v>392</v>
      </c>
      <c r="F408" s="201" t="s">
        <v>1134</v>
      </c>
      <c r="I408" s="133"/>
      <c r="L408" s="35"/>
      <c r="M408" s="64"/>
      <c r="N408" s="36"/>
      <c r="O408" s="36"/>
      <c r="P408" s="36"/>
      <c r="Q408" s="36"/>
      <c r="R408" s="36"/>
      <c r="S408" s="36"/>
      <c r="T408" s="65"/>
      <c r="AT408" s="18" t="s">
        <v>392</v>
      </c>
      <c r="AU408" s="18" t="s">
        <v>88</v>
      </c>
    </row>
    <row r="409" spans="2:65" s="1" customFormat="1" ht="22.5" customHeight="1">
      <c r="B409" s="157"/>
      <c r="C409" s="202" t="s">
        <v>615</v>
      </c>
      <c r="D409" s="202" t="s">
        <v>265</v>
      </c>
      <c r="E409" s="203" t="s">
        <v>1135</v>
      </c>
      <c r="F409" s="204" t="s">
        <v>1136</v>
      </c>
      <c r="G409" s="205" t="s">
        <v>740</v>
      </c>
      <c r="H409" s="206">
        <v>6.09</v>
      </c>
      <c r="I409" s="207"/>
      <c r="J409" s="208">
        <f>ROUND(I409*H409,2)</f>
        <v>0</v>
      </c>
      <c r="K409" s="204" t="s">
        <v>78</v>
      </c>
      <c r="L409" s="209"/>
      <c r="M409" s="210" t="s">
        <v>78</v>
      </c>
      <c r="N409" s="211" t="s">
        <v>50</v>
      </c>
      <c r="O409" s="36"/>
      <c r="P409" s="167">
        <f>O409*H409</f>
        <v>0</v>
      </c>
      <c r="Q409" s="167">
        <v>0.0009</v>
      </c>
      <c r="R409" s="167">
        <f>Q409*H409</f>
        <v>0.005481</v>
      </c>
      <c r="S409" s="167">
        <v>0</v>
      </c>
      <c r="T409" s="168">
        <f>S409*H409</f>
        <v>0</v>
      </c>
      <c r="AR409" s="18" t="s">
        <v>253</v>
      </c>
      <c r="AT409" s="18" t="s">
        <v>265</v>
      </c>
      <c r="AU409" s="18" t="s">
        <v>88</v>
      </c>
      <c r="AY409" s="18" t="s">
        <v>200</v>
      </c>
      <c r="BE409" s="169">
        <f>IF(N409="základní",J409,0)</f>
        <v>0</v>
      </c>
      <c r="BF409" s="169">
        <f>IF(N409="snížená",J409,0)</f>
        <v>0</v>
      </c>
      <c r="BG409" s="169">
        <f>IF(N409="zákl. přenesená",J409,0)</f>
        <v>0</v>
      </c>
      <c r="BH409" s="169">
        <f>IF(N409="sníž. přenesená",J409,0)</f>
        <v>0</v>
      </c>
      <c r="BI409" s="169">
        <f>IF(N409="nulová",J409,0)</f>
        <v>0</v>
      </c>
      <c r="BJ409" s="18" t="s">
        <v>23</v>
      </c>
      <c r="BK409" s="169">
        <f>ROUND(I409*H409,2)</f>
        <v>0</v>
      </c>
      <c r="BL409" s="18" t="s">
        <v>206</v>
      </c>
      <c r="BM409" s="18" t="s">
        <v>1137</v>
      </c>
    </row>
    <row r="410" spans="2:47" s="1" customFormat="1" ht="30" customHeight="1">
      <c r="B410" s="35"/>
      <c r="D410" s="172" t="s">
        <v>392</v>
      </c>
      <c r="F410" s="185" t="s">
        <v>1138</v>
      </c>
      <c r="I410" s="133"/>
      <c r="L410" s="35"/>
      <c r="M410" s="64"/>
      <c r="N410" s="36"/>
      <c r="O410" s="36"/>
      <c r="P410" s="36"/>
      <c r="Q410" s="36"/>
      <c r="R410" s="36"/>
      <c r="S410" s="36"/>
      <c r="T410" s="65"/>
      <c r="AT410" s="18" t="s">
        <v>392</v>
      </c>
      <c r="AU410" s="18" t="s">
        <v>88</v>
      </c>
    </row>
    <row r="411" spans="2:47" s="1" customFormat="1" ht="30" customHeight="1">
      <c r="B411" s="35"/>
      <c r="D411" s="172" t="s">
        <v>208</v>
      </c>
      <c r="F411" s="173" t="s">
        <v>1130</v>
      </c>
      <c r="I411" s="133"/>
      <c r="L411" s="35"/>
      <c r="M411" s="64"/>
      <c r="N411" s="36"/>
      <c r="O411" s="36"/>
      <c r="P411" s="36"/>
      <c r="Q411" s="36"/>
      <c r="R411" s="36"/>
      <c r="S411" s="36"/>
      <c r="T411" s="65"/>
      <c r="AT411" s="18" t="s">
        <v>208</v>
      </c>
      <c r="AU411" s="18" t="s">
        <v>88</v>
      </c>
    </row>
    <row r="412" spans="2:51" s="10" customFormat="1" ht="22.5" customHeight="1">
      <c r="B412" s="174"/>
      <c r="D412" s="170" t="s">
        <v>214</v>
      </c>
      <c r="F412" s="183" t="s">
        <v>1139</v>
      </c>
      <c r="H412" s="184">
        <v>6.09</v>
      </c>
      <c r="I412" s="178"/>
      <c r="L412" s="174"/>
      <c r="M412" s="179"/>
      <c r="N412" s="180"/>
      <c r="O412" s="180"/>
      <c r="P412" s="180"/>
      <c r="Q412" s="180"/>
      <c r="R412" s="180"/>
      <c r="S412" s="180"/>
      <c r="T412" s="181"/>
      <c r="AT412" s="175" t="s">
        <v>214</v>
      </c>
      <c r="AU412" s="175" t="s">
        <v>88</v>
      </c>
      <c r="AV412" s="10" t="s">
        <v>88</v>
      </c>
      <c r="AW412" s="10" t="s">
        <v>4</v>
      </c>
      <c r="AX412" s="10" t="s">
        <v>23</v>
      </c>
      <c r="AY412" s="175" t="s">
        <v>200</v>
      </c>
    </row>
    <row r="413" spans="2:65" s="1" customFormat="1" ht="31.5" customHeight="1">
      <c r="B413" s="157"/>
      <c r="C413" s="158" t="s">
        <v>620</v>
      </c>
      <c r="D413" s="158" t="s">
        <v>201</v>
      </c>
      <c r="E413" s="159" t="s">
        <v>1140</v>
      </c>
      <c r="F413" s="160" t="s">
        <v>1141</v>
      </c>
      <c r="G413" s="161" t="s">
        <v>740</v>
      </c>
      <c r="H413" s="162">
        <v>15</v>
      </c>
      <c r="I413" s="163"/>
      <c r="J413" s="164">
        <f>ROUND(I413*H413,2)</f>
        <v>0</v>
      </c>
      <c r="K413" s="160" t="s">
        <v>741</v>
      </c>
      <c r="L413" s="35"/>
      <c r="M413" s="165" t="s">
        <v>78</v>
      </c>
      <c r="N413" s="166" t="s">
        <v>50</v>
      </c>
      <c r="O413" s="36"/>
      <c r="P413" s="167">
        <f>O413*H413</f>
        <v>0</v>
      </c>
      <c r="Q413" s="167">
        <v>1E-05</v>
      </c>
      <c r="R413" s="167">
        <f>Q413*H413</f>
        <v>0.00015000000000000001</v>
      </c>
      <c r="S413" s="167">
        <v>0</v>
      </c>
      <c r="T413" s="168">
        <f>S413*H413</f>
        <v>0</v>
      </c>
      <c r="AR413" s="18" t="s">
        <v>206</v>
      </c>
      <c r="AT413" s="18" t="s">
        <v>201</v>
      </c>
      <c r="AU413" s="18" t="s">
        <v>88</v>
      </c>
      <c r="AY413" s="18" t="s">
        <v>200</v>
      </c>
      <c r="BE413" s="169">
        <f>IF(N413="základní",J413,0)</f>
        <v>0</v>
      </c>
      <c r="BF413" s="169">
        <f>IF(N413="snížená",J413,0)</f>
        <v>0</v>
      </c>
      <c r="BG413" s="169">
        <f>IF(N413="zákl. přenesená",J413,0)</f>
        <v>0</v>
      </c>
      <c r="BH413" s="169">
        <f>IF(N413="sníž. přenesená",J413,0)</f>
        <v>0</v>
      </c>
      <c r="BI413" s="169">
        <f>IF(N413="nulová",J413,0)</f>
        <v>0</v>
      </c>
      <c r="BJ413" s="18" t="s">
        <v>23</v>
      </c>
      <c r="BK413" s="169">
        <f>ROUND(I413*H413,2)</f>
        <v>0</v>
      </c>
      <c r="BL413" s="18" t="s">
        <v>206</v>
      </c>
      <c r="BM413" s="18" t="s">
        <v>1142</v>
      </c>
    </row>
    <row r="414" spans="2:47" s="1" customFormat="1" ht="30" customHeight="1">
      <c r="B414" s="35"/>
      <c r="D414" s="170" t="s">
        <v>392</v>
      </c>
      <c r="F414" s="201" t="s">
        <v>1143</v>
      </c>
      <c r="I414" s="133"/>
      <c r="L414" s="35"/>
      <c r="M414" s="64"/>
      <c r="N414" s="36"/>
      <c r="O414" s="36"/>
      <c r="P414" s="36"/>
      <c r="Q414" s="36"/>
      <c r="R414" s="36"/>
      <c r="S414" s="36"/>
      <c r="T414" s="65"/>
      <c r="AT414" s="18" t="s">
        <v>392</v>
      </c>
      <c r="AU414" s="18" t="s">
        <v>88</v>
      </c>
    </row>
    <row r="415" spans="2:65" s="1" customFormat="1" ht="22.5" customHeight="1">
      <c r="B415" s="157"/>
      <c r="C415" s="202" t="s">
        <v>627</v>
      </c>
      <c r="D415" s="202" t="s">
        <v>265</v>
      </c>
      <c r="E415" s="203" t="s">
        <v>1144</v>
      </c>
      <c r="F415" s="204" t="s">
        <v>1145</v>
      </c>
      <c r="G415" s="205" t="s">
        <v>740</v>
      </c>
      <c r="H415" s="206">
        <v>15.225</v>
      </c>
      <c r="I415" s="207"/>
      <c r="J415" s="208">
        <f>ROUND(I415*H415,2)</f>
        <v>0</v>
      </c>
      <c r="K415" s="204" t="s">
        <v>741</v>
      </c>
      <c r="L415" s="209"/>
      <c r="M415" s="210" t="s">
        <v>78</v>
      </c>
      <c r="N415" s="211" t="s">
        <v>50</v>
      </c>
      <c r="O415" s="36"/>
      <c r="P415" s="167">
        <f>O415*H415</f>
        <v>0</v>
      </c>
      <c r="Q415" s="167">
        <v>0.00041</v>
      </c>
      <c r="R415" s="167">
        <f>Q415*H415</f>
        <v>0.0062422499999999995</v>
      </c>
      <c r="S415" s="167">
        <v>0</v>
      </c>
      <c r="T415" s="168">
        <f>S415*H415</f>
        <v>0</v>
      </c>
      <c r="AR415" s="18" t="s">
        <v>253</v>
      </c>
      <c r="AT415" s="18" t="s">
        <v>265</v>
      </c>
      <c r="AU415" s="18" t="s">
        <v>88</v>
      </c>
      <c r="AY415" s="18" t="s">
        <v>200</v>
      </c>
      <c r="BE415" s="169">
        <f>IF(N415="základní",J415,0)</f>
        <v>0</v>
      </c>
      <c r="BF415" s="169">
        <f>IF(N415="snížená",J415,0)</f>
        <v>0</v>
      </c>
      <c r="BG415" s="169">
        <f>IF(N415="zákl. přenesená",J415,0)</f>
        <v>0</v>
      </c>
      <c r="BH415" s="169">
        <f>IF(N415="sníž. přenesená",J415,0)</f>
        <v>0</v>
      </c>
      <c r="BI415" s="169">
        <f>IF(N415="nulová",J415,0)</f>
        <v>0</v>
      </c>
      <c r="BJ415" s="18" t="s">
        <v>23</v>
      </c>
      <c r="BK415" s="169">
        <f>ROUND(I415*H415,2)</f>
        <v>0</v>
      </c>
      <c r="BL415" s="18" t="s">
        <v>206</v>
      </c>
      <c r="BM415" s="18" t="s">
        <v>1146</v>
      </c>
    </row>
    <row r="416" spans="2:47" s="1" customFormat="1" ht="30" customHeight="1">
      <c r="B416" s="35"/>
      <c r="D416" s="172" t="s">
        <v>392</v>
      </c>
      <c r="F416" s="185" t="s">
        <v>1147</v>
      </c>
      <c r="I416" s="133"/>
      <c r="L416" s="35"/>
      <c r="M416" s="64"/>
      <c r="N416" s="36"/>
      <c r="O416" s="36"/>
      <c r="P416" s="36"/>
      <c r="Q416" s="36"/>
      <c r="R416" s="36"/>
      <c r="S416" s="36"/>
      <c r="T416" s="65"/>
      <c r="AT416" s="18" t="s">
        <v>392</v>
      </c>
      <c r="AU416" s="18" t="s">
        <v>88</v>
      </c>
    </row>
    <row r="417" spans="2:51" s="10" customFormat="1" ht="22.5" customHeight="1">
      <c r="B417" s="174"/>
      <c r="D417" s="170" t="s">
        <v>214</v>
      </c>
      <c r="F417" s="183" t="s">
        <v>1148</v>
      </c>
      <c r="H417" s="184">
        <v>15.225</v>
      </c>
      <c r="I417" s="178"/>
      <c r="L417" s="174"/>
      <c r="M417" s="179"/>
      <c r="N417" s="180"/>
      <c r="O417" s="180"/>
      <c r="P417" s="180"/>
      <c r="Q417" s="180"/>
      <c r="R417" s="180"/>
      <c r="S417" s="180"/>
      <c r="T417" s="181"/>
      <c r="AT417" s="175" t="s">
        <v>214</v>
      </c>
      <c r="AU417" s="175" t="s">
        <v>88</v>
      </c>
      <c r="AV417" s="10" t="s">
        <v>88</v>
      </c>
      <c r="AW417" s="10" t="s">
        <v>4</v>
      </c>
      <c r="AX417" s="10" t="s">
        <v>23</v>
      </c>
      <c r="AY417" s="175" t="s">
        <v>200</v>
      </c>
    </row>
    <row r="418" spans="2:65" s="1" customFormat="1" ht="31.5" customHeight="1">
      <c r="B418" s="157"/>
      <c r="C418" s="158" t="s">
        <v>631</v>
      </c>
      <c r="D418" s="158" t="s">
        <v>201</v>
      </c>
      <c r="E418" s="159" t="s">
        <v>1149</v>
      </c>
      <c r="F418" s="160" t="s">
        <v>1150</v>
      </c>
      <c r="G418" s="161" t="s">
        <v>740</v>
      </c>
      <c r="H418" s="162">
        <v>8</v>
      </c>
      <c r="I418" s="163"/>
      <c r="J418" s="164">
        <f>ROUND(I418*H418,2)</f>
        <v>0</v>
      </c>
      <c r="K418" s="160" t="s">
        <v>741</v>
      </c>
      <c r="L418" s="35"/>
      <c r="M418" s="165" t="s">
        <v>78</v>
      </c>
      <c r="N418" s="166" t="s">
        <v>50</v>
      </c>
      <c r="O418" s="36"/>
      <c r="P418" s="167">
        <f>O418*H418</f>
        <v>0</v>
      </c>
      <c r="Q418" s="167">
        <v>3E-05</v>
      </c>
      <c r="R418" s="167">
        <f>Q418*H418</f>
        <v>0.00024</v>
      </c>
      <c r="S418" s="167">
        <v>0</v>
      </c>
      <c r="T418" s="168">
        <f>S418*H418</f>
        <v>0</v>
      </c>
      <c r="AR418" s="18" t="s">
        <v>206</v>
      </c>
      <c r="AT418" s="18" t="s">
        <v>201</v>
      </c>
      <c r="AU418" s="18" t="s">
        <v>88</v>
      </c>
      <c r="AY418" s="18" t="s">
        <v>200</v>
      </c>
      <c r="BE418" s="169">
        <f>IF(N418="základní",J418,0)</f>
        <v>0</v>
      </c>
      <c r="BF418" s="169">
        <f>IF(N418="snížená",J418,0)</f>
        <v>0</v>
      </c>
      <c r="BG418" s="169">
        <f>IF(N418="zákl. přenesená",J418,0)</f>
        <v>0</v>
      </c>
      <c r="BH418" s="169">
        <f>IF(N418="sníž. přenesená",J418,0)</f>
        <v>0</v>
      </c>
      <c r="BI418" s="169">
        <f>IF(N418="nulová",J418,0)</f>
        <v>0</v>
      </c>
      <c r="BJ418" s="18" t="s">
        <v>23</v>
      </c>
      <c r="BK418" s="169">
        <f>ROUND(I418*H418,2)</f>
        <v>0</v>
      </c>
      <c r="BL418" s="18" t="s">
        <v>206</v>
      </c>
      <c r="BM418" s="18" t="s">
        <v>1151</v>
      </c>
    </row>
    <row r="419" spans="2:47" s="1" customFormat="1" ht="30" customHeight="1">
      <c r="B419" s="35"/>
      <c r="D419" s="170" t="s">
        <v>392</v>
      </c>
      <c r="F419" s="201" t="s">
        <v>1152</v>
      </c>
      <c r="I419" s="133"/>
      <c r="L419" s="35"/>
      <c r="M419" s="64"/>
      <c r="N419" s="36"/>
      <c r="O419" s="36"/>
      <c r="P419" s="36"/>
      <c r="Q419" s="36"/>
      <c r="R419" s="36"/>
      <c r="S419" s="36"/>
      <c r="T419" s="65"/>
      <c r="AT419" s="18" t="s">
        <v>392</v>
      </c>
      <c r="AU419" s="18" t="s">
        <v>88</v>
      </c>
    </row>
    <row r="420" spans="2:65" s="1" customFormat="1" ht="22.5" customHeight="1">
      <c r="B420" s="157"/>
      <c r="C420" s="202" t="s">
        <v>636</v>
      </c>
      <c r="D420" s="202" t="s">
        <v>265</v>
      </c>
      <c r="E420" s="203" t="s">
        <v>1153</v>
      </c>
      <c r="F420" s="204" t="s">
        <v>1154</v>
      </c>
      <c r="G420" s="205" t="s">
        <v>740</v>
      </c>
      <c r="H420" s="206">
        <v>4.06</v>
      </c>
      <c r="I420" s="207"/>
      <c r="J420" s="208">
        <f>ROUND(I420*H420,2)</f>
        <v>0</v>
      </c>
      <c r="K420" s="204" t="s">
        <v>741</v>
      </c>
      <c r="L420" s="209"/>
      <c r="M420" s="210" t="s">
        <v>78</v>
      </c>
      <c r="N420" s="211" t="s">
        <v>50</v>
      </c>
      <c r="O420" s="36"/>
      <c r="P420" s="167">
        <f>O420*H420</f>
        <v>0</v>
      </c>
      <c r="Q420" s="167">
        <v>0.0154</v>
      </c>
      <c r="R420" s="167">
        <f>Q420*H420</f>
        <v>0.062524</v>
      </c>
      <c r="S420" s="167">
        <v>0</v>
      </c>
      <c r="T420" s="168">
        <f>S420*H420</f>
        <v>0</v>
      </c>
      <c r="AR420" s="18" t="s">
        <v>253</v>
      </c>
      <c r="AT420" s="18" t="s">
        <v>265</v>
      </c>
      <c r="AU420" s="18" t="s">
        <v>88</v>
      </c>
      <c r="AY420" s="18" t="s">
        <v>200</v>
      </c>
      <c r="BE420" s="169">
        <f>IF(N420="základní",J420,0)</f>
        <v>0</v>
      </c>
      <c r="BF420" s="169">
        <f>IF(N420="snížená",J420,0)</f>
        <v>0</v>
      </c>
      <c r="BG420" s="169">
        <f>IF(N420="zákl. přenesená",J420,0)</f>
        <v>0</v>
      </c>
      <c r="BH420" s="169">
        <f>IF(N420="sníž. přenesená",J420,0)</f>
        <v>0</v>
      </c>
      <c r="BI420" s="169">
        <f>IF(N420="nulová",J420,0)</f>
        <v>0</v>
      </c>
      <c r="BJ420" s="18" t="s">
        <v>23</v>
      </c>
      <c r="BK420" s="169">
        <f>ROUND(I420*H420,2)</f>
        <v>0</v>
      </c>
      <c r="BL420" s="18" t="s">
        <v>206</v>
      </c>
      <c r="BM420" s="18" t="s">
        <v>1155</v>
      </c>
    </row>
    <row r="421" spans="2:47" s="1" customFormat="1" ht="30" customHeight="1">
      <c r="B421" s="35"/>
      <c r="D421" s="172" t="s">
        <v>392</v>
      </c>
      <c r="F421" s="185" t="s">
        <v>1156</v>
      </c>
      <c r="I421" s="133"/>
      <c r="L421" s="35"/>
      <c r="M421" s="64"/>
      <c r="N421" s="36"/>
      <c r="O421" s="36"/>
      <c r="P421" s="36"/>
      <c r="Q421" s="36"/>
      <c r="R421" s="36"/>
      <c r="S421" s="36"/>
      <c r="T421" s="65"/>
      <c r="AT421" s="18" t="s">
        <v>392</v>
      </c>
      <c r="AU421" s="18" t="s">
        <v>88</v>
      </c>
    </row>
    <row r="422" spans="2:47" s="1" customFormat="1" ht="30" customHeight="1">
      <c r="B422" s="35"/>
      <c r="D422" s="172" t="s">
        <v>208</v>
      </c>
      <c r="F422" s="173" t="s">
        <v>1157</v>
      </c>
      <c r="I422" s="133"/>
      <c r="L422" s="35"/>
      <c r="M422" s="64"/>
      <c r="N422" s="36"/>
      <c r="O422" s="36"/>
      <c r="P422" s="36"/>
      <c r="Q422" s="36"/>
      <c r="R422" s="36"/>
      <c r="S422" s="36"/>
      <c r="T422" s="65"/>
      <c r="AT422" s="18" t="s">
        <v>208</v>
      </c>
      <c r="AU422" s="18" t="s">
        <v>88</v>
      </c>
    </row>
    <row r="423" spans="2:51" s="10" customFormat="1" ht="22.5" customHeight="1">
      <c r="B423" s="174"/>
      <c r="D423" s="170" t="s">
        <v>214</v>
      </c>
      <c r="F423" s="183" t="s">
        <v>1158</v>
      </c>
      <c r="H423" s="184">
        <v>4.06</v>
      </c>
      <c r="I423" s="178"/>
      <c r="L423" s="174"/>
      <c r="M423" s="179"/>
      <c r="N423" s="180"/>
      <c r="O423" s="180"/>
      <c r="P423" s="180"/>
      <c r="Q423" s="180"/>
      <c r="R423" s="180"/>
      <c r="S423" s="180"/>
      <c r="T423" s="181"/>
      <c r="AT423" s="175" t="s">
        <v>214</v>
      </c>
      <c r="AU423" s="175" t="s">
        <v>88</v>
      </c>
      <c r="AV423" s="10" t="s">
        <v>88</v>
      </c>
      <c r="AW423" s="10" t="s">
        <v>4</v>
      </c>
      <c r="AX423" s="10" t="s">
        <v>23</v>
      </c>
      <c r="AY423" s="175" t="s">
        <v>200</v>
      </c>
    </row>
    <row r="424" spans="2:65" s="1" customFormat="1" ht="22.5" customHeight="1">
      <c r="B424" s="157"/>
      <c r="C424" s="202" t="s">
        <v>640</v>
      </c>
      <c r="D424" s="202" t="s">
        <v>265</v>
      </c>
      <c r="E424" s="203" t="s">
        <v>1159</v>
      </c>
      <c r="F424" s="204" t="s">
        <v>1160</v>
      </c>
      <c r="G424" s="205" t="s">
        <v>740</v>
      </c>
      <c r="H424" s="206">
        <v>4.06</v>
      </c>
      <c r="I424" s="207"/>
      <c r="J424" s="208">
        <f>ROUND(I424*H424,2)</f>
        <v>0</v>
      </c>
      <c r="K424" s="204" t="s">
        <v>741</v>
      </c>
      <c r="L424" s="209"/>
      <c r="M424" s="210" t="s">
        <v>78</v>
      </c>
      <c r="N424" s="211" t="s">
        <v>50</v>
      </c>
      <c r="O424" s="36"/>
      <c r="P424" s="167">
        <f>O424*H424</f>
        <v>0</v>
      </c>
      <c r="Q424" s="167">
        <v>0.0136</v>
      </c>
      <c r="R424" s="167">
        <f>Q424*H424</f>
        <v>0.055215999999999994</v>
      </c>
      <c r="S424" s="167">
        <v>0</v>
      </c>
      <c r="T424" s="168">
        <f>S424*H424</f>
        <v>0</v>
      </c>
      <c r="AR424" s="18" t="s">
        <v>253</v>
      </c>
      <c r="AT424" s="18" t="s">
        <v>265</v>
      </c>
      <c r="AU424" s="18" t="s">
        <v>88</v>
      </c>
      <c r="AY424" s="18" t="s">
        <v>200</v>
      </c>
      <c r="BE424" s="169">
        <f>IF(N424="základní",J424,0)</f>
        <v>0</v>
      </c>
      <c r="BF424" s="169">
        <f>IF(N424="snížená",J424,0)</f>
        <v>0</v>
      </c>
      <c r="BG424" s="169">
        <f>IF(N424="zákl. přenesená",J424,0)</f>
        <v>0</v>
      </c>
      <c r="BH424" s="169">
        <f>IF(N424="sníž. přenesená",J424,0)</f>
        <v>0</v>
      </c>
      <c r="BI424" s="169">
        <f>IF(N424="nulová",J424,0)</f>
        <v>0</v>
      </c>
      <c r="BJ424" s="18" t="s">
        <v>23</v>
      </c>
      <c r="BK424" s="169">
        <f>ROUND(I424*H424,2)</f>
        <v>0</v>
      </c>
      <c r="BL424" s="18" t="s">
        <v>206</v>
      </c>
      <c r="BM424" s="18" t="s">
        <v>1161</v>
      </c>
    </row>
    <row r="425" spans="2:47" s="1" customFormat="1" ht="30" customHeight="1">
      <c r="B425" s="35"/>
      <c r="D425" s="172" t="s">
        <v>392</v>
      </c>
      <c r="F425" s="185" t="s">
        <v>1162</v>
      </c>
      <c r="I425" s="133"/>
      <c r="L425" s="35"/>
      <c r="M425" s="64"/>
      <c r="N425" s="36"/>
      <c r="O425" s="36"/>
      <c r="P425" s="36"/>
      <c r="Q425" s="36"/>
      <c r="R425" s="36"/>
      <c r="S425" s="36"/>
      <c r="T425" s="65"/>
      <c r="AT425" s="18" t="s">
        <v>392</v>
      </c>
      <c r="AU425" s="18" t="s">
        <v>88</v>
      </c>
    </row>
    <row r="426" spans="2:47" s="1" customFormat="1" ht="30" customHeight="1">
      <c r="B426" s="35"/>
      <c r="D426" s="172" t="s">
        <v>208</v>
      </c>
      <c r="F426" s="173" t="s">
        <v>1163</v>
      </c>
      <c r="I426" s="133"/>
      <c r="L426" s="35"/>
      <c r="M426" s="64"/>
      <c r="N426" s="36"/>
      <c r="O426" s="36"/>
      <c r="P426" s="36"/>
      <c r="Q426" s="36"/>
      <c r="R426" s="36"/>
      <c r="S426" s="36"/>
      <c r="T426" s="65"/>
      <c r="AT426" s="18" t="s">
        <v>208</v>
      </c>
      <c r="AU426" s="18" t="s">
        <v>88</v>
      </c>
    </row>
    <row r="427" spans="2:51" s="10" customFormat="1" ht="22.5" customHeight="1">
      <c r="B427" s="174"/>
      <c r="D427" s="170" t="s">
        <v>214</v>
      </c>
      <c r="F427" s="183" t="s">
        <v>1158</v>
      </c>
      <c r="H427" s="184">
        <v>4.06</v>
      </c>
      <c r="I427" s="178"/>
      <c r="L427" s="174"/>
      <c r="M427" s="179"/>
      <c r="N427" s="180"/>
      <c r="O427" s="180"/>
      <c r="P427" s="180"/>
      <c r="Q427" s="180"/>
      <c r="R427" s="180"/>
      <c r="S427" s="180"/>
      <c r="T427" s="181"/>
      <c r="AT427" s="175" t="s">
        <v>214</v>
      </c>
      <c r="AU427" s="175" t="s">
        <v>88</v>
      </c>
      <c r="AV427" s="10" t="s">
        <v>88</v>
      </c>
      <c r="AW427" s="10" t="s">
        <v>4</v>
      </c>
      <c r="AX427" s="10" t="s">
        <v>23</v>
      </c>
      <c r="AY427" s="175" t="s">
        <v>200</v>
      </c>
    </row>
    <row r="428" spans="2:65" s="1" customFormat="1" ht="31.5" customHeight="1">
      <c r="B428" s="157"/>
      <c r="C428" s="158" t="s">
        <v>135</v>
      </c>
      <c r="D428" s="158" t="s">
        <v>201</v>
      </c>
      <c r="E428" s="159" t="s">
        <v>1164</v>
      </c>
      <c r="F428" s="160" t="s">
        <v>1165</v>
      </c>
      <c r="G428" s="161" t="s">
        <v>740</v>
      </c>
      <c r="H428" s="162">
        <v>24</v>
      </c>
      <c r="I428" s="163"/>
      <c r="J428" s="164">
        <f>ROUND(I428*H428,2)</f>
        <v>0</v>
      </c>
      <c r="K428" s="160" t="s">
        <v>741</v>
      </c>
      <c r="L428" s="35"/>
      <c r="M428" s="165" t="s">
        <v>78</v>
      </c>
      <c r="N428" s="166" t="s">
        <v>50</v>
      </c>
      <c r="O428" s="36"/>
      <c r="P428" s="167">
        <f>O428*H428</f>
        <v>0</v>
      </c>
      <c r="Q428" s="167">
        <v>5E-05</v>
      </c>
      <c r="R428" s="167">
        <f>Q428*H428</f>
        <v>0.0012000000000000001</v>
      </c>
      <c r="S428" s="167">
        <v>0</v>
      </c>
      <c r="T428" s="168">
        <f>S428*H428</f>
        <v>0</v>
      </c>
      <c r="AR428" s="18" t="s">
        <v>206</v>
      </c>
      <c r="AT428" s="18" t="s">
        <v>201</v>
      </c>
      <c r="AU428" s="18" t="s">
        <v>88</v>
      </c>
      <c r="AY428" s="18" t="s">
        <v>200</v>
      </c>
      <c r="BE428" s="169">
        <f>IF(N428="základní",J428,0)</f>
        <v>0</v>
      </c>
      <c r="BF428" s="169">
        <f>IF(N428="snížená",J428,0)</f>
        <v>0</v>
      </c>
      <c r="BG428" s="169">
        <f>IF(N428="zákl. přenesená",J428,0)</f>
        <v>0</v>
      </c>
      <c r="BH428" s="169">
        <f>IF(N428="sníž. přenesená",J428,0)</f>
        <v>0</v>
      </c>
      <c r="BI428" s="169">
        <f>IF(N428="nulová",J428,0)</f>
        <v>0</v>
      </c>
      <c r="BJ428" s="18" t="s">
        <v>23</v>
      </c>
      <c r="BK428" s="169">
        <f>ROUND(I428*H428,2)</f>
        <v>0</v>
      </c>
      <c r="BL428" s="18" t="s">
        <v>206</v>
      </c>
      <c r="BM428" s="18" t="s">
        <v>1166</v>
      </c>
    </row>
    <row r="429" spans="2:47" s="1" customFormat="1" ht="30" customHeight="1">
      <c r="B429" s="35"/>
      <c r="D429" s="170" t="s">
        <v>392</v>
      </c>
      <c r="F429" s="201" t="s">
        <v>1167</v>
      </c>
      <c r="I429" s="133"/>
      <c r="L429" s="35"/>
      <c r="M429" s="64"/>
      <c r="N429" s="36"/>
      <c r="O429" s="36"/>
      <c r="P429" s="36"/>
      <c r="Q429" s="36"/>
      <c r="R429" s="36"/>
      <c r="S429" s="36"/>
      <c r="T429" s="65"/>
      <c r="AT429" s="18" t="s">
        <v>392</v>
      </c>
      <c r="AU429" s="18" t="s">
        <v>88</v>
      </c>
    </row>
    <row r="430" spans="2:65" s="1" customFormat="1" ht="22.5" customHeight="1">
      <c r="B430" s="157"/>
      <c r="C430" s="202" t="s">
        <v>647</v>
      </c>
      <c r="D430" s="202" t="s">
        <v>265</v>
      </c>
      <c r="E430" s="203" t="s">
        <v>1168</v>
      </c>
      <c r="F430" s="204" t="s">
        <v>1169</v>
      </c>
      <c r="G430" s="205" t="s">
        <v>740</v>
      </c>
      <c r="H430" s="206">
        <v>14.21</v>
      </c>
      <c r="I430" s="207"/>
      <c r="J430" s="208">
        <f>ROUND(I430*H430,2)</f>
        <v>0</v>
      </c>
      <c r="K430" s="204" t="s">
        <v>741</v>
      </c>
      <c r="L430" s="209"/>
      <c r="M430" s="210" t="s">
        <v>78</v>
      </c>
      <c r="N430" s="211" t="s">
        <v>50</v>
      </c>
      <c r="O430" s="36"/>
      <c r="P430" s="167">
        <f>O430*H430</f>
        <v>0</v>
      </c>
      <c r="Q430" s="167">
        <v>0.0233</v>
      </c>
      <c r="R430" s="167">
        <f>Q430*H430</f>
        <v>0.331093</v>
      </c>
      <c r="S430" s="167">
        <v>0</v>
      </c>
      <c r="T430" s="168">
        <f>S430*H430</f>
        <v>0</v>
      </c>
      <c r="AR430" s="18" t="s">
        <v>253</v>
      </c>
      <c r="AT430" s="18" t="s">
        <v>265</v>
      </c>
      <c r="AU430" s="18" t="s">
        <v>88</v>
      </c>
      <c r="AY430" s="18" t="s">
        <v>200</v>
      </c>
      <c r="BE430" s="169">
        <f>IF(N430="základní",J430,0)</f>
        <v>0</v>
      </c>
      <c r="BF430" s="169">
        <f>IF(N430="snížená",J430,0)</f>
        <v>0</v>
      </c>
      <c r="BG430" s="169">
        <f>IF(N430="zákl. přenesená",J430,0)</f>
        <v>0</v>
      </c>
      <c r="BH430" s="169">
        <f>IF(N430="sníž. přenesená",J430,0)</f>
        <v>0</v>
      </c>
      <c r="BI430" s="169">
        <f>IF(N430="nulová",J430,0)</f>
        <v>0</v>
      </c>
      <c r="BJ430" s="18" t="s">
        <v>23</v>
      </c>
      <c r="BK430" s="169">
        <f>ROUND(I430*H430,2)</f>
        <v>0</v>
      </c>
      <c r="BL430" s="18" t="s">
        <v>206</v>
      </c>
      <c r="BM430" s="18" t="s">
        <v>1170</v>
      </c>
    </row>
    <row r="431" spans="2:47" s="1" customFormat="1" ht="30" customHeight="1">
      <c r="B431" s="35"/>
      <c r="D431" s="172" t="s">
        <v>392</v>
      </c>
      <c r="F431" s="185" t="s">
        <v>1171</v>
      </c>
      <c r="I431" s="133"/>
      <c r="L431" s="35"/>
      <c r="M431" s="64"/>
      <c r="N431" s="36"/>
      <c r="O431" s="36"/>
      <c r="P431" s="36"/>
      <c r="Q431" s="36"/>
      <c r="R431" s="36"/>
      <c r="S431" s="36"/>
      <c r="T431" s="65"/>
      <c r="AT431" s="18" t="s">
        <v>392</v>
      </c>
      <c r="AU431" s="18" t="s">
        <v>88</v>
      </c>
    </row>
    <row r="432" spans="2:47" s="1" customFormat="1" ht="30" customHeight="1">
      <c r="B432" s="35"/>
      <c r="D432" s="172" t="s">
        <v>208</v>
      </c>
      <c r="F432" s="173" t="s">
        <v>1172</v>
      </c>
      <c r="I432" s="133"/>
      <c r="L432" s="35"/>
      <c r="M432" s="64"/>
      <c r="N432" s="36"/>
      <c r="O432" s="36"/>
      <c r="P432" s="36"/>
      <c r="Q432" s="36"/>
      <c r="R432" s="36"/>
      <c r="S432" s="36"/>
      <c r="T432" s="65"/>
      <c r="AT432" s="18" t="s">
        <v>208</v>
      </c>
      <c r="AU432" s="18" t="s">
        <v>88</v>
      </c>
    </row>
    <row r="433" spans="2:51" s="10" customFormat="1" ht="22.5" customHeight="1">
      <c r="B433" s="174"/>
      <c r="D433" s="170" t="s">
        <v>214</v>
      </c>
      <c r="F433" s="183" t="s">
        <v>1173</v>
      </c>
      <c r="H433" s="184">
        <v>14.21</v>
      </c>
      <c r="I433" s="178"/>
      <c r="L433" s="174"/>
      <c r="M433" s="179"/>
      <c r="N433" s="180"/>
      <c r="O433" s="180"/>
      <c r="P433" s="180"/>
      <c r="Q433" s="180"/>
      <c r="R433" s="180"/>
      <c r="S433" s="180"/>
      <c r="T433" s="181"/>
      <c r="AT433" s="175" t="s">
        <v>214</v>
      </c>
      <c r="AU433" s="175" t="s">
        <v>88</v>
      </c>
      <c r="AV433" s="10" t="s">
        <v>88</v>
      </c>
      <c r="AW433" s="10" t="s">
        <v>4</v>
      </c>
      <c r="AX433" s="10" t="s">
        <v>23</v>
      </c>
      <c r="AY433" s="175" t="s">
        <v>200</v>
      </c>
    </row>
    <row r="434" spans="2:65" s="1" customFormat="1" ht="22.5" customHeight="1">
      <c r="B434" s="157"/>
      <c r="C434" s="202" t="s">
        <v>654</v>
      </c>
      <c r="D434" s="202" t="s">
        <v>265</v>
      </c>
      <c r="E434" s="203" t="s">
        <v>1174</v>
      </c>
      <c r="F434" s="204" t="s">
        <v>1175</v>
      </c>
      <c r="G434" s="205" t="s">
        <v>740</v>
      </c>
      <c r="H434" s="206">
        <v>10.15</v>
      </c>
      <c r="I434" s="207"/>
      <c r="J434" s="208">
        <f>ROUND(I434*H434,2)</f>
        <v>0</v>
      </c>
      <c r="K434" s="204" t="s">
        <v>741</v>
      </c>
      <c r="L434" s="209"/>
      <c r="M434" s="210" t="s">
        <v>78</v>
      </c>
      <c r="N434" s="211" t="s">
        <v>50</v>
      </c>
      <c r="O434" s="36"/>
      <c r="P434" s="167">
        <f>O434*H434</f>
        <v>0</v>
      </c>
      <c r="Q434" s="167">
        <v>0.0237</v>
      </c>
      <c r="R434" s="167">
        <f>Q434*H434</f>
        <v>0.240555</v>
      </c>
      <c r="S434" s="167">
        <v>0</v>
      </c>
      <c r="T434" s="168">
        <f>S434*H434</f>
        <v>0</v>
      </c>
      <c r="AR434" s="18" t="s">
        <v>253</v>
      </c>
      <c r="AT434" s="18" t="s">
        <v>265</v>
      </c>
      <c r="AU434" s="18" t="s">
        <v>88</v>
      </c>
      <c r="AY434" s="18" t="s">
        <v>200</v>
      </c>
      <c r="BE434" s="169">
        <f>IF(N434="základní",J434,0)</f>
        <v>0</v>
      </c>
      <c r="BF434" s="169">
        <f>IF(N434="snížená",J434,0)</f>
        <v>0</v>
      </c>
      <c r="BG434" s="169">
        <f>IF(N434="zákl. přenesená",J434,0)</f>
        <v>0</v>
      </c>
      <c r="BH434" s="169">
        <f>IF(N434="sníž. přenesená",J434,0)</f>
        <v>0</v>
      </c>
      <c r="BI434" s="169">
        <f>IF(N434="nulová",J434,0)</f>
        <v>0</v>
      </c>
      <c r="BJ434" s="18" t="s">
        <v>23</v>
      </c>
      <c r="BK434" s="169">
        <f>ROUND(I434*H434,2)</f>
        <v>0</v>
      </c>
      <c r="BL434" s="18" t="s">
        <v>206</v>
      </c>
      <c r="BM434" s="18" t="s">
        <v>1176</v>
      </c>
    </row>
    <row r="435" spans="2:47" s="1" customFormat="1" ht="30" customHeight="1">
      <c r="B435" s="35"/>
      <c r="D435" s="172" t="s">
        <v>392</v>
      </c>
      <c r="F435" s="185" t="s">
        <v>1177</v>
      </c>
      <c r="I435" s="133"/>
      <c r="L435" s="35"/>
      <c r="M435" s="64"/>
      <c r="N435" s="36"/>
      <c r="O435" s="36"/>
      <c r="P435" s="36"/>
      <c r="Q435" s="36"/>
      <c r="R435" s="36"/>
      <c r="S435" s="36"/>
      <c r="T435" s="65"/>
      <c r="AT435" s="18" t="s">
        <v>392</v>
      </c>
      <c r="AU435" s="18" t="s">
        <v>88</v>
      </c>
    </row>
    <row r="436" spans="2:47" s="1" customFormat="1" ht="30" customHeight="1">
      <c r="B436" s="35"/>
      <c r="D436" s="172" t="s">
        <v>208</v>
      </c>
      <c r="F436" s="173" t="s">
        <v>1178</v>
      </c>
      <c r="I436" s="133"/>
      <c r="L436" s="35"/>
      <c r="M436" s="64"/>
      <c r="N436" s="36"/>
      <c r="O436" s="36"/>
      <c r="P436" s="36"/>
      <c r="Q436" s="36"/>
      <c r="R436" s="36"/>
      <c r="S436" s="36"/>
      <c r="T436" s="65"/>
      <c r="AT436" s="18" t="s">
        <v>208</v>
      </c>
      <c r="AU436" s="18" t="s">
        <v>88</v>
      </c>
    </row>
    <row r="437" spans="2:51" s="10" customFormat="1" ht="22.5" customHeight="1">
      <c r="B437" s="174"/>
      <c r="D437" s="170" t="s">
        <v>214</v>
      </c>
      <c r="F437" s="183" t="s">
        <v>1179</v>
      </c>
      <c r="H437" s="184">
        <v>10.15</v>
      </c>
      <c r="I437" s="178"/>
      <c r="L437" s="174"/>
      <c r="M437" s="179"/>
      <c r="N437" s="180"/>
      <c r="O437" s="180"/>
      <c r="P437" s="180"/>
      <c r="Q437" s="180"/>
      <c r="R437" s="180"/>
      <c r="S437" s="180"/>
      <c r="T437" s="181"/>
      <c r="AT437" s="175" t="s">
        <v>214</v>
      </c>
      <c r="AU437" s="175" t="s">
        <v>88</v>
      </c>
      <c r="AV437" s="10" t="s">
        <v>88</v>
      </c>
      <c r="AW437" s="10" t="s">
        <v>4</v>
      </c>
      <c r="AX437" s="10" t="s">
        <v>23</v>
      </c>
      <c r="AY437" s="175" t="s">
        <v>200</v>
      </c>
    </row>
    <row r="438" spans="2:65" s="1" customFormat="1" ht="22.5" customHeight="1">
      <c r="B438" s="157"/>
      <c r="C438" s="158" t="s">
        <v>664</v>
      </c>
      <c r="D438" s="158" t="s">
        <v>201</v>
      </c>
      <c r="E438" s="159" t="s">
        <v>1180</v>
      </c>
      <c r="F438" s="160" t="s">
        <v>1181</v>
      </c>
      <c r="G438" s="161" t="s">
        <v>1182</v>
      </c>
      <c r="H438" s="162">
        <v>27</v>
      </c>
      <c r="I438" s="163"/>
      <c r="J438" s="164">
        <f>ROUND(I438*H438,2)</f>
        <v>0</v>
      </c>
      <c r="K438" s="160" t="s">
        <v>741</v>
      </c>
      <c r="L438" s="35"/>
      <c r="M438" s="165" t="s">
        <v>78</v>
      </c>
      <c r="N438" s="166" t="s">
        <v>50</v>
      </c>
      <c r="O438" s="36"/>
      <c r="P438" s="167">
        <f>O438*H438</f>
        <v>0</v>
      </c>
      <c r="Q438" s="167">
        <v>0.00018</v>
      </c>
      <c r="R438" s="167">
        <f>Q438*H438</f>
        <v>0.004860000000000001</v>
      </c>
      <c r="S438" s="167">
        <v>0</v>
      </c>
      <c r="T438" s="168">
        <f>S438*H438</f>
        <v>0</v>
      </c>
      <c r="AR438" s="18" t="s">
        <v>206</v>
      </c>
      <c r="AT438" s="18" t="s">
        <v>201</v>
      </c>
      <c r="AU438" s="18" t="s">
        <v>88</v>
      </c>
      <c r="AY438" s="18" t="s">
        <v>200</v>
      </c>
      <c r="BE438" s="169">
        <f>IF(N438="základní",J438,0)</f>
        <v>0</v>
      </c>
      <c r="BF438" s="169">
        <f>IF(N438="snížená",J438,0)</f>
        <v>0</v>
      </c>
      <c r="BG438" s="169">
        <f>IF(N438="zákl. přenesená",J438,0)</f>
        <v>0</v>
      </c>
      <c r="BH438" s="169">
        <f>IF(N438="sníž. přenesená",J438,0)</f>
        <v>0</v>
      </c>
      <c r="BI438" s="169">
        <f>IF(N438="nulová",J438,0)</f>
        <v>0</v>
      </c>
      <c r="BJ438" s="18" t="s">
        <v>23</v>
      </c>
      <c r="BK438" s="169">
        <f>ROUND(I438*H438,2)</f>
        <v>0</v>
      </c>
      <c r="BL438" s="18" t="s">
        <v>206</v>
      </c>
      <c r="BM438" s="18" t="s">
        <v>1183</v>
      </c>
    </row>
    <row r="439" spans="2:47" s="1" customFormat="1" ht="22.5" customHeight="1">
      <c r="B439" s="35"/>
      <c r="D439" s="170" t="s">
        <v>392</v>
      </c>
      <c r="F439" s="201" t="s">
        <v>1184</v>
      </c>
      <c r="I439" s="133"/>
      <c r="L439" s="35"/>
      <c r="M439" s="64"/>
      <c r="N439" s="36"/>
      <c r="O439" s="36"/>
      <c r="P439" s="36"/>
      <c r="Q439" s="36"/>
      <c r="R439" s="36"/>
      <c r="S439" s="36"/>
      <c r="T439" s="65"/>
      <c r="AT439" s="18" t="s">
        <v>392</v>
      </c>
      <c r="AU439" s="18" t="s">
        <v>88</v>
      </c>
    </row>
    <row r="440" spans="2:65" s="1" customFormat="1" ht="22.5" customHeight="1">
      <c r="B440" s="157"/>
      <c r="C440" s="158" t="s">
        <v>669</v>
      </c>
      <c r="D440" s="158" t="s">
        <v>201</v>
      </c>
      <c r="E440" s="159" t="s">
        <v>1185</v>
      </c>
      <c r="F440" s="160" t="s">
        <v>1186</v>
      </c>
      <c r="G440" s="161" t="s">
        <v>1182</v>
      </c>
      <c r="H440" s="162">
        <v>5</v>
      </c>
      <c r="I440" s="163"/>
      <c r="J440" s="164">
        <f>ROUND(I440*H440,2)</f>
        <v>0</v>
      </c>
      <c r="K440" s="160" t="s">
        <v>741</v>
      </c>
      <c r="L440" s="35"/>
      <c r="M440" s="165" t="s">
        <v>78</v>
      </c>
      <c r="N440" s="166" t="s">
        <v>50</v>
      </c>
      <c r="O440" s="36"/>
      <c r="P440" s="167">
        <f>O440*H440</f>
        <v>0</v>
      </c>
      <c r="Q440" s="167">
        <v>0.00025</v>
      </c>
      <c r="R440" s="167">
        <f>Q440*H440</f>
        <v>0.00125</v>
      </c>
      <c r="S440" s="167">
        <v>0</v>
      </c>
      <c r="T440" s="168">
        <f>S440*H440</f>
        <v>0</v>
      </c>
      <c r="AR440" s="18" t="s">
        <v>206</v>
      </c>
      <c r="AT440" s="18" t="s">
        <v>201</v>
      </c>
      <c r="AU440" s="18" t="s">
        <v>88</v>
      </c>
      <c r="AY440" s="18" t="s">
        <v>200</v>
      </c>
      <c r="BE440" s="169">
        <f>IF(N440="základní",J440,0)</f>
        <v>0</v>
      </c>
      <c r="BF440" s="169">
        <f>IF(N440="snížená",J440,0)</f>
        <v>0</v>
      </c>
      <c r="BG440" s="169">
        <f>IF(N440="zákl. přenesená",J440,0)</f>
        <v>0</v>
      </c>
      <c r="BH440" s="169">
        <f>IF(N440="sníž. přenesená",J440,0)</f>
        <v>0</v>
      </c>
      <c r="BI440" s="169">
        <f>IF(N440="nulová",J440,0)</f>
        <v>0</v>
      </c>
      <c r="BJ440" s="18" t="s">
        <v>23</v>
      </c>
      <c r="BK440" s="169">
        <f>ROUND(I440*H440,2)</f>
        <v>0</v>
      </c>
      <c r="BL440" s="18" t="s">
        <v>206</v>
      </c>
      <c r="BM440" s="18" t="s">
        <v>1187</v>
      </c>
    </row>
    <row r="441" spans="2:47" s="1" customFormat="1" ht="22.5" customHeight="1">
      <c r="B441" s="35"/>
      <c r="D441" s="170" t="s">
        <v>392</v>
      </c>
      <c r="F441" s="201" t="s">
        <v>1188</v>
      </c>
      <c r="I441" s="133"/>
      <c r="L441" s="35"/>
      <c r="M441" s="64"/>
      <c r="N441" s="36"/>
      <c r="O441" s="36"/>
      <c r="P441" s="36"/>
      <c r="Q441" s="36"/>
      <c r="R441" s="36"/>
      <c r="S441" s="36"/>
      <c r="T441" s="65"/>
      <c r="AT441" s="18" t="s">
        <v>392</v>
      </c>
      <c r="AU441" s="18" t="s">
        <v>88</v>
      </c>
    </row>
    <row r="442" spans="2:65" s="1" customFormat="1" ht="22.5" customHeight="1">
      <c r="B442" s="157"/>
      <c r="C442" s="158" t="s">
        <v>674</v>
      </c>
      <c r="D442" s="158" t="s">
        <v>201</v>
      </c>
      <c r="E442" s="159" t="s">
        <v>1189</v>
      </c>
      <c r="F442" s="160" t="s">
        <v>1190</v>
      </c>
      <c r="G442" s="161" t="s">
        <v>1182</v>
      </c>
      <c r="H442" s="162">
        <v>9</v>
      </c>
      <c r="I442" s="163"/>
      <c r="J442" s="164">
        <f>ROUND(I442*H442,2)</f>
        <v>0</v>
      </c>
      <c r="K442" s="160" t="s">
        <v>741</v>
      </c>
      <c r="L442" s="35"/>
      <c r="M442" s="165" t="s">
        <v>78</v>
      </c>
      <c r="N442" s="166" t="s">
        <v>50</v>
      </c>
      <c r="O442" s="36"/>
      <c r="P442" s="167">
        <f>O442*H442</f>
        <v>0</v>
      </c>
      <c r="Q442" s="167">
        <v>0.0005</v>
      </c>
      <c r="R442" s="167">
        <f>Q442*H442</f>
        <v>0.0045000000000000005</v>
      </c>
      <c r="S442" s="167">
        <v>0</v>
      </c>
      <c r="T442" s="168">
        <f>S442*H442</f>
        <v>0</v>
      </c>
      <c r="AR442" s="18" t="s">
        <v>206</v>
      </c>
      <c r="AT442" s="18" t="s">
        <v>201</v>
      </c>
      <c r="AU442" s="18" t="s">
        <v>88</v>
      </c>
      <c r="AY442" s="18" t="s">
        <v>200</v>
      </c>
      <c r="BE442" s="169">
        <f>IF(N442="základní",J442,0)</f>
        <v>0</v>
      </c>
      <c r="BF442" s="169">
        <f>IF(N442="snížená",J442,0)</f>
        <v>0</v>
      </c>
      <c r="BG442" s="169">
        <f>IF(N442="zákl. přenesená",J442,0)</f>
        <v>0</v>
      </c>
      <c r="BH442" s="169">
        <f>IF(N442="sníž. přenesená",J442,0)</f>
        <v>0</v>
      </c>
      <c r="BI442" s="169">
        <f>IF(N442="nulová",J442,0)</f>
        <v>0</v>
      </c>
      <c r="BJ442" s="18" t="s">
        <v>23</v>
      </c>
      <c r="BK442" s="169">
        <f>ROUND(I442*H442,2)</f>
        <v>0</v>
      </c>
      <c r="BL442" s="18" t="s">
        <v>206</v>
      </c>
      <c r="BM442" s="18" t="s">
        <v>1191</v>
      </c>
    </row>
    <row r="443" spans="2:47" s="1" customFormat="1" ht="22.5" customHeight="1">
      <c r="B443" s="35"/>
      <c r="D443" s="170" t="s">
        <v>392</v>
      </c>
      <c r="F443" s="201" t="s">
        <v>1192</v>
      </c>
      <c r="I443" s="133"/>
      <c r="L443" s="35"/>
      <c r="M443" s="64"/>
      <c r="N443" s="36"/>
      <c r="O443" s="36"/>
      <c r="P443" s="36"/>
      <c r="Q443" s="36"/>
      <c r="R443" s="36"/>
      <c r="S443" s="36"/>
      <c r="T443" s="65"/>
      <c r="AT443" s="18" t="s">
        <v>392</v>
      </c>
      <c r="AU443" s="18" t="s">
        <v>88</v>
      </c>
    </row>
    <row r="444" spans="2:65" s="1" customFormat="1" ht="22.5" customHeight="1">
      <c r="B444" s="157"/>
      <c r="C444" s="158" t="s">
        <v>680</v>
      </c>
      <c r="D444" s="158" t="s">
        <v>201</v>
      </c>
      <c r="E444" s="159" t="s">
        <v>1193</v>
      </c>
      <c r="F444" s="160" t="s">
        <v>1194</v>
      </c>
      <c r="G444" s="161" t="s">
        <v>740</v>
      </c>
      <c r="H444" s="162">
        <v>13</v>
      </c>
      <c r="I444" s="163"/>
      <c r="J444" s="164">
        <f>ROUND(I444*H444,2)</f>
        <v>0</v>
      </c>
      <c r="K444" s="160" t="s">
        <v>741</v>
      </c>
      <c r="L444" s="35"/>
      <c r="M444" s="165" t="s">
        <v>78</v>
      </c>
      <c r="N444" s="166" t="s">
        <v>50</v>
      </c>
      <c r="O444" s="36"/>
      <c r="P444" s="167">
        <f>O444*H444</f>
        <v>0</v>
      </c>
      <c r="Q444" s="167">
        <v>0.03573</v>
      </c>
      <c r="R444" s="167">
        <f>Q444*H444</f>
        <v>0.46448999999999996</v>
      </c>
      <c r="S444" s="167">
        <v>0</v>
      </c>
      <c r="T444" s="168">
        <f>S444*H444</f>
        <v>0</v>
      </c>
      <c r="AR444" s="18" t="s">
        <v>206</v>
      </c>
      <c r="AT444" s="18" t="s">
        <v>201</v>
      </c>
      <c r="AU444" s="18" t="s">
        <v>88</v>
      </c>
      <c r="AY444" s="18" t="s">
        <v>200</v>
      </c>
      <c r="BE444" s="169">
        <f>IF(N444="základní",J444,0)</f>
        <v>0</v>
      </c>
      <c r="BF444" s="169">
        <f>IF(N444="snížená",J444,0)</f>
        <v>0</v>
      </c>
      <c r="BG444" s="169">
        <f>IF(N444="zákl. přenesená",J444,0)</f>
        <v>0</v>
      </c>
      <c r="BH444" s="169">
        <f>IF(N444="sníž. přenesená",J444,0)</f>
        <v>0</v>
      </c>
      <c r="BI444" s="169">
        <f>IF(N444="nulová",J444,0)</f>
        <v>0</v>
      </c>
      <c r="BJ444" s="18" t="s">
        <v>23</v>
      </c>
      <c r="BK444" s="169">
        <f>ROUND(I444*H444,2)</f>
        <v>0</v>
      </c>
      <c r="BL444" s="18" t="s">
        <v>206</v>
      </c>
      <c r="BM444" s="18" t="s">
        <v>1195</v>
      </c>
    </row>
    <row r="445" spans="2:47" s="1" customFormat="1" ht="30" customHeight="1">
      <c r="B445" s="35"/>
      <c r="D445" s="172" t="s">
        <v>392</v>
      </c>
      <c r="F445" s="185" t="s">
        <v>1196</v>
      </c>
      <c r="I445" s="133"/>
      <c r="L445" s="35"/>
      <c r="M445" s="64"/>
      <c r="N445" s="36"/>
      <c r="O445" s="36"/>
      <c r="P445" s="36"/>
      <c r="Q445" s="36"/>
      <c r="R445" s="36"/>
      <c r="S445" s="36"/>
      <c r="T445" s="65"/>
      <c r="AT445" s="18" t="s">
        <v>392</v>
      </c>
      <c r="AU445" s="18" t="s">
        <v>88</v>
      </c>
    </row>
    <row r="446" spans="2:51" s="10" customFormat="1" ht="22.5" customHeight="1">
      <c r="B446" s="174"/>
      <c r="D446" s="172" t="s">
        <v>214</v>
      </c>
      <c r="E446" s="175" t="s">
        <v>78</v>
      </c>
      <c r="F446" s="176" t="s">
        <v>1197</v>
      </c>
      <c r="H446" s="177">
        <v>1.665</v>
      </c>
      <c r="I446" s="178"/>
      <c r="L446" s="174"/>
      <c r="M446" s="179"/>
      <c r="N446" s="180"/>
      <c r="O446" s="180"/>
      <c r="P446" s="180"/>
      <c r="Q446" s="180"/>
      <c r="R446" s="180"/>
      <c r="S446" s="180"/>
      <c r="T446" s="181"/>
      <c r="AT446" s="175" t="s">
        <v>214</v>
      </c>
      <c r="AU446" s="175" t="s">
        <v>88</v>
      </c>
      <c r="AV446" s="10" t="s">
        <v>88</v>
      </c>
      <c r="AW446" s="10" t="s">
        <v>42</v>
      </c>
      <c r="AX446" s="10" t="s">
        <v>80</v>
      </c>
      <c r="AY446" s="175" t="s">
        <v>200</v>
      </c>
    </row>
    <row r="447" spans="2:51" s="10" customFormat="1" ht="22.5" customHeight="1">
      <c r="B447" s="174"/>
      <c r="D447" s="172" t="s">
        <v>214</v>
      </c>
      <c r="E447" s="175" t="s">
        <v>78</v>
      </c>
      <c r="F447" s="176" t="s">
        <v>1198</v>
      </c>
      <c r="H447" s="177">
        <v>0.275</v>
      </c>
      <c r="I447" s="178"/>
      <c r="L447" s="174"/>
      <c r="M447" s="179"/>
      <c r="N447" s="180"/>
      <c r="O447" s="180"/>
      <c r="P447" s="180"/>
      <c r="Q447" s="180"/>
      <c r="R447" s="180"/>
      <c r="S447" s="180"/>
      <c r="T447" s="181"/>
      <c r="AT447" s="175" t="s">
        <v>214</v>
      </c>
      <c r="AU447" s="175" t="s">
        <v>88</v>
      </c>
      <c r="AV447" s="10" t="s">
        <v>88</v>
      </c>
      <c r="AW447" s="10" t="s">
        <v>42</v>
      </c>
      <c r="AX447" s="10" t="s">
        <v>80</v>
      </c>
      <c r="AY447" s="175" t="s">
        <v>200</v>
      </c>
    </row>
    <row r="448" spans="2:51" s="14" customFormat="1" ht="22.5" customHeight="1">
      <c r="B448" s="232"/>
      <c r="D448" s="172" t="s">
        <v>214</v>
      </c>
      <c r="E448" s="247" t="s">
        <v>78</v>
      </c>
      <c r="F448" s="248" t="s">
        <v>1199</v>
      </c>
      <c r="H448" s="240" t="s">
        <v>78</v>
      </c>
      <c r="I448" s="236"/>
      <c r="L448" s="232"/>
      <c r="M448" s="237"/>
      <c r="N448" s="238"/>
      <c r="O448" s="238"/>
      <c r="P448" s="238"/>
      <c r="Q448" s="238"/>
      <c r="R448" s="238"/>
      <c r="S448" s="238"/>
      <c r="T448" s="239"/>
      <c r="AT448" s="240" t="s">
        <v>214</v>
      </c>
      <c r="AU448" s="240" t="s">
        <v>88</v>
      </c>
      <c r="AV448" s="14" t="s">
        <v>23</v>
      </c>
      <c r="AW448" s="14" t="s">
        <v>42</v>
      </c>
      <c r="AX448" s="14" t="s">
        <v>80</v>
      </c>
      <c r="AY448" s="240" t="s">
        <v>200</v>
      </c>
    </row>
    <row r="449" spans="2:51" s="10" customFormat="1" ht="22.5" customHeight="1">
      <c r="B449" s="174"/>
      <c r="D449" s="170" t="s">
        <v>214</v>
      </c>
      <c r="E449" s="182" t="s">
        <v>78</v>
      </c>
      <c r="F449" s="183" t="s">
        <v>1200</v>
      </c>
      <c r="H449" s="184">
        <v>13</v>
      </c>
      <c r="I449" s="178"/>
      <c r="L449" s="174"/>
      <c r="M449" s="179"/>
      <c r="N449" s="180"/>
      <c r="O449" s="180"/>
      <c r="P449" s="180"/>
      <c r="Q449" s="180"/>
      <c r="R449" s="180"/>
      <c r="S449" s="180"/>
      <c r="T449" s="181"/>
      <c r="AT449" s="175" t="s">
        <v>214</v>
      </c>
      <c r="AU449" s="175" t="s">
        <v>88</v>
      </c>
      <c r="AV449" s="10" t="s">
        <v>88</v>
      </c>
      <c r="AW449" s="10" t="s">
        <v>42</v>
      </c>
      <c r="AX449" s="10" t="s">
        <v>23</v>
      </c>
      <c r="AY449" s="175" t="s">
        <v>200</v>
      </c>
    </row>
    <row r="450" spans="2:65" s="1" customFormat="1" ht="31.5" customHeight="1">
      <c r="B450" s="157"/>
      <c r="C450" s="158" t="s">
        <v>684</v>
      </c>
      <c r="D450" s="158" t="s">
        <v>201</v>
      </c>
      <c r="E450" s="159" t="s">
        <v>1201</v>
      </c>
      <c r="F450" s="160" t="s">
        <v>1202</v>
      </c>
      <c r="G450" s="161" t="s">
        <v>740</v>
      </c>
      <c r="H450" s="162">
        <v>4</v>
      </c>
      <c r="I450" s="163"/>
      <c r="J450" s="164">
        <f>ROUND(I450*H450,2)</f>
        <v>0</v>
      </c>
      <c r="K450" s="160" t="s">
        <v>741</v>
      </c>
      <c r="L450" s="35"/>
      <c r="M450" s="165" t="s">
        <v>78</v>
      </c>
      <c r="N450" s="166" t="s">
        <v>50</v>
      </c>
      <c r="O450" s="36"/>
      <c r="P450" s="167">
        <f>O450*H450</f>
        <v>0</v>
      </c>
      <c r="Q450" s="167">
        <v>2.25689</v>
      </c>
      <c r="R450" s="167">
        <f>Q450*H450</f>
        <v>9.02756</v>
      </c>
      <c r="S450" s="167">
        <v>0</v>
      </c>
      <c r="T450" s="168">
        <f>S450*H450</f>
        <v>0</v>
      </c>
      <c r="AR450" s="18" t="s">
        <v>206</v>
      </c>
      <c r="AT450" s="18" t="s">
        <v>201</v>
      </c>
      <c r="AU450" s="18" t="s">
        <v>88</v>
      </c>
      <c r="AY450" s="18" t="s">
        <v>200</v>
      </c>
      <c r="BE450" s="169">
        <f>IF(N450="základní",J450,0)</f>
        <v>0</v>
      </c>
      <c r="BF450" s="169">
        <f>IF(N450="snížená",J450,0)</f>
        <v>0</v>
      </c>
      <c r="BG450" s="169">
        <f>IF(N450="zákl. přenesená",J450,0)</f>
        <v>0</v>
      </c>
      <c r="BH450" s="169">
        <f>IF(N450="sníž. přenesená",J450,0)</f>
        <v>0</v>
      </c>
      <c r="BI450" s="169">
        <f>IF(N450="nulová",J450,0)</f>
        <v>0</v>
      </c>
      <c r="BJ450" s="18" t="s">
        <v>23</v>
      </c>
      <c r="BK450" s="169">
        <f>ROUND(I450*H450,2)</f>
        <v>0</v>
      </c>
      <c r="BL450" s="18" t="s">
        <v>206</v>
      </c>
      <c r="BM450" s="18" t="s">
        <v>1203</v>
      </c>
    </row>
    <row r="451" spans="2:47" s="1" customFormat="1" ht="30" customHeight="1">
      <c r="B451" s="35"/>
      <c r="D451" s="170" t="s">
        <v>392</v>
      </c>
      <c r="F451" s="201" t="s">
        <v>1204</v>
      </c>
      <c r="I451" s="133"/>
      <c r="L451" s="35"/>
      <c r="M451" s="64"/>
      <c r="N451" s="36"/>
      <c r="O451" s="36"/>
      <c r="P451" s="36"/>
      <c r="Q451" s="36"/>
      <c r="R451" s="36"/>
      <c r="S451" s="36"/>
      <c r="T451" s="65"/>
      <c r="AT451" s="18" t="s">
        <v>392</v>
      </c>
      <c r="AU451" s="18" t="s">
        <v>88</v>
      </c>
    </row>
    <row r="452" spans="2:65" s="1" customFormat="1" ht="22.5" customHeight="1">
      <c r="B452" s="157"/>
      <c r="C452" s="202" t="s">
        <v>689</v>
      </c>
      <c r="D452" s="202" t="s">
        <v>265</v>
      </c>
      <c r="E452" s="203" t="s">
        <v>1205</v>
      </c>
      <c r="F452" s="204" t="s">
        <v>1206</v>
      </c>
      <c r="G452" s="205" t="s">
        <v>740</v>
      </c>
      <c r="H452" s="206">
        <v>4.06</v>
      </c>
      <c r="I452" s="207"/>
      <c r="J452" s="208">
        <f>ROUND(I452*H452,2)</f>
        <v>0</v>
      </c>
      <c r="K452" s="204" t="s">
        <v>741</v>
      </c>
      <c r="L452" s="209"/>
      <c r="M452" s="210" t="s">
        <v>78</v>
      </c>
      <c r="N452" s="211" t="s">
        <v>50</v>
      </c>
      <c r="O452" s="36"/>
      <c r="P452" s="167">
        <f>O452*H452</f>
        <v>0</v>
      </c>
      <c r="Q452" s="167">
        <v>0.585</v>
      </c>
      <c r="R452" s="167">
        <f>Q452*H452</f>
        <v>2.3750999999999998</v>
      </c>
      <c r="S452" s="167">
        <v>0</v>
      </c>
      <c r="T452" s="168">
        <f>S452*H452</f>
        <v>0</v>
      </c>
      <c r="AR452" s="18" t="s">
        <v>253</v>
      </c>
      <c r="AT452" s="18" t="s">
        <v>265</v>
      </c>
      <c r="AU452" s="18" t="s">
        <v>88</v>
      </c>
      <c r="AY452" s="18" t="s">
        <v>200</v>
      </c>
      <c r="BE452" s="169">
        <f>IF(N452="základní",J452,0)</f>
        <v>0</v>
      </c>
      <c r="BF452" s="169">
        <f>IF(N452="snížená",J452,0)</f>
        <v>0</v>
      </c>
      <c r="BG452" s="169">
        <f>IF(N452="zákl. přenesená",J452,0)</f>
        <v>0</v>
      </c>
      <c r="BH452" s="169">
        <f>IF(N452="sníž. přenesená",J452,0)</f>
        <v>0</v>
      </c>
      <c r="BI452" s="169">
        <f>IF(N452="nulová",J452,0)</f>
        <v>0</v>
      </c>
      <c r="BJ452" s="18" t="s">
        <v>23</v>
      </c>
      <c r="BK452" s="169">
        <f>ROUND(I452*H452,2)</f>
        <v>0</v>
      </c>
      <c r="BL452" s="18" t="s">
        <v>206</v>
      </c>
      <c r="BM452" s="18" t="s">
        <v>1207</v>
      </c>
    </row>
    <row r="453" spans="2:47" s="1" customFormat="1" ht="42" customHeight="1">
      <c r="B453" s="35"/>
      <c r="D453" s="172" t="s">
        <v>392</v>
      </c>
      <c r="F453" s="185" t="s">
        <v>1208</v>
      </c>
      <c r="I453" s="133"/>
      <c r="L453" s="35"/>
      <c r="M453" s="64"/>
      <c r="N453" s="36"/>
      <c r="O453" s="36"/>
      <c r="P453" s="36"/>
      <c r="Q453" s="36"/>
      <c r="R453" s="36"/>
      <c r="S453" s="36"/>
      <c r="T453" s="65"/>
      <c r="AT453" s="18" t="s">
        <v>392</v>
      </c>
      <c r="AU453" s="18" t="s">
        <v>88</v>
      </c>
    </row>
    <row r="454" spans="2:51" s="10" customFormat="1" ht="22.5" customHeight="1">
      <c r="B454" s="174"/>
      <c r="D454" s="170" t="s">
        <v>214</v>
      </c>
      <c r="F454" s="183" t="s">
        <v>1158</v>
      </c>
      <c r="H454" s="184">
        <v>4.06</v>
      </c>
      <c r="I454" s="178"/>
      <c r="L454" s="174"/>
      <c r="M454" s="179"/>
      <c r="N454" s="180"/>
      <c r="O454" s="180"/>
      <c r="P454" s="180"/>
      <c r="Q454" s="180"/>
      <c r="R454" s="180"/>
      <c r="S454" s="180"/>
      <c r="T454" s="181"/>
      <c r="AT454" s="175" t="s">
        <v>214</v>
      </c>
      <c r="AU454" s="175" t="s">
        <v>88</v>
      </c>
      <c r="AV454" s="10" t="s">
        <v>88</v>
      </c>
      <c r="AW454" s="10" t="s">
        <v>4</v>
      </c>
      <c r="AX454" s="10" t="s">
        <v>23</v>
      </c>
      <c r="AY454" s="175" t="s">
        <v>200</v>
      </c>
    </row>
    <row r="455" spans="2:65" s="1" customFormat="1" ht="22.5" customHeight="1">
      <c r="B455" s="157"/>
      <c r="C455" s="202" t="s">
        <v>696</v>
      </c>
      <c r="D455" s="202" t="s">
        <v>265</v>
      </c>
      <c r="E455" s="203" t="s">
        <v>1209</v>
      </c>
      <c r="F455" s="204" t="s">
        <v>1210</v>
      </c>
      <c r="G455" s="205" t="s">
        <v>740</v>
      </c>
      <c r="H455" s="206">
        <v>4.06</v>
      </c>
      <c r="I455" s="207"/>
      <c r="J455" s="208">
        <f>ROUND(I455*H455,2)</f>
        <v>0</v>
      </c>
      <c r="K455" s="204" t="s">
        <v>741</v>
      </c>
      <c r="L455" s="209"/>
      <c r="M455" s="210" t="s">
        <v>78</v>
      </c>
      <c r="N455" s="211" t="s">
        <v>50</v>
      </c>
      <c r="O455" s="36"/>
      <c r="P455" s="167">
        <f>O455*H455</f>
        <v>0</v>
      </c>
      <c r="Q455" s="167">
        <v>1.87</v>
      </c>
      <c r="R455" s="167">
        <f>Q455*H455</f>
        <v>7.5922</v>
      </c>
      <c r="S455" s="167">
        <v>0</v>
      </c>
      <c r="T455" s="168">
        <f>S455*H455</f>
        <v>0</v>
      </c>
      <c r="AR455" s="18" t="s">
        <v>253</v>
      </c>
      <c r="AT455" s="18" t="s">
        <v>265</v>
      </c>
      <c r="AU455" s="18" t="s">
        <v>88</v>
      </c>
      <c r="AY455" s="18" t="s">
        <v>200</v>
      </c>
      <c r="BE455" s="169">
        <f>IF(N455="základní",J455,0)</f>
        <v>0</v>
      </c>
      <c r="BF455" s="169">
        <f>IF(N455="snížená",J455,0)</f>
        <v>0</v>
      </c>
      <c r="BG455" s="169">
        <f>IF(N455="zákl. přenesená",J455,0)</f>
        <v>0</v>
      </c>
      <c r="BH455" s="169">
        <f>IF(N455="sníž. přenesená",J455,0)</f>
        <v>0</v>
      </c>
      <c r="BI455" s="169">
        <f>IF(N455="nulová",J455,0)</f>
        <v>0</v>
      </c>
      <c r="BJ455" s="18" t="s">
        <v>23</v>
      </c>
      <c r="BK455" s="169">
        <f>ROUND(I455*H455,2)</f>
        <v>0</v>
      </c>
      <c r="BL455" s="18" t="s">
        <v>206</v>
      </c>
      <c r="BM455" s="18" t="s">
        <v>1211</v>
      </c>
    </row>
    <row r="456" spans="2:47" s="1" customFormat="1" ht="42" customHeight="1">
      <c r="B456" s="35"/>
      <c r="D456" s="172" t="s">
        <v>392</v>
      </c>
      <c r="F456" s="185" t="s">
        <v>1212</v>
      </c>
      <c r="I456" s="133"/>
      <c r="L456" s="35"/>
      <c r="M456" s="64"/>
      <c r="N456" s="36"/>
      <c r="O456" s="36"/>
      <c r="P456" s="36"/>
      <c r="Q456" s="36"/>
      <c r="R456" s="36"/>
      <c r="S456" s="36"/>
      <c r="T456" s="65"/>
      <c r="AT456" s="18" t="s">
        <v>392</v>
      </c>
      <c r="AU456" s="18" t="s">
        <v>88</v>
      </c>
    </row>
    <row r="457" spans="2:51" s="10" customFormat="1" ht="22.5" customHeight="1">
      <c r="B457" s="174"/>
      <c r="D457" s="170" t="s">
        <v>214</v>
      </c>
      <c r="F457" s="183" t="s">
        <v>1158</v>
      </c>
      <c r="H457" s="184">
        <v>4.06</v>
      </c>
      <c r="I457" s="178"/>
      <c r="L457" s="174"/>
      <c r="M457" s="179"/>
      <c r="N457" s="180"/>
      <c r="O457" s="180"/>
      <c r="P457" s="180"/>
      <c r="Q457" s="180"/>
      <c r="R457" s="180"/>
      <c r="S457" s="180"/>
      <c r="T457" s="181"/>
      <c r="AT457" s="175" t="s">
        <v>214</v>
      </c>
      <c r="AU457" s="175" t="s">
        <v>88</v>
      </c>
      <c r="AV457" s="10" t="s">
        <v>88</v>
      </c>
      <c r="AW457" s="10" t="s">
        <v>4</v>
      </c>
      <c r="AX457" s="10" t="s">
        <v>23</v>
      </c>
      <c r="AY457" s="175" t="s">
        <v>200</v>
      </c>
    </row>
    <row r="458" spans="2:65" s="1" customFormat="1" ht="31.5" customHeight="1">
      <c r="B458" s="157"/>
      <c r="C458" s="158" t="s">
        <v>704</v>
      </c>
      <c r="D458" s="158" t="s">
        <v>201</v>
      </c>
      <c r="E458" s="159" t="s">
        <v>1213</v>
      </c>
      <c r="F458" s="160" t="s">
        <v>1214</v>
      </c>
      <c r="G458" s="161" t="s">
        <v>740</v>
      </c>
      <c r="H458" s="162">
        <v>9</v>
      </c>
      <c r="I458" s="163"/>
      <c r="J458" s="164">
        <f>ROUND(I458*H458,2)</f>
        <v>0</v>
      </c>
      <c r="K458" s="160" t="s">
        <v>741</v>
      </c>
      <c r="L458" s="35"/>
      <c r="M458" s="165" t="s">
        <v>78</v>
      </c>
      <c r="N458" s="166" t="s">
        <v>50</v>
      </c>
      <c r="O458" s="36"/>
      <c r="P458" s="167">
        <f>O458*H458</f>
        <v>0</v>
      </c>
      <c r="Q458" s="167">
        <v>2.3765</v>
      </c>
      <c r="R458" s="167">
        <f>Q458*H458</f>
        <v>21.3885</v>
      </c>
      <c r="S458" s="167">
        <v>0</v>
      </c>
      <c r="T458" s="168">
        <f>S458*H458</f>
        <v>0</v>
      </c>
      <c r="AR458" s="18" t="s">
        <v>206</v>
      </c>
      <c r="AT458" s="18" t="s">
        <v>201</v>
      </c>
      <c r="AU458" s="18" t="s">
        <v>88</v>
      </c>
      <c r="AY458" s="18" t="s">
        <v>200</v>
      </c>
      <c r="BE458" s="169">
        <f>IF(N458="základní",J458,0)</f>
        <v>0</v>
      </c>
      <c r="BF458" s="169">
        <f>IF(N458="snížená",J458,0)</f>
        <v>0</v>
      </c>
      <c r="BG458" s="169">
        <f>IF(N458="zákl. přenesená",J458,0)</f>
        <v>0</v>
      </c>
      <c r="BH458" s="169">
        <f>IF(N458="sníž. přenesená",J458,0)</f>
        <v>0</v>
      </c>
      <c r="BI458" s="169">
        <f>IF(N458="nulová",J458,0)</f>
        <v>0</v>
      </c>
      <c r="BJ458" s="18" t="s">
        <v>23</v>
      </c>
      <c r="BK458" s="169">
        <f>ROUND(I458*H458,2)</f>
        <v>0</v>
      </c>
      <c r="BL458" s="18" t="s">
        <v>206</v>
      </c>
      <c r="BM458" s="18" t="s">
        <v>1215</v>
      </c>
    </row>
    <row r="459" spans="2:47" s="1" customFormat="1" ht="30" customHeight="1">
      <c r="B459" s="35"/>
      <c r="D459" s="170" t="s">
        <v>392</v>
      </c>
      <c r="F459" s="201" t="s">
        <v>1216</v>
      </c>
      <c r="I459" s="133"/>
      <c r="L459" s="35"/>
      <c r="M459" s="64"/>
      <c r="N459" s="36"/>
      <c r="O459" s="36"/>
      <c r="P459" s="36"/>
      <c r="Q459" s="36"/>
      <c r="R459" s="36"/>
      <c r="S459" s="36"/>
      <c r="T459" s="65"/>
      <c r="AT459" s="18" t="s">
        <v>392</v>
      </c>
      <c r="AU459" s="18" t="s">
        <v>88</v>
      </c>
    </row>
    <row r="460" spans="2:65" s="1" customFormat="1" ht="22.5" customHeight="1">
      <c r="B460" s="157"/>
      <c r="C460" s="202" t="s">
        <v>709</v>
      </c>
      <c r="D460" s="202" t="s">
        <v>265</v>
      </c>
      <c r="E460" s="203" t="s">
        <v>1217</v>
      </c>
      <c r="F460" s="204" t="s">
        <v>1218</v>
      </c>
      <c r="G460" s="205" t="s">
        <v>740</v>
      </c>
      <c r="H460" s="206">
        <v>2.03</v>
      </c>
      <c r="I460" s="207"/>
      <c r="J460" s="208">
        <f>ROUND(I460*H460,2)</f>
        <v>0</v>
      </c>
      <c r="K460" s="204" t="s">
        <v>741</v>
      </c>
      <c r="L460" s="209"/>
      <c r="M460" s="210" t="s">
        <v>78</v>
      </c>
      <c r="N460" s="211" t="s">
        <v>50</v>
      </c>
      <c r="O460" s="36"/>
      <c r="P460" s="167">
        <f>O460*H460</f>
        <v>0</v>
      </c>
      <c r="Q460" s="167">
        <v>0.25</v>
      </c>
      <c r="R460" s="167">
        <f>Q460*H460</f>
        <v>0.5075</v>
      </c>
      <c r="S460" s="167">
        <v>0</v>
      </c>
      <c r="T460" s="168">
        <f>S460*H460</f>
        <v>0</v>
      </c>
      <c r="AR460" s="18" t="s">
        <v>253</v>
      </c>
      <c r="AT460" s="18" t="s">
        <v>265</v>
      </c>
      <c r="AU460" s="18" t="s">
        <v>88</v>
      </c>
      <c r="AY460" s="18" t="s">
        <v>200</v>
      </c>
      <c r="BE460" s="169">
        <f>IF(N460="základní",J460,0)</f>
        <v>0</v>
      </c>
      <c r="BF460" s="169">
        <f>IF(N460="snížená",J460,0)</f>
        <v>0</v>
      </c>
      <c r="BG460" s="169">
        <f>IF(N460="zákl. přenesená",J460,0)</f>
        <v>0</v>
      </c>
      <c r="BH460" s="169">
        <f>IF(N460="sníž. přenesená",J460,0)</f>
        <v>0</v>
      </c>
      <c r="BI460" s="169">
        <f>IF(N460="nulová",J460,0)</f>
        <v>0</v>
      </c>
      <c r="BJ460" s="18" t="s">
        <v>23</v>
      </c>
      <c r="BK460" s="169">
        <f>ROUND(I460*H460,2)</f>
        <v>0</v>
      </c>
      <c r="BL460" s="18" t="s">
        <v>206</v>
      </c>
      <c r="BM460" s="18" t="s">
        <v>1219</v>
      </c>
    </row>
    <row r="461" spans="2:47" s="1" customFormat="1" ht="30" customHeight="1">
      <c r="B461" s="35"/>
      <c r="D461" s="172" t="s">
        <v>392</v>
      </c>
      <c r="F461" s="185" t="s">
        <v>1220</v>
      </c>
      <c r="I461" s="133"/>
      <c r="L461" s="35"/>
      <c r="M461" s="64"/>
      <c r="N461" s="36"/>
      <c r="O461" s="36"/>
      <c r="P461" s="36"/>
      <c r="Q461" s="36"/>
      <c r="R461" s="36"/>
      <c r="S461" s="36"/>
      <c r="T461" s="65"/>
      <c r="AT461" s="18" t="s">
        <v>392</v>
      </c>
      <c r="AU461" s="18" t="s">
        <v>88</v>
      </c>
    </row>
    <row r="462" spans="2:51" s="10" customFormat="1" ht="22.5" customHeight="1">
      <c r="B462" s="174"/>
      <c r="D462" s="170" t="s">
        <v>214</v>
      </c>
      <c r="F462" s="183" t="s">
        <v>1054</v>
      </c>
      <c r="H462" s="184">
        <v>2.03</v>
      </c>
      <c r="I462" s="178"/>
      <c r="L462" s="174"/>
      <c r="M462" s="179"/>
      <c r="N462" s="180"/>
      <c r="O462" s="180"/>
      <c r="P462" s="180"/>
      <c r="Q462" s="180"/>
      <c r="R462" s="180"/>
      <c r="S462" s="180"/>
      <c r="T462" s="181"/>
      <c r="AT462" s="175" t="s">
        <v>214</v>
      </c>
      <c r="AU462" s="175" t="s">
        <v>88</v>
      </c>
      <c r="AV462" s="10" t="s">
        <v>88</v>
      </c>
      <c r="AW462" s="10" t="s">
        <v>4</v>
      </c>
      <c r="AX462" s="10" t="s">
        <v>23</v>
      </c>
      <c r="AY462" s="175" t="s">
        <v>200</v>
      </c>
    </row>
    <row r="463" spans="2:65" s="1" customFormat="1" ht="22.5" customHeight="1">
      <c r="B463" s="157"/>
      <c r="C463" s="202" t="s">
        <v>714</v>
      </c>
      <c r="D463" s="202" t="s">
        <v>265</v>
      </c>
      <c r="E463" s="203" t="s">
        <v>1205</v>
      </c>
      <c r="F463" s="204" t="s">
        <v>1206</v>
      </c>
      <c r="G463" s="205" t="s">
        <v>740</v>
      </c>
      <c r="H463" s="206">
        <v>9.135</v>
      </c>
      <c r="I463" s="207"/>
      <c r="J463" s="208">
        <f>ROUND(I463*H463,2)</f>
        <v>0</v>
      </c>
      <c r="K463" s="204" t="s">
        <v>741</v>
      </c>
      <c r="L463" s="209"/>
      <c r="M463" s="210" t="s">
        <v>78</v>
      </c>
      <c r="N463" s="211" t="s">
        <v>50</v>
      </c>
      <c r="O463" s="36"/>
      <c r="P463" s="167">
        <f>O463*H463</f>
        <v>0</v>
      </c>
      <c r="Q463" s="167">
        <v>0.585</v>
      </c>
      <c r="R463" s="167">
        <f>Q463*H463</f>
        <v>5.3439749999999995</v>
      </c>
      <c r="S463" s="167">
        <v>0</v>
      </c>
      <c r="T463" s="168">
        <f>S463*H463</f>
        <v>0</v>
      </c>
      <c r="AR463" s="18" t="s">
        <v>253</v>
      </c>
      <c r="AT463" s="18" t="s">
        <v>265</v>
      </c>
      <c r="AU463" s="18" t="s">
        <v>88</v>
      </c>
      <c r="AY463" s="18" t="s">
        <v>200</v>
      </c>
      <c r="BE463" s="169">
        <f>IF(N463="základní",J463,0)</f>
        <v>0</v>
      </c>
      <c r="BF463" s="169">
        <f>IF(N463="snížená",J463,0)</f>
        <v>0</v>
      </c>
      <c r="BG463" s="169">
        <f>IF(N463="zákl. přenesená",J463,0)</f>
        <v>0</v>
      </c>
      <c r="BH463" s="169">
        <f>IF(N463="sníž. přenesená",J463,0)</f>
        <v>0</v>
      </c>
      <c r="BI463" s="169">
        <f>IF(N463="nulová",J463,0)</f>
        <v>0</v>
      </c>
      <c r="BJ463" s="18" t="s">
        <v>23</v>
      </c>
      <c r="BK463" s="169">
        <f>ROUND(I463*H463,2)</f>
        <v>0</v>
      </c>
      <c r="BL463" s="18" t="s">
        <v>206</v>
      </c>
      <c r="BM463" s="18" t="s">
        <v>1221</v>
      </c>
    </row>
    <row r="464" spans="2:47" s="1" customFormat="1" ht="42" customHeight="1">
      <c r="B464" s="35"/>
      <c r="D464" s="172" t="s">
        <v>392</v>
      </c>
      <c r="F464" s="185" t="s">
        <v>1208</v>
      </c>
      <c r="I464" s="133"/>
      <c r="L464" s="35"/>
      <c r="M464" s="64"/>
      <c r="N464" s="36"/>
      <c r="O464" s="36"/>
      <c r="P464" s="36"/>
      <c r="Q464" s="36"/>
      <c r="R464" s="36"/>
      <c r="S464" s="36"/>
      <c r="T464" s="65"/>
      <c r="AT464" s="18" t="s">
        <v>392</v>
      </c>
      <c r="AU464" s="18" t="s">
        <v>88</v>
      </c>
    </row>
    <row r="465" spans="2:51" s="10" customFormat="1" ht="22.5" customHeight="1">
      <c r="B465" s="174"/>
      <c r="D465" s="170" t="s">
        <v>214</v>
      </c>
      <c r="F465" s="183" t="s">
        <v>1222</v>
      </c>
      <c r="H465" s="184">
        <v>9.135</v>
      </c>
      <c r="I465" s="178"/>
      <c r="L465" s="174"/>
      <c r="M465" s="179"/>
      <c r="N465" s="180"/>
      <c r="O465" s="180"/>
      <c r="P465" s="180"/>
      <c r="Q465" s="180"/>
      <c r="R465" s="180"/>
      <c r="S465" s="180"/>
      <c r="T465" s="181"/>
      <c r="AT465" s="175" t="s">
        <v>214</v>
      </c>
      <c r="AU465" s="175" t="s">
        <v>88</v>
      </c>
      <c r="AV465" s="10" t="s">
        <v>88</v>
      </c>
      <c r="AW465" s="10" t="s">
        <v>4</v>
      </c>
      <c r="AX465" s="10" t="s">
        <v>23</v>
      </c>
      <c r="AY465" s="175" t="s">
        <v>200</v>
      </c>
    </row>
    <row r="466" spans="2:65" s="1" customFormat="1" ht="22.5" customHeight="1">
      <c r="B466" s="157"/>
      <c r="C466" s="202" t="s">
        <v>719</v>
      </c>
      <c r="D466" s="202" t="s">
        <v>265</v>
      </c>
      <c r="E466" s="203" t="s">
        <v>1209</v>
      </c>
      <c r="F466" s="204" t="s">
        <v>1210</v>
      </c>
      <c r="G466" s="205" t="s">
        <v>740</v>
      </c>
      <c r="H466" s="206">
        <v>9.135</v>
      </c>
      <c r="I466" s="207"/>
      <c r="J466" s="208">
        <f>ROUND(I466*H466,2)</f>
        <v>0</v>
      </c>
      <c r="K466" s="204" t="s">
        <v>741</v>
      </c>
      <c r="L466" s="209"/>
      <c r="M466" s="210" t="s">
        <v>78</v>
      </c>
      <c r="N466" s="211" t="s">
        <v>50</v>
      </c>
      <c r="O466" s="36"/>
      <c r="P466" s="167">
        <f>O466*H466</f>
        <v>0</v>
      </c>
      <c r="Q466" s="167">
        <v>1.87</v>
      </c>
      <c r="R466" s="167">
        <f>Q466*H466</f>
        <v>17.08245</v>
      </c>
      <c r="S466" s="167">
        <v>0</v>
      </c>
      <c r="T466" s="168">
        <f>S466*H466</f>
        <v>0</v>
      </c>
      <c r="AR466" s="18" t="s">
        <v>253</v>
      </c>
      <c r="AT466" s="18" t="s">
        <v>265</v>
      </c>
      <c r="AU466" s="18" t="s">
        <v>88</v>
      </c>
      <c r="AY466" s="18" t="s">
        <v>200</v>
      </c>
      <c r="BE466" s="169">
        <f>IF(N466="základní",J466,0)</f>
        <v>0</v>
      </c>
      <c r="BF466" s="169">
        <f>IF(N466="snížená",J466,0)</f>
        <v>0</v>
      </c>
      <c r="BG466" s="169">
        <f>IF(N466="zákl. přenesená",J466,0)</f>
        <v>0</v>
      </c>
      <c r="BH466" s="169">
        <f>IF(N466="sníž. přenesená",J466,0)</f>
        <v>0</v>
      </c>
      <c r="BI466" s="169">
        <f>IF(N466="nulová",J466,0)</f>
        <v>0</v>
      </c>
      <c r="BJ466" s="18" t="s">
        <v>23</v>
      </c>
      <c r="BK466" s="169">
        <f>ROUND(I466*H466,2)</f>
        <v>0</v>
      </c>
      <c r="BL466" s="18" t="s">
        <v>206</v>
      </c>
      <c r="BM466" s="18" t="s">
        <v>1223</v>
      </c>
    </row>
    <row r="467" spans="2:47" s="1" customFormat="1" ht="42" customHeight="1">
      <c r="B467" s="35"/>
      <c r="D467" s="172" t="s">
        <v>392</v>
      </c>
      <c r="F467" s="185" t="s">
        <v>1212</v>
      </c>
      <c r="I467" s="133"/>
      <c r="L467" s="35"/>
      <c r="M467" s="64"/>
      <c r="N467" s="36"/>
      <c r="O467" s="36"/>
      <c r="P467" s="36"/>
      <c r="Q467" s="36"/>
      <c r="R467" s="36"/>
      <c r="S467" s="36"/>
      <c r="T467" s="65"/>
      <c r="AT467" s="18" t="s">
        <v>392</v>
      </c>
      <c r="AU467" s="18" t="s">
        <v>88</v>
      </c>
    </row>
    <row r="468" spans="2:51" s="10" customFormat="1" ht="22.5" customHeight="1">
      <c r="B468" s="174"/>
      <c r="D468" s="170" t="s">
        <v>214</v>
      </c>
      <c r="F468" s="183" t="s">
        <v>1222</v>
      </c>
      <c r="H468" s="184">
        <v>9.135</v>
      </c>
      <c r="I468" s="178"/>
      <c r="L468" s="174"/>
      <c r="M468" s="179"/>
      <c r="N468" s="180"/>
      <c r="O468" s="180"/>
      <c r="P468" s="180"/>
      <c r="Q468" s="180"/>
      <c r="R468" s="180"/>
      <c r="S468" s="180"/>
      <c r="T468" s="181"/>
      <c r="AT468" s="175" t="s">
        <v>214</v>
      </c>
      <c r="AU468" s="175" t="s">
        <v>88</v>
      </c>
      <c r="AV468" s="10" t="s">
        <v>88</v>
      </c>
      <c r="AW468" s="10" t="s">
        <v>4</v>
      </c>
      <c r="AX468" s="10" t="s">
        <v>23</v>
      </c>
      <c r="AY468" s="175" t="s">
        <v>200</v>
      </c>
    </row>
    <row r="469" spans="2:65" s="1" customFormat="1" ht="22.5" customHeight="1">
      <c r="B469" s="157"/>
      <c r="C469" s="158" t="s">
        <v>725</v>
      </c>
      <c r="D469" s="158" t="s">
        <v>201</v>
      </c>
      <c r="E469" s="159" t="s">
        <v>1224</v>
      </c>
      <c r="F469" s="160" t="s">
        <v>1225</v>
      </c>
      <c r="G469" s="161" t="s">
        <v>740</v>
      </c>
      <c r="H469" s="162">
        <v>13</v>
      </c>
      <c r="I469" s="163"/>
      <c r="J469" s="164">
        <f>ROUND(I469*H469,2)</f>
        <v>0</v>
      </c>
      <c r="K469" s="160" t="s">
        <v>741</v>
      </c>
      <c r="L469" s="35"/>
      <c r="M469" s="165" t="s">
        <v>78</v>
      </c>
      <c r="N469" s="166" t="s">
        <v>50</v>
      </c>
      <c r="O469" s="36"/>
      <c r="P469" s="167">
        <f>O469*H469</f>
        <v>0</v>
      </c>
      <c r="Q469" s="167">
        <v>0.00702</v>
      </c>
      <c r="R469" s="167">
        <f>Q469*H469</f>
        <v>0.09126000000000001</v>
      </c>
      <c r="S469" s="167">
        <v>0</v>
      </c>
      <c r="T469" s="168">
        <f>S469*H469</f>
        <v>0</v>
      </c>
      <c r="AR469" s="18" t="s">
        <v>206</v>
      </c>
      <c r="AT469" s="18" t="s">
        <v>201</v>
      </c>
      <c r="AU469" s="18" t="s">
        <v>88</v>
      </c>
      <c r="AY469" s="18" t="s">
        <v>200</v>
      </c>
      <c r="BE469" s="169">
        <f>IF(N469="základní",J469,0)</f>
        <v>0</v>
      </c>
      <c r="BF469" s="169">
        <f>IF(N469="snížená",J469,0)</f>
        <v>0</v>
      </c>
      <c r="BG469" s="169">
        <f>IF(N469="zákl. přenesená",J469,0)</f>
        <v>0</v>
      </c>
      <c r="BH469" s="169">
        <f>IF(N469="sníž. přenesená",J469,0)</f>
        <v>0</v>
      </c>
      <c r="BI469" s="169">
        <f>IF(N469="nulová",J469,0)</f>
        <v>0</v>
      </c>
      <c r="BJ469" s="18" t="s">
        <v>23</v>
      </c>
      <c r="BK469" s="169">
        <f>ROUND(I469*H469,2)</f>
        <v>0</v>
      </c>
      <c r="BL469" s="18" t="s">
        <v>206</v>
      </c>
      <c r="BM469" s="18" t="s">
        <v>1226</v>
      </c>
    </row>
    <row r="470" spans="2:47" s="1" customFormat="1" ht="22.5" customHeight="1">
      <c r="B470" s="35"/>
      <c r="D470" s="170" t="s">
        <v>392</v>
      </c>
      <c r="F470" s="201" t="s">
        <v>1227</v>
      </c>
      <c r="I470" s="133"/>
      <c r="L470" s="35"/>
      <c r="M470" s="64"/>
      <c r="N470" s="36"/>
      <c r="O470" s="36"/>
      <c r="P470" s="36"/>
      <c r="Q470" s="36"/>
      <c r="R470" s="36"/>
      <c r="S470" s="36"/>
      <c r="T470" s="65"/>
      <c r="AT470" s="18" t="s">
        <v>392</v>
      </c>
      <c r="AU470" s="18" t="s">
        <v>88</v>
      </c>
    </row>
    <row r="471" spans="2:65" s="1" customFormat="1" ht="22.5" customHeight="1">
      <c r="B471" s="157"/>
      <c r="C471" s="202" t="s">
        <v>1228</v>
      </c>
      <c r="D471" s="202" t="s">
        <v>265</v>
      </c>
      <c r="E471" s="203" t="s">
        <v>1229</v>
      </c>
      <c r="F471" s="204" t="s">
        <v>1230</v>
      </c>
      <c r="G471" s="205" t="s">
        <v>740</v>
      </c>
      <c r="H471" s="206">
        <v>13.195</v>
      </c>
      <c r="I471" s="207"/>
      <c r="J471" s="208">
        <f>ROUND(I471*H471,2)</f>
        <v>0</v>
      </c>
      <c r="K471" s="204" t="s">
        <v>741</v>
      </c>
      <c r="L471" s="209"/>
      <c r="M471" s="210" t="s">
        <v>78</v>
      </c>
      <c r="N471" s="211" t="s">
        <v>50</v>
      </c>
      <c r="O471" s="36"/>
      <c r="P471" s="167">
        <f>O471*H471</f>
        <v>0</v>
      </c>
      <c r="Q471" s="167">
        <v>0.102</v>
      </c>
      <c r="R471" s="167">
        <f>Q471*H471</f>
        <v>1.34589</v>
      </c>
      <c r="S471" s="167">
        <v>0</v>
      </c>
      <c r="T471" s="168">
        <f>S471*H471</f>
        <v>0</v>
      </c>
      <c r="AR471" s="18" t="s">
        <v>253</v>
      </c>
      <c r="AT471" s="18" t="s">
        <v>265</v>
      </c>
      <c r="AU471" s="18" t="s">
        <v>88</v>
      </c>
      <c r="AY471" s="18" t="s">
        <v>200</v>
      </c>
      <c r="BE471" s="169">
        <f>IF(N471="základní",J471,0)</f>
        <v>0</v>
      </c>
      <c r="BF471" s="169">
        <f>IF(N471="snížená",J471,0)</f>
        <v>0</v>
      </c>
      <c r="BG471" s="169">
        <f>IF(N471="zákl. přenesená",J471,0)</f>
        <v>0</v>
      </c>
      <c r="BH471" s="169">
        <f>IF(N471="sníž. přenesená",J471,0)</f>
        <v>0</v>
      </c>
      <c r="BI471" s="169">
        <f>IF(N471="nulová",J471,0)</f>
        <v>0</v>
      </c>
      <c r="BJ471" s="18" t="s">
        <v>23</v>
      </c>
      <c r="BK471" s="169">
        <f>ROUND(I471*H471,2)</f>
        <v>0</v>
      </c>
      <c r="BL471" s="18" t="s">
        <v>206</v>
      </c>
      <c r="BM471" s="18" t="s">
        <v>1231</v>
      </c>
    </row>
    <row r="472" spans="2:47" s="1" customFormat="1" ht="42" customHeight="1">
      <c r="B472" s="35"/>
      <c r="D472" s="172" t="s">
        <v>392</v>
      </c>
      <c r="F472" s="185" t="s">
        <v>1232</v>
      </c>
      <c r="I472" s="133"/>
      <c r="L472" s="35"/>
      <c r="M472" s="64"/>
      <c r="N472" s="36"/>
      <c r="O472" s="36"/>
      <c r="P472" s="36"/>
      <c r="Q472" s="36"/>
      <c r="R472" s="36"/>
      <c r="S472" s="36"/>
      <c r="T472" s="65"/>
      <c r="AT472" s="18" t="s">
        <v>392</v>
      </c>
      <c r="AU472" s="18" t="s">
        <v>88</v>
      </c>
    </row>
    <row r="473" spans="2:47" s="1" customFormat="1" ht="30" customHeight="1">
      <c r="B473" s="35"/>
      <c r="D473" s="172" t="s">
        <v>208</v>
      </c>
      <c r="F473" s="173" t="s">
        <v>1233</v>
      </c>
      <c r="I473" s="133"/>
      <c r="L473" s="35"/>
      <c r="M473" s="64"/>
      <c r="N473" s="36"/>
      <c r="O473" s="36"/>
      <c r="P473" s="36"/>
      <c r="Q473" s="36"/>
      <c r="R473" s="36"/>
      <c r="S473" s="36"/>
      <c r="T473" s="65"/>
      <c r="AT473" s="18" t="s">
        <v>208</v>
      </c>
      <c r="AU473" s="18" t="s">
        <v>88</v>
      </c>
    </row>
    <row r="474" spans="2:51" s="10" customFormat="1" ht="22.5" customHeight="1">
      <c r="B474" s="174"/>
      <c r="D474" s="172" t="s">
        <v>214</v>
      </c>
      <c r="F474" s="176" t="s">
        <v>1234</v>
      </c>
      <c r="H474" s="177">
        <v>13.195</v>
      </c>
      <c r="I474" s="178"/>
      <c r="L474" s="174"/>
      <c r="M474" s="179"/>
      <c r="N474" s="180"/>
      <c r="O474" s="180"/>
      <c r="P474" s="180"/>
      <c r="Q474" s="180"/>
      <c r="R474" s="180"/>
      <c r="S474" s="180"/>
      <c r="T474" s="181"/>
      <c r="AT474" s="175" t="s">
        <v>214</v>
      </c>
      <c r="AU474" s="175" t="s">
        <v>88</v>
      </c>
      <c r="AV474" s="10" t="s">
        <v>88</v>
      </c>
      <c r="AW474" s="10" t="s">
        <v>4</v>
      </c>
      <c r="AX474" s="10" t="s">
        <v>23</v>
      </c>
      <c r="AY474" s="175" t="s">
        <v>200</v>
      </c>
    </row>
    <row r="475" spans="2:63" s="9" customFormat="1" ht="29.25" customHeight="1">
      <c r="B475" s="145"/>
      <c r="D475" s="146" t="s">
        <v>79</v>
      </c>
      <c r="E475" s="199" t="s">
        <v>262</v>
      </c>
      <c r="F475" s="199" t="s">
        <v>737</v>
      </c>
      <c r="I475" s="148"/>
      <c r="J475" s="200">
        <f>BK475</f>
        <v>0</v>
      </c>
      <c r="L475" s="145"/>
      <c r="M475" s="150"/>
      <c r="N475" s="151"/>
      <c r="O475" s="151"/>
      <c r="P475" s="152">
        <f>SUM(P476:P485)</f>
        <v>0</v>
      </c>
      <c r="Q475" s="151"/>
      <c r="R475" s="152">
        <f>SUM(R476:R485)</f>
        <v>0.004558</v>
      </c>
      <c r="S475" s="151"/>
      <c r="T475" s="153">
        <f>SUM(T476:T485)</f>
        <v>0.24505000000000002</v>
      </c>
      <c r="AR475" s="154" t="s">
        <v>23</v>
      </c>
      <c r="AT475" s="155" t="s">
        <v>79</v>
      </c>
      <c r="AU475" s="155" t="s">
        <v>23</v>
      </c>
      <c r="AY475" s="154" t="s">
        <v>200</v>
      </c>
      <c r="BK475" s="156">
        <f>SUM(BK476:BK485)</f>
        <v>0</v>
      </c>
    </row>
    <row r="476" spans="2:65" s="1" customFormat="1" ht="22.5" customHeight="1">
      <c r="B476" s="157"/>
      <c r="C476" s="158" t="s">
        <v>1235</v>
      </c>
      <c r="D476" s="158" t="s">
        <v>201</v>
      </c>
      <c r="E476" s="159" t="s">
        <v>1236</v>
      </c>
      <c r="F476" s="160" t="s">
        <v>1237</v>
      </c>
      <c r="G476" s="161" t="s">
        <v>840</v>
      </c>
      <c r="H476" s="162">
        <v>3</v>
      </c>
      <c r="I476" s="163"/>
      <c r="J476" s="164">
        <f>ROUND(I476*H476,2)</f>
        <v>0</v>
      </c>
      <c r="K476" s="160" t="s">
        <v>741</v>
      </c>
      <c r="L476" s="35"/>
      <c r="M476" s="165" t="s">
        <v>78</v>
      </c>
      <c r="N476" s="166" t="s">
        <v>50</v>
      </c>
      <c r="O476" s="36"/>
      <c r="P476" s="167">
        <f>O476*H476</f>
        <v>0</v>
      </c>
      <c r="Q476" s="167">
        <v>0</v>
      </c>
      <c r="R476" s="167">
        <f>Q476*H476</f>
        <v>0</v>
      </c>
      <c r="S476" s="167">
        <v>0.00925</v>
      </c>
      <c r="T476" s="168">
        <f>S476*H476</f>
        <v>0.027749999999999997</v>
      </c>
      <c r="AR476" s="18" t="s">
        <v>206</v>
      </c>
      <c r="AT476" s="18" t="s">
        <v>201</v>
      </c>
      <c r="AU476" s="18" t="s">
        <v>88</v>
      </c>
      <c r="AY476" s="18" t="s">
        <v>200</v>
      </c>
      <c r="BE476" s="169">
        <f>IF(N476="základní",J476,0)</f>
        <v>0</v>
      </c>
      <c r="BF476" s="169">
        <f>IF(N476="snížená",J476,0)</f>
        <v>0</v>
      </c>
      <c r="BG476" s="169">
        <f>IF(N476="zákl. přenesená",J476,0)</f>
        <v>0</v>
      </c>
      <c r="BH476" s="169">
        <f>IF(N476="sníž. přenesená",J476,0)</f>
        <v>0</v>
      </c>
      <c r="BI476" s="169">
        <f>IF(N476="nulová",J476,0)</f>
        <v>0</v>
      </c>
      <c r="BJ476" s="18" t="s">
        <v>23</v>
      </c>
      <c r="BK476" s="169">
        <f>ROUND(I476*H476,2)</f>
        <v>0</v>
      </c>
      <c r="BL476" s="18" t="s">
        <v>206</v>
      </c>
      <c r="BM476" s="18" t="s">
        <v>1238</v>
      </c>
    </row>
    <row r="477" spans="2:47" s="1" customFormat="1" ht="22.5" customHeight="1">
      <c r="B477" s="35"/>
      <c r="D477" s="172" t="s">
        <v>392</v>
      </c>
      <c r="F477" s="185" t="s">
        <v>1239</v>
      </c>
      <c r="I477" s="133"/>
      <c r="L477" s="35"/>
      <c r="M477" s="64"/>
      <c r="N477" s="36"/>
      <c r="O477" s="36"/>
      <c r="P477" s="36"/>
      <c r="Q477" s="36"/>
      <c r="R477" s="36"/>
      <c r="S477" s="36"/>
      <c r="T477" s="65"/>
      <c r="AT477" s="18" t="s">
        <v>392</v>
      </c>
      <c r="AU477" s="18" t="s">
        <v>88</v>
      </c>
    </row>
    <row r="478" spans="2:51" s="10" customFormat="1" ht="22.5" customHeight="1">
      <c r="B478" s="174"/>
      <c r="D478" s="170" t="s">
        <v>214</v>
      </c>
      <c r="E478" s="182" t="s">
        <v>78</v>
      </c>
      <c r="F478" s="183" t="s">
        <v>999</v>
      </c>
      <c r="H478" s="184">
        <v>3</v>
      </c>
      <c r="I478" s="178"/>
      <c r="L478" s="174"/>
      <c r="M478" s="179"/>
      <c r="N478" s="180"/>
      <c r="O478" s="180"/>
      <c r="P478" s="180"/>
      <c r="Q478" s="180"/>
      <c r="R478" s="180"/>
      <c r="S478" s="180"/>
      <c r="T478" s="181"/>
      <c r="AT478" s="175" t="s">
        <v>214</v>
      </c>
      <c r="AU478" s="175" t="s">
        <v>88</v>
      </c>
      <c r="AV478" s="10" t="s">
        <v>88</v>
      </c>
      <c r="AW478" s="10" t="s">
        <v>42</v>
      </c>
      <c r="AX478" s="10" t="s">
        <v>23</v>
      </c>
      <c r="AY478" s="175" t="s">
        <v>200</v>
      </c>
    </row>
    <row r="479" spans="2:65" s="1" customFormat="1" ht="22.5" customHeight="1">
      <c r="B479" s="157"/>
      <c r="C479" s="158" t="s">
        <v>1240</v>
      </c>
      <c r="D479" s="158" t="s">
        <v>201</v>
      </c>
      <c r="E479" s="159" t="s">
        <v>1241</v>
      </c>
      <c r="F479" s="160" t="s">
        <v>1242</v>
      </c>
      <c r="G479" s="161" t="s">
        <v>840</v>
      </c>
      <c r="H479" s="162">
        <v>0.2</v>
      </c>
      <c r="I479" s="163"/>
      <c r="J479" s="164">
        <f>ROUND(I479*H479,2)</f>
        <v>0</v>
      </c>
      <c r="K479" s="160" t="s">
        <v>741</v>
      </c>
      <c r="L479" s="35"/>
      <c r="M479" s="165" t="s">
        <v>78</v>
      </c>
      <c r="N479" s="166" t="s">
        <v>50</v>
      </c>
      <c r="O479" s="36"/>
      <c r="P479" s="167">
        <f>O479*H479</f>
        <v>0</v>
      </c>
      <c r="Q479" s="167">
        <v>0.00108</v>
      </c>
      <c r="R479" s="167">
        <f>Q479*H479</f>
        <v>0.00021600000000000002</v>
      </c>
      <c r="S479" s="167">
        <v>0.053</v>
      </c>
      <c r="T479" s="168">
        <f>S479*H479</f>
        <v>0.0106</v>
      </c>
      <c r="AR479" s="18" t="s">
        <v>206</v>
      </c>
      <c r="AT479" s="18" t="s">
        <v>201</v>
      </c>
      <c r="AU479" s="18" t="s">
        <v>88</v>
      </c>
      <c r="AY479" s="18" t="s">
        <v>200</v>
      </c>
      <c r="BE479" s="169">
        <f>IF(N479="základní",J479,0)</f>
        <v>0</v>
      </c>
      <c r="BF479" s="169">
        <f>IF(N479="snížená",J479,0)</f>
        <v>0</v>
      </c>
      <c r="BG479" s="169">
        <f>IF(N479="zákl. přenesená",J479,0)</f>
        <v>0</v>
      </c>
      <c r="BH479" s="169">
        <f>IF(N479="sníž. přenesená",J479,0)</f>
        <v>0</v>
      </c>
      <c r="BI479" s="169">
        <f>IF(N479="nulová",J479,0)</f>
        <v>0</v>
      </c>
      <c r="BJ479" s="18" t="s">
        <v>23</v>
      </c>
      <c r="BK479" s="169">
        <f>ROUND(I479*H479,2)</f>
        <v>0</v>
      </c>
      <c r="BL479" s="18" t="s">
        <v>206</v>
      </c>
      <c r="BM479" s="18" t="s">
        <v>1243</v>
      </c>
    </row>
    <row r="480" spans="2:47" s="1" customFormat="1" ht="30" customHeight="1">
      <c r="B480" s="35"/>
      <c r="D480" s="170" t="s">
        <v>392</v>
      </c>
      <c r="F480" s="201" t="s">
        <v>1244</v>
      </c>
      <c r="I480" s="133"/>
      <c r="L480" s="35"/>
      <c r="M480" s="64"/>
      <c r="N480" s="36"/>
      <c r="O480" s="36"/>
      <c r="P480" s="36"/>
      <c r="Q480" s="36"/>
      <c r="R480" s="36"/>
      <c r="S480" s="36"/>
      <c r="T480" s="65"/>
      <c r="AT480" s="18" t="s">
        <v>392</v>
      </c>
      <c r="AU480" s="18" t="s">
        <v>88</v>
      </c>
    </row>
    <row r="481" spans="2:65" s="1" customFormat="1" ht="22.5" customHeight="1">
      <c r="B481" s="157"/>
      <c r="C481" s="158" t="s">
        <v>1245</v>
      </c>
      <c r="D481" s="158" t="s">
        <v>201</v>
      </c>
      <c r="E481" s="159" t="s">
        <v>1246</v>
      </c>
      <c r="F481" s="160" t="s">
        <v>1247</v>
      </c>
      <c r="G481" s="161" t="s">
        <v>840</v>
      </c>
      <c r="H481" s="162">
        <v>1.3</v>
      </c>
      <c r="I481" s="163"/>
      <c r="J481" s="164">
        <f>ROUND(I481*H481,2)</f>
        <v>0</v>
      </c>
      <c r="K481" s="160" t="s">
        <v>741</v>
      </c>
      <c r="L481" s="35"/>
      <c r="M481" s="165" t="s">
        <v>78</v>
      </c>
      <c r="N481" s="166" t="s">
        <v>50</v>
      </c>
      <c r="O481" s="36"/>
      <c r="P481" s="167">
        <f>O481*H481</f>
        <v>0</v>
      </c>
      <c r="Q481" s="167">
        <v>0.00334</v>
      </c>
      <c r="R481" s="167">
        <f>Q481*H481</f>
        <v>0.004342</v>
      </c>
      <c r="S481" s="167">
        <v>0.159</v>
      </c>
      <c r="T481" s="168">
        <f>S481*H481</f>
        <v>0.20670000000000002</v>
      </c>
      <c r="AR481" s="18" t="s">
        <v>206</v>
      </c>
      <c r="AT481" s="18" t="s">
        <v>201</v>
      </c>
      <c r="AU481" s="18" t="s">
        <v>88</v>
      </c>
      <c r="AY481" s="18" t="s">
        <v>200</v>
      </c>
      <c r="BE481" s="169">
        <f>IF(N481="základní",J481,0)</f>
        <v>0</v>
      </c>
      <c r="BF481" s="169">
        <f>IF(N481="snížená",J481,0)</f>
        <v>0</v>
      </c>
      <c r="BG481" s="169">
        <f>IF(N481="zákl. přenesená",J481,0)</f>
        <v>0</v>
      </c>
      <c r="BH481" s="169">
        <f>IF(N481="sníž. přenesená",J481,0)</f>
        <v>0</v>
      </c>
      <c r="BI481" s="169">
        <f>IF(N481="nulová",J481,0)</f>
        <v>0</v>
      </c>
      <c r="BJ481" s="18" t="s">
        <v>23</v>
      </c>
      <c r="BK481" s="169">
        <f>ROUND(I481*H481,2)</f>
        <v>0</v>
      </c>
      <c r="BL481" s="18" t="s">
        <v>206</v>
      </c>
      <c r="BM481" s="18" t="s">
        <v>1248</v>
      </c>
    </row>
    <row r="482" spans="2:47" s="1" customFormat="1" ht="30" customHeight="1">
      <c r="B482" s="35"/>
      <c r="D482" s="170" t="s">
        <v>392</v>
      </c>
      <c r="F482" s="201" t="s">
        <v>1249</v>
      </c>
      <c r="I482" s="133"/>
      <c r="L482" s="35"/>
      <c r="M482" s="64"/>
      <c r="N482" s="36"/>
      <c r="O482" s="36"/>
      <c r="P482" s="36"/>
      <c r="Q482" s="36"/>
      <c r="R482" s="36"/>
      <c r="S482" s="36"/>
      <c r="T482" s="65"/>
      <c r="AT482" s="18" t="s">
        <v>392</v>
      </c>
      <c r="AU482" s="18" t="s">
        <v>88</v>
      </c>
    </row>
    <row r="483" spans="2:65" s="1" customFormat="1" ht="31.5" customHeight="1">
      <c r="B483" s="157"/>
      <c r="C483" s="158" t="s">
        <v>1250</v>
      </c>
      <c r="D483" s="158" t="s">
        <v>201</v>
      </c>
      <c r="E483" s="159" t="s">
        <v>1251</v>
      </c>
      <c r="F483" s="160" t="s">
        <v>1252</v>
      </c>
      <c r="G483" s="161" t="s">
        <v>819</v>
      </c>
      <c r="H483" s="162">
        <v>4.51</v>
      </c>
      <c r="I483" s="163"/>
      <c r="J483" s="164">
        <f>ROUND(I483*H483,2)</f>
        <v>0</v>
      </c>
      <c r="K483" s="160" t="s">
        <v>741</v>
      </c>
      <c r="L483" s="35"/>
      <c r="M483" s="165" t="s">
        <v>78</v>
      </c>
      <c r="N483" s="166" t="s">
        <v>50</v>
      </c>
      <c r="O483" s="36"/>
      <c r="P483" s="167">
        <f>O483*H483</f>
        <v>0</v>
      </c>
      <c r="Q483" s="167">
        <v>0</v>
      </c>
      <c r="R483" s="167">
        <f>Q483*H483</f>
        <v>0</v>
      </c>
      <c r="S483" s="167">
        <v>0</v>
      </c>
      <c r="T483" s="168">
        <f>S483*H483</f>
        <v>0</v>
      </c>
      <c r="AR483" s="18" t="s">
        <v>206</v>
      </c>
      <c r="AT483" s="18" t="s">
        <v>201</v>
      </c>
      <c r="AU483" s="18" t="s">
        <v>88</v>
      </c>
      <c r="AY483" s="18" t="s">
        <v>200</v>
      </c>
      <c r="BE483" s="169">
        <f>IF(N483="základní",J483,0)</f>
        <v>0</v>
      </c>
      <c r="BF483" s="169">
        <f>IF(N483="snížená",J483,0)</f>
        <v>0</v>
      </c>
      <c r="BG483" s="169">
        <f>IF(N483="zákl. přenesená",J483,0)</f>
        <v>0</v>
      </c>
      <c r="BH483" s="169">
        <f>IF(N483="sníž. přenesená",J483,0)</f>
        <v>0</v>
      </c>
      <c r="BI483" s="169">
        <f>IF(N483="nulová",J483,0)</f>
        <v>0</v>
      </c>
      <c r="BJ483" s="18" t="s">
        <v>23</v>
      </c>
      <c r="BK483" s="169">
        <f>ROUND(I483*H483,2)</f>
        <v>0</v>
      </c>
      <c r="BL483" s="18" t="s">
        <v>206</v>
      </c>
      <c r="BM483" s="18" t="s">
        <v>1253</v>
      </c>
    </row>
    <row r="484" spans="2:47" s="1" customFormat="1" ht="42" customHeight="1">
      <c r="B484" s="35"/>
      <c r="D484" s="172" t="s">
        <v>392</v>
      </c>
      <c r="F484" s="185" t="s">
        <v>1254</v>
      </c>
      <c r="I484" s="133"/>
      <c r="L484" s="35"/>
      <c r="M484" s="64"/>
      <c r="N484" s="36"/>
      <c r="O484" s="36"/>
      <c r="P484" s="36"/>
      <c r="Q484" s="36"/>
      <c r="R484" s="36"/>
      <c r="S484" s="36"/>
      <c r="T484" s="65"/>
      <c r="AT484" s="18" t="s">
        <v>392</v>
      </c>
      <c r="AU484" s="18" t="s">
        <v>88</v>
      </c>
    </row>
    <row r="485" spans="2:51" s="10" customFormat="1" ht="22.5" customHeight="1">
      <c r="B485" s="174"/>
      <c r="D485" s="172" t="s">
        <v>214</v>
      </c>
      <c r="E485" s="175" t="s">
        <v>78</v>
      </c>
      <c r="F485" s="176" t="s">
        <v>822</v>
      </c>
      <c r="H485" s="177">
        <v>4.51</v>
      </c>
      <c r="I485" s="178"/>
      <c r="L485" s="174"/>
      <c r="M485" s="179"/>
      <c r="N485" s="180"/>
      <c r="O485" s="180"/>
      <c r="P485" s="180"/>
      <c r="Q485" s="180"/>
      <c r="R485" s="180"/>
      <c r="S485" s="180"/>
      <c r="T485" s="181"/>
      <c r="AT485" s="175" t="s">
        <v>214</v>
      </c>
      <c r="AU485" s="175" t="s">
        <v>88</v>
      </c>
      <c r="AV485" s="10" t="s">
        <v>88</v>
      </c>
      <c r="AW485" s="10" t="s">
        <v>42</v>
      </c>
      <c r="AX485" s="10" t="s">
        <v>23</v>
      </c>
      <c r="AY485" s="175" t="s">
        <v>200</v>
      </c>
    </row>
    <row r="486" spans="2:63" s="9" customFormat="1" ht="29.25" customHeight="1">
      <c r="B486" s="145"/>
      <c r="D486" s="146" t="s">
        <v>79</v>
      </c>
      <c r="E486" s="199" t="s">
        <v>1255</v>
      </c>
      <c r="F486" s="199" t="s">
        <v>1256</v>
      </c>
      <c r="I486" s="148"/>
      <c r="J486" s="200">
        <f>BK486</f>
        <v>0</v>
      </c>
      <c r="L486" s="145"/>
      <c r="M486" s="150"/>
      <c r="N486" s="151"/>
      <c r="O486" s="151"/>
      <c r="P486" s="152">
        <f>SUM(P487:P508)</f>
        <v>0</v>
      </c>
      <c r="Q486" s="151"/>
      <c r="R486" s="152">
        <f>SUM(R487:R508)</f>
        <v>0</v>
      </c>
      <c r="S486" s="151"/>
      <c r="T486" s="153">
        <f>SUM(T487:T508)</f>
        <v>0</v>
      </c>
      <c r="AR486" s="154" t="s">
        <v>23</v>
      </c>
      <c r="AT486" s="155" t="s">
        <v>79</v>
      </c>
      <c r="AU486" s="155" t="s">
        <v>23</v>
      </c>
      <c r="AY486" s="154" t="s">
        <v>200</v>
      </c>
      <c r="BK486" s="156">
        <f>SUM(BK487:BK508)</f>
        <v>0</v>
      </c>
    </row>
    <row r="487" spans="2:65" s="1" customFormat="1" ht="22.5" customHeight="1">
      <c r="B487" s="157"/>
      <c r="C487" s="158" t="s">
        <v>1257</v>
      </c>
      <c r="D487" s="158" t="s">
        <v>201</v>
      </c>
      <c r="E487" s="159" t="s">
        <v>1258</v>
      </c>
      <c r="F487" s="160" t="s">
        <v>1259</v>
      </c>
      <c r="G487" s="161" t="s">
        <v>917</v>
      </c>
      <c r="H487" s="162">
        <v>133.403</v>
      </c>
      <c r="I487" s="163"/>
      <c r="J487" s="164">
        <f>ROUND(I487*H487,2)</f>
        <v>0</v>
      </c>
      <c r="K487" s="160" t="s">
        <v>741</v>
      </c>
      <c r="L487" s="35"/>
      <c r="M487" s="165" t="s">
        <v>78</v>
      </c>
      <c r="N487" s="166" t="s">
        <v>50</v>
      </c>
      <c r="O487" s="36"/>
      <c r="P487" s="167">
        <f>O487*H487</f>
        <v>0</v>
      </c>
      <c r="Q487" s="167">
        <v>0</v>
      </c>
      <c r="R487" s="167">
        <f>Q487*H487</f>
        <v>0</v>
      </c>
      <c r="S487" s="167">
        <v>0</v>
      </c>
      <c r="T487" s="168">
        <f>S487*H487</f>
        <v>0</v>
      </c>
      <c r="AR487" s="18" t="s">
        <v>206</v>
      </c>
      <c r="AT487" s="18" t="s">
        <v>201</v>
      </c>
      <c r="AU487" s="18" t="s">
        <v>88</v>
      </c>
      <c r="AY487" s="18" t="s">
        <v>200</v>
      </c>
      <c r="BE487" s="169">
        <f>IF(N487="základní",J487,0)</f>
        <v>0</v>
      </c>
      <c r="BF487" s="169">
        <f>IF(N487="snížená",J487,0)</f>
        <v>0</v>
      </c>
      <c r="BG487" s="169">
        <f>IF(N487="zákl. přenesená",J487,0)</f>
        <v>0</v>
      </c>
      <c r="BH487" s="169">
        <f>IF(N487="sníž. přenesená",J487,0)</f>
        <v>0</v>
      </c>
      <c r="BI487" s="169">
        <f>IF(N487="nulová",J487,0)</f>
        <v>0</v>
      </c>
      <c r="BJ487" s="18" t="s">
        <v>23</v>
      </c>
      <c r="BK487" s="169">
        <f>ROUND(I487*H487,2)</f>
        <v>0</v>
      </c>
      <c r="BL487" s="18" t="s">
        <v>206</v>
      </c>
      <c r="BM487" s="18" t="s">
        <v>1260</v>
      </c>
    </row>
    <row r="488" spans="2:47" s="1" customFormat="1" ht="22.5" customHeight="1">
      <c r="B488" s="35"/>
      <c r="D488" s="172" t="s">
        <v>392</v>
      </c>
      <c r="F488" s="185" t="s">
        <v>1261</v>
      </c>
      <c r="I488" s="133"/>
      <c r="L488" s="35"/>
      <c r="M488" s="64"/>
      <c r="N488" s="36"/>
      <c r="O488" s="36"/>
      <c r="P488" s="36"/>
      <c r="Q488" s="36"/>
      <c r="R488" s="36"/>
      <c r="S488" s="36"/>
      <c r="T488" s="65"/>
      <c r="AT488" s="18" t="s">
        <v>392</v>
      </c>
      <c r="AU488" s="18" t="s">
        <v>88</v>
      </c>
    </row>
    <row r="489" spans="2:51" s="10" customFormat="1" ht="22.5" customHeight="1">
      <c r="B489" s="174"/>
      <c r="D489" s="172" t="s">
        <v>214</v>
      </c>
      <c r="E489" s="175" t="s">
        <v>78</v>
      </c>
      <c r="F489" s="176" t="s">
        <v>1262</v>
      </c>
      <c r="H489" s="177">
        <v>133.403</v>
      </c>
      <c r="I489" s="178"/>
      <c r="L489" s="174"/>
      <c r="M489" s="179"/>
      <c r="N489" s="180"/>
      <c r="O489" s="180"/>
      <c r="P489" s="180"/>
      <c r="Q489" s="180"/>
      <c r="R489" s="180"/>
      <c r="S489" s="180"/>
      <c r="T489" s="181"/>
      <c r="AT489" s="175" t="s">
        <v>214</v>
      </c>
      <c r="AU489" s="175" t="s">
        <v>88</v>
      </c>
      <c r="AV489" s="10" t="s">
        <v>88</v>
      </c>
      <c r="AW489" s="10" t="s">
        <v>42</v>
      </c>
      <c r="AX489" s="10" t="s">
        <v>80</v>
      </c>
      <c r="AY489" s="175" t="s">
        <v>200</v>
      </c>
    </row>
    <row r="490" spans="2:51" s="12" customFormat="1" ht="22.5" customHeight="1">
      <c r="B490" s="212"/>
      <c r="D490" s="172" t="s">
        <v>214</v>
      </c>
      <c r="E490" s="244" t="s">
        <v>78</v>
      </c>
      <c r="F490" s="245" t="s">
        <v>757</v>
      </c>
      <c r="H490" s="246">
        <v>133.403</v>
      </c>
      <c r="I490" s="216"/>
      <c r="L490" s="212"/>
      <c r="M490" s="217"/>
      <c r="N490" s="218"/>
      <c r="O490" s="218"/>
      <c r="P490" s="218"/>
      <c r="Q490" s="218"/>
      <c r="R490" s="218"/>
      <c r="S490" s="218"/>
      <c r="T490" s="219"/>
      <c r="AT490" s="220" t="s">
        <v>214</v>
      </c>
      <c r="AU490" s="220" t="s">
        <v>88</v>
      </c>
      <c r="AV490" s="12" t="s">
        <v>206</v>
      </c>
      <c r="AW490" s="12" t="s">
        <v>42</v>
      </c>
      <c r="AX490" s="12" t="s">
        <v>23</v>
      </c>
      <c r="AY490" s="220" t="s">
        <v>200</v>
      </c>
    </row>
    <row r="491" spans="2:51" s="14" customFormat="1" ht="22.5" customHeight="1">
      <c r="B491" s="232"/>
      <c r="D491" s="170" t="s">
        <v>214</v>
      </c>
      <c r="E491" s="233" t="s">
        <v>78</v>
      </c>
      <c r="F491" s="234" t="s">
        <v>1263</v>
      </c>
      <c r="H491" s="235" t="s">
        <v>78</v>
      </c>
      <c r="I491" s="236"/>
      <c r="L491" s="232"/>
      <c r="M491" s="237"/>
      <c r="N491" s="238"/>
      <c r="O491" s="238"/>
      <c r="P491" s="238"/>
      <c r="Q491" s="238"/>
      <c r="R491" s="238"/>
      <c r="S491" s="238"/>
      <c r="T491" s="239"/>
      <c r="AT491" s="240" t="s">
        <v>214</v>
      </c>
      <c r="AU491" s="240" t="s">
        <v>88</v>
      </c>
      <c r="AV491" s="14" t="s">
        <v>23</v>
      </c>
      <c r="AW491" s="14" t="s">
        <v>42</v>
      </c>
      <c r="AX491" s="14" t="s">
        <v>80</v>
      </c>
      <c r="AY491" s="240" t="s">
        <v>200</v>
      </c>
    </row>
    <row r="492" spans="2:65" s="1" customFormat="1" ht="22.5" customHeight="1">
      <c r="B492" s="157"/>
      <c r="C492" s="158" t="s">
        <v>1264</v>
      </c>
      <c r="D492" s="158" t="s">
        <v>201</v>
      </c>
      <c r="E492" s="159" t="s">
        <v>1265</v>
      </c>
      <c r="F492" s="160" t="s">
        <v>1266</v>
      </c>
      <c r="G492" s="161" t="s">
        <v>917</v>
      </c>
      <c r="H492" s="162">
        <v>1200.627</v>
      </c>
      <c r="I492" s="163"/>
      <c r="J492" s="164">
        <f>ROUND(I492*H492,2)</f>
        <v>0</v>
      </c>
      <c r="K492" s="160" t="s">
        <v>741</v>
      </c>
      <c r="L492" s="35"/>
      <c r="M492" s="165" t="s">
        <v>78</v>
      </c>
      <c r="N492" s="166" t="s">
        <v>50</v>
      </c>
      <c r="O492" s="36"/>
      <c r="P492" s="167">
        <f>O492*H492</f>
        <v>0</v>
      </c>
      <c r="Q492" s="167">
        <v>0</v>
      </c>
      <c r="R492" s="167">
        <f>Q492*H492</f>
        <v>0</v>
      </c>
      <c r="S492" s="167">
        <v>0</v>
      </c>
      <c r="T492" s="168">
        <f>S492*H492</f>
        <v>0</v>
      </c>
      <c r="AR492" s="18" t="s">
        <v>206</v>
      </c>
      <c r="AT492" s="18" t="s">
        <v>201</v>
      </c>
      <c r="AU492" s="18" t="s">
        <v>88</v>
      </c>
      <c r="AY492" s="18" t="s">
        <v>200</v>
      </c>
      <c r="BE492" s="169">
        <f>IF(N492="základní",J492,0)</f>
        <v>0</v>
      </c>
      <c r="BF492" s="169">
        <f>IF(N492="snížená",J492,0)</f>
        <v>0</v>
      </c>
      <c r="BG492" s="169">
        <f>IF(N492="zákl. přenesená",J492,0)</f>
        <v>0</v>
      </c>
      <c r="BH492" s="169">
        <f>IF(N492="sníž. přenesená",J492,0)</f>
        <v>0</v>
      </c>
      <c r="BI492" s="169">
        <f>IF(N492="nulová",J492,0)</f>
        <v>0</v>
      </c>
      <c r="BJ492" s="18" t="s">
        <v>23</v>
      </c>
      <c r="BK492" s="169">
        <f>ROUND(I492*H492,2)</f>
        <v>0</v>
      </c>
      <c r="BL492" s="18" t="s">
        <v>206</v>
      </c>
      <c r="BM492" s="18" t="s">
        <v>1267</v>
      </c>
    </row>
    <row r="493" spans="2:47" s="1" customFormat="1" ht="30" customHeight="1">
      <c r="B493" s="35"/>
      <c r="D493" s="172" t="s">
        <v>392</v>
      </c>
      <c r="F493" s="185" t="s">
        <v>1268</v>
      </c>
      <c r="I493" s="133"/>
      <c r="L493" s="35"/>
      <c r="M493" s="64"/>
      <c r="N493" s="36"/>
      <c r="O493" s="36"/>
      <c r="P493" s="36"/>
      <c r="Q493" s="36"/>
      <c r="R493" s="36"/>
      <c r="S493" s="36"/>
      <c r="T493" s="65"/>
      <c r="AT493" s="18" t="s">
        <v>392</v>
      </c>
      <c r="AU493" s="18" t="s">
        <v>88</v>
      </c>
    </row>
    <row r="494" spans="2:51" s="10" customFormat="1" ht="22.5" customHeight="1">
      <c r="B494" s="174"/>
      <c r="D494" s="170" t="s">
        <v>214</v>
      </c>
      <c r="E494" s="182" t="s">
        <v>78</v>
      </c>
      <c r="F494" s="183" t="s">
        <v>1269</v>
      </c>
      <c r="H494" s="184">
        <v>1200.627</v>
      </c>
      <c r="I494" s="178"/>
      <c r="L494" s="174"/>
      <c r="M494" s="179"/>
      <c r="N494" s="180"/>
      <c r="O494" s="180"/>
      <c r="P494" s="180"/>
      <c r="Q494" s="180"/>
      <c r="R494" s="180"/>
      <c r="S494" s="180"/>
      <c r="T494" s="181"/>
      <c r="AT494" s="175" t="s">
        <v>214</v>
      </c>
      <c r="AU494" s="175" t="s">
        <v>88</v>
      </c>
      <c r="AV494" s="10" t="s">
        <v>88</v>
      </c>
      <c r="AW494" s="10" t="s">
        <v>42</v>
      </c>
      <c r="AX494" s="10" t="s">
        <v>23</v>
      </c>
      <c r="AY494" s="175" t="s">
        <v>200</v>
      </c>
    </row>
    <row r="495" spans="2:65" s="1" customFormat="1" ht="22.5" customHeight="1">
      <c r="B495" s="157"/>
      <c r="C495" s="158" t="s">
        <v>1270</v>
      </c>
      <c r="D495" s="158" t="s">
        <v>201</v>
      </c>
      <c r="E495" s="159" t="s">
        <v>1271</v>
      </c>
      <c r="F495" s="160" t="s">
        <v>1272</v>
      </c>
      <c r="G495" s="161" t="s">
        <v>917</v>
      </c>
      <c r="H495" s="162">
        <v>1.06</v>
      </c>
      <c r="I495" s="163"/>
      <c r="J495" s="164">
        <f>ROUND(I495*H495,2)</f>
        <v>0</v>
      </c>
      <c r="K495" s="160" t="s">
        <v>741</v>
      </c>
      <c r="L495" s="35"/>
      <c r="M495" s="165" t="s">
        <v>78</v>
      </c>
      <c r="N495" s="166" t="s">
        <v>50</v>
      </c>
      <c r="O495" s="36"/>
      <c r="P495" s="167">
        <f>O495*H495</f>
        <v>0</v>
      </c>
      <c r="Q495" s="167">
        <v>0</v>
      </c>
      <c r="R495" s="167">
        <f>Q495*H495</f>
        <v>0</v>
      </c>
      <c r="S495" s="167">
        <v>0</v>
      </c>
      <c r="T495" s="168">
        <f>S495*H495</f>
        <v>0</v>
      </c>
      <c r="AR495" s="18" t="s">
        <v>206</v>
      </c>
      <c r="AT495" s="18" t="s">
        <v>201</v>
      </c>
      <c r="AU495" s="18" t="s">
        <v>88</v>
      </c>
      <c r="AY495" s="18" t="s">
        <v>200</v>
      </c>
      <c r="BE495" s="169">
        <f>IF(N495="základní",J495,0)</f>
        <v>0</v>
      </c>
      <c r="BF495" s="169">
        <f>IF(N495="snížená",J495,0)</f>
        <v>0</v>
      </c>
      <c r="BG495" s="169">
        <f>IF(N495="zákl. přenesená",J495,0)</f>
        <v>0</v>
      </c>
      <c r="BH495" s="169">
        <f>IF(N495="sníž. přenesená",J495,0)</f>
        <v>0</v>
      </c>
      <c r="BI495" s="169">
        <f>IF(N495="nulová",J495,0)</f>
        <v>0</v>
      </c>
      <c r="BJ495" s="18" t="s">
        <v>23</v>
      </c>
      <c r="BK495" s="169">
        <f>ROUND(I495*H495,2)</f>
        <v>0</v>
      </c>
      <c r="BL495" s="18" t="s">
        <v>206</v>
      </c>
      <c r="BM495" s="18" t="s">
        <v>1273</v>
      </c>
    </row>
    <row r="496" spans="2:47" s="1" customFormat="1" ht="30" customHeight="1">
      <c r="B496" s="35"/>
      <c r="D496" s="172" t="s">
        <v>392</v>
      </c>
      <c r="F496" s="185" t="s">
        <v>1274</v>
      </c>
      <c r="I496" s="133"/>
      <c r="L496" s="35"/>
      <c r="M496" s="64"/>
      <c r="N496" s="36"/>
      <c r="O496" s="36"/>
      <c r="P496" s="36"/>
      <c r="Q496" s="36"/>
      <c r="R496" s="36"/>
      <c r="S496" s="36"/>
      <c r="T496" s="65"/>
      <c r="AT496" s="18" t="s">
        <v>392</v>
      </c>
      <c r="AU496" s="18" t="s">
        <v>88</v>
      </c>
    </row>
    <row r="497" spans="2:51" s="10" customFormat="1" ht="22.5" customHeight="1">
      <c r="B497" s="174"/>
      <c r="D497" s="172" t="s">
        <v>214</v>
      </c>
      <c r="E497" s="175" t="s">
        <v>78</v>
      </c>
      <c r="F497" s="176" t="s">
        <v>1275</v>
      </c>
      <c r="H497" s="177">
        <v>1.06</v>
      </c>
      <c r="I497" s="178"/>
      <c r="L497" s="174"/>
      <c r="M497" s="179"/>
      <c r="N497" s="180"/>
      <c r="O497" s="180"/>
      <c r="P497" s="180"/>
      <c r="Q497" s="180"/>
      <c r="R497" s="180"/>
      <c r="S497" s="180"/>
      <c r="T497" s="181"/>
      <c r="AT497" s="175" t="s">
        <v>214</v>
      </c>
      <c r="AU497" s="175" t="s">
        <v>88</v>
      </c>
      <c r="AV497" s="10" t="s">
        <v>88</v>
      </c>
      <c r="AW497" s="10" t="s">
        <v>42</v>
      </c>
      <c r="AX497" s="10" t="s">
        <v>80</v>
      </c>
      <c r="AY497" s="175" t="s">
        <v>200</v>
      </c>
    </row>
    <row r="498" spans="2:51" s="12" customFormat="1" ht="22.5" customHeight="1">
      <c r="B498" s="212"/>
      <c r="D498" s="172" t="s">
        <v>214</v>
      </c>
      <c r="E498" s="244" t="s">
        <v>78</v>
      </c>
      <c r="F498" s="245" t="s">
        <v>757</v>
      </c>
      <c r="H498" s="246">
        <v>1.06</v>
      </c>
      <c r="I498" s="216"/>
      <c r="L498" s="212"/>
      <c r="M498" s="217"/>
      <c r="N498" s="218"/>
      <c r="O498" s="218"/>
      <c r="P498" s="218"/>
      <c r="Q498" s="218"/>
      <c r="R498" s="218"/>
      <c r="S498" s="218"/>
      <c r="T498" s="219"/>
      <c r="AT498" s="220" t="s">
        <v>214</v>
      </c>
      <c r="AU498" s="220" t="s">
        <v>88</v>
      </c>
      <c r="AV498" s="12" t="s">
        <v>206</v>
      </c>
      <c r="AW498" s="12" t="s">
        <v>42</v>
      </c>
      <c r="AX498" s="12" t="s">
        <v>23</v>
      </c>
      <c r="AY498" s="220" t="s">
        <v>200</v>
      </c>
    </row>
    <row r="499" spans="2:51" s="14" customFormat="1" ht="22.5" customHeight="1">
      <c r="B499" s="232"/>
      <c r="D499" s="170" t="s">
        <v>214</v>
      </c>
      <c r="E499" s="233" t="s">
        <v>78</v>
      </c>
      <c r="F499" s="234" t="s">
        <v>1276</v>
      </c>
      <c r="H499" s="235" t="s">
        <v>78</v>
      </c>
      <c r="I499" s="236"/>
      <c r="L499" s="232"/>
      <c r="M499" s="237"/>
      <c r="N499" s="238"/>
      <c r="O499" s="238"/>
      <c r="P499" s="238"/>
      <c r="Q499" s="238"/>
      <c r="R499" s="238"/>
      <c r="S499" s="238"/>
      <c r="T499" s="239"/>
      <c r="AT499" s="240" t="s">
        <v>214</v>
      </c>
      <c r="AU499" s="240" t="s">
        <v>88</v>
      </c>
      <c r="AV499" s="14" t="s">
        <v>23</v>
      </c>
      <c r="AW499" s="14" t="s">
        <v>42</v>
      </c>
      <c r="AX499" s="14" t="s">
        <v>80</v>
      </c>
      <c r="AY499" s="240" t="s">
        <v>200</v>
      </c>
    </row>
    <row r="500" spans="2:65" s="1" customFormat="1" ht="22.5" customHeight="1">
      <c r="B500" s="157"/>
      <c r="C500" s="158" t="s">
        <v>1277</v>
      </c>
      <c r="D500" s="158" t="s">
        <v>201</v>
      </c>
      <c r="E500" s="159" t="s">
        <v>1278</v>
      </c>
      <c r="F500" s="160" t="s">
        <v>1279</v>
      </c>
      <c r="G500" s="161" t="s">
        <v>917</v>
      </c>
      <c r="H500" s="162">
        <v>9.54</v>
      </c>
      <c r="I500" s="163"/>
      <c r="J500" s="164">
        <f>ROUND(I500*H500,2)</f>
        <v>0</v>
      </c>
      <c r="K500" s="160" t="s">
        <v>741</v>
      </c>
      <c r="L500" s="35"/>
      <c r="M500" s="165" t="s">
        <v>78</v>
      </c>
      <c r="N500" s="166" t="s">
        <v>50</v>
      </c>
      <c r="O500" s="36"/>
      <c r="P500" s="167">
        <f>O500*H500</f>
        <v>0</v>
      </c>
      <c r="Q500" s="167">
        <v>0</v>
      </c>
      <c r="R500" s="167">
        <f>Q500*H500</f>
        <v>0</v>
      </c>
      <c r="S500" s="167">
        <v>0</v>
      </c>
      <c r="T500" s="168">
        <f>S500*H500</f>
        <v>0</v>
      </c>
      <c r="AR500" s="18" t="s">
        <v>309</v>
      </c>
      <c r="AT500" s="18" t="s">
        <v>201</v>
      </c>
      <c r="AU500" s="18" t="s">
        <v>88</v>
      </c>
      <c r="AY500" s="18" t="s">
        <v>200</v>
      </c>
      <c r="BE500" s="169">
        <f>IF(N500="základní",J500,0)</f>
        <v>0</v>
      </c>
      <c r="BF500" s="169">
        <f>IF(N500="snížená",J500,0)</f>
        <v>0</v>
      </c>
      <c r="BG500" s="169">
        <f>IF(N500="zákl. přenesená",J500,0)</f>
        <v>0</v>
      </c>
      <c r="BH500" s="169">
        <f>IF(N500="sníž. přenesená",J500,0)</f>
        <v>0</v>
      </c>
      <c r="BI500" s="169">
        <f>IF(N500="nulová",J500,0)</f>
        <v>0</v>
      </c>
      <c r="BJ500" s="18" t="s">
        <v>23</v>
      </c>
      <c r="BK500" s="169">
        <f>ROUND(I500*H500,2)</f>
        <v>0</v>
      </c>
      <c r="BL500" s="18" t="s">
        <v>309</v>
      </c>
      <c r="BM500" s="18" t="s">
        <v>1280</v>
      </c>
    </row>
    <row r="501" spans="2:47" s="1" customFormat="1" ht="30" customHeight="1">
      <c r="B501" s="35"/>
      <c r="D501" s="172" t="s">
        <v>392</v>
      </c>
      <c r="F501" s="185" t="s">
        <v>1281</v>
      </c>
      <c r="I501" s="133"/>
      <c r="L501" s="35"/>
      <c r="M501" s="64"/>
      <c r="N501" s="36"/>
      <c r="O501" s="36"/>
      <c r="P501" s="36"/>
      <c r="Q501" s="36"/>
      <c r="R501" s="36"/>
      <c r="S501" s="36"/>
      <c r="T501" s="65"/>
      <c r="AT501" s="18" t="s">
        <v>392</v>
      </c>
      <c r="AU501" s="18" t="s">
        <v>88</v>
      </c>
    </row>
    <row r="502" spans="2:51" s="10" customFormat="1" ht="22.5" customHeight="1">
      <c r="B502" s="174"/>
      <c r="D502" s="170" t="s">
        <v>214</v>
      </c>
      <c r="E502" s="182" t="s">
        <v>78</v>
      </c>
      <c r="F502" s="183" t="s">
        <v>1282</v>
      </c>
      <c r="H502" s="184">
        <v>9.54</v>
      </c>
      <c r="I502" s="178"/>
      <c r="L502" s="174"/>
      <c r="M502" s="179"/>
      <c r="N502" s="180"/>
      <c r="O502" s="180"/>
      <c r="P502" s="180"/>
      <c r="Q502" s="180"/>
      <c r="R502" s="180"/>
      <c r="S502" s="180"/>
      <c r="T502" s="181"/>
      <c r="AT502" s="175" t="s">
        <v>214</v>
      </c>
      <c r="AU502" s="175" t="s">
        <v>88</v>
      </c>
      <c r="AV502" s="10" t="s">
        <v>88</v>
      </c>
      <c r="AW502" s="10" t="s">
        <v>42</v>
      </c>
      <c r="AX502" s="10" t="s">
        <v>23</v>
      </c>
      <c r="AY502" s="175" t="s">
        <v>200</v>
      </c>
    </row>
    <row r="503" spans="2:65" s="1" customFormat="1" ht="22.5" customHeight="1">
      <c r="B503" s="157"/>
      <c r="C503" s="158" t="s">
        <v>1283</v>
      </c>
      <c r="D503" s="158" t="s">
        <v>201</v>
      </c>
      <c r="E503" s="159" t="s">
        <v>1284</v>
      </c>
      <c r="F503" s="160" t="s">
        <v>1285</v>
      </c>
      <c r="G503" s="161" t="s">
        <v>917</v>
      </c>
      <c r="H503" s="162">
        <v>133.403</v>
      </c>
      <c r="I503" s="163"/>
      <c r="J503" s="164">
        <f>ROUND(I503*H503,2)</f>
        <v>0</v>
      </c>
      <c r="K503" s="160" t="s">
        <v>741</v>
      </c>
      <c r="L503" s="35"/>
      <c r="M503" s="165" t="s">
        <v>78</v>
      </c>
      <c r="N503" s="166" t="s">
        <v>50</v>
      </c>
      <c r="O503" s="36"/>
      <c r="P503" s="167">
        <f>O503*H503</f>
        <v>0</v>
      </c>
      <c r="Q503" s="167">
        <v>0</v>
      </c>
      <c r="R503" s="167">
        <f>Q503*H503</f>
        <v>0</v>
      </c>
      <c r="S503" s="167">
        <v>0</v>
      </c>
      <c r="T503" s="168">
        <f>S503*H503</f>
        <v>0</v>
      </c>
      <c r="AR503" s="18" t="s">
        <v>918</v>
      </c>
      <c r="AT503" s="18" t="s">
        <v>201</v>
      </c>
      <c r="AU503" s="18" t="s">
        <v>88</v>
      </c>
      <c r="AY503" s="18" t="s">
        <v>200</v>
      </c>
      <c r="BE503" s="169">
        <f>IF(N503="základní",J503,0)</f>
        <v>0</v>
      </c>
      <c r="BF503" s="169">
        <f>IF(N503="snížená",J503,0)</f>
        <v>0</v>
      </c>
      <c r="BG503" s="169">
        <f>IF(N503="zákl. přenesená",J503,0)</f>
        <v>0</v>
      </c>
      <c r="BH503" s="169">
        <f>IF(N503="sníž. přenesená",J503,0)</f>
        <v>0</v>
      </c>
      <c r="BI503" s="169">
        <f>IF(N503="nulová",J503,0)</f>
        <v>0</v>
      </c>
      <c r="BJ503" s="18" t="s">
        <v>23</v>
      </c>
      <c r="BK503" s="169">
        <f>ROUND(I503*H503,2)</f>
        <v>0</v>
      </c>
      <c r="BL503" s="18" t="s">
        <v>918</v>
      </c>
      <c r="BM503" s="18" t="s">
        <v>1286</v>
      </c>
    </row>
    <row r="504" spans="2:47" s="1" customFormat="1" ht="22.5" customHeight="1">
      <c r="B504" s="35"/>
      <c r="D504" s="172" t="s">
        <v>392</v>
      </c>
      <c r="F504" s="185" t="s">
        <v>1287</v>
      </c>
      <c r="I504" s="133"/>
      <c r="L504" s="35"/>
      <c r="M504" s="64"/>
      <c r="N504" s="36"/>
      <c r="O504" s="36"/>
      <c r="P504" s="36"/>
      <c r="Q504" s="36"/>
      <c r="R504" s="36"/>
      <c r="S504" s="36"/>
      <c r="T504" s="65"/>
      <c r="AT504" s="18" t="s">
        <v>392</v>
      </c>
      <c r="AU504" s="18" t="s">
        <v>88</v>
      </c>
    </row>
    <row r="505" spans="2:51" s="10" customFormat="1" ht="22.5" customHeight="1">
      <c r="B505" s="174"/>
      <c r="D505" s="170" t="s">
        <v>214</v>
      </c>
      <c r="E505" s="182" t="s">
        <v>78</v>
      </c>
      <c r="F505" s="183" t="s">
        <v>1262</v>
      </c>
      <c r="H505" s="184">
        <v>133.403</v>
      </c>
      <c r="I505" s="178"/>
      <c r="L505" s="174"/>
      <c r="M505" s="179"/>
      <c r="N505" s="180"/>
      <c r="O505" s="180"/>
      <c r="P505" s="180"/>
      <c r="Q505" s="180"/>
      <c r="R505" s="180"/>
      <c r="S505" s="180"/>
      <c r="T505" s="181"/>
      <c r="AT505" s="175" t="s">
        <v>214</v>
      </c>
      <c r="AU505" s="175" t="s">
        <v>88</v>
      </c>
      <c r="AV505" s="10" t="s">
        <v>88</v>
      </c>
      <c r="AW505" s="10" t="s">
        <v>42</v>
      </c>
      <c r="AX505" s="10" t="s">
        <v>23</v>
      </c>
      <c r="AY505" s="175" t="s">
        <v>200</v>
      </c>
    </row>
    <row r="506" spans="2:65" s="1" customFormat="1" ht="22.5" customHeight="1">
      <c r="B506" s="157"/>
      <c r="C506" s="158" t="s">
        <v>1288</v>
      </c>
      <c r="D506" s="158" t="s">
        <v>201</v>
      </c>
      <c r="E506" s="159" t="s">
        <v>1289</v>
      </c>
      <c r="F506" s="160" t="s">
        <v>1290</v>
      </c>
      <c r="G506" s="161" t="s">
        <v>917</v>
      </c>
      <c r="H506" s="162">
        <v>1.06</v>
      </c>
      <c r="I506" s="163"/>
      <c r="J506" s="164">
        <f>ROUND(I506*H506,2)</f>
        <v>0</v>
      </c>
      <c r="K506" s="160" t="s">
        <v>741</v>
      </c>
      <c r="L506" s="35"/>
      <c r="M506" s="165" t="s">
        <v>78</v>
      </c>
      <c r="N506" s="166" t="s">
        <v>50</v>
      </c>
      <c r="O506" s="36"/>
      <c r="P506" s="167">
        <f>O506*H506</f>
        <v>0</v>
      </c>
      <c r="Q506" s="167">
        <v>0</v>
      </c>
      <c r="R506" s="167">
        <f>Q506*H506</f>
        <v>0</v>
      </c>
      <c r="S506" s="167">
        <v>0</v>
      </c>
      <c r="T506" s="168">
        <f>S506*H506</f>
        <v>0</v>
      </c>
      <c r="AR506" s="18" t="s">
        <v>918</v>
      </c>
      <c r="AT506" s="18" t="s">
        <v>201</v>
      </c>
      <c r="AU506" s="18" t="s">
        <v>88</v>
      </c>
      <c r="AY506" s="18" t="s">
        <v>200</v>
      </c>
      <c r="BE506" s="169">
        <f>IF(N506="základní",J506,0)</f>
        <v>0</v>
      </c>
      <c r="BF506" s="169">
        <f>IF(N506="snížená",J506,0)</f>
        <v>0</v>
      </c>
      <c r="BG506" s="169">
        <f>IF(N506="zákl. přenesená",J506,0)</f>
        <v>0</v>
      </c>
      <c r="BH506" s="169">
        <f>IF(N506="sníž. přenesená",J506,0)</f>
        <v>0</v>
      </c>
      <c r="BI506" s="169">
        <f>IF(N506="nulová",J506,0)</f>
        <v>0</v>
      </c>
      <c r="BJ506" s="18" t="s">
        <v>23</v>
      </c>
      <c r="BK506" s="169">
        <f>ROUND(I506*H506,2)</f>
        <v>0</v>
      </c>
      <c r="BL506" s="18" t="s">
        <v>918</v>
      </c>
      <c r="BM506" s="18" t="s">
        <v>1291</v>
      </c>
    </row>
    <row r="507" spans="2:47" s="1" customFormat="1" ht="22.5" customHeight="1">
      <c r="B507" s="35"/>
      <c r="D507" s="172" t="s">
        <v>392</v>
      </c>
      <c r="F507" s="185" t="s">
        <v>1292</v>
      </c>
      <c r="I507" s="133"/>
      <c r="L507" s="35"/>
      <c r="M507" s="64"/>
      <c r="N507" s="36"/>
      <c r="O507" s="36"/>
      <c r="P507" s="36"/>
      <c r="Q507" s="36"/>
      <c r="R507" s="36"/>
      <c r="S507" s="36"/>
      <c r="T507" s="65"/>
      <c r="AT507" s="18" t="s">
        <v>392</v>
      </c>
      <c r="AU507" s="18" t="s">
        <v>88</v>
      </c>
    </row>
    <row r="508" spans="2:51" s="10" customFormat="1" ht="22.5" customHeight="1">
      <c r="B508" s="174"/>
      <c r="D508" s="172" t="s">
        <v>214</v>
      </c>
      <c r="E508" s="175" t="s">
        <v>78</v>
      </c>
      <c r="F508" s="176" t="s">
        <v>1275</v>
      </c>
      <c r="H508" s="177">
        <v>1.06</v>
      </c>
      <c r="I508" s="178"/>
      <c r="L508" s="174"/>
      <c r="M508" s="179"/>
      <c r="N508" s="180"/>
      <c r="O508" s="180"/>
      <c r="P508" s="180"/>
      <c r="Q508" s="180"/>
      <c r="R508" s="180"/>
      <c r="S508" s="180"/>
      <c r="T508" s="181"/>
      <c r="AT508" s="175" t="s">
        <v>214</v>
      </c>
      <c r="AU508" s="175" t="s">
        <v>88</v>
      </c>
      <c r="AV508" s="10" t="s">
        <v>88</v>
      </c>
      <c r="AW508" s="10" t="s">
        <v>42</v>
      </c>
      <c r="AX508" s="10" t="s">
        <v>23</v>
      </c>
      <c r="AY508" s="175" t="s">
        <v>200</v>
      </c>
    </row>
    <row r="509" spans="2:63" s="9" customFormat="1" ht="29.25" customHeight="1">
      <c r="B509" s="145"/>
      <c r="D509" s="146" t="s">
        <v>79</v>
      </c>
      <c r="E509" s="199" t="s">
        <v>1293</v>
      </c>
      <c r="F509" s="199" t="s">
        <v>1294</v>
      </c>
      <c r="I509" s="148"/>
      <c r="J509" s="200">
        <f>BK509</f>
        <v>0</v>
      </c>
      <c r="L509" s="145"/>
      <c r="M509" s="150"/>
      <c r="N509" s="151"/>
      <c r="O509" s="151"/>
      <c r="P509" s="152">
        <f>SUM(P510:P511)</f>
        <v>0</v>
      </c>
      <c r="Q509" s="151"/>
      <c r="R509" s="152">
        <f>SUM(R510:R511)</f>
        <v>0</v>
      </c>
      <c r="S509" s="151"/>
      <c r="T509" s="153">
        <f>SUM(T510:T511)</f>
        <v>0</v>
      </c>
      <c r="AR509" s="154" t="s">
        <v>23</v>
      </c>
      <c r="AT509" s="155" t="s">
        <v>79</v>
      </c>
      <c r="AU509" s="155" t="s">
        <v>23</v>
      </c>
      <c r="AY509" s="154" t="s">
        <v>200</v>
      </c>
      <c r="BK509" s="156">
        <f>SUM(BK510:BK511)</f>
        <v>0</v>
      </c>
    </row>
    <row r="510" spans="2:65" s="1" customFormat="1" ht="22.5" customHeight="1">
      <c r="B510" s="157"/>
      <c r="C510" s="158" t="s">
        <v>1295</v>
      </c>
      <c r="D510" s="158" t="s">
        <v>201</v>
      </c>
      <c r="E510" s="159" t="s">
        <v>1296</v>
      </c>
      <c r="F510" s="160" t="s">
        <v>1297</v>
      </c>
      <c r="G510" s="161" t="s">
        <v>917</v>
      </c>
      <c r="H510" s="162">
        <v>327.414</v>
      </c>
      <c r="I510" s="163"/>
      <c r="J510" s="164">
        <f>ROUND(I510*H510,2)</f>
        <v>0</v>
      </c>
      <c r="K510" s="160" t="s">
        <v>741</v>
      </c>
      <c r="L510" s="35"/>
      <c r="M510" s="165" t="s">
        <v>78</v>
      </c>
      <c r="N510" s="166" t="s">
        <v>50</v>
      </c>
      <c r="O510" s="36"/>
      <c r="P510" s="167">
        <f>O510*H510</f>
        <v>0</v>
      </c>
      <c r="Q510" s="167">
        <v>0</v>
      </c>
      <c r="R510" s="167">
        <f>Q510*H510</f>
        <v>0</v>
      </c>
      <c r="S510" s="167">
        <v>0</v>
      </c>
      <c r="T510" s="168">
        <f>S510*H510</f>
        <v>0</v>
      </c>
      <c r="AR510" s="18" t="s">
        <v>206</v>
      </c>
      <c r="AT510" s="18" t="s">
        <v>201</v>
      </c>
      <c r="AU510" s="18" t="s">
        <v>88</v>
      </c>
      <c r="AY510" s="18" t="s">
        <v>200</v>
      </c>
      <c r="BE510" s="169">
        <f>IF(N510="základní",J510,0)</f>
        <v>0</v>
      </c>
      <c r="BF510" s="169">
        <f>IF(N510="snížená",J510,0)</f>
        <v>0</v>
      </c>
      <c r="BG510" s="169">
        <f>IF(N510="zákl. přenesená",J510,0)</f>
        <v>0</v>
      </c>
      <c r="BH510" s="169">
        <f>IF(N510="sníž. přenesená",J510,0)</f>
        <v>0</v>
      </c>
      <c r="BI510" s="169">
        <f>IF(N510="nulová",J510,0)</f>
        <v>0</v>
      </c>
      <c r="BJ510" s="18" t="s">
        <v>23</v>
      </c>
      <c r="BK510" s="169">
        <f>ROUND(I510*H510,2)</f>
        <v>0</v>
      </c>
      <c r="BL510" s="18" t="s">
        <v>206</v>
      </c>
      <c r="BM510" s="18" t="s">
        <v>1298</v>
      </c>
    </row>
    <row r="511" spans="2:47" s="1" customFormat="1" ht="30" customHeight="1">
      <c r="B511" s="35"/>
      <c r="D511" s="172" t="s">
        <v>392</v>
      </c>
      <c r="F511" s="185" t="s">
        <v>1299</v>
      </c>
      <c r="I511" s="133"/>
      <c r="L511" s="35"/>
      <c r="M511" s="64"/>
      <c r="N511" s="36"/>
      <c r="O511" s="36"/>
      <c r="P511" s="36"/>
      <c r="Q511" s="36"/>
      <c r="R511" s="36"/>
      <c r="S511" s="36"/>
      <c r="T511" s="65"/>
      <c r="AT511" s="18" t="s">
        <v>392</v>
      </c>
      <c r="AU511" s="18" t="s">
        <v>88</v>
      </c>
    </row>
    <row r="512" spans="2:63" s="9" customFormat="1" ht="36.75" customHeight="1">
      <c r="B512" s="145"/>
      <c r="D512" s="154" t="s">
        <v>79</v>
      </c>
      <c r="E512" s="197" t="s">
        <v>1300</v>
      </c>
      <c r="F512" s="197" t="s">
        <v>1301</v>
      </c>
      <c r="I512" s="148"/>
      <c r="J512" s="198">
        <f>BK512</f>
        <v>0</v>
      </c>
      <c r="L512" s="145"/>
      <c r="M512" s="150"/>
      <c r="N512" s="151"/>
      <c r="O512" s="151"/>
      <c r="P512" s="152">
        <f>P513</f>
        <v>0</v>
      </c>
      <c r="Q512" s="151"/>
      <c r="R512" s="152">
        <f>R513</f>
        <v>0.024</v>
      </c>
      <c r="S512" s="151"/>
      <c r="T512" s="153">
        <f>T513</f>
        <v>0.33808</v>
      </c>
      <c r="AR512" s="154" t="s">
        <v>88</v>
      </c>
      <c r="AT512" s="155" t="s">
        <v>79</v>
      </c>
      <c r="AU512" s="155" t="s">
        <v>80</v>
      </c>
      <c r="AY512" s="154" t="s">
        <v>200</v>
      </c>
      <c r="BK512" s="156">
        <f>BK513</f>
        <v>0</v>
      </c>
    </row>
    <row r="513" spans="2:63" s="9" customFormat="1" ht="19.5" customHeight="1">
      <c r="B513" s="145"/>
      <c r="D513" s="146" t="s">
        <v>79</v>
      </c>
      <c r="E513" s="199" t="s">
        <v>1302</v>
      </c>
      <c r="F513" s="199" t="s">
        <v>1303</v>
      </c>
      <c r="I513" s="148"/>
      <c r="J513" s="200">
        <f>BK513</f>
        <v>0</v>
      </c>
      <c r="L513" s="145"/>
      <c r="M513" s="150"/>
      <c r="N513" s="151"/>
      <c r="O513" s="151"/>
      <c r="P513" s="152">
        <f>SUM(P514:P519)</f>
        <v>0</v>
      </c>
      <c r="Q513" s="151"/>
      <c r="R513" s="152">
        <f>SUM(R514:R519)</f>
        <v>0.024</v>
      </c>
      <c r="S513" s="151"/>
      <c r="T513" s="153">
        <f>SUM(T514:T519)</f>
        <v>0.33808</v>
      </c>
      <c r="AR513" s="154" t="s">
        <v>88</v>
      </c>
      <c r="AT513" s="155" t="s">
        <v>79</v>
      </c>
      <c r="AU513" s="155" t="s">
        <v>23</v>
      </c>
      <c r="AY513" s="154" t="s">
        <v>200</v>
      </c>
      <c r="BK513" s="156">
        <f>SUM(BK514:BK519)</f>
        <v>0</v>
      </c>
    </row>
    <row r="514" spans="2:65" s="1" customFormat="1" ht="22.5" customHeight="1">
      <c r="B514" s="157"/>
      <c r="C514" s="158" t="s">
        <v>1304</v>
      </c>
      <c r="D514" s="158" t="s">
        <v>201</v>
      </c>
      <c r="E514" s="159" t="s">
        <v>1305</v>
      </c>
      <c r="F514" s="160" t="s">
        <v>1306</v>
      </c>
      <c r="G514" s="161" t="s">
        <v>740</v>
      </c>
      <c r="H514" s="162">
        <v>16</v>
      </c>
      <c r="I514" s="163"/>
      <c r="J514" s="164">
        <f>ROUND(I514*H514,2)</f>
        <v>0</v>
      </c>
      <c r="K514" s="160" t="s">
        <v>741</v>
      </c>
      <c r="L514" s="35"/>
      <c r="M514" s="165" t="s">
        <v>78</v>
      </c>
      <c r="N514" s="166" t="s">
        <v>50</v>
      </c>
      <c r="O514" s="36"/>
      <c r="P514" s="167">
        <f>O514*H514</f>
        <v>0</v>
      </c>
      <c r="Q514" s="167">
        <v>0.0015</v>
      </c>
      <c r="R514" s="167">
        <f>Q514*H514</f>
        <v>0.024</v>
      </c>
      <c r="S514" s="167">
        <v>0</v>
      </c>
      <c r="T514" s="168">
        <f>S514*H514</f>
        <v>0</v>
      </c>
      <c r="AR514" s="18" t="s">
        <v>309</v>
      </c>
      <c r="AT514" s="18" t="s">
        <v>201</v>
      </c>
      <c r="AU514" s="18" t="s">
        <v>88</v>
      </c>
      <c r="AY514" s="18" t="s">
        <v>200</v>
      </c>
      <c r="BE514" s="169">
        <f>IF(N514="základní",J514,0)</f>
        <v>0</v>
      </c>
      <c r="BF514" s="169">
        <f>IF(N514="snížená",J514,0)</f>
        <v>0</v>
      </c>
      <c r="BG514" s="169">
        <f>IF(N514="zákl. přenesená",J514,0)</f>
        <v>0</v>
      </c>
      <c r="BH514" s="169">
        <f>IF(N514="sníž. přenesená",J514,0)</f>
        <v>0</v>
      </c>
      <c r="BI514" s="169">
        <f>IF(N514="nulová",J514,0)</f>
        <v>0</v>
      </c>
      <c r="BJ514" s="18" t="s">
        <v>23</v>
      </c>
      <c r="BK514" s="169">
        <f>ROUND(I514*H514,2)</f>
        <v>0</v>
      </c>
      <c r="BL514" s="18" t="s">
        <v>309</v>
      </c>
      <c r="BM514" s="18" t="s">
        <v>1307</v>
      </c>
    </row>
    <row r="515" spans="2:47" s="1" customFormat="1" ht="22.5" customHeight="1">
      <c r="B515" s="35"/>
      <c r="D515" s="170" t="s">
        <v>392</v>
      </c>
      <c r="F515" s="201" t="s">
        <v>1308</v>
      </c>
      <c r="I515" s="133"/>
      <c r="L515" s="35"/>
      <c r="M515" s="64"/>
      <c r="N515" s="36"/>
      <c r="O515" s="36"/>
      <c r="P515" s="36"/>
      <c r="Q515" s="36"/>
      <c r="R515" s="36"/>
      <c r="S515" s="36"/>
      <c r="T515" s="65"/>
      <c r="AT515" s="18" t="s">
        <v>392</v>
      </c>
      <c r="AU515" s="18" t="s">
        <v>88</v>
      </c>
    </row>
    <row r="516" spans="2:65" s="1" customFormat="1" ht="22.5" customHeight="1">
      <c r="B516" s="157"/>
      <c r="C516" s="158" t="s">
        <v>1309</v>
      </c>
      <c r="D516" s="158" t="s">
        <v>201</v>
      </c>
      <c r="E516" s="159" t="s">
        <v>1310</v>
      </c>
      <c r="F516" s="160" t="s">
        <v>1311</v>
      </c>
      <c r="G516" s="161" t="s">
        <v>740</v>
      </c>
      <c r="H516" s="162">
        <v>16</v>
      </c>
      <c r="I516" s="163"/>
      <c r="J516" s="164">
        <f>ROUND(I516*H516,2)</f>
        <v>0</v>
      </c>
      <c r="K516" s="160" t="s">
        <v>741</v>
      </c>
      <c r="L516" s="35"/>
      <c r="M516" s="165" t="s">
        <v>78</v>
      </c>
      <c r="N516" s="166" t="s">
        <v>50</v>
      </c>
      <c r="O516" s="36"/>
      <c r="P516" s="167">
        <f>O516*H516</f>
        <v>0</v>
      </c>
      <c r="Q516" s="167">
        <v>0</v>
      </c>
      <c r="R516" s="167">
        <f>Q516*H516</f>
        <v>0</v>
      </c>
      <c r="S516" s="167">
        <v>0.02113</v>
      </c>
      <c r="T516" s="168">
        <f>S516*H516</f>
        <v>0.33808</v>
      </c>
      <c r="AR516" s="18" t="s">
        <v>309</v>
      </c>
      <c r="AT516" s="18" t="s">
        <v>201</v>
      </c>
      <c r="AU516" s="18" t="s">
        <v>88</v>
      </c>
      <c r="AY516" s="18" t="s">
        <v>200</v>
      </c>
      <c r="BE516" s="169">
        <f>IF(N516="základní",J516,0)</f>
        <v>0</v>
      </c>
      <c r="BF516" s="169">
        <f>IF(N516="snížená",J516,0)</f>
        <v>0</v>
      </c>
      <c r="BG516" s="169">
        <f>IF(N516="zákl. přenesená",J516,0)</f>
        <v>0</v>
      </c>
      <c r="BH516" s="169">
        <f>IF(N516="sníž. přenesená",J516,0)</f>
        <v>0</v>
      </c>
      <c r="BI516" s="169">
        <f>IF(N516="nulová",J516,0)</f>
        <v>0</v>
      </c>
      <c r="BJ516" s="18" t="s">
        <v>23</v>
      </c>
      <c r="BK516" s="169">
        <f>ROUND(I516*H516,2)</f>
        <v>0</v>
      </c>
      <c r="BL516" s="18" t="s">
        <v>309</v>
      </c>
      <c r="BM516" s="18" t="s">
        <v>1312</v>
      </c>
    </row>
    <row r="517" spans="2:47" s="1" customFormat="1" ht="22.5" customHeight="1">
      <c r="B517" s="35"/>
      <c r="D517" s="170" t="s">
        <v>392</v>
      </c>
      <c r="F517" s="201" t="s">
        <v>1313</v>
      </c>
      <c r="I517" s="133"/>
      <c r="L517" s="35"/>
      <c r="M517" s="64"/>
      <c r="N517" s="36"/>
      <c r="O517" s="36"/>
      <c r="P517" s="36"/>
      <c r="Q517" s="36"/>
      <c r="R517" s="36"/>
      <c r="S517" s="36"/>
      <c r="T517" s="65"/>
      <c r="AT517" s="18" t="s">
        <v>392</v>
      </c>
      <c r="AU517" s="18" t="s">
        <v>88</v>
      </c>
    </row>
    <row r="518" spans="2:65" s="1" customFormat="1" ht="22.5" customHeight="1">
      <c r="B518" s="157"/>
      <c r="C518" s="158" t="s">
        <v>1314</v>
      </c>
      <c r="D518" s="158" t="s">
        <v>201</v>
      </c>
      <c r="E518" s="159" t="s">
        <v>1315</v>
      </c>
      <c r="F518" s="160" t="s">
        <v>1316</v>
      </c>
      <c r="G518" s="161" t="s">
        <v>917</v>
      </c>
      <c r="H518" s="162">
        <v>0.024</v>
      </c>
      <c r="I518" s="163"/>
      <c r="J518" s="164">
        <f>ROUND(I518*H518,2)</f>
        <v>0</v>
      </c>
      <c r="K518" s="160" t="s">
        <v>741</v>
      </c>
      <c r="L518" s="35"/>
      <c r="M518" s="165" t="s">
        <v>78</v>
      </c>
      <c r="N518" s="166" t="s">
        <v>50</v>
      </c>
      <c r="O518" s="36"/>
      <c r="P518" s="167">
        <f>O518*H518</f>
        <v>0</v>
      </c>
      <c r="Q518" s="167">
        <v>0</v>
      </c>
      <c r="R518" s="167">
        <f>Q518*H518</f>
        <v>0</v>
      </c>
      <c r="S518" s="167">
        <v>0</v>
      </c>
      <c r="T518" s="168">
        <f>S518*H518</f>
        <v>0</v>
      </c>
      <c r="AR518" s="18" t="s">
        <v>309</v>
      </c>
      <c r="AT518" s="18" t="s">
        <v>201</v>
      </c>
      <c r="AU518" s="18" t="s">
        <v>88</v>
      </c>
      <c r="AY518" s="18" t="s">
        <v>200</v>
      </c>
      <c r="BE518" s="169">
        <f>IF(N518="základní",J518,0)</f>
        <v>0</v>
      </c>
      <c r="BF518" s="169">
        <f>IF(N518="snížená",J518,0)</f>
        <v>0</v>
      </c>
      <c r="BG518" s="169">
        <f>IF(N518="zákl. přenesená",J518,0)</f>
        <v>0</v>
      </c>
      <c r="BH518" s="169">
        <f>IF(N518="sníž. přenesená",J518,0)</f>
        <v>0</v>
      </c>
      <c r="BI518" s="169">
        <f>IF(N518="nulová",J518,0)</f>
        <v>0</v>
      </c>
      <c r="BJ518" s="18" t="s">
        <v>23</v>
      </c>
      <c r="BK518" s="169">
        <f>ROUND(I518*H518,2)</f>
        <v>0</v>
      </c>
      <c r="BL518" s="18" t="s">
        <v>309</v>
      </c>
      <c r="BM518" s="18" t="s">
        <v>1317</v>
      </c>
    </row>
    <row r="519" spans="2:47" s="1" customFormat="1" ht="30" customHeight="1">
      <c r="B519" s="35"/>
      <c r="D519" s="172" t="s">
        <v>392</v>
      </c>
      <c r="F519" s="185" t="s">
        <v>1318</v>
      </c>
      <c r="I519" s="133"/>
      <c r="L519" s="35"/>
      <c r="M519" s="221"/>
      <c r="N519" s="222"/>
      <c r="O519" s="222"/>
      <c r="P519" s="222"/>
      <c r="Q519" s="222"/>
      <c r="R519" s="222"/>
      <c r="S519" s="222"/>
      <c r="T519" s="223"/>
      <c r="AT519" s="18" t="s">
        <v>392</v>
      </c>
      <c r="AU519" s="18" t="s">
        <v>88</v>
      </c>
    </row>
    <row r="520" spans="2:12" s="1" customFormat="1" ht="6.75" customHeight="1">
      <c r="B520" s="50"/>
      <c r="C520" s="51"/>
      <c r="D520" s="51"/>
      <c r="E520" s="51"/>
      <c r="F520" s="51"/>
      <c r="G520" s="51"/>
      <c r="H520" s="51"/>
      <c r="I520" s="118"/>
      <c r="J520" s="51"/>
      <c r="K520" s="51"/>
      <c r="L520" s="35"/>
    </row>
    <row r="521" ht="13.5">
      <c r="AT521" s="189"/>
    </row>
  </sheetData>
  <sheetProtection password="CC35" sheet="1" objects="1" scenarios="1" formatColumns="0" formatRows="0" sort="0" autoFilter="0"/>
  <autoFilter ref="C87:K87"/>
  <mergeCells count="9">
    <mergeCell ref="E80:H80"/>
    <mergeCell ref="G1:H1"/>
    <mergeCell ref="L2:V2"/>
    <mergeCell ref="E7:H7"/>
    <mergeCell ref="E9:H9"/>
    <mergeCell ref="E24:H24"/>
    <mergeCell ref="E45:H45"/>
    <mergeCell ref="E47:H47"/>
    <mergeCell ref="E78:H78"/>
  </mergeCells>
  <hyperlinks>
    <hyperlink ref="F1:G1" location="C2" tooltip="Krycí list soupisu" display="1) Krycí list soupisu"/>
    <hyperlink ref="G1:H1" location="C54" tooltip="Rekapitulace" display="2) Rekapitulace"/>
    <hyperlink ref="J1" location="C87"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52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53"/>
      <c r="C1" s="253"/>
      <c r="D1" s="252" t="s">
        <v>1</v>
      </c>
      <c r="E1" s="253"/>
      <c r="F1" s="254" t="s">
        <v>1802</v>
      </c>
      <c r="G1" s="378" t="s">
        <v>1803</v>
      </c>
      <c r="H1" s="378"/>
      <c r="I1" s="259"/>
      <c r="J1" s="254" t="s">
        <v>1804</v>
      </c>
      <c r="K1" s="252" t="s">
        <v>108</v>
      </c>
      <c r="L1" s="254" t="s">
        <v>1805</v>
      </c>
      <c r="M1" s="254"/>
      <c r="N1" s="254"/>
      <c r="O1" s="254"/>
      <c r="P1" s="254"/>
      <c r="Q1" s="254"/>
      <c r="R1" s="254"/>
      <c r="S1" s="254"/>
      <c r="T1" s="254"/>
      <c r="U1" s="250"/>
      <c r="V1" s="250"/>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42"/>
      <c r="M2" s="342"/>
      <c r="N2" s="342"/>
      <c r="O2" s="342"/>
      <c r="P2" s="342"/>
      <c r="Q2" s="342"/>
      <c r="R2" s="342"/>
      <c r="S2" s="342"/>
      <c r="T2" s="342"/>
      <c r="U2" s="342"/>
      <c r="V2" s="342"/>
      <c r="AT2" s="18" t="s">
        <v>97</v>
      </c>
    </row>
    <row r="3" spans="2:46" ht="6.75" customHeight="1">
      <c r="B3" s="19"/>
      <c r="C3" s="20"/>
      <c r="D3" s="20"/>
      <c r="E3" s="20"/>
      <c r="F3" s="20"/>
      <c r="G3" s="20"/>
      <c r="H3" s="20"/>
      <c r="I3" s="94"/>
      <c r="J3" s="20"/>
      <c r="K3" s="21"/>
      <c r="AT3" s="18" t="s">
        <v>88</v>
      </c>
    </row>
    <row r="4" spans="2:46" ht="36.75" customHeight="1">
      <c r="B4" s="22"/>
      <c r="C4" s="23"/>
      <c r="D4" s="24" t="s">
        <v>113</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79" t="str">
        <f>'Rekapitulace stavby'!K6</f>
        <v>Oprava komunikace Dr. M. Horákové v úseku Melantrichova – Hradební</v>
      </c>
      <c r="F7" s="371"/>
      <c r="G7" s="371"/>
      <c r="H7" s="371"/>
      <c r="I7" s="95"/>
      <c r="J7" s="23"/>
      <c r="K7" s="25"/>
    </row>
    <row r="8" spans="2:11" s="1" customFormat="1" ht="15">
      <c r="B8" s="35"/>
      <c r="C8" s="36"/>
      <c r="D8" s="31" t="s">
        <v>123</v>
      </c>
      <c r="E8" s="36"/>
      <c r="F8" s="36"/>
      <c r="G8" s="36"/>
      <c r="H8" s="36"/>
      <c r="I8" s="96"/>
      <c r="J8" s="36"/>
      <c r="K8" s="39"/>
    </row>
    <row r="9" spans="2:11" s="1" customFormat="1" ht="36.75" customHeight="1">
      <c r="B9" s="35"/>
      <c r="C9" s="36"/>
      <c r="D9" s="36"/>
      <c r="E9" s="380" t="s">
        <v>1319</v>
      </c>
      <c r="F9" s="364"/>
      <c r="G9" s="364"/>
      <c r="H9" s="364"/>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98</v>
      </c>
      <c r="G11" s="36"/>
      <c r="H11" s="36"/>
      <c r="I11" s="97" t="s">
        <v>21</v>
      </c>
      <c r="J11" s="29" t="s">
        <v>78</v>
      </c>
      <c r="K11" s="39"/>
    </row>
    <row r="12" spans="2:11" s="1" customFormat="1" ht="14.25" customHeight="1">
      <c r="B12" s="35"/>
      <c r="C12" s="36"/>
      <c r="D12" s="31" t="s">
        <v>24</v>
      </c>
      <c r="E12" s="36"/>
      <c r="F12" s="29" t="s">
        <v>25</v>
      </c>
      <c r="G12" s="36"/>
      <c r="H12" s="36"/>
      <c r="I12" s="97" t="s">
        <v>26</v>
      </c>
      <c r="J12" s="98" t="str">
        <f>'Rekapitulace stavby'!AN8</f>
        <v>3.3.2016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30</v>
      </c>
      <c r="E14" s="36"/>
      <c r="F14" s="36"/>
      <c r="G14" s="36"/>
      <c r="H14" s="36"/>
      <c r="I14" s="97" t="s">
        <v>31</v>
      </c>
      <c r="J14" s="29" t="s">
        <v>32</v>
      </c>
      <c r="K14" s="39"/>
    </row>
    <row r="15" spans="2:11" s="1" customFormat="1" ht="18" customHeight="1">
      <c r="B15" s="35"/>
      <c r="C15" s="36"/>
      <c r="D15" s="36"/>
      <c r="E15" s="29" t="s">
        <v>33</v>
      </c>
      <c r="F15" s="36"/>
      <c r="G15" s="36"/>
      <c r="H15" s="36"/>
      <c r="I15" s="97" t="s">
        <v>34</v>
      </c>
      <c r="J15" s="29" t="s">
        <v>35</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36</v>
      </c>
      <c r="E17" s="36"/>
      <c r="F17" s="36"/>
      <c r="G17" s="36"/>
      <c r="H17" s="36"/>
      <c r="I17" s="97" t="s">
        <v>31</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34</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38</v>
      </c>
      <c r="E20" s="36"/>
      <c r="F20" s="36"/>
      <c r="G20" s="36"/>
      <c r="H20" s="36"/>
      <c r="I20" s="97" t="s">
        <v>31</v>
      </c>
      <c r="J20" s="29" t="s">
        <v>39</v>
      </c>
      <c r="K20" s="39"/>
    </row>
    <row r="21" spans="2:11" s="1" customFormat="1" ht="18" customHeight="1">
      <c r="B21" s="35"/>
      <c r="C21" s="36"/>
      <c r="D21" s="36"/>
      <c r="E21" s="29" t="s">
        <v>40</v>
      </c>
      <c r="F21" s="36"/>
      <c r="G21" s="36"/>
      <c r="H21" s="36"/>
      <c r="I21" s="97" t="s">
        <v>34</v>
      </c>
      <c r="J21" s="29" t="s">
        <v>41</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43</v>
      </c>
      <c r="E23" s="36"/>
      <c r="F23" s="36"/>
      <c r="G23" s="36"/>
      <c r="H23" s="36"/>
      <c r="I23" s="96"/>
      <c r="J23" s="36"/>
      <c r="K23" s="39"/>
    </row>
    <row r="24" spans="2:11" s="6" customFormat="1" ht="22.5" customHeight="1">
      <c r="B24" s="99"/>
      <c r="C24" s="100"/>
      <c r="D24" s="100"/>
      <c r="E24" s="374" t="s">
        <v>78</v>
      </c>
      <c r="F24" s="381"/>
      <c r="G24" s="381"/>
      <c r="H24" s="381"/>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4"/>
      <c r="J26" s="62"/>
      <c r="K26" s="105"/>
    </row>
    <row r="27" spans="2:11" s="1" customFormat="1" ht="24.75" customHeight="1">
      <c r="B27" s="35"/>
      <c r="C27" s="36"/>
      <c r="D27" s="106" t="s">
        <v>45</v>
      </c>
      <c r="E27" s="36"/>
      <c r="F27" s="36"/>
      <c r="G27" s="36"/>
      <c r="H27" s="36"/>
      <c r="I27" s="96"/>
      <c r="J27" s="107">
        <f>ROUND(J76,2)</f>
        <v>0</v>
      </c>
      <c r="K27" s="39"/>
    </row>
    <row r="28" spans="2:11" s="1" customFormat="1" ht="6.75" customHeight="1">
      <c r="B28" s="35"/>
      <c r="C28" s="36"/>
      <c r="D28" s="62"/>
      <c r="E28" s="62"/>
      <c r="F28" s="62"/>
      <c r="G28" s="62"/>
      <c r="H28" s="62"/>
      <c r="I28" s="104"/>
      <c r="J28" s="62"/>
      <c r="K28" s="105"/>
    </row>
    <row r="29" spans="2:11" s="1" customFormat="1" ht="14.25" customHeight="1">
      <c r="B29" s="35"/>
      <c r="C29" s="36"/>
      <c r="D29" s="36"/>
      <c r="E29" s="36"/>
      <c r="F29" s="40" t="s">
        <v>47</v>
      </c>
      <c r="G29" s="36"/>
      <c r="H29" s="36"/>
      <c r="I29" s="108" t="s">
        <v>46</v>
      </c>
      <c r="J29" s="40" t="s">
        <v>48</v>
      </c>
      <c r="K29" s="39"/>
    </row>
    <row r="30" spans="2:11" s="1" customFormat="1" ht="14.25" customHeight="1">
      <c r="B30" s="35"/>
      <c r="C30" s="36"/>
      <c r="D30" s="43" t="s">
        <v>49</v>
      </c>
      <c r="E30" s="43" t="s">
        <v>50</v>
      </c>
      <c r="F30" s="109">
        <f>ROUND(SUM(BE76:BE134),2)</f>
        <v>0</v>
      </c>
      <c r="G30" s="36"/>
      <c r="H30" s="36"/>
      <c r="I30" s="110">
        <v>0.21</v>
      </c>
      <c r="J30" s="109">
        <f>ROUND(ROUND((SUM(BE76:BE134)),2)*I30,2)</f>
        <v>0</v>
      </c>
      <c r="K30" s="39"/>
    </row>
    <row r="31" spans="2:11" s="1" customFormat="1" ht="14.25" customHeight="1">
      <c r="B31" s="35"/>
      <c r="C31" s="36"/>
      <c r="D31" s="36"/>
      <c r="E31" s="43" t="s">
        <v>51</v>
      </c>
      <c r="F31" s="109">
        <f>ROUND(SUM(BF76:BF134),2)</f>
        <v>0</v>
      </c>
      <c r="G31" s="36"/>
      <c r="H31" s="36"/>
      <c r="I31" s="110">
        <v>0.15</v>
      </c>
      <c r="J31" s="109">
        <f>ROUND(ROUND((SUM(BF76:BF134)),2)*I31,2)</f>
        <v>0</v>
      </c>
      <c r="K31" s="39"/>
    </row>
    <row r="32" spans="2:11" s="1" customFormat="1" ht="14.25" customHeight="1" hidden="1">
      <c r="B32" s="35"/>
      <c r="C32" s="36"/>
      <c r="D32" s="36"/>
      <c r="E32" s="43" t="s">
        <v>52</v>
      </c>
      <c r="F32" s="109">
        <f>ROUND(SUM(BG76:BG134),2)</f>
        <v>0</v>
      </c>
      <c r="G32" s="36"/>
      <c r="H32" s="36"/>
      <c r="I32" s="110">
        <v>0.21</v>
      </c>
      <c r="J32" s="109">
        <v>0</v>
      </c>
      <c r="K32" s="39"/>
    </row>
    <row r="33" spans="2:11" s="1" customFormat="1" ht="14.25" customHeight="1" hidden="1">
      <c r="B33" s="35"/>
      <c r="C33" s="36"/>
      <c r="D33" s="36"/>
      <c r="E33" s="43" t="s">
        <v>53</v>
      </c>
      <c r="F33" s="109">
        <f>ROUND(SUM(BH76:BH134),2)</f>
        <v>0</v>
      </c>
      <c r="G33" s="36"/>
      <c r="H33" s="36"/>
      <c r="I33" s="110">
        <v>0.15</v>
      </c>
      <c r="J33" s="109">
        <v>0</v>
      </c>
      <c r="K33" s="39"/>
    </row>
    <row r="34" spans="2:11" s="1" customFormat="1" ht="14.25" customHeight="1" hidden="1">
      <c r="B34" s="35"/>
      <c r="C34" s="36"/>
      <c r="D34" s="36"/>
      <c r="E34" s="43" t="s">
        <v>54</v>
      </c>
      <c r="F34" s="109">
        <f>ROUND(SUM(BI76:BI134),2)</f>
        <v>0</v>
      </c>
      <c r="G34" s="36"/>
      <c r="H34" s="36"/>
      <c r="I34" s="110">
        <v>0</v>
      </c>
      <c r="J34" s="109">
        <v>0</v>
      </c>
      <c r="K34" s="39"/>
    </row>
    <row r="35" spans="2:11" s="1" customFormat="1" ht="6.75" customHeight="1">
      <c r="B35" s="35"/>
      <c r="C35" s="36"/>
      <c r="D35" s="36"/>
      <c r="E35" s="36"/>
      <c r="F35" s="36"/>
      <c r="G35" s="36"/>
      <c r="H35" s="36"/>
      <c r="I35" s="96"/>
      <c r="J35" s="36"/>
      <c r="K35" s="39"/>
    </row>
    <row r="36" spans="2:11" s="1" customFormat="1" ht="24.75" customHeight="1">
      <c r="B36" s="35"/>
      <c r="C36" s="111"/>
      <c r="D36" s="112" t="s">
        <v>55</v>
      </c>
      <c r="E36" s="66"/>
      <c r="F36" s="66"/>
      <c r="G36" s="113" t="s">
        <v>56</v>
      </c>
      <c r="H36" s="114" t="s">
        <v>57</v>
      </c>
      <c r="I36" s="115"/>
      <c r="J36" s="116">
        <f>SUM(J27:J34)</f>
        <v>0</v>
      </c>
      <c r="K36" s="117"/>
    </row>
    <row r="37" spans="2:11" s="1" customFormat="1" ht="14.25" customHeight="1">
      <c r="B37" s="50"/>
      <c r="C37" s="51"/>
      <c r="D37" s="51"/>
      <c r="E37" s="51"/>
      <c r="F37" s="51"/>
      <c r="G37" s="51"/>
      <c r="H37" s="51"/>
      <c r="I37" s="118"/>
      <c r="J37" s="51"/>
      <c r="K37" s="52"/>
    </row>
    <row r="41" spans="2:11" s="1" customFormat="1" ht="6.75" customHeight="1">
      <c r="B41" s="53"/>
      <c r="C41" s="54"/>
      <c r="D41" s="54"/>
      <c r="E41" s="54"/>
      <c r="F41" s="54"/>
      <c r="G41" s="54"/>
      <c r="H41" s="54"/>
      <c r="I41" s="119"/>
      <c r="J41" s="54"/>
      <c r="K41" s="120"/>
    </row>
    <row r="42" spans="2:11" s="1" customFormat="1" ht="36.75" customHeight="1">
      <c r="B42" s="35"/>
      <c r="C42" s="24" t="s">
        <v>173</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79" t="str">
        <f>E7</f>
        <v>Oprava komunikace Dr. M. Horákové v úseku Melantrichova – Hradební</v>
      </c>
      <c r="F45" s="364"/>
      <c r="G45" s="364"/>
      <c r="H45" s="364"/>
      <c r="I45" s="96"/>
      <c r="J45" s="36"/>
      <c r="K45" s="39"/>
    </row>
    <row r="46" spans="2:11" s="1" customFormat="1" ht="14.25" customHeight="1">
      <c r="B46" s="35"/>
      <c r="C46" s="31" t="s">
        <v>123</v>
      </c>
      <c r="D46" s="36"/>
      <c r="E46" s="36"/>
      <c r="F46" s="36"/>
      <c r="G46" s="36"/>
      <c r="H46" s="36"/>
      <c r="I46" s="96"/>
      <c r="J46" s="36"/>
      <c r="K46" s="39"/>
    </row>
    <row r="47" spans="2:11" s="1" customFormat="1" ht="23.25" customHeight="1">
      <c r="B47" s="35"/>
      <c r="C47" s="36"/>
      <c r="D47" s="36"/>
      <c r="E47" s="380" t="str">
        <f>E9</f>
        <v>04 - SO 401A - Veřejné osvětlení</v>
      </c>
      <c r="F47" s="364"/>
      <c r="G47" s="364"/>
      <c r="H47" s="364"/>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24</v>
      </c>
      <c r="D49" s="36"/>
      <c r="E49" s="36"/>
      <c r="F49" s="29" t="str">
        <f>F12</f>
        <v>Liberec</v>
      </c>
      <c r="G49" s="36"/>
      <c r="H49" s="36"/>
      <c r="I49" s="97" t="s">
        <v>26</v>
      </c>
      <c r="J49" s="98" t="str">
        <f>IF(J12="","",J12)</f>
        <v>3.3.2016</v>
      </c>
      <c r="K49" s="39"/>
    </row>
    <row r="50" spans="2:11" s="1" customFormat="1" ht="6.75" customHeight="1">
      <c r="B50" s="35"/>
      <c r="C50" s="36"/>
      <c r="D50" s="36"/>
      <c r="E50" s="36"/>
      <c r="F50" s="36"/>
      <c r="G50" s="36"/>
      <c r="H50" s="36"/>
      <c r="I50" s="96"/>
      <c r="J50" s="36"/>
      <c r="K50" s="39"/>
    </row>
    <row r="51" spans="2:11" s="1" customFormat="1" ht="15">
      <c r="B51" s="35"/>
      <c r="C51" s="31" t="s">
        <v>30</v>
      </c>
      <c r="D51" s="36"/>
      <c r="E51" s="36"/>
      <c r="F51" s="29" t="str">
        <f>E15</f>
        <v>Statutární město Liberec</v>
      </c>
      <c r="G51" s="36"/>
      <c r="H51" s="36"/>
      <c r="I51" s="97" t="s">
        <v>38</v>
      </c>
      <c r="J51" s="29" t="str">
        <f>E21</f>
        <v>SNOWPLAN, spol. s r.o.</v>
      </c>
      <c r="K51" s="39"/>
    </row>
    <row r="52" spans="2:11" s="1" customFormat="1" ht="14.25" customHeight="1">
      <c r="B52" s="35"/>
      <c r="C52" s="31" t="s">
        <v>36</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1" t="s">
        <v>174</v>
      </c>
      <c r="D54" s="111"/>
      <c r="E54" s="111"/>
      <c r="F54" s="111"/>
      <c r="G54" s="111"/>
      <c r="H54" s="111"/>
      <c r="I54" s="122"/>
      <c r="J54" s="123" t="s">
        <v>175</v>
      </c>
      <c r="K54" s="124"/>
    </row>
    <row r="55" spans="2:11" s="1" customFormat="1" ht="9.75" customHeight="1">
      <c r="B55" s="35"/>
      <c r="C55" s="36"/>
      <c r="D55" s="36"/>
      <c r="E55" s="36"/>
      <c r="F55" s="36"/>
      <c r="G55" s="36"/>
      <c r="H55" s="36"/>
      <c r="I55" s="96"/>
      <c r="J55" s="36"/>
      <c r="K55" s="39"/>
    </row>
    <row r="56" spans="2:47" s="1" customFormat="1" ht="29.25" customHeight="1">
      <c r="B56" s="35"/>
      <c r="C56" s="125" t="s">
        <v>176</v>
      </c>
      <c r="D56" s="36"/>
      <c r="E56" s="36"/>
      <c r="F56" s="36"/>
      <c r="G56" s="36"/>
      <c r="H56" s="36"/>
      <c r="I56" s="96"/>
      <c r="J56" s="107">
        <f>J76</f>
        <v>0</v>
      </c>
      <c r="K56" s="39"/>
      <c r="AU56" s="18" t="s">
        <v>177</v>
      </c>
    </row>
    <row r="57" spans="2:11" s="1" customFormat="1" ht="21.75" customHeight="1">
      <c r="B57" s="35"/>
      <c r="C57" s="36"/>
      <c r="D57" s="36"/>
      <c r="E57" s="36"/>
      <c r="F57" s="36"/>
      <c r="G57" s="36"/>
      <c r="H57" s="36"/>
      <c r="I57" s="96"/>
      <c r="J57" s="36"/>
      <c r="K57" s="39"/>
    </row>
    <row r="58" spans="2:11" s="1" customFormat="1" ht="6.75" customHeight="1">
      <c r="B58" s="50"/>
      <c r="C58" s="51"/>
      <c r="D58" s="51"/>
      <c r="E58" s="51"/>
      <c r="F58" s="51"/>
      <c r="G58" s="51"/>
      <c r="H58" s="51"/>
      <c r="I58" s="118"/>
      <c r="J58" s="51"/>
      <c r="K58" s="52"/>
    </row>
    <row r="62" spans="2:12" s="1" customFormat="1" ht="6.75" customHeight="1">
      <c r="B62" s="53"/>
      <c r="C62" s="54"/>
      <c r="D62" s="54"/>
      <c r="E62" s="54"/>
      <c r="F62" s="54"/>
      <c r="G62" s="54"/>
      <c r="H62" s="54"/>
      <c r="I62" s="119"/>
      <c r="J62" s="54"/>
      <c r="K62" s="54"/>
      <c r="L62" s="35"/>
    </row>
    <row r="63" spans="2:12" s="1" customFormat="1" ht="36.75" customHeight="1">
      <c r="B63" s="35"/>
      <c r="C63" s="55" t="s">
        <v>185</v>
      </c>
      <c r="I63" s="133"/>
      <c r="L63" s="35"/>
    </row>
    <row r="64" spans="2:12" s="1" customFormat="1" ht="6.75" customHeight="1">
      <c r="B64" s="35"/>
      <c r="I64" s="133"/>
      <c r="L64" s="35"/>
    </row>
    <row r="65" spans="2:12" s="1" customFormat="1" ht="14.25" customHeight="1">
      <c r="B65" s="35"/>
      <c r="C65" s="57" t="s">
        <v>16</v>
      </c>
      <c r="I65" s="133"/>
      <c r="L65" s="35"/>
    </row>
    <row r="66" spans="2:12" s="1" customFormat="1" ht="22.5" customHeight="1">
      <c r="B66" s="35"/>
      <c r="E66" s="382" t="str">
        <f>E7</f>
        <v>Oprava komunikace Dr. M. Horákové v úseku Melantrichova – Hradební</v>
      </c>
      <c r="F66" s="359"/>
      <c r="G66" s="359"/>
      <c r="H66" s="359"/>
      <c r="I66" s="133"/>
      <c r="L66" s="35"/>
    </row>
    <row r="67" spans="2:12" s="1" customFormat="1" ht="14.25" customHeight="1">
      <c r="B67" s="35"/>
      <c r="C67" s="57" t="s">
        <v>123</v>
      </c>
      <c r="I67" s="133"/>
      <c r="L67" s="35"/>
    </row>
    <row r="68" spans="2:12" s="1" customFormat="1" ht="23.25" customHeight="1">
      <c r="B68" s="35"/>
      <c r="E68" s="356" t="str">
        <f>E9</f>
        <v>04 - SO 401A - Veřejné osvětlení</v>
      </c>
      <c r="F68" s="359"/>
      <c r="G68" s="359"/>
      <c r="H68" s="359"/>
      <c r="I68" s="133"/>
      <c r="L68" s="35"/>
    </row>
    <row r="69" spans="2:12" s="1" customFormat="1" ht="6.75" customHeight="1">
      <c r="B69" s="35"/>
      <c r="I69" s="133"/>
      <c r="L69" s="35"/>
    </row>
    <row r="70" spans="2:12" s="1" customFormat="1" ht="18" customHeight="1">
      <c r="B70" s="35"/>
      <c r="C70" s="57" t="s">
        <v>24</v>
      </c>
      <c r="F70" s="134" t="str">
        <f>F12</f>
        <v>Liberec</v>
      </c>
      <c r="I70" s="135" t="s">
        <v>26</v>
      </c>
      <c r="J70" s="61" t="str">
        <f>IF(J12="","",J12)</f>
        <v>3.3.2016</v>
      </c>
      <c r="L70" s="35"/>
    </row>
    <row r="71" spans="2:12" s="1" customFormat="1" ht="6.75" customHeight="1">
      <c r="B71" s="35"/>
      <c r="I71" s="133"/>
      <c r="L71" s="35"/>
    </row>
    <row r="72" spans="2:12" s="1" customFormat="1" ht="15">
      <c r="B72" s="35"/>
      <c r="C72" s="57" t="s">
        <v>30</v>
      </c>
      <c r="F72" s="134" t="str">
        <f>E15</f>
        <v>Statutární město Liberec</v>
      </c>
      <c r="I72" s="135" t="s">
        <v>38</v>
      </c>
      <c r="J72" s="134" t="str">
        <f>E21</f>
        <v>SNOWPLAN, spol. s r.o.</v>
      </c>
      <c r="L72" s="35"/>
    </row>
    <row r="73" spans="2:12" s="1" customFormat="1" ht="14.25" customHeight="1">
      <c r="B73" s="35"/>
      <c r="C73" s="57" t="s">
        <v>36</v>
      </c>
      <c r="F73" s="134">
        <f>IF(E18="","",E18)</f>
      </c>
      <c r="I73" s="133"/>
      <c r="L73" s="35"/>
    </row>
    <row r="74" spans="2:12" s="1" customFormat="1" ht="9.75" customHeight="1">
      <c r="B74" s="35"/>
      <c r="I74" s="133"/>
      <c r="L74" s="35"/>
    </row>
    <row r="75" spans="2:20" s="8" customFormat="1" ht="29.25" customHeight="1">
      <c r="B75" s="136"/>
      <c r="C75" s="137" t="s">
        <v>186</v>
      </c>
      <c r="D75" s="138" t="s">
        <v>64</v>
      </c>
      <c r="E75" s="138" t="s">
        <v>60</v>
      </c>
      <c r="F75" s="138" t="s">
        <v>187</v>
      </c>
      <c r="G75" s="138" t="s">
        <v>188</v>
      </c>
      <c r="H75" s="138" t="s">
        <v>189</v>
      </c>
      <c r="I75" s="139" t="s">
        <v>190</v>
      </c>
      <c r="J75" s="138" t="s">
        <v>175</v>
      </c>
      <c r="K75" s="140" t="s">
        <v>191</v>
      </c>
      <c r="L75" s="136"/>
      <c r="M75" s="68" t="s">
        <v>192</v>
      </c>
      <c r="N75" s="69" t="s">
        <v>49</v>
      </c>
      <c r="O75" s="69" t="s">
        <v>193</v>
      </c>
      <c r="P75" s="69" t="s">
        <v>194</v>
      </c>
      <c r="Q75" s="69" t="s">
        <v>195</v>
      </c>
      <c r="R75" s="69" t="s">
        <v>196</v>
      </c>
      <c r="S75" s="69" t="s">
        <v>197</v>
      </c>
      <c r="T75" s="70" t="s">
        <v>198</v>
      </c>
    </row>
    <row r="76" spans="2:63" s="1" customFormat="1" ht="29.25" customHeight="1">
      <c r="B76" s="35"/>
      <c r="C76" s="249" t="s">
        <v>176</v>
      </c>
      <c r="I76" s="133"/>
      <c r="J76" s="141">
        <f>BK76</f>
        <v>0</v>
      </c>
      <c r="L76" s="35"/>
      <c r="M76" s="71"/>
      <c r="N76" s="62"/>
      <c r="O76" s="62"/>
      <c r="P76" s="142">
        <f>SUM(P77:P134)</f>
        <v>0</v>
      </c>
      <c r="Q76" s="62"/>
      <c r="R76" s="142">
        <f>SUM(R77:R134)</f>
        <v>0</v>
      </c>
      <c r="S76" s="62"/>
      <c r="T76" s="143">
        <f>SUM(T77:T134)</f>
        <v>0</v>
      </c>
      <c r="AT76" s="18" t="s">
        <v>79</v>
      </c>
      <c r="AU76" s="18" t="s">
        <v>177</v>
      </c>
      <c r="BK76" s="144">
        <f>SUM(BK77:BK134)</f>
        <v>0</v>
      </c>
    </row>
    <row r="77" spans="2:65" s="1" customFormat="1" ht="22.5" customHeight="1">
      <c r="B77" s="157"/>
      <c r="C77" s="202" t="s">
        <v>23</v>
      </c>
      <c r="D77" s="202" t="s">
        <v>265</v>
      </c>
      <c r="E77" s="203" t="s">
        <v>1320</v>
      </c>
      <c r="F77" s="204" t="s">
        <v>1321</v>
      </c>
      <c r="G77" s="205" t="s">
        <v>840</v>
      </c>
      <c r="H77" s="206">
        <v>10</v>
      </c>
      <c r="I77" s="207"/>
      <c r="J77" s="208">
        <f>ROUND(I77*H77,2)</f>
        <v>0</v>
      </c>
      <c r="K77" s="204" t="s">
        <v>78</v>
      </c>
      <c r="L77" s="209"/>
      <c r="M77" s="210" t="s">
        <v>78</v>
      </c>
      <c r="N77" s="211" t="s">
        <v>50</v>
      </c>
      <c r="O77" s="36"/>
      <c r="P77" s="167">
        <f>O77*H77</f>
        <v>0</v>
      </c>
      <c r="Q77" s="167">
        <v>0</v>
      </c>
      <c r="R77" s="167">
        <f>Q77*H77</f>
        <v>0</v>
      </c>
      <c r="S77" s="167">
        <v>0</v>
      </c>
      <c r="T77" s="168">
        <f>S77*H77</f>
        <v>0</v>
      </c>
      <c r="AR77" s="18" t="s">
        <v>253</v>
      </c>
      <c r="AT77" s="18" t="s">
        <v>265</v>
      </c>
      <c r="AU77" s="18" t="s">
        <v>80</v>
      </c>
      <c r="AY77" s="18" t="s">
        <v>200</v>
      </c>
      <c r="BE77" s="169">
        <f>IF(N77="základní",J77,0)</f>
        <v>0</v>
      </c>
      <c r="BF77" s="169">
        <f>IF(N77="snížená",J77,0)</f>
        <v>0</v>
      </c>
      <c r="BG77" s="169">
        <f>IF(N77="zákl. přenesená",J77,0)</f>
        <v>0</v>
      </c>
      <c r="BH77" s="169">
        <f>IF(N77="sníž. přenesená",J77,0)</f>
        <v>0</v>
      </c>
      <c r="BI77" s="169">
        <f>IF(N77="nulová",J77,0)</f>
        <v>0</v>
      </c>
      <c r="BJ77" s="18" t="s">
        <v>23</v>
      </c>
      <c r="BK77" s="169">
        <f>ROUND(I77*H77,2)</f>
        <v>0</v>
      </c>
      <c r="BL77" s="18" t="s">
        <v>206</v>
      </c>
      <c r="BM77" s="18" t="s">
        <v>1322</v>
      </c>
    </row>
    <row r="78" spans="2:47" s="1" customFormat="1" ht="22.5" customHeight="1">
      <c r="B78" s="35"/>
      <c r="D78" s="170" t="s">
        <v>392</v>
      </c>
      <c r="F78" s="201" t="s">
        <v>1321</v>
      </c>
      <c r="I78" s="133"/>
      <c r="L78" s="35"/>
      <c r="M78" s="64"/>
      <c r="N78" s="36"/>
      <c r="O78" s="36"/>
      <c r="P78" s="36"/>
      <c r="Q78" s="36"/>
      <c r="R78" s="36"/>
      <c r="S78" s="36"/>
      <c r="T78" s="65"/>
      <c r="AT78" s="18" t="s">
        <v>392</v>
      </c>
      <c r="AU78" s="18" t="s">
        <v>80</v>
      </c>
    </row>
    <row r="79" spans="2:65" s="1" customFormat="1" ht="22.5" customHeight="1">
      <c r="B79" s="157"/>
      <c r="C79" s="202" t="s">
        <v>88</v>
      </c>
      <c r="D79" s="202" t="s">
        <v>265</v>
      </c>
      <c r="E79" s="203" t="s">
        <v>1323</v>
      </c>
      <c r="F79" s="204" t="s">
        <v>1324</v>
      </c>
      <c r="G79" s="205" t="s">
        <v>1325</v>
      </c>
      <c r="H79" s="206">
        <v>4</v>
      </c>
      <c r="I79" s="207"/>
      <c r="J79" s="208">
        <f>ROUND(I79*H79,2)</f>
        <v>0</v>
      </c>
      <c r="K79" s="204" t="s">
        <v>78</v>
      </c>
      <c r="L79" s="209"/>
      <c r="M79" s="210" t="s">
        <v>78</v>
      </c>
      <c r="N79" s="211" t="s">
        <v>50</v>
      </c>
      <c r="O79" s="36"/>
      <c r="P79" s="167">
        <f>O79*H79</f>
        <v>0</v>
      </c>
      <c r="Q79" s="167">
        <v>0</v>
      </c>
      <c r="R79" s="167">
        <f>Q79*H79</f>
        <v>0</v>
      </c>
      <c r="S79" s="167">
        <v>0</v>
      </c>
      <c r="T79" s="168">
        <f>S79*H79</f>
        <v>0</v>
      </c>
      <c r="AR79" s="18" t="s">
        <v>253</v>
      </c>
      <c r="AT79" s="18" t="s">
        <v>265</v>
      </c>
      <c r="AU79" s="18" t="s">
        <v>80</v>
      </c>
      <c r="AY79" s="18" t="s">
        <v>200</v>
      </c>
      <c r="BE79" s="169">
        <f>IF(N79="základní",J79,0)</f>
        <v>0</v>
      </c>
      <c r="BF79" s="169">
        <f>IF(N79="snížená",J79,0)</f>
        <v>0</v>
      </c>
      <c r="BG79" s="169">
        <f>IF(N79="zákl. přenesená",J79,0)</f>
        <v>0</v>
      </c>
      <c r="BH79" s="169">
        <f>IF(N79="sníž. přenesená",J79,0)</f>
        <v>0</v>
      </c>
      <c r="BI79" s="169">
        <f>IF(N79="nulová",J79,0)</f>
        <v>0</v>
      </c>
      <c r="BJ79" s="18" t="s">
        <v>23</v>
      </c>
      <c r="BK79" s="169">
        <f>ROUND(I79*H79,2)</f>
        <v>0</v>
      </c>
      <c r="BL79" s="18" t="s">
        <v>206</v>
      </c>
      <c r="BM79" s="18" t="s">
        <v>1326</v>
      </c>
    </row>
    <row r="80" spans="2:47" s="1" customFormat="1" ht="22.5" customHeight="1">
      <c r="B80" s="35"/>
      <c r="D80" s="170" t="s">
        <v>392</v>
      </c>
      <c r="F80" s="201" t="s">
        <v>1324</v>
      </c>
      <c r="I80" s="133"/>
      <c r="L80" s="35"/>
      <c r="M80" s="64"/>
      <c r="N80" s="36"/>
      <c r="O80" s="36"/>
      <c r="P80" s="36"/>
      <c r="Q80" s="36"/>
      <c r="R80" s="36"/>
      <c r="S80" s="36"/>
      <c r="T80" s="65"/>
      <c r="AT80" s="18" t="s">
        <v>392</v>
      </c>
      <c r="AU80" s="18" t="s">
        <v>80</v>
      </c>
    </row>
    <row r="81" spans="2:65" s="1" customFormat="1" ht="22.5" customHeight="1">
      <c r="B81" s="157"/>
      <c r="C81" s="158" t="s">
        <v>226</v>
      </c>
      <c r="D81" s="158" t="s">
        <v>201</v>
      </c>
      <c r="E81" s="159" t="s">
        <v>1327</v>
      </c>
      <c r="F81" s="160" t="s">
        <v>1328</v>
      </c>
      <c r="G81" s="161" t="s">
        <v>1325</v>
      </c>
      <c r="H81" s="162">
        <v>8</v>
      </c>
      <c r="I81" s="163"/>
      <c r="J81" s="164">
        <f>ROUND(I81*H81,2)</f>
        <v>0</v>
      </c>
      <c r="K81" s="160" t="s">
        <v>78</v>
      </c>
      <c r="L81" s="35"/>
      <c r="M81" s="165" t="s">
        <v>78</v>
      </c>
      <c r="N81" s="166" t="s">
        <v>50</v>
      </c>
      <c r="O81" s="36"/>
      <c r="P81" s="167">
        <f>O81*H81</f>
        <v>0</v>
      </c>
      <c r="Q81" s="167">
        <v>0</v>
      </c>
      <c r="R81" s="167">
        <f>Q81*H81</f>
        <v>0</v>
      </c>
      <c r="S81" s="167">
        <v>0</v>
      </c>
      <c r="T81" s="168">
        <f>S81*H81</f>
        <v>0</v>
      </c>
      <c r="AR81" s="18" t="s">
        <v>206</v>
      </c>
      <c r="AT81" s="18" t="s">
        <v>201</v>
      </c>
      <c r="AU81" s="18" t="s">
        <v>80</v>
      </c>
      <c r="AY81" s="18" t="s">
        <v>200</v>
      </c>
      <c r="BE81" s="169">
        <f>IF(N81="základní",J81,0)</f>
        <v>0</v>
      </c>
      <c r="BF81" s="169">
        <f>IF(N81="snížená",J81,0)</f>
        <v>0</v>
      </c>
      <c r="BG81" s="169">
        <f>IF(N81="zákl. přenesená",J81,0)</f>
        <v>0</v>
      </c>
      <c r="BH81" s="169">
        <f>IF(N81="sníž. přenesená",J81,0)</f>
        <v>0</v>
      </c>
      <c r="BI81" s="169">
        <f>IF(N81="nulová",J81,0)</f>
        <v>0</v>
      </c>
      <c r="BJ81" s="18" t="s">
        <v>23</v>
      </c>
      <c r="BK81" s="169">
        <f>ROUND(I81*H81,2)</f>
        <v>0</v>
      </c>
      <c r="BL81" s="18" t="s">
        <v>206</v>
      </c>
      <c r="BM81" s="18" t="s">
        <v>1329</v>
      </c>
    </row>
    <row r="82" spans="2:47" s="1" customFormat="1" ht="22.5" customHeight="1">
      <c r="B82" s="35"/>
      <c r="D82" s="170" t="s">
        <v>392</v>
      </c>
      <c r="F82" s="201" t="s">
        <v>1328</v>
      </c>
      <c r="I82" s="133"/>
      <c r="L82" s="35"/>
      <c r="M82" s="64"/>
      <c r="N82" s="36"/>
      <c r="O82" s="36"/>
      <c r="P82" s="36"/>
      <c r="Q82" s="36"/>
      <c r="R82" s="36"/>
      <c r="S82" s="36"/>
      <c r="T82" s="65"/>
      <c r="AT82" s="18" t="s">
        <v>392</v>
      </c>
      <c r="AU82" s="18" t="s">
        <v>80</v>
      </c>
    </row>
    <row r="83" spans="2:65" s="1" customFormat="1" ht="22.5" customHeight="1">
      <c r="B83" s="157"/>
      <c r="C83" s="202" t="s">
        <v>206</v>
      </c>
      <c r="D83" s="202" t="s">
        <v>265</v>
      </c>
      <c r="E83" s="203" t="s">
        <v>1330</v>
      </c>
      <c r="F83" s="204" t="s">
        <v>1331</v>
      </c>
      <c r="G83" s="205" t="s">
        <v>840</v>
      </c>
      <c r="H83" s="206">
        <v>150</v>
      </c>
      <c r="I83" s="207"/>
      <c r="J83" s="208">
        <f>ROUND(I83*H83,2)</f>
        <v>0</v>
      </c>
      <c r="K83" s="204" t="s">
        <v>78</v>
      </c>
      <c r="L83" s="209"/>
      <c r="M83" s="210" t="s">
        <v>78</v>
      </c>
      <c r="N83" s="211" t="s">
        <v>50</v>
      </c>
      <c r="O83" s="36"/>
      <c r="P83" s="167">
        <f>O83*H83</f>
        <v>0</v>
      </c>
      <c r="Q83" s="167">
        <v>0</v>
      </c>
      <c r="R83" s="167">
        <f>Q83*H83</f>
        <v>0</v>
      </c>
      <c r="S83" s="167">
        <v>0</v>
      </c>
      <c r="T83" s="168">
        <f>S83*H83</f>
        <v>0</v>
      </c>
      <c r="AR83" s="18" t="s">
        <v>253</v>
      </c>
      <c r="AT83" s="18" t="s">
        <v>265</v>
      </c>
      <c r="AU83" s="18" t="s">
        <v>80</v>
      </c>
      <c r="AY83" s="18" t="s">
        <v>200</v>
      </c>
      <c r="BE83" s="169">
        <f>IF(N83="základní",J83,0)</f>
        <v>0</v>
      </c>
      <c r="BF83" s="169">
        <f>IF(N83="snížená",J83,0)</f>
        <v>0</v>
      </c>
      <c r="BG83" s="169">
        <f>IF(N83="zákl. přenesená",J83,0)</f>
        <v>0</v>
      </c>
      <c r="BH83" s="169">
        <f>IF(N83="sníž. přenesená",J83,0)</f>
        <v>0</v>
      </c>
      <c r="BI83" s="169">
        <f>IF(N83="nulová",J83,0)</f>
        <v>0</v>
      </c>
      <c r="BJ83" s="18" t="s">
        <v>23</v>
      </c>
      <c r="BK83" s="169">
        <f>ROUND(I83*H83,2)</f>
        <v>0</v>
      </c>
      <c r="BL83" s="18" t="s">
        <v>206</v>
      </c>
      <c r="BM83" s="18" t="s">
        <v>1332</v>
      </c>
    </row>
    <row r="84" spans="2:47" s="1" customFormat="1" ht="22.5" customHeight="1">
      <c r="B84" s="35"/>
      <c r="D84" s="170" t="s">
        <v>392</v>
      </c>
      <c r="F84" s="201" t="s">
        <v>1331</v>
      </c>
      <c r="I84" s="133"/>
      <c r="L84" s="35"/>
      <c r="M84" s="64"/>
      <c r="N84" s="36"/>
      <c r="O84" s="36"/>
      <c r="P84" s="36"/>
      <c r="Q84" s="36"/>
      <c r="R84" s="36"/>
      <c r="S84" s="36"/>
      <c r="T84" s="65"/>
      <c r="AT84" s="18" t="s">
        <v>392</v>
      </c>
      <c r="AU84" s="18" t="s">
        <v>80</v>
      </c>
    </row>
    <row r="85" spans="2:65" s="1" customFormat="1" ht="22.5" customHeight="1">
      <c r="B85" s="157"/>
      <c r="C85" s="202" t="s">
        <v>236</v>
      </c>
      <c r="D85" s="202" t="s">
        <v>265</v>
      </c>
      <c r="E85" s="203" t="s">
        <v>1333</v>
      </c>
      <c r="F85" s="204" t="s">
        <v>1334</v>
      </c>
      <c r="G85" s="205" t="s">
        <v>840</v>
      </c>
      <c r="H85" s="206">
        <v>63</v>
      </c>
      <c r="I85" s="207"/>
      <c r="J85" s="208">
        <f>ROUND(I85*H85,2)</f>
        <v>0</v>
      </c>
      <c r="K85" s="204" t="s">
        <v>78</v>
      </c>
      <c r="L85" s="209"/>
      <c r="M85" s="210" t="s">
        <v>78</v>
      </c>
      <c r="N85" s="211" t="s">
        <v>50</v>
      </c>
      <c r="O85" s="36"/>
      <c r="P85" s="167">
        <f>O85*H85</f>
        <v>0</v>
      </c>
      <c r="Q85" s="167">
        <v>0</v>
      </c>
      <c r="R85" s="167">
        <f>Q85*H85</f>
        <v>0</v>
      </c>
      <c r="S85" s="167">
        <v>0</v>
      </c>
      <c r="T85" s="168">
        <f>S85*H85</f>
        <v>0</v>
      </c>
      <c r="AR85" s="18" t="s">
        <v>253</v>
      </c>
      <c r="AT85" s="18" t="s">
        <v>265</v>
      </c>
      <c r="AU85" s="18" t="s">
        <v>80</v>
      </c>
      <c r="AY85" s="18" t="s">
        <v>200</v>
      </c>
      <c r="BE85" s="169">
        <f>IF(N85="základní",J85,0)</f>
        <v>0</v>
      </c>
      <c r="BF85" s="169">
        <f>IF(N85="snížená",J85,0)</f>
        <v>0</v>
      </c>
      <c r="BG85" s="169">
        <f>IF(N85="zákl. přenesená",J85,0)</f>
        <v>0</v>
      </c>
      <c r="BH85" s="169">
        <f>IF(N85="sníž. přenesená",J85,0)</f>
        <v>0</v>
      </c>
      <c r="BI85" s="169">
        <f>IF(N85="nulová",J85,0)</f>
        <v>0</v>
      </c>
      <c r="BJ85" s="18" t="s">
        <v>23</v>
      </c>
      <c r="BK85" s="169">
        <f>ROUND(I85*H85,2)</f>
        <v>0</v>
      </c>
      <c r="BL85" s="18" t="s">
        <v>206</v>
      </c>
      <c r="BM85" s="18" t="s">
        <v>1335</v>
      </c>
    </row>
    <row r="86" spans="2:47" s="1" customFormat="1" ht="22.5" customHeight="1">
      <c r="B86" s="35"/>
      <c r="D86" s="170" t="s">
        <v>392</v>
      </c>
      <c r="F86" s="201" t="s">
        <v>1334</v>
      </c>
      <c r="I86" s="133"/>
      <c r="L86" s="35"/>
      <c r="M86" s="64"/>
      <c r="N86" s="36"/>
      <c r="O86" s="36"/>
      <c r="P86" s="36"/>
      <c r="Q86" s="36"/>
      <c r="R86" s="36"/>
      <c r="S86" s="36"/>
      <c r="T86" s="65"/>
      <c r="AT86" s="18" t="s">
        <v>392</v>
      </c>
      <c r="AU86" s="18" t="s">
        <v>80</v>
      </c>
    </row>
    <row r="87" spans="2:65" s="1" customFormat="1" ht="22.5" customHeight="1">
      <c r="B87" s="157"/>
      <c r="C87" s="158" t="s">
        <v>159</v>
      </c>
      <c r="D87" s="158" t="s">
        <v>201</v>
      </c>
      <c r="E87" s="159" t="s">
        <v>1336</v>
      </c>
      <c r="F87" s="160" t="s">
        <v>1337</v>
      </c>
      <c r="G87" s="161" t="s">
        <v>1325</v>
      </c>
      <c r="H87" s="162">
        <v>4</v>
      </c>
      <c r="I87" s="163"/>
      <c r="J87" s="164">
        <f>ROUND(I87*H87,2)</f>
        <v>0</v>
      </c>
      <c r="K87" s="160" t="s">
        <v>78</v>
      </c>
      <c r="L87" s="35"/>
      <c r="M87" s="165" t="s">
        <v>78</v>
      </c>
      <c r="N87" s="166" t="s">
        <v>50</v>
      </c>
      <c r="O87" s="36"/>
      <c r="P87" s="167">
        <f>O87*H87</f>
        <v>0</v>
      </c>
      <c r="Q87" s="167">
        <v>0</v>
      </c>
      <c r="R87" s="167">
        <f>Q87*H87</f>
        <v>0</v>
      </c>
      <c r="S87" s="167">
        <v>0</v>
      </c>
      <c r="T87" s="168">
        <f>S87*H87</f>
        <v>0</v>
      </c>
      <c r="AR87" s="18" t="s">
        <v>206</v>
      </c>
      <c r="AT87" s="18" t="s">
        <v>201</v>
      </c>
      <c r="AU87" s="18" t="s">
        <v>80</v>
      </c>
      <c r="AY87" s="18" t="s">
        <v>200</v>
      </c>
      <c r="BE87" s="169">
        <f>IF(N87="základní",J87,0)</f>
        <v>0</v>
      </c>
      <c r="BF87" s="169">
        <f>IF(N87="snížená",J87,0)</f>
        <v>0</v>
      </c>
      <c r="BG87" s="169">
        <f>IF(N87="zákl. přenesená",J87,0)</f>
        <v>0</v>
      </c>
      <c r="BH87" s="169">
        <f>IF(N87="sníž. přenesená",J87,0)</f>
        <v>0</v>
      </c>
      <c r="BI87" s="169">
        <f>IF(N87="nulová",J87,0)</f>
        <v>0</v>
      </c>
      <c r="BJ87" s="18" t="s">
        <v>23</v>
      </c>
      <c r="BK87" s="169">
        <f>ROUND(I87*H87,2)</f>
        <v>0</v>
      </c>
      <c r="BL87" s="18" t="s">
        <v>206</v>
      </c>
      <c r="BM87" s="18" t="s">
        <v>1338</v>
      </c>
    </row>
    <row r="88" spans="2:47" s="1" customFormat="1" ht="22.5" customHeight="1">
      <c r="B88" s="35"/>
      <c r="D88" s="170" t="s">
        <v>392</v>
      </c>
      <c r="F88" s="201" t="s">
        <v>1337</v>
      </c>
      <c r="I88" s="133"/>
      <c r="L88" s="35"/>
      <c r="M88" s="64"/>
      <c r="N88" s="36"/>
      <c r="O88" s="36"/>
      <c r="P88" s="36"/>
      <c r="Q88" s="36"/>
      <c r="R88" s="36"/>
      <c r="S88" s="36"/>
      <c r="T88" s="65"/>
      <c r="AT88" s="18" t="s">
        <v>392</v>
      </c>
      <c r="AU88" s="18" t="s">
        <v>80</v>
      </c>
    </row>
    <row r="89" spans="2:65" s="1" customFormat="1" ht="22.5" customHeight="1">
      <c r="B89" s="157"/>
      <c r="C89" s="158" t="s">
        <v>248</v>
      </c>
      <c r="D89" s="158" t="s">
        <v>201</v>
      </c>
      <c r="E89" s="159" t="s">
        <v>1339</v>
      </c>
      <c r="F89" s="160" t="s">
        <v>1340</v>
      </c>
      <c r="G89" s="161" t="s">
        <v>1325</v>
      </c>
      <c r="H89" s="162">
        <v>4</v>
      </c>
      <c r="I89" s="163"/>
      <c r="J89" s="164">
        <f>ROUND(I89*H89,2)</f>
        <v>0</v>
      </c>
      <c r="K89" s="160" t="s">
        <v>78</v>
      </c>
      <c r="L89" s="35"/>
      <c r="M89" s="165" t="s">
        <v>78</v>
      </c>
      <c r="N89" s="166" t="s">
        <v>50</v>
      </c>
      <c r="O89" s="36"/>
      <c r="P89" s="167">
        <f>O89*H89</f>
        <v>0</v>
      </c>
      <c r="Q89" s="167">
        <v>0</v>
      </c>
      <c r="R89" s="167">
        <f>Q89*H89</f>
        <v>0</v>
      </c>
      <c r="S89" s="167">
        <v>0</v>
      </c>
      <c r="T89" s="168">
        <f>S89*H89</f>
        <v>0</v>
      </c>
      <c r="AR89" s="18" t="s">
        <v>206</v>
      </c>
      <c r="AT89" s="18" t="s">
        <v>201</v>
      </c>
      <c r="AU89" s="18" t="s">
        <v>80</v>
      </c>
      <c r="AY89" s="18" t="s">
        <v>200</v>
      </c>
      <c r="BE89" s="169">
        <f>IF(N89="základní",J89,0)</f>
        <v>0</v>
      </c>
      <c r="BF89" s="169">
        <f>IF(N89="snížená",J89,0)</f>
        <v>0</v>
      </c>
      <c r="BG89" s="169">
        <f>IF(N89="zákl. přenesená",J89,0)</f>
        <v>0</v>
      </c>
      <c r="BH89" s="169">
        <f>IF(N89="sníž. přenesená",J89,0)</f>
        <v>0</v>
      </c>
      <c r="BI89" s="169">
        <f>IF(N89="nulová",J89,0)</f>
        <v>0</v>
      </c>
      <c r="BJ89" s="18" t="s">
        <v>23</v>
      </c>
      <c r="BK89" s="169">
        <f>ROUND(I89*H89,2)</f>
        <v>0</v>
      </c>
      <c r="BL89" s="18" t="s">
        <v>206</v>
      </c>
      <c r="BM89" s="18" t="s">
        <v>1341</v>
      </c>
    </row>
    <row r="90" spans="2:47" s="1" customFormat="1" ht="22.5" customHeight="1">
      <c r="B90" s="35"/>
      <c r="D90" s="170" t="s">
        <v>392</v>
      </c>
      <c r="F90" s="201" t="s">
        <v>1340</v>
      </c>
      <c r="I90" s="133"/>
      <c r="L90" s="35"/>
      <c r="M90" s="64"/>
      <c r="N90" s="36"/>
      <c r="O90" s="36"/>
      <c r="P90" s="36"/>
      <c r="Q90" s="36"/>
      <c r="R90" s="36"/>
      <c r="S90" s="36"/>
      <c r="T90" s="65"/>
      <c r="AT90" s="18" t="s">
        <v>392</v>
      </c>
      <c r="AU90" s="18" t="s">
        <v>80</v>
      </c>
    </row>
    <row r="91" spans="2:65" s="1" customFormat="1" ht="22.5" customHeight="1">
      <c r="B91" s="157"/>
      <c r="C91" s="158" t="s">
        <v>253</v>
      </c>
      <c r="D91" s="158" t="s">
        <v>201</v>
      </c>
      <c r="E91" s="159" t="s">
        <v>1342</v>
      </c>
      <c r="F91" s="160" t="s">
        <v>1343</v>
      </c>
      <c r="G91" s="161" t="s">
        <v>1344</v>
      </c>
      <c r="H91" s="162">
        <v>120</v>
      </c>
      <c r="I91" s="163"/>
      <c r="J91" s="164">
        <f>ROUND(I91*H91,2)</f>
        <v>0</v>
      </c>
      <c r="K91" s="160" t="s">
        <v>78</v>
      </c>
      <c r="L91" s="35"/>
      <c r="M91" s="165" t="s">
        <v>78</v>
      </c>
      <c r="N91" s="166" t="s">
        <v>50</v>
      </c>
      <c r="O91" s="36"/>
      <c r="P91" s="167">
        <f>O91*H91</f>
        <v>0</v>
      </c>
      <c r="Q91" s="167">
        <v>0</v>
      </c>
      <c r="R91" s="167">
        <f>Q91*H91</f>
        <v>0</v>
      </c>
      <c r="S91" s="167">
        <v>0</v>
      </c>
      <c r="T91" s="168">
        <f>S91*H91</f>
        <v>0</v>
      </c>
      <c r="AR91" s="18" t="s">
        <v>206</v>
      </c>
      <c r="AT91" s="18" t="s">
        <v>201</v>
      </c>
      <c r="AU91" s="18" t="s">
        <v>80</v>
      </c>
      <c r="AY91" s="18" t="s">
        <v>200</v>
      </c>
      <c r="BE91" s="169">
        <f>IF(N91="základní",J91,0)</f>
        <v>0</v>
      </c>
      <c r="BF91" s="169">
        <f>IF(N91="snížená",J91,0)</f>
        <v>0</v>
      </c>
      <c r="BG91" s="169">
        <f>IF(N91="zákl. přenesená",J91,0)</f>
        <v>0</v>
      </c>
      <c r="BH91" s="169">
        <f>IF(N91="sníž. přenesená",J91,0)</f>
        <v>0</v>
      </c>
      <c r="BI91" s="169">
        <f>IF(N91="nulová",J91,0)</f>
        <v>0</v>
      </c>
      <c r="BJ91" s="18" t="s">
        <v>23</v>
      </c>
      <c r="BK91" s="169">
        <f>ROUND(I91*H91,2)</f>
        <v>0</v>
      </c>
      <c r="BL91" s="18" t="s">
        <v>206</v>
      </c>
      <c r="BM91" s="18" t="s">
        <v>1345</v>
      </c>
    </row>
    <row r="92" spans="2:47" s="1" customFormat="1" ht="22.5" customHeight="1">
      <c r="B92" s="35"/>
      <c r="D92" s="170" t="s">
        <v>392</v>
      </c>
      <c r="F92" s="201" t="s">
        <v>1343</v>
      </c>
      <c r="I92" s="133"/>
      <c r="L92" s="35"/>
      <c r="M92" s="64"/>
      <c r="N92" s="36"/>
      <c r="O92" s="36"/>
      <c r="P92" s="36"/>
      <c r="Q92" s="36"/>
      <c r="R92" s="36"/>
      <c r="S92" s="36"/>
      <c r="T92" s="65"/>
      <c r="AT92" s="18" t="s">
        <v>392</v>
      </c>
      <c r="AU92" s="18" t="s">
        <v>80</v>
      </c>
    </row>
    <row r="93" spans="2:65" s="1" customFormat="1" ht="22.5" customHeight="1">
      <c r="B93" s="157"/>
      <c r="C93" s="158" t="s">
        <v>262</v>
      </c>
      <c r="D93" s="158" t="s">
        <v>201</v>
      </c>
      <c r="E93" s="159" t="s">
        <v>1346</v>
      </c>
      <c r="F93" s="160" t="s">
        <v>1347</v>
      </c>
      <c r="G93" s="161" t="s">
        <v>1344</v>
      </c>
      <c r="H93" s="162">
        <v>120</v>
      </c>
      <c r="I93" s="163"/>
      <c r="J93" s="164">
        <f>ROUND(I93*H93,2)</f>
        <v>0</v>
      </c>
      <c r="K93" s="160" t="s">
        <v>78</v>
      </c>
      <c r="L93" s="35"/>
      <c r="M93" s="165" t="s">
        <v>78</v>
      </c>
      <c r="N93" s="166" t="s">
        <v>50</v>
      </c>
      <c r="O93" s="36"/>
      <c r="P93" s="167">
        <f>O93*H93</f>
        <v>0</v>
      </c>
      <c r="Q93" s="167">
        <v>0</v>
      </c>
      <c r="R93" s="167">
        <f>Q93*H93</f>
        <v>0</v>
      </c>
      <c r="S93" s="167">
        <v>0</v>
      </c>
      <c r="T93" s="168">
        <f>S93*H93</f>
        <v>0</v>
      </c>
      <c r="AR93" s="18" t="s">
        <v>206</v>
      </c>
      <c r="AT93" s="18" t="s">
        <v>201</v>
      </c>
      <c r="AU93" s="18" t="s">
        <v>80</v>
      </c>
      <c r="AY93" s="18" t="s">
        <v>200</v>
      </c>
      <c r="BE93" s="169">
        <f>IF(N93="základní",J93,0)</f>
        <v>0</v>
      </c>
      <c r="BF93" s="169">
        <f>IF(N93="snížená",J93,0)</f>
        <v>0</v>
      </c>
      <c r="BG93" s="169">
        <f>IF(N93="zákl. přenesená",J93,0)</f>
        <v>0</v>
      </c>
      <c r="BH93" s="169">
        <f>IF(N93="sníž. přenesená",J93,0)</f>
        <v>0</v>
      </c>
      <c r="BI93" s="169">
        <f>IF(N93="nulová",J93,0)</f>
        <v>0</v>
      </c>
      <c r="BJ93" s="18" t="s">
        <v>23</v>
      </c>
      <c r="BK93" s="169">
        <f>ROUND(I93*H93,2)</f>
        <v>0</v>
      </c>
      <c r="BL93" s="18" t="s">
        <v>206</v>
      </c>
      <c r="BM93" s="18" t="s">
        <v>1348</v>
      </c>
    </row>
    <row r="94" spans="2:47" s="1" customFormat="1" ht="22.5" customHeight="1">
      <c r="B94" s="35"/>
      <c r="D94" s="170" t="s">
        <v>392</v>
      </c>
      <c r="F94" s="201" t="s">
        <v>1347</v>
      </c>
      <c r="I94" s="133"/>
      <c r="L94" s="35"/>
      <c r="M94" s="64"/>
      <c r="N94" s="36"/>
      <c r="O94" s="36"/>
      <c r="P94" s="36"/>
      <c r="Q94" s="36"/>
      <c r="R94" s="36"/>
      <c r="S94" s="36"/>
      <c r="T94" s="65"/>
      <c r="AT94" s="18" t="s">
        <v>392</v>
      </c>
      <c r="AU94" s="18" t="s">
        <v>80</v>
      </c>
    </row>
    <row r="95" spans="2:65" s="1" customFormat="1" ht="22.5" customHeight="1">
      <c r="B95" s="157"/>
      <c r="C95" s="158" t="s">
        <v>28</v>
      </c>
      <c r="D95" s="158" t="s">
        <v>201</v>
      </c>
      <c r="E95" s="159" t="s">
        <v>1349</v>
      </c>
      <c r="F95" s="160" t="s">
        <v>1350</v>
      </c>
      <c r="G95" s="161" t="s">
        <v>1344</v>
      </c>
      <c r="H95" s="162">
        <v>22</v>
      </c>
      <c r="I95" s="163"/>
      <c r="J95" s="164">
        <f>ROUND(I95*H95,2)</f>
        <v>0</v>
      </c>
      <c r="K95" s="160" t="s">
        <v>78</v>
      </c>
      <c r="L95" s="35"/>
      <c r="M95" s="165" t="s">
        <v>78</v>
      </c>
      <c r="N95" s="166" t="s">
        <v>50</v>
      </c>
      <c r="O95" s="36"/>
      <c r="P95" s="167">
        <f>O95*H95</f>
        <v>0</v>
      </c>
      <c r="Q95" s="167">
        <v>0</v>
      </c>
      <c r="R95" s="167">
        <f>Q95*H95</f>
        <v>0</v>
      </c>
      <c r="S95" s="167">
        <v>0</v>
      </c>
      <c r="T95" s="168">
        <f>S95*H95</f>
        <v>0</v>
      </c>
      <c r="AR95" s="18" t="s">
        <v>206</v>
      </c>
      <c r="AT95" s="18" t="s">
        <v>201</v>
      </c>
      <c r="AU95" s="18" t="s">
        <v>80</v>
      </c>
      <c r="AY95" s="18" t="s">
        <v>200</v>
      </c>
      <c r="BE95" s="169">
        <f>IF(N95="základní",J95,0)</f>
        <v>0</v>
      </c>
      <c r="BF95" s="169">
        <f>IF(N95="snížená",J95,0)</f>
        <v>0</v>
      </c>
      <c r="BG95" s="169">
        <f>IF(N95="zákl. přenesená",J95,0)</f>
        <v>0</v>
      </c>
      <c r="BH95" s="169">
        <f>IF(N95="sníž. přenesená",J95,0)</f>
        <v>0</v>
      </c>
      <c r="BI95" s="169">
        <f>IF(N95="nulová",J95,0)</f>
        <v>0</v>
      </c>
      <c r="BJ95" s="18" t="s">
        <v>23</v>
      </c>
      <c r="BK95" s="169">
        <f>ROUND(I95*H95,2)</f>
        <v>0</v>
      </c>
      <c r="BL95" s="18" t="s">
        <v>206</v>
      </c>
      <c r="BM95" s="18" t="s">
        <v>1351</v>
      </c>
    </row>
    <row r="96" spans="2:47" s="1" customFormat="1" ht="22.5" customHeight="1">
      <c r="B96" s="35"/>
      <c r="D96" s="170" t="s">
        <v>392</v>
      </c>
      <c r="F96" s="201" t="s">
        <v>1350</v>
      </c>
      <c r="I96" s="133"/>
      <c r="L96" s="35"/>
      <c r="M96" s="64"/>
      <c r="N96" s="36"/>
      <c r="O96" s="36"/>
      <c r="P96" s="36"/>
      <c r="Q96" s="36"/>
      <c r="R96" s="36"/>
      <c r="S96" s="36"/>
      <c r="T96" s="65"/>
      <c r="AT96" s="18" t="s">
        <v>392</v>
      </c>
      <c r="AU96" s="18" t="s">
        <v>80</v>
      </c>
    </row>
    <row r="97" spans="2:65" s="1" customFormat="1" ht="22.5" customHeight="1">
      <c r="B97" s="157"/>
      <c r="C97" s="158" t="s">
        <v>275</v>
      </c>
      <c r="D97" s="158" t="s">
        <v>201</v>
      </c>
      <c r="E97" s="159" t="s">
        <v>1352</v>
      </c>
      <c r="F97" s="160" t="s">
        <v>1353</v>
      </c>
      <c r="G97" s="161" t="s">
        <v>1344</v>
      </c>
      <c r="H97" s="162">
        <v>22</v>
      </c>
      <c r="I97" s="163"/>
      <c r="J97" s="164">
        <f>ROUND(I97*H97,2)</f>
        <v>0</v>
      </c>
      <c r="K97" s="160" t="s">
        <v>78</v>
      </c>
      <c r="L97" s="35"/>
      <c r="M97" s="165" t="s">
        <v>78</v>
      </c>
      <c r="N97" s="166" t="s">
        <v>50</v>
      </c>
      <c r="O97" s="36"/>
      <c r="P97" s="167">
        <f>O97*H97</f>
        <v>0</v>
      </c>
      <c r="Q97" s="167">
        <v>0</v>
      </c>
      <c r="R97" s="167">
        <f>Q97*H97</f>
        <v>0</v>
      </c>
      <c r="S97" s="167">
        <v>0</v>
      </c>
      <c r="T97" s="168">
        <f>S97*H97</f>
        <v>0</v>
      </c>
      <c r="AR97" s="18" t="s">
        <v>206</v>
      </c>
      <c r="AT97" s="18" t="s">
        <v>201</v>
      </c>
      <c r="AU97" s="18" t="s">
        <v>80</v>
      </c>
      <c r="AY97" s="18" t="s">
        <v>200</v>
      </c>
      <c r="BE97" s="169">
        <f>IF(N97="základní",J97,0)</f>
        <v>0</v>
      </c>
      <c r="BF97" s="169">
        <f>IF(N97="snížená",J97,0)</f>
        <v>0</v>
      </c>
      <c r="BG97" s="169">
        <f>IF(N97="zákl. přenesená",J97,0)</f>
        <v>0</v>
      </c>
      <c r="BH97" s="169">
        <f>IF(N97="sníž. přenesená",J97,0)</f>
        <v>0</v>
      </c>
      <c r="BI97" s="169">
        <f>IF(N97="nulová",J97,0)</f>
        <v>0</v>
      </c>
      <c r="BJ97" s="18" t="s">
        <v>23</v>
      </c>
      <c r="BK97" s="169">
        <f>ROUND(I97*H97,2)</f>
        <v>0</v>
      </c>
      <c r="BL97" s="18" t="s">
        <v>206</v>
      </c>
      <c r="BM97" s="18" t="s">
        <v>1354</v>
      </c>
    </row>
    <row r="98" spans="2:47" s="1" customFormat="1" ht="22.5" customHeight="1">
      <c r="B98" s="35"/>
      <c r="D98" s="170" t="s">
        <v>392</v>
      </c>
      <c r="F98" s="201" t="s">
        <v>1353</v>
      </c>
      <c r="I98" s="133"/>
      <c r="L98" s="35"/>
      <c r="M98" s="64"/>
      <c r="N98" s="36"/>
      <c r="O98" s="36"/>
      <c r="P98" s="36"/>
      <c r="Q98" s="36"/>
      <c r="R98" s="36"/>
      <c r="S98" s="36"/>
      <c r="T98" s="65"/>
      <c r="AT98" s="18" t="s">
        <v>392</v>
      </c>
      <c r="AU98" s="18" t="s">
        <v>80</v>
      </c>
    </row>
    <row r="99" spans="2:65" s="1" customFormat="1" ht="22.5" customHeight="1">
      <c r="B99" s="157"/>
      <c r="C99" s="158" t="s">
        <v>282</v>
      </c>
      <c r="D99" s="158" t="s">
        <v>201</v>
      </c>
      <c r="E99" s="159" t="s">
        <v>1355</v>
      </c>
      <c r="F99" s="160" t="s">
        <v>1356</v>
      </c>
      <c r="G99" s="161" t="s">
        <v>1344</v>
      </c>
      <c r="H99" s="162">
        <v>120</v>
      </c>
      <c r="I99" s="163"/>
      <c r="J99" s="164">
        <f>ROUND(I99*H99,2)</f>
        <v>0</v>
      </c>
      <c r="K99" s="160" t="s">
        <v>78</v>
      </c>
      <c r="L99" s="35"/>
      <c r="M99" s="165" t="s">
        <v>78</v>
      </c>
      <c r="N99" s="166" t="s">
        <v>50</v>
      </c>
      <c r="O99" s="36"/>
      <c r="P99" s="167">
        <f>O99*H99</f>
        <v>0</v>
      </c>
      <c r="Q99" s="167">
        <v>0</v>
      </c>
      <c r="R99" s="167">
        <f>Q99*H99</f>
        <v>0</v>
      </c>
      <c r="S99" s="167">
        <v>0</v>
      </c>
      <c r="T99" s="168">
        <f>S99*H99</f>
        <v>0</v>
      </c>
      <c r="AR99" s="18" t="s">
        <v>206</v>
      </c>
      <c r="AT99" s="18" t="s">
        <v>201</v>
      </c>
      <c r="AU99" s="18" t="s">
        <v>80</v>
      </c>
      <c r="AY99" s="18" t="s">
        <v>200</v>
      </c>
      <c r="BE99" s="169">
        <f>IF(N99="základní",J99,0)</f>
        <v>0</v>
      </c>
      <c r="BF99" s="169">
        <f>IF(N99="snížená",J99,0)</f>
        <v>0</v>
      </c>
      <c r="BG99" s="169">
        <f>IF(N99="zákl. přenesená",J99,0)</f>
        <v>0</v>
      </c>
      <c r="BH99" s="169">
        <f>IF(N99="sníž. přenesená",J99,0)</f>
        <v>0</v>
      </c>
      <c r="BI99" s="169">
        <f>IF(N99="nulová",J99,0)</f>
        <v>0</v>
      </c>
      <c r="BJ99" s="18" t="s">
        <v>23</v>
      </c>
      <c r="BK99" s="169">
        <f>ROUND(I99*H99,2)</f>
        <v>0</v>
      </c>
      <c r="BL99" s="18" t="s">
        <v>206</v>
      </c>
      <c r="BM99" s="18" t="s">
        <v>1357</v>
      </c>
    </row>
    <row r="100" spans="2:47" s="1" customFormat="1" ht="22.5" customHeight="1">
      <c r="B100" s="35"/>
      <c r="D100" s="170" t="s">
        <v>392</v>
      </c>
      <c r="F100" s="201" t="s">
        <v>1356</v>
      </c>
      <c r="I100" s="133"/>
      <c r="L100" s="35"/>
      <c r="M100" s="64"/>
      <c r="N100" s="36"/>
      <c r="O100" s="36"/>
      <c r="P100" s="36"/>
      <c r="Q100" s="36"/>
      <c r="R100" s="36"/>
      <c r="S100" s="36"/>
      <c r="T100" s="65"/>
      <c r="AT100" s="18" t="s">
        <v>392</v>
      </c>
      <c r="AU100" s="18" t="s">
        <v>80</v>
      </c>
    </row>
    <row r="101" spans="2:65" s="1" customFormat="1" ht="22.5" customHeight="1">
      <c r="B101" s="157"/>
      <c r="C101" s="158" t="s">
        <v>290</v>
      </c>
      <c r="D101" s="158" t="s">
        <v>201</v>
      </c>
      <c r="E101" s="159" t="s">
        <v>1358</v>
      </c>
      <c r="F101" s="160" t="s">
        <v>1359</v>
      </c>
      <c r="G101" s="161" t="s">
        <v>1344</v>
      </c>
      <c r="H101" s="162">
        <v>22</v>
      </c>
      <c r="I101" s="163"/>
      <c r="J101" s="164">
        <f>ROUND(I101*H101,2)</f>
        <v>0</v>
      </c>
      <c r="K101" s="160" t="s">
        <v>78</v>
      </c>
      <c r="L101" s="35"/>
      <c r="M101" s="165" t="s">
        <v>78</v>
      </c>
      <c r="N101" s="166" t="s">
        <v>50</v>
      </c>
      <c r="O101" s="36"/>
      <c r="P101" s="167">
        <f>O101*H101</f>
        <v>0</v>
      </c>
      <c r="Q101" s="167">
        <v>0</v>
      </c>
      <c r="R101" s="167">
        <f>Q101*H101</f>
        <v>0</v>
      </c>
      <c r="S101" s="167">
        <v>0</v>
      </c>
      <c r="T101" s="168">
        <f>S101*H101</f>
        <v>0</v>
      </c>
      <c r="AR101" s="18" t="s">
        <v>206</v>
      </c>
      <c r="AT101" s="18" t="s">
        <v>201</v>
      </c>
      <c r="AU101" s="18" t="s">
        <v>80</v>
      </c>
      <c r="AY101" s="18" t="s">
        <v>200</v>
      </c>
      <c r="BE101" s="169">
        <f>IF(N101="základní",J101,0)</f>
        <v>0</v>
      </c>
      <c r="BF101" s="169">
        <f>IF(N101="snížená",J101,0)</f>
        <v>0</v>
      </c>
      <c r="BG101" s="169">
        <f>IF(N101="zákl. přenesená",J101,0)</f>
        <v>0</v>
      </c>
      <c r="BH101" s="169">
        <f>IF(N101="sníž. přenesená",J101,0)</f>
        <v>0</v>
      </c>
      <c r="BI101" s="169">
        <f>IF(N101="nulová",J101,0)</f>
        <v>0</v>
      </c>
      <c r="BJ101" s="18" t="s">
        <v>23</v>
      </c>
      <c r="BK101" s="169">
        <f>ROUND(I101*H101,2)</f>
        <v>0</v>
      </c>
      <c r="BL101" s="18" t="s">
        <v>206</v>
      </c>
      <c r="BM101" s="18" t="s">
        <v>1360</v>
      </c>
    </row>
    <row r="102" spans="2:47" s="1" customFormat="1" ht="22.5" customHeight="1">
      <c r="B102" s="35"/>
      <c r="D102" s="170" t="s">
        <v>392</v>
      </c>
      <c r="F102" s="201" t="s">
        <v>1359</v>
      </c>
      <c r="I102" s="133"/>
      <c r="L102" s="35"/>
      <c r="M102" s="64"/>
      <c r="N102" s="36"/>
      <c r="O102" s="36"/>
      <c r="P102" s="36"/>
      <c r="Q102" s="36"/>
      <c r="R102" s="36"/>
      <c r="S102" s="36"/>
      <c r="T102" s="65"/>
      <c r="AT102" s="18" t="s">
        <v>392</v>
      </c>
      <c r="AU102" s="18" t="s">
        <v>80</v>
      </c>
    </row>
    <row r="103" spans="2:65" s="1" customFormat="1" ht="22.5" customHeight="1">
      <c r="B103" s="157"/>
      <c r="C103" s="158" t="s">
        <v>297</v>
      </c>
      <c r="D103" s="158" t="s">
        <v>201</v>
      </c>
      <c r="E103" s="159" t="s">
        <v>1361</v>
      </c>
      <c r="F103" s="160" t="s">
        <v>1362</v>
      </c>
      <c r="G103" s="161" t="s">
        <v>819</v>
      </c>
      <c r="H103" s="162">
        <v>47</v>
      </c>
      <c r="I103" s="163"/>
      <c r="J103" s="164">
        <f>ROUND(I103*H103,2)</f>
        <v>0</v>
      </c>
      <c r="K103" s="160" t="s">
        <v>78</v>
      </c>
      <c r="L103" s="35"/>
      <c r="M103" s="165" t="s">
        <v>78</v>
      </c>
      <c r="N103" s="166" t="s">
        <v>50</v>
      </c>
      <c r="O103" s="36"/>
      <c r="P103" s="167">
        <f>O103*H103</f>
        <v>0</v>
      </c>
      <c r="Q103" s="167">
        <v>0</v>
      </c>
      <c r="R103" s="167">
        <f>Q103*H103</f>
        <v>0</v>
      </c>
      <c r="S103" s="167">
        <v>0</v>
      </c>
      <c r="T103" s="168">
        <f>S103*H103</f>
        <v>0</v>
      </c>
      <c r="AR103" s="18" t="s">
        <v>206</v>
      </c>
      <c r="AT103" s="18" t="s">
        <v>201</v>
      </c>
      <c r="AU103" s="18" t="s">
        <v>80</v>
      </c>
      <c r="AY103" s="18" t="s">
        <v>200</v>
      </c>
      <c r="BE103" s="169">
        <f>IF(N103="základní",J103,0)</f>
        <v>0</v>
      </c>
      <c r="BF103" s="169">
        <f>IF(N103="snížená",J103,0)</f>
        <v>0</v>
      </c>
      <c r="BG103" s="169">
        <f>IF(N103="zákl. přenesená",J103,0)</f>
        <v>0</v>
      </c>
      <c r="BH103" s="169">
        <f>IF(N103="sníž. přenesená",J103,0)</f>
        <v>0</v>
      </c>
      <c r="BI103" s="169">
        <f>IF(N103="nulová",J103,0)</f>
        <v>0</v>
      </c>
      <c r="BJ103" s="18" t="s">
        <v>23</v>
      </c>
      <c r="BK103" s="169">
        <f>ROUND(I103*H103,2)</f>
        <v>0</v>
      </c>
      <c r="BL103" s="18" t="s">
        <v>206</v>
      </c>
      <c r="BM103" s="18" t="s">
        <v>1363</v>
      </c>
    </row>
    <row r="104" spans="2:47" s="1" customFormat="1" ht="22.5" customHeight="1">
      <c r="B104" s="35"/>
      <c r="D104" s="170" t="s">
        <v>392</v>
      </c>
      <c r="F104" s="201" t="s">
        <v>1362</v>
      </c>
      <c r="I104" s="133"/>
      <c r="L104" s="35"/>
      <c r="M104" s="64"/>
      <c r="N104" s="36"/>
      <c r="O104" s="36"/>
      <c r="P104" s="36"/>
      <c r="Q104" s="36"/>
      <c r="R104" s="36"/>
      <c r="S104" s="36"/>
      <c r="T104" s="65"/>
      <c r="AT104" s="18" t="s">
        <v>392</v>
      </c>
      <c r="AU104" s="18" t="s">
        <v>80</v>
      </c>
    </row>
    <row r="105" spans="2:65" s="1" customFormat="1" ht="22.5" customHeight="1">
      <c r="B105" s="157"/>
      <c r="C105" s="158" t="s">
        <v>8</v>
      </c>
      <c r="D105" s="158" t="s">
        <v>201</v>
      </c>
      <c r="E105" s="159" t="s">
        <v>1364</v>
      </c>
      <c r="F105" s="160" t="s">
        <v>1365</v>
      </c>
      <c r="G105" s="161" t="s">
        <v>1366</v>
      </c>
      <c r="H105" s="162">
        <v>1</v>
      </c>
      <c r="I105" s="163"/>
      <c r="J105" s="164">
        <f>ROUND(I105*H105,2)</f>
        <v>0</v>
      </c>
      <c r="K105" s="160" t="s">
        <v>78</v>
      </c>
      <c r="L105" s="35"/>
      <c r="M105" s="165" t="s">
        <v>78</v>
      </c>
      <c r="N105" s="166" t="s">
        <v>50</v>
      </c>
      <c r="O105" s="36"/>
      <c r="P105" s="167">
        <f>O105*H105</f>
        <v>0</v>
      </c>
      <c r="Q105" s="167">
        <v>0</v>
      </c>
      <c r="R105" s="167">
        <f>Q105*H105</f>
        <v>0</v>
      </c>
      <c r="S105" s="167">
        <v>0</v>
      </c>
      <c r="T105" s="168">
        <f>S105*H105</f>
        <v>0</v>
      </c>
      <c r="AR105" s="18" t="s">
        <v>206</v>
      </c>
      <c r="AT105" s="18" t="s">
        <v>201</v>
      </c>
      <c r="AU105" s="18" t="s">
        <v>80</v>
      </c>
      <c r="AY105" s="18" t="s">
        <v>200</v>
      </c>
      <c r="BE105" s="169">
        <f>IF(N105="základní",J105,0)</f>
        <v>0</v>
      </c>
      <c r="BF105" s="169">
        <f>IF(N105="snížená",J105,0)</f>
        <v>0</v>
      </c>
      <c r="BG105" s="169">
        <f>IF(N105="zákl. přenesená",J105,0)</f>
        <v>0</v>
      </c>
      <c r="BH105" s="169">
        <f>IF(N105="sníž. přenesená",J105,0)</f>
        <v>0</v>
      </c>
      <c r="BI105" s="169">
        <f>IF(N105="nulová",J105,0)</f>
        <v>0</v>
      </c>
      <c r="BJ105" s="18" t="s">
        <v>23</v>
      </c>
      <c r="BK105" s="169">
        <f>ROUND(I105*H105,2)</f>
        <v>0</v>
      </c>
      <c r="BL105" s="18" t="s">
        <v>206</v>
      </c>
      <c r="BM105" s="18" t="s">
        <v>1367</v>
      </c>
    </row>
    <row r="106" spans="2:47" s="1" customFormat="1" ht="22.5" customHeight="1">
      <c r="B106" s="35"/>
      <c r="D106" s="170" t="s">
        <v>392</v>
      </c>
      <c r="F106" s="201" t="s">
        <v>1365</v>
      </c>
      <c r="I106" s="133"/>
      <c r="L106" s="35"/>
      <c r="M106" s="64"/>
      <c r="N106" s="36"/>
      <c r="O106" s="36"/>
      <c r="P106" s="36"/>
      <c r="Q106" s="36"/>
      <c r="R106" s="36"/>
      <c r="S106" s="36"/>
      <c r="T106" s="65"/>
      <c r="AT106" s="18" t="s">
        <v>392</v>
      </c>
      <c r="AU106" s="18" t="s">
        <v>80</v>
      </c>
    </row>
    <row r="107" spans="2:65" s="1" customFormat="1" ht="22.5" customHeight="1">
      <c r="B107" s="157"/>
      <c r="C107" s="158" t="s">
        <v>309</v>
      </c>
      <c r="D107" s="158" t="s">
        <v>201</v>
      </c>
      <c r="E107" s="159" t="s">
        <v>1368</v>
      </c>
      <c r="F107" s="160" t="s">
        <v>1369</v>
      </c>
      <c r="G107" s="161" t="s">
        <v>1325</v>
      </c>
      <c r="H107" s="162">
        <v>5</v>
      </c>
      <c r="I107" s="163"/>
      <c r="J107" s="164">
        <f>ROUND(I107*H107,2)</f>
        <v>0</v>
      </c>
      <c r="K107" s="160" t="s">
        <v>78</v>
      </c>
      <c r="L107" s="35"/>
      <c r="M107" s="165" t="s">
        <v>78</v>
      </c>
      <c r="N107" s="166" t="s">
        <v>50</v>
      </c>
      <c r="O107" s="36"/>
      <c r="P107" s="167">
        <f>O107*H107</f>
        <v>0</v>
      </c>
      <c r="Q107" s="167">
        <v>0</v>
      </c>
      <c r="R107" s="167">
        <f>Q107*H107</f>
        <v>0</v>
      </c>
      <c r="S107" s="167">
        <v>0</v>
      </c>
      <c r="T107" s="168">
        <f>S107*H107</f>
        <v>0</v>
      </c>
      <c r="AR107" s="18" t="s">
        <v>206</v>
      </c>
      <c r="AT107" s="18" t="s">
        <v>201</v>
      </c>
      <c r="AU107" s="18" t="s">
        <v>80</v>
      </c>
      <c r="AY107" s="18" t="s">
        <v>200</v>
      </c>
      <c r="BE107" s="169">
        <f>IF(N107="základní",J107,0)</f>
        <v>0</v>
      </c>
      <c r="BF107" s="169">
        <f>IF(N107="snížená",J107,0)</f>
        <v>0</v>
      </c>
      <c r="BG107" s="169">
        <f>IF(N107="zákl. přenesená",J107,0)</f>
        <v>0</v>
      </c>
      <c r="BH107" s="169">
        <f>IF(N107="sníž. přenesená",J107,0)</f>
        <v>0</v>
      </c>
      <c r="BI107" s="169">
        <f>IF(N107="nulová",J107,0)</f>
        <v>0</v>
      </c>
      <c r="BJ107" s="18" t="s">
        <v>23</v>
      </c>
      <c r="BK107" s="169">
        <f>ROUND(I107*H107,2)</f>
        <v>0</v>
      </c>
      <c r="BL107" s="18" t="s">
        <v>206</v>
      </c>
      <c r="BM107" s="18" t="s">
        <v>1370</v>
      </c>
    </row>
    <row r="108" spans="2:47" s="1" customFormat="1" ht="22.5" customHeight="1">
      <c r="B108" s="35"/>
      <c r="D108" s="170" t="s">
        <v>392</v>
      </c>
      <c r="F108" s="201" t="s">
        <v>1369</v>
      </c>
      <c r="I108" s="133"/>
      <c r="L108" s="35"/>
      <c r="M108" s="64"/>
      <c r="N108" s="36"/>
      <c r="O108" s="36"/>
      <c r="P108" s="36"/>
      <c r="Q108" s="36"/>
      <c r="R108" s="36"/>
      <c r="S108" s="36"/>
      <c r="T108" s="65"/>
      <c r="AT108" s="18" t="s">
        <v>392</v>
      </c>
      <c r="AU108" s="18" t="s">
        <v>80</v>
      </c>
    </row>
    <row r="109" spans="2:65" s="1" customFormat="1" ht="22.5" customHeight="1">
      <c r="B109" s="157"/>
      <c r="C109" s="158" t="s">
        <v>316</v>
      </c>
      <c r="D109" s="158" t="s">
        <v>201</v>
      </c>
      <c r="E109" s="159" t="s">
        <v>1371</v>
      </c>
      <c r="F109" s="160" t="s">
        <v>1372</v>
      </c>
      <c r="G109" s="161" t="s">
        <v>1325</v>
      </c>
      <c r="H109" s="162">
        <v>6</v>
      </c>
      <c r="I109" s="163"/>
      <c r="J109" s="164">
        <f>ROUND(I109*H109,2)</f>
        <v>0</v>
      </c>
      <c r="K109" s="160" t="s">
        <v>78</v>
      </c>
      <c r="L109" s="35"/>
      <c r="M109" s="165" t="s">
        <v>78</v>
      </c>
      <c r="N109" s="166" t="s">
        <v>50</v>
      </c>
      <c r="O109" s="36"/>
      <c r="P109" s="167">
        <f>O109*H109</f>
        <v>0</v>
      </c>
      <c r="Q109" s="167">
        <v>0</v>
      </c>
      <c r="R109" s="167">
        <f>Q109*H109</f>
        <v>0</v>
      </c>
      <c r="S109" s="167">
        <v>0</v>
      </c>
      <c r="T109" s="168">
        <f>S109*H109</f>
        <v>0</v>
      </c>
      <c r="AR109" s="18" t="s">
        <v>206</v>
      </c>
      <c r="AT109" s="18" t="s">
        <v>201</v>
      </c>
      <c r="AU109" s="18" t="s">
        <v>80</v>
      </c>
      <c r="AY109" s="18" t="s">
        <v>200</v>
      </c>
      <c r="BE109" s="169">
        <f>IF(N109="základní",J109,0)</f>
        <v>0</v>
      </c>
      <c r="BF109" s="169">
        <f>IF(N109="snížená",J109,0)</f>
        <v>0</v>
      </c>
      <c r="BG109" s="169">
        <f>IF(N109="zákl. přenesená",J109,0)</f>
        <v>0</v>
      </c>
      <c r="BH109" s="169">
        <f>IF(N109="sníž. přenesená",J109,0)</f>
        <v>0</v>
      </c>
      <c r="BI109" s="169">
        <f>IF(N109="nulová",J109,0)</f>
        <v>0</v>
      </c>
      <c r="BJ109" s="18" t="s">
        <v>23</v>
      </c>
      <c r="BK109" s="169">
        <f>ROUND(I109*H109,2)</f>
        <v>0</v>
      </c>
      <c r="BL109" s="18" t="s">
        <v>206</v>
      </c>
      <c r="BM109" s="18" t="s">
        <v>1373</v>
      </c>
    </row>
    <row r="110" spans="2:47" s="1" customFormat="1" ht="22.5" customHeight="1">
      <c r="B110" s="35"/>
      <c r="D110" s="170" t="s">
        <v>392</v>
      </c>
      <c r="F110" s="201" t="s">
        <v>1372</v>
      </c>
      <c r="I110" s="133"/>
      <c r="L110" s="35"/>
      <c r="M110" s="64"/>
      <c r="N110" s="36"/>
      <c r="O110" s="36"/>
      <c r="P110" s="36"/>
      <c r="Q110" s="36"/>
      <c r="R110" s="36"/>
      <c r="S110" s="36"/>
      <c r="T110" s="65"/>
      <c r="AT110" s="18" t="s">
        <v>392</v>
      </c>
      <c r="AU110" s="18" t="s">
        <v>80</v>
      </c>
    </row>
    <row r="111" spans="2:65" s="1" customFormat="1" ht="22.5" customHeight="1">
      <c r="B111" s="157"/>
      <c r="C111" s="158" t="s">
        <v>323</v>
      </c>
      <c r="D111" s="158" t="s">
        <v>201</v>
      </c>
      <c r="E111" s="159" t="s">
        <v>1374</v>
      </c>
      <c r="F111" s="160" t="s">
        <v>1375</v>
      </c>
      <c r="G111" s="161" t="s">
        <v>1366</v>
      </c>
      <c r="H111" s="162">
        <v>1</v>
      </c>
      <c r="I111" s="163"/>
      <c r="J111" s="164">
        <f>ROUND(I111*H111,2)</f>
        <v>0</v>
      </c>
      <c r="K111" s="160" t="s">
        <v>78</v>
      </c>
      <c r="L111" s="35"/>
      <c r="M111" s="165" t="s">
        <v>78</v>
      </c>
      <c r="N111" s="166" t="s">
        <v>50</v>
      </c>
      <c r="O111" s="36"/>
      <c r="P111" s="167">
        <f>O111*H111</f>
        <v>0</v>
      </c>
      <c r="Q111" s="167">
        <v>0</v>
      </c>
      <c r="R111" s="167">
        <f>Q111*H111</f>
        <v>0</v>
      </c>
      <c r="S111" s="167">
        <v>0</v>
      </c>
      <c r="T111" s="168">
        <f>S111*H111</f>
        <v>0</v>
      </c>
      <c r="AR111" s="18" t="s">
        <v>206</v>
      </c>
      <c r="AT111" s="18" t="s">
        <v>201</v>
      </c>
      <c r="AU111" s="18" t="s">
        <v>80</v>
      </c>
      <c r="AY111" s="18" t="s">
        <v>200</v>
      </c>
      <c r="BE111" s="169">
        <f>IF(N111="základní",J111,0)</f>
        <v>0</v>
      </c>
      <c r="BF111" s="169">
        <f>IF(N111="snížená",J111,0)</f>
        <v>0</v>
      </c>
      <c r="BG111" s="169">
        <f>IF(N111="zákl. přenesená",J111,0)</f>
        <v>0</v>
      </c>
      <c r="BH111" s="169">
        <f>IF(N111="sníž. přenesená",J111,0)</f>
        <v>0</v>
      </c>
      <c r="BI111" s="169">
        <f>IF(N111="nulová",J111,0)</f>
        <v>0</v>
      </c>
      <c r="BJ111" s="18" t="s">
        <v>23</v>
      </c>
      <c r="BK111" s="169">
        <f>ROUND(I111*H111,2)</f>
        <v>0</v>
      </c>
      <c r="BL111" s="18" t="s">
        <v>206</v>
      </c>
      <c r="BM111" s="18" t="s">
        <v>1376</v>
      </c>
    </row>
    <row r="112" spans="2:47" s="1" customFormat="1" ht="22.5" customHeight="1">
      <c r="B112" s="35"/>
      <c r="D112" s="170" t="s">
        <v>392</v>
      </c>
      <c r="F112" s="201" t="s">
        <v>1375</v>
      </c>
      <c r="I112" s="133"/>
      <c r="L112" s="35"/>
      <c r="M112" s="64"/>
      <c r="N112" s="36"/>
      <c r="O112" s="36"/>
      <c r="P112" s="36"/>
      <c r="Q112" s="36"/>
      <c r="R112" s="36"/>
      <c r="S112" s="36"/>
      <c r="T112" s="65"/>
      <c r="AT112" s="18" t="s">
        <v>392</v>
      </c>
      <c r="AU112" s="18" t="s">
        <v>80</v>
      </c>
    </row>
    <row r="113" spans="2:65" s="1" customFormat="1" ht="22.5" customHeight="1">
      <c r="B113" s="157"/>
      <c r="C113" s="158" t="s">
        <v>328</v>
      </c>
      <c r="D113" s="158" t="s">
        <v>201</v>
      </c>
      <c r="E113" s="159" t="s">
        <v>1377</v>
      </c>
      <c r="F113" s="160" t="s">
        <v>1378</v>
      </c>
      <c r="G113" s="161" t="s">
        <v>830</v>
      </c>
      <c r="H113" s="162">
        <v>8</v>
      </c>
      <c r="I113" s="163"/>
      <c r="J113" s="164">
        <f>ROUND(I113*H113,2)</f>
        <v>0</v>
      </c>
      <c r="K113" s="160" t="s">
        <v>78</v>
      </c>
      <c r="L113" s="35"/>
      <c r="M113" s="165" t="s">
        <v>78</v>
      </c>
      <c r="N113" s="166" t="s">
        <v>50</v>
      </c>
      <c r="O113" s="36"/>
      <c r="P113" s="167">
        <f>O113*H113</f>
        <v>0</v>
      </c>
      <c r="Q113" s="167">
        <v>0</v>
      </c>
      <c r="R113" s="167">
        <f>Q113*H113</f>
        <v>0</v>
      </c>
      <c r="S113" s="167">
        <v>0</v>
      </c>
      <c r="T113" s="168">
        <f>S113*H113</f>
        <v>0</v>
      </c>
      <c r="AR113" s="18" t="s">
        <v>206</v>
      </c>
      <c r="AT113" s="18" t="s">
        <v>201</v>
      </c>
      <c r="AU113" s="18" t="s">
        <v>80</v>
      </c>
      <c r="AY113" s="18" t="s">
        <v>200</v>
      </c>
      <c r="BE113" s="169">
        <f>IF(N113="základní",J113,0)</f>
        <v>0</v>
      </c>
      <c r="BF113" s="169">
        <f>IF(N113="snížená",J113,0)</f>
        <v>0</v>
      </c>
      <c r="BG113" s="169">
        <f>IF(N113="zákl. přenesená",J113,0)</f>
        <v>0</v>
      </c>
      <c r="BH113" s="169">
        <f>IF(N113="sníž. přenesená",J113,0)</f>
        <v>0</v>
      </c>
      <c r="BI113" s="169">
        <f>IF(N113="nulová",J113,0)</f>
        <v>0</v>
      </c>
      <c r="BJ113" s="18" t="s">
        <v>23</v>
      </c>
      <c r="BK113" s="169">
        <f>ROUND(I113*H113,2)</f>
        <v>0</v>
      </c>
      <c r="BL113" s="18" t="s">
        <v>206</v>
      </c>
      <c r="BM113" s="18" t="s">
        <v>1379</v>
      </c>
    </row>
    <row r="114" spans="2:47" s="1" customFormat="1" ht="22.5" customHeight="1">
      <c r="B114" s="35"/>
      <c r="D114" s="170" t="s">
        <v>392</v>
      </c>
      <c r="F114" s="201" t="s">
        <v>1378</v>
      </c>
      <c r="I114" s="133"/>
      <c r="L114" s="35"/>
      <c r="M114" s="64"/>
      <c r="N114" s="36"/>
      <c r="O114" s="36"/>
      <c r="P114" s="36"/>
      <c r="Q114" s="36"/>
      <c r="R114" s="36"/>
      <c r="S114" s="36"/>
      <c r="T114" s="65"/>
      <c r="AT114" s="18" t="s">
        <v>392</v>
      </c>
      <c r="AU114" s="18" t="s">
        <v>80</v>
      </c>
    </row>
    <row r="115" spans="2:65" s="1" customFormat="1" ht="22.5" customHeight="1">
      <c r="B115" s="157"/>
      <c r="C115" s="158" t="s">
        <v>335</v>
      </c>
      <c r="D115" s="158" t="s">
        <v>201</v>
      </c>
      <c r="E115" s="159" t="s">
        <v>1380</v>
      </c>
      <c r="F115" s="160" t="s">
        <v>1381</v>
      </c>
      <c r="G115" s="161" t="s">
        <v>1325</v>
      </c>
      <c r="H115" s="162">
        <v>4</v>
      </c>
      <c r="I115" s="163"/>
      <c r="J115" s="164">
        <f>ROUND(I115*H115,2)</f>
        <v>0</v>
      </c>
      <c r="K115" s="160" t="s">
        <v>78</v>
      </c>
      <c r="L115" s="35"/>
      <c r="M115" s="165" t="s">
        <v>78</v>
      </c>
      <c r="N115" s="166" t="s">
        <v>50</v>
      </c>
      <c r="O115" s="36"/>
      <c r="P115" s="167">
        <f>O115*H115</f>
        <v>0</v>
      </c>
      <c r="Q115" s="167">
        <v>0</v>
      </c>
      <c r="R115" s="167">
        <f>Q115*H115</f>
        <v>0</v>
      </c>
      <c r="S115" s="167">
        <v>0</v>
      </c>
      <c r="T115" s="168">
        <f>S115*H115</f>
        <v>0</v>
      </c>
      <c r="AR115" s="18" t="s">
        <v>206</v>
      </c>
      <c r="AT115" s="18" t="s">
        <v>201</v>
      </c>
      <c r="AU115" s="18" t="s">
        <v>80</v>
      </c>
      <c r="AY115" s="18" t="s">
        <v>200</v>
      </c>
      <c r="BE115" s="169">
        <f>IF(N115="základní",J115,0)</f>
        <v>0</v>
      </c>
      <c r="BF115" s="169">
        <f>IF(N115="snížená",J115,0)</f>
        <v>0</v>
      </c>
      <c r="BG115" s="169">
        <f>IF(N115="zákl. přenesená",J115,0)</f>
        <v>0</v>
      </c>
      <c r="BH115" s="169">
        <f>IF(N115="sníž. přenesená",J115,0)</f>
        <v>0</v>
      </c>
      <c r="BI115" s="169">
        <f>IF(N115="nulová",J115,0)</f>
        <v>0</v>
      </c>
      <c r="BJ115" s="18" t="s">
        <v>23</v>
      </c>
      <c r="BK115" s="169">
        <f>ROUND(I115*H115,2)</f>
        <v>0</v>
      </c>
      <c r="BL115" s="18" t="s">
        <v>206</v>
      </c>
      <c r="BM115" s="18" t="s">
        <v>1382</v>
      </c>
    </row>
    <row r="116" spans="2:47" s="1" customFormat="1" ht="22.5" customHeight="1">
      <c r="B116" s="35"/>
      <c r="D116" s="170" t="s">
        <v>392</v>
      </c>
      <c r="F116" s="201" t="s">
        <v>1381</v>
      </c>
      <c r="I116" s="133"/>
      <c r="L116" s="35"/>
      <c r="M116" s="64"/>
      <c r="N116" s="36"/>
      <c r="O116" s="36"/>
      <c r="P116" s="36"/>
      <c r="Q116" s="36"/>
      <c r="R116" s="36"/>
      <c r="S116" s="36"/>
      <c r="T116" s="65"/>
      <c r="AT116" s="18" t="s">
        <v>392</v>
      </c>
      <c r="AU116" s="18" t="s">
        <v>80</v>
      </c>
    </row>
    <row r="117" spans="2:65" s="1" customFormat="1" ht="22.5" customHeight="1">
      <c r="B117" s="157"/>
      <c r="C117" s="158" t="s">
        <v>7</v>
      </c>
      <c r="D117" s="158" t="s">
        <v>201</v>
      </c>
      <c r="E117" s="159" t="s">
        <v>1383</v>
      </c>
      <c r="F117" s="160" t="s">
        <v>1384</v>
      </c>
      <c r="G117" s="161" t="s">
        <v>1325</v>
      </c>
      <c r="H117" s="162">
        <v>4</v>
      </c>
      <c r="I117" s="163"/>
      <c r="J117" s="164">
        <f>ROUND(I117*H117,2)</f>
        <v>0</v>
      </c>
      <c r="K117" s="160" t="s">
        <v>78</v>
      </c>
      <c r="L117" s="35"/>
      <c r="M117" s="165" t="s">
        <v>78</v>
      </c>
      <c r="N117" s="166" t="s">
        <v>50</v>
      </c>
      <c r="O117" s="36"/>
      <c r="P117" s="167">
        <f>O117*H117</f>
        <v>0</v>
      </c>
      <c r="Q117" s="167">
        <v>0</v>
      </c>
      <c r="R117" s="167">
        <f>Q117*H117</f>
        <v>0</v>
      </c>
      <c r="S117" s="167">
        <v>0</v>
      </c>
      <c r="T117" s="168">
        <f>S117*H117</f>
        <v>0</v>
      </c>
      <c r="AR117" s="18" t="s">
        <v>206</v>
      </c>
      <c r="AT117" s="18" t="s">
        <v>201</v>
      </c>
      <c r="AU117" s="18" t="s">
        <v>80</v>
      </c>
      <c r="AY117" s="18" t="s">
        <v>200</v>
      </c>
      <c r="BE117" s="169">
        <f>IF(N117="základní",J117,0)</f>
        <v>0</v>
      </c>
      <c r="BF117" s="169">
        <f>IF(N117="snížená",J117,0)</f>
        <v>0</v>
      </c>
      <c r="BG117" s="169">
        <f>IF(N117="zákl. přenesená",J117,0)</f>
        <v>0</v>
      </c>
      <c r="BH117" s="169">
        <f>IF(N117="sníž. přenesená",J117,0)</f>
        <v>0</v>
      </c>
      <c r="BI117" s="169">
        <f>IF(N117="nulová",J117,0)</f>
        <v>0</v>
      </c>
      <c r="BJ117" s="18" t="s">
        <v>23</v>
      </c>
      <c r="BK117" s="169">
        <f>ROUND(I117*H117,2)</f>
        <v>0</v>
      </c>
      <c r="BL117" s="18" t="s">
        <v>206</v>
      </c>
      <c r="BM117" s="18" t="s">
        <v>1385</v>
      </c>
    </row>
    <row r="118" spans="2:47" s="1" customFormat="1" ht="22.5" customHeight="1">
      <c r="B118" s="35"/>
      <c r="D118" s="170" t="s">
        <v>392</v>
      </c>
      <c r="F118" s="201" t="s">
        <v>1384</v>
      </c>
      <c r="I118" s="133"/>
      <c r="L118" s="35"/>
      <c r="M118" s="64"/>
      <c r="N118" s="36"/>
      <c r="O118" s="36"/>
      <c r="P118" s="36"/>
      <c r="Q118" s="36"/>
      <c r="R118" s="36"/>
      <c r="S118" s="36"/>
      <c r="T118" s="65"/>
      <c r="AT118" s="18" t="s">
        <v>392</v>
      </c>
      <c r="AU118" s="18" t="s">
        <v>80</v>
      </c>
    </row>
    <row r="119" spans="2:65" s="1" customFormat="1" ht="22.5" customHeight="1">
      <c r="B119" s="157"/>
      <c r="C119" s="158" t="s">
        <v>351</v>
      </c>
      <c r="D119" s="158" t="s">
        <v>201</v>
      </c>
      <c r="E119" s="159" t="s">
        <v>1386</v>
      </c>
      <c r="F119" s="160" t="s">
        <v>1387</v>
      </c>
      <c r="G119" s="161" t="s">
        <v>1325</v>
      </c>
      <c r="H119" s="162">
        <v>1</v>
      </c>
      <c r="I119" s="163"/>
      <c r="J119" s="164">
        <f>ROUND(I119*H119,2)</f>
        <v>0</v>
      </c>
      <c r="K119" s="160" t="s">
        <v>78</v>
      </c>
      <c r="L119" s="35"/>
      <c r="M119" s="165" t="s">
        <v>78</v>
      </c>
      <c r="N119" s="166" t="s">
        <v>50</v>
      </c>
      <c r="O119" s="36"/>
      <c r="P119" s="167">
        <f>O119*H119</f>
        <v>0</v>
      </c>
      <c r="Q119" s="167">
        <v>0</v>
      </c>
      <c r="R119" s="167">
        <f>Q119*H119</f>
        <v>0</v>
      </c>
      <c r="S119" s="167">
        <v>0</v>
      </c>
      <c r="T119" s="168">
        <f>S119*H119</f>
        <v>0</v>
      </c>
      <c r="AR119" s="18" t="s">
        <v>206</v>
      </c>
      <c r="AT119" s="18" t="s">
        <v>201</v>
      </c>
      <c r="AU119" s="18" t="s">
        <v>80</v>
      </c>
      <c r="AY119" s="18" t="s">
        <v>200</v>
      </c>
      <c r="BE119" s="169">
        <f>IF(N119="základní",J119,0)</f>
        <v>0</v>
      </c>
      <c r="BF119" s="169">
        <f>IF(N119="snížená",J119,0)</f>
        <v>0</v>
      </c>
      <c r="BG119" s="169">
        <f>IF(N119="zákl. přenesená",J119,0)</f>
        <v>0</v>
      </c>
      <c r="BH119" s="169">
        <f>IF(N119="sníž. přenesená",J119,0)</f>
        <v>0</v>
      </c>
      <c r="BI119" s="169">
        <f>IF(N119="nulová",J119,0)</f>
        <v>0</v>
      </c>
      <c r="BJ119" s="18" t="s">
        <v>23</v>
      </c>
      <c r="BK119" s="169">
        <f>ROUND(I119*H119,2)</f>
        <v>0</v>
      </c>
      <c r="BL119" s="18" t="s">
        <v>206</v>
      </c>
      <c r="BM119" s="18" t="s">
        <v>1388</v>
      </c>
    </row>
    <row r="120" spans="2:47" s="1" customFormat="1" ht="22.5" customHeight="1">
      <c r="B120" s="35"/>
      <c r="D120" s="170" t="s">
        <v>392</v>
      </c>
      <c r="F120" s="201" t="s">
        <v>1387</v>
      </c>
      <c r="I120" s="133"/>
      <c r="L120" s="35"/>
      <c r="M120" s="64"/>
      <c r="N120" s="36"/>
      <c r="O120" s="36"/>
      <c r="P120" s="36"/>
      <c r="Q120" s="36"/>
      <c r="R120" s="36"/>
      <c r="S120" s="36"/>
      <c r="T120" s="65"/>
      <c r="AT120" s="18" t="s">
        <v>392</v>
      </c>
      <c r="AU120" s="18" t="s">
        <v>80</v>
      </c>
    </row>
    <row r="121" spans="2:65" s="1" customFormat="1" ht="22.5" customHeight="1">
      <c r="B121" s="157"/>
      <c r="C121" s="158" t="s">
        <v>358</v>
      </c>
      <c r="D121" s="158" t="s">
        <v>201</v>
      </c>
      <c r="E121" s="159" t="s">
        <v>1389</v>
      </c>
      <c r="F121" s="160" t="s">
        <v>1390</v>
      </c>
      <c r="G121" s="161" t="s">
        <v>1325</v>
      </c>
      <c r="H121" s="162">
        <v>3</v>
      </c>
      <c r="I121" s="163"/>
      <c r="J121" s="164">
        <f>ROUND(I121*H121,2)</f>
        <v>0</v>
      </c>
      <c r="K121" s="160" t="s">
        <v>78</v>
      </c>
      <c r="L121" s="35"/>
      <c r="M121" s="165" t="s">
        <v>78</v>
      </c>
      <c r="N121" s="166" t="s">
        <v>50</v>
      </c>
      <c r="O121" s="36"/>
      <c r="P121" s="167">
        <f>O121*H121</f>
        <v>0</v>
      </c>
      <c r="Q121" s="167">
        <v>0</v>
      </c>
      <c r="R121" s="167">
        <f>Q121*H121</f>
        <v>0</v>
      </c>
      <c r="S121" s="167">
        <v>0</v>
      </c>
      <c r="T121" s="168">
        <f>S121*H121</f>
        <v>0</v>
      </c>
      <c r="AR121" s="18" t="s">
        <v>206</v>
      </c>
      <c r="AT121" s="18" t="s">
        <v>201</v>
      </c>
      <c r="AU121" s="18" t="s">
        <v>80</v>
      </c>
      <c r="AY121" s="18" t="s">
        <v>200</v>
      </c>
      <c r="BE121" s="169">
        <f>IF(N121="základní",J121,0)</f>
        <v>0</v>
      </c>
      <c r="BF121" s="169">
        <f>IF(N121="snížená",J121,0)</f>
        <v>0</v>
      </c>
      <c r="BG121" s="169">
        <f>IF(N121="zákl. přenesená",J121,0)</f>
        <v>0</v>
      </c>
      <c r="BH121" s="169">
        <f>IF(N121="sníž. přenesená",J121,0)</f>
        <v>0</v>
      </c>
      <c r="BI121" s="169">
        <f>IF(N121="nulová",J121,0)</f>
        <v>0</v>
      </c>
      <c r="BJ121" s="18" t="s">
        <v>23</v>
      </c>
      <c r="BK121" s="169">
        <f>ROUND(I121*H121,2)</f>
        <v>0</v>
      </c>
      <c r="BL121" s="18" t="s">
        <v>206</v>
      </c>
      <c r="BM121" s="18" t="s">
        <v>1391</v>
      </c>
    </row>
    <row r="122" spans="2:47" s="1" customFormat="1" ht="22.5" customHeight="1">
      <c r="B122" s="35"/>
      <c r="D122" s="170" t="s">
        <v>392</v>
      </c>
      <c r="F122" s="201" t="s">
        <v>1390</v>
      </c>
      <c r="I122" s="133"/>
      <c r="L122" s="35"/>
      <c r="M122" s="64"/>
      <c r="N122" s="36"/>
      <c r="O122" s="36"/>
      <c r="P122" s="36"/>
      <c r="Q122" s="36"/>
      <c r="R122" s="36"/>
      <c r="S122" s="36"/>
      <c r="T122" s="65"/>
      <c r="AT122" s="18" t="s">
        <v>392</v>
      </c>
      <c r="AU122" s="18" t="s">
        <v>80</v>
      </c>
    </row>
    <row r="123" spans="2:65" s="1" customFormat="1" ht="22.5" customHeight="1">
      <c r="B123" s="157"/>
      <c r="C123" s="158" t="s">
        <v>365</v>
      </c>
      <c r="D123" s="158" t="s">
        <v>201</v>
      </c>
      <c r="E123" s="159" t="s">
        <v>1392</v>
      </c>
      <c r="F123" s="160" t="s">
        <v>1393</v>
      </c>
      <c r="G123" s="161" t="s">
        <v>1325</v>
      </c>
      <c r="H123" s="162">
        <v>1</v>
      </c>
      <c r="I123" s="163"/>
      <c r="J123" s="164">
        <f>ROUND(I123*H123,2)</f>
        <v>0</v>
      </c>
      <c r="K123" s="160" t="s">
        <v>78</v>
      </c>
      <c r="L123" s="35"/>
      <c r="M123" s="165" t="s">
        <v>78</v>
      </c>
      <c r="N123" s="166" t="s">
        <v>50</v>
      </c>
      <c r="O123" s="36"/>
      <c r="P123" s="167">
        <f>O123*H123</f>
        <v>0</v>
      </c>
      <c r="Q123" s="167">
        <v>0</v>
      </c>
      <c r="R123" s="167">
        <f>Q123*H123</f>
        <v>0</v>
      </c>
      <c r="S123" s="167">
        <v>0</v>
      </c>
      <c r="T123" s="168">
        <f>S123*H123</f>
        <v>0</v>
      </c>
      <c r="AR123" s="18" t="s">
        <v>206</v>
      </c>
      <c r="AT123" s="18" t="s">
        <v>201</v>
      </c>
      <c r="AU123" s="18" t="s">
        <v>80</v>
      </c>
      <c r="AY123" s="18" t="s">
        <v>200</v>
      </c>
      <c r="BE123" s="169">
        <f>IF(N123="základní",J123,0)</f>
        <v>0</v>
      </c>
      <c r="BF123" s="169">
        <f>IF(N123="snížená",J123,0)</f>
        <v>0</v>
      </c>
      <c r="BG123" s="169">
        <f>IF(N123="zákl. přenesená",J123,0)</f>
        <v>0</v>
      </c>
      <c r="BH123" s="169">
        <f>IF(N123="sníž. přenesená",J123,0)</f>
        <v>0</v>
      </c>
      <c r="BI123" s="169">
        <f>IF(N123="nulová",J123,0)</f>
        <v>0</v>
      </c>
      <c r="BJ123" s="18" t="s">
        <v>23</v>
      </c>
      <c r="BK123" s="169">
        <f>ROUND(I123*H123,2)</f>
        <v>0</v>
      </c>
      <c r="BL123" s="18" t="s">
        <v>206</v>
      </c>
      <c r="BM123" s="18" t="s">
        <v>1394</v>
      </c>
    </row>
    <row r="124" spans="2:47" s="1" customFormat="1" ht="22.5" customHeight="1">
      <c r="B124" s="35"/>
      <c r="D124" s="170" t="s">
        <v>392</v>
      </c>
      <c r="F124" s="201" t="s">
        <v>1393</v>
      </c>
      <c r="I124" s="133"/>
      <c r="L124" s="35"/>
      <c r="M124" s="64"/>
      <c r="N124" s="36"/>
      <c r="O124" s="36"/>
      <c r="P124" s="36"/>
      <c r="Q124" s="36"/>
      <c r="R124" s="36"/>
      <c r="S124" s="36"/>
      <c r="T124" s="65"/>
      <c r="AT124" s="18" t="s">
        <v>392</v>
      </c>
      <c r="AU124" s="18" t="s">
        <v>80</v>
      </c>
    </row>
    <row r="125" spans="2:65" s="1" customFormat="1" ht="22.5" customHeight="1">
      <c r="B125" s="157"/>
      <c r="C125" s="158" t="s">
        <v>370</v>
      </c>
      <c r="D125" s="158" t="s">
        <v>201</v>
      </c>
      <c r="E125" s="159" t="s">
        <v>1395</v>
      </c>
      <c r="F125" s="160" t="s">
        <v>1396</v>
      </c>
      <c r="G125" s="161" t="s">
        <v>1325</v>
      </c>
      <c r="H125" s="162">
        <v>5</v>
      </c>
      <c r="I125" s="163"/>
      <c r="J125" s="164">
        <f>ROUND(I125*H125,2)</f>
        <v>0</v>
      </c>
      <c r="K125" s="160" t="s">
        <v>78</v>
      </c>
      <c r="L125" s="35"/>
      <c r="M125" s="165" t="s">
        <v>78</v>
      </c>
      <c r="N125" s="166" t="s">
        <v>50</v>
      </c>
      <c r="O125" s="36"/>
      <c r="P125" s="167">
        <f>O125*H125</f>
        <v>0</v>
      </c>
      <c r="Q125" s="167">
        <v>0</v>
      </c>
      <c r="R125" s="167">
        <f>Q125*H125</f>
        <v>0</v>
      </c>
      <c r="S125" s="167">
        <v>0</v>
      </c>
      <c r="T125" s="168">
        <f>S125*H125</f>
        <v>0</v>
      </c>
      <c r="AR125" s="18" t="s">
        <v>206</v>
      </c>
      <c r="AT125" s="18" t="s">
        <v>201</v>
      </c>
      <c r="AU125" s="18" t="s">
        <v>80</v>
      </c>
      <c r="AY125" s="18" t="s">
        <v>200</v>
      </c>
      <c r="BE125" s="169">
        <f>IF(N125="základní",J125,0)</f>
        <v>0</v>
      </c>
      <c r="BF125" s="169">
        <f>IF(N125="snížená",J125,0)</f>
        <v>0</v>
      </c>
      <c r="BG125" s="169">
        <f>IF(N125="zákl. přenesená",J125,0)</f>
        <v>0</v>
      </c>
      <c r="BH125" s="169">
        <f>IF(N125="sníž. přenesená",J125,0)</f>
        <v>0</v>
      </c>
      <c r="BI125" s="169">
        <f>IF(N125="nulová",J125,0)</f>
        <v>0</v>
      </c>
      <c r="BJ125" s="18" t="s">
        <v>23</v>
      </c>
      <c r="BK125" s="169">
        <f>ROUND(I125*H125,2)</f>
        <v>0</v>
      </c>
      <c r="BL125" s="18" t="s">
        <v>206</v>
      </c>
      <c r="BM125" s="18" t="s">
        <v>1397</v>
      </c>
    </row>
    <row r="126" spans="2:47" s="1" customFormat="1" ht="22.5" customHeight="1">
      <c r="B126" s="35"/>
      <c r="D126" s="170" t="s">
        <v>392</v>
      </c>
      <c r="F126" s="201" t="s">
        <v>1396</v>
      </c>
      <c r="I126" s="133"/>
      <c r="L126" s="35"/>
      <c r="M126" s="64"/>
      <c r="N126" s="36"/>
      <c r="O126" s="36"/>
      <c r="P126" s="36"/>
      <c r="Q126" s="36"/>
      <c r="R126" s="36"/>
      <c r="S126" s="36"/>
      <c r="T126" s="65"/>
      <c r="AT126" s="18" t="s">
        <v>392</v>
      </c>
      <c r="AU126" s="18" t="s">
        <v>80</v>
      </c>
    </row>
    <row r="127" spans="2:65" s="1" customFormat="1" ht="22.5" customHeight="1">
      <c r="B127" s="157"/>
      <c r="C127" s="202" t="s">
        <v>375</v>
      </c>
      <c r="D127" s="202" t="s">
        <v>265</v>
      </c>
      <c r="E127" s="203" t="s">
        <v>1398</v>
      </c>
      <c r="F127" s="204" t="s">
        <v>1399</v>
      </c>
      <c r="G127" s="205" t="s">
        <v>840</v>
      </c>
      <c r="H127" s="206">
        <v>180</v>
      </c>
      <c r="I127" s="207"/>
      <c r="J127" s="208">
        <f>ROUND(I127*H127,2)</f>
        <v>0</v>
      </c>
      <c r="K127" s="204" t="s">
        <v>78</v>
      </c>
      <c r="L127" s="209"/>
      <c r="M127" s="210" t="s">
        <v>78</v>
      </c>
      <c r="N127" s="211" t="s">
        <v>50</v>
      </c>
      <c r="O127" s="36"/>
      <c r="P127" s="167">
        <f>O127*H127</f>
        <v>0</v>
      </c>
      <c r="Q127" s="167">
        <v>0</v>
      </c>
      <c r="R127" s="167">
        <f>Q127*H127</f>
        <v>0</v>
      </c>
      <c r="S127" s="167">
        <v>0</v>
      </c>
      <c r="T127" s="168">
        <f>S127*H127</f>
        <v>0</v>
      </c>
      <c r="AR127" s="18" t="s">
        <v>253</v>
      </c>
      <c r="AT127" s="18" t="s">
        <v>265</v>
      </c>
      <c r="AU127" s="18" t="s">
        <v>80</v>
      </c>
      <c r="AY127" s="18" t="s">
        <v>200</v>
      </c>
      <c r="BE127" s="169">
        <f>IF(N127="základní",J127,0)</f>
        <v>0</v>
      </c>
      <c r="BF127" s="169">
        <f>IF(N127="snížená",J127,0)</f>
        <v>0</v>
      </c>
      <c r="BG127" s="169">
        <f>IF(N127="zákl. přenesená",J127,0)</f>
        <v>0</v>
      </c>
      <c r="BH127" s="169">
        <f>IF(N127="sníž. přenesená",J127,0)</f>
        <v>0</v>
      </c>
      <c r="BI127" s="169">
        <f>IF(N127="nulová",J127,0)</f>
        <v>0</v>
      </c>
      <c r="BJ127" s="18" t="s">
        <v>23</v>
      </c>
      <c r="BK127" s="169">
        <f>ROUND(I127*H127,2)</f>
        <v>0</v>
      </c>
      <c r="BL127" s="18" t="s">
        <v>206</v>
      </c>
      <c r="BM127" s="18" t="s">
        <v>1400</v>
      </c>
    </row>
    <row r="128" spans="2:47" s="1" customFormat="1" ht="22.5" customHeight="1">
      <c r="B128" s="35"/>
      <c r="D128" s="170" t="s">
        <v>392</v>
      </c>
      <c r="F128" s="201" t="s">
        <v>1399</v>
      </c>
      <c r="I128" s="133"/>
      <c r="L128" s="35"/>
      <c r="M128" s="64"/>
      <c r="N128" s="36"/>
      <c r="O128" s="36"/>
      <c r="P128" s="36"/>
      <c r="Q128" s="36"/>
      <c r="R128" s="36"/>
      <c r="S128" s="36"/>
      <c r="T128" s="65"/>
      <c r="AT128" s="18" t="s">
        <v>392</v>
      </c>
      <c r="AU128" s="18" t="s">
        <v>80</v>
      </c>
    </row>
    <row r="129" spans="2:65" s="1" customFormat="1" ht="22.5" customHeight="1">
      <c r="B129" s="157"/>
      <c r="C129" s="202" t="s">
        <v>382</v>
      </c>
      <c r="D129" s="202" t="s">
        <v>265</v>
      </c>
      <c r="E129" s="203" t="s">
        <v>1401</v>
      </c>
      <c r="F129" s="204" t="s">
        <v>1402</v>
      </c>
      <c r="G129" s="205" t="s">
        <v>840</v>
      </c>
      <c r="H129" s="206">
        <v>55</v>
      </c>
      <c r="I129" s="207"/>
      <c r="J129" s="208">
        <f>ROUND(I129*H129,2)</f>
        <v>0</v>
      </c>
      <c r="K129" s="204" t="s">
        <v>78</v>
      </c>
      <c r="L129" s="209"/>
      <c r="M129" s="210" t="s">
        <v>78</v>
      </c>
      <c r="N129" s="211" t="s">
        <v>50</v>
      </c>
      <c r="O129" s="36"/>
      <c r="P129" s="167">
        <f>O129*H129</f>
        <v>0</v>
      </c>
      <c r="Q129" s="167">
        <v>0</v>
      </c>
      <c r="R129" s="167">
        <f>Q129*H129</f>
        <v>0</v>
      </c>
      <c r="S129" s="167">
        <v>0</v>
      </c>
      <c r="T129" s="168">
        <f>S129*H129</f>
        <v>0</v>
      </c>
      <c r="AR129" s="18" t="s">
        <v>253</v>
      </c>
      <c r="AT129" s="18" t="s">
        <v>265</v>
      </c>
      <c r="AU129" s="18" t="s">
        <v>80</v>
      </c>
      <c r="AY129" s="18" t="s">
        <v>200</v>
      </c>
      <c r="BE129" s="169">
        <f>IF(N129="základní",J129,0)</f>
        <v>0</v>
      </c>
      <c r="BF129" s="169">
        <f>IF(N129="snížená",J129,0)</f>
        <v>0</v>
      </c>
      <c r="BG129" s="169">
        <f>IF(N129="zákl. přenesená",J129,0)</f>
        <v>0</v>
      </c>
      <c r="BH129" s="169">
        <f>IF(N129="sníž. přenesená",J129,0)</f>
        <v>0</v>
      </c>
      <c r="BI129" s="169">
        <f>IF(N129="nulová",J129,0)</f>
        <v>0</v>
      </c>
      <c r="BJ129" s="18" t="s">
        <v>23</v>
      </c>
      <c r="BK129" s="169">
        <f>ROUND(I129*H129,2)</f>
        <v>0</v>
      </c>
      <c r="BL129" s="18" t="s">
        <v>206</v>
      </c>
      <c r="BM129" s="18" t="s">
        <v>1403</v>
      </c>
    </row>
    <row r="130" spans="2:47" s="1" customFormat="1" ht="22.5" customHeight="1">
      <c r="B130" s="35"/>
      <c r="D130" s="170" t="s">
        <v>392</v>
      </c>
      <c r="F130" s="201" t="s">
        <v>1402</v>
      </c>
      <c r="I130" s="133"/>
      <c r="L130" s="35"/>
      <c r="M130" s="64"/>
      <c r="N130" s="36"/>
      <c r="O130" s="36"/>
      <c r="P130" s="36"/>
      <c r="Q130" s="36"/>
      <c r="R130" s="36"/>
      <c r="S130" s="36"/>
      <c r="T130" s="65"/>
      <c r="AT130" s="18" t="s">
        <v>392</v>
      </c>
      <c r="AU130" s="18" t="s">
        <v>80</v>
      </c>
    </row>
    <row r="131" spans="2:65" s="1" customFormat="1" ht="22.5" customHeight="1">
      <c r="B131" s="157"/>
      <c r="C131" s="202" t="s">
        <v>388</v>
      </c>
      <c r="D131" s="202" t="s">
        <v>265</v>
      </c>
      <c r="E131" s="203" t="s">
        <v>1404</v>
      </c>
      <c r="F131" s="204" t="s">
        <v>1405</v>
      </c>
      <c r="G131" s="205" t="s">
        <v>1325</v>
      </c>
      <c r="H131" s="206">
        <v>2</v>
      </c>
      <c r="I131" s="207"/>
      <c r="J131" s="208">
        <f>ROUND(I131*H131,2)</f>
        <v>0</v>
      </c>
      <c r="K131" s="204" t="s">
        <v>78</v>
      </c>
      <c r="L131" s="209"/>
      <c r="M131" s="210" t="s">
        <v>78</v>
      </c>
      <c r="N131" s="211" t="s">
        <v>50</v>
      </c>
      <c r="O131" s="36"/>
      <c r="P131" s="167">
        <f>O131*H131</f>
        <v>0</v>
      </c>
      <c r="Q131" s="167">
        <v>0</v>
      </c>
      <c r="R131" s="167">
        <f>Q131*H131</f>
        <v>0</v>
      </c>
      <c r="S131" s="167">
        <v>0</v>
      </c>
      <c r="T131" s="168">
        <f>S131*H131</f>
        <v>0</v>
      </c>
      <c r="AR131" s="18" t="s">
        <v>253</v>
      </c>
      <c r="AT131" s="18" t="s">
        <v>265</v>
      </c>
      <c r="AU131" s="18" t="s">
        <v>80</v>
      </c>
      <c r="AY131" s="18" t="s">
        <v>200</v>
      </c>
      <c r="BE131" s="169">
        <f>IF(N131="základní",J131,0)</f>
        <v>0</v>
      </c>
      <c r="BF131" s="169">
        <f>IF(N131="snížená",J131,0)</f>
        <v>0</v>
      </c>
      <c r="BG131" s="169">
        <f>IF(N131="zákl. přenesená",J131,0)</f>
        <v>0</v>
      </c>
      <c r="BH131" s="169">
        <f>IF(N131="sníž. přenesená",J131,0)</f>
        <v>0</v>
      </c>
      <c r="BI131" s="169">
        <f>IF(N131="nulová",J131,0)</f>
        <v>0</v>
      </c>
      <c r="BJ131" s="18" t="s">
        <v>23</v>
      </c>
      <c r="BK131" s="169">
        <f>ROUND(I131*H131,2)</f>
        <v>0</v>
      </c>
      <c r="BL131" s="18" t="s">
        <v>206</v>
      </c>
      <c r="BM131" s="18" t="s">
        <v>1406</v>
      </c>
    </row>
    <row r="132" spans="2:47" s="1" customFormat="1" ht="22.5" customHeight="1">
      <c r="B132" s="35"/>
      <c r="D132" s="170" t="s">
        <v>392</v>
      </c>
      <c r="F132" s="201" t="s">
        <v>1405</v>
      </c>
      <c r="I132" s="133"/>
      <c r="L132" s="35"/>
      <c r="M132" s="64"/>
      <c r="N132" s="36"/>
      <c r="O132" s="36"/>
      <c r="P132" s="36"/>
      <c r="Q132" s="36"/>
      <c r="R132" s="36"/>
      <c r="S132" s="36"/>
      <c r="T132" s="65"/>
      <c r="AT132" s="18" t="s">
        <v>392</v>
      </c>
      <c r="AU132" s="18" t="s">
        <v>80</v>
      </c>
    </row>
    <row r="133" spans="2:65" s="1" customFormat="1" ht="22.5" customHeight="1">
      <c r="B133" s="157"/>
      <c r="C133" s="202" t="s">
        <v>395</v>
      </c>
      <c r="D133" s="202" t="s">
        <v>265</v>
      </c>
      <c r="E133" s="203" t="s">
        <v>1407</v>
      </c>
      <c r="F133" s="204" t="s">
        <v>1408</v>
      </c>
      <c r="G133" s="205" t="s">
        <v>840</v>
      </c>
      <c r="H133" s="206">
        <v>100</v>
      </c>
      <c r="I133" s="207"/>
      <c r="J133" s="208">
        <f>ROUND(I133*H133,2)</f>
        <v>0</v>
      </c>
      <c r="K133" s="204" t="s">
        <v>78</v>
      </c>
      <c r="L133" s="209"/>
      <c r="M133" s="210" t="s">
        <v>78</v>
      </c>
      <c r="N133" s="211" t="s">
        <v>50</v>
      </c>
      <c r="O133" s="36"/>
      <c r="P133" s="167">
        <f>O133*H133</f>
        <v>0</v>
      </c>
      <c r="Q133" s="167">
        <v>0</v>
      </c>
      <c r="R133" s="167">
        <f>Q133*H133</f>
        <v>0</v>
      </c>
      <c r="S133" s="167">
        <v>0</v>
      </c>
      <c r="T133" s="168">
        <f>S133*H133</f>
        <v>0</v>
      </c>
      <c r="AR133" s="18" t="s">
        <v>253</v>
      </c>
      <c r="AT133" s="18" t="s">
        <v>265</v>
      </c>
      <c r="AU133" s="18" t="s">
        <v>80</v>
      </c>
      <c r="AY133" s="18" t="s">
        <v>200</v>
      </c>
      <c r="BE133" s="169">
        <f>IF(N133="základní",J133,0)</f>
        <v>0</v>
      </c>
      <c r="BF133" s="169">
        <f>IF(N133="snížená",J133,0)</f>
        <v>0</v>
      </c>
      <c r="BG133" s="169">
        <f>IF(N133="zákl. přenesená",J133,0)</f>
        <v>0</v>
      </c>
      <c r="BH133" s="169">
        <f>IF(N133="sníž. přenesená",J133,0)</f>
        <v>0</v>
      </c>
      <c r="BI133" s="169">
        <f>IF(N133="nulová",J133,0)</f>
        <v>0</v>
      </c>
      <c r="BJ133" s="18" t="s">
        <v>23</v>
      </c>
      <c r="BK133" s="169">
        <f>ROUND(I133*H133,2)</f>
        <v>0</v>
      </c>
      <c r="BL133" s="18" t="s">
        <v>206</v>
      </c>
      <c r="BM133" s="18" t="s">
        <v>1409</v>
      </c>
    </row>
    <row r="134" spans="2:47" s="1" customFormat="1" ht="22.5" customHeight="1">
      <c r="B134" s="35"/>
      <c r="D134" s="172" t="s">
        <v>392</v>
      </c>
      <c r="F134" s="185" t="s">
        <v>1408</v>
      </c>
      <c r="I134" s="133"/>
      <c r="L134" s="35"/>
      <c r="M134" s="221"/>
      <c r="N134" s="222"/>
      <c r="O134" s="222"/>
      <c r="P134" s="222"/>
      <c r="Q134" s="222"/>
      <c r="R134" s="222"/>
      <c r="S134" s="222"/>
      <c r="T134" s="223"/>
      <c r="AT134" s="18" t="s">
        <v>392</v>
      </c>
      <c r="AU134" s="18" t="s">
        <v>80</v>
      </c>
    </row>
    <row r="135" spans="2:12" s="1" customFormat="1" ht="6.75" customHeight="1">
      <c r="B135" s="50"/>
      <c r="C135" s="51"/>
      <c r="D135" s="51"/>
      <c r="E135" s="51"/>
      <c r="F135" s="51"/>
      <c r="G135" s="51"/>
      <c r="H135" s="51"/>
      <c r="I135" s="118"/>
      <c r="J135" s="51"/>
      <c r="K135" s="51"/>
      <c r="L135" s="35"/>
    </row>
    <row r="521" ht="13.5">
      <c r="AT521" s="189"/>
    </row>
  </sheetData>
  <sheetProtection password="CC35" sheet="1" objects="1" scenarios="1" formatColumns="0" formatRows="0" sort="0" autoFilter="0"/>
  <autoFilter ref="C75:K75"/>
  <mergeCells count="9">
    <mergeCell ref="E68:H68"/>
    <mergeCell ref="G1:H1"/>
    <mergeCell ref="L2:V2"/>
    <mergeCell ref="E7:H7"/>
    <mergeCell ref="E9:H9"/>
    <mergeCell ref="E24:H24"/>
    <mergeCell ref="E45:H45"/>
    <mergeCell ref="E47:H47"/>
    <mergeCell ref="E66:H66"/>
  </mergeCells>
  <hyperlinks>
    <hyperlink ref="F1:G1" location="C2" tooltip="Krycí list soupisu" display="1) Krycí list soupisu"/>
    <hyperlink ref="G1:H1" location="C54" tooltip="Rekapitulace" display="2) Rekapitulace"/>
    <hyperlink ref="J1" location="C75"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52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53"/>
      <c r="C1" s="253"/>
      <c r="D1" s="252" t="s">
        <v>1</v>
      </c>
      <c r="E1" s="253"/>
      <c r="F1" s="254" t="s">
        <v>1802</v>
      </c>
      <c r="G1" s="378" t="s">
        <v>1803</v>
      </c>
      <c r="H1" s="378"/>
      <c r="I1" s="259"/>
      <c r="J1" s="254" t="s">
        <v>1804</v>
      </c>
      <c r="K1" s="252" t="s">
        <v>108</v>
      </c>
      <c r="L1" s="254" t="s">
        <v>1805</v>
      </c>
      <c r="M1" s="254"/>
      <c r="N1" s="254"/>
      <c r="O1" s="254"/>
      <c r="P1" s="254"/>
      <c r="Q1" s="254"/>
      <c r="R1" s="254"/>
      <c r="S1" s="254"/>
      <c r="T1" s="254"/>
      <c r="U1" s="250"/>
      <c r="V1" s="250"/>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42"/>
      <c r="M2" s="342"/>
      <c r="N2" s="342"/>
      <c r="O2" s="342"/>
      <c r="P2" s="342"/>
      <c r="Q2" s="342"/>
      <c r="R2" s="342"/>
      <c r="S2" s="342"/>
      <c r="T2" s="342"/>
      <c r="U2" s="342"/>
      <c r="V2" s="342"/>
      <c r="AT2" s="18" t="s">
        <v>101</v>
      </c>
    </row>
    <row r="3" spans="2:46" ht="6.75" customHeight="1">
      <c r="B3" s="19"/>
      <c r="C3" s="20"/>
      <c r="D3" s="20"/>
      <c r="E3" s="20"/>
      <c r="F3" s="20"/>
      <c r="G3" s="20"/>
      <c r="H3" s="20"/>
      <c r="I3" s="94"/>
      <c r="J3" s="20"/>
      <c r="K3" s="21"/>
      <c r="AT3" s="18" t="s">
        <v>88</v>
      </c>
    </row>
    <row r="4" spans="2:46" ht="36.75" customHeight="1">
      <c r="B4" s="22"/>
      <c r="C4" s="23"/>
      <c r="D4" s="24" t="s">
        <v>113</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79" t="str">
        <f>'Rekapitulace stavby'!K6</f>
        <v>Oprava komunikace Dr. M. Horákové v úseku Melantrichova – Hradební</v>
      </c>
      <c r="F7" s="371"/>
      <c r="G7" s="371"/>
      <c r="H7" s="371"/>
      <c r="I7" s="95"/>
      <c r="J7" s="23"/>
      <c r="K7" s="25"/>
    </row>
    <row r="8" spans="2:11" s="1" customFormat="1" ht="15">
      <c r="B8" s="35"/>
      <c r="C8" s="36"/>
      <c r="D8" s="31" t="s">
        <v>123</v>
      </c>
      <c r="E8" s="36"/>
      <c r="F8" s="36"/>
      <c r="G8" s="36"/>
      <c r="H8" s="36"/>
      <c r="I8" s="96"/>
      <c r="J8" s="36"/>
      <c r="K8" s="39"/>
    </row>
    <row r="9" spans="2:11" s="1" customFormat="1" ht="36.75" customHeight="1">
      <c r="B9" s="35"/>
      <c r="C9" s="36"/>
      <c r="D9" s="36"/>
      <c r="E9" s="380" t="s">
        <v>1410</v>
      </c>
      <c r="F9" s="364"/>
      <c r="G9" s="364"/>
      <c r="H9" s="364"/>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98</v>
      </c>
      <c r="G11" s="36"/>
      <c r="H11" s="36"/>
      <c r="I11" s="97" t="s">
        <v>21</v>
      </c>
      <c r="J11" s="29" t="s">
        <v>78</v>
      </c>
      <c r="K11" s="39"/>
    </row>
    <row r="12" spans="2:11" s="1" customFormat="1" ht="14.25" customHeight="1">
      <c r="B12" s="35"/>
      <c r="C12" s="36"/>
      <c r="D12" s="31" t="s">
        <v>24</v>
      </c>
      <c r="E12" s="36"/>
      <c r="F12" s="29" t="s">
        <v>25</v>
      </c>
      <c r="G12" s="36"/>
      <c r="H12" s="36"/>
      <c r="I12" s="97" t="s">
        <v>26</v>
      </c>
      <c r="J12" s="98" t="str">
        <f>'Rekapitulace stavby'!AN8</f>
        <v>3.3.2016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30</v>
      </c>
      <c r="E14" s="36"/>
      <c r="F14" s="36"/>
      <c r="G14" s="36"/>
      <c r="H14" s="36"/>
      <c r="I14" s="97" t="s">
        <v>31</v>
      </c>
      <c r="J14" s="29" t="s">
        <v>32</v>
      </c>
      <c r="K14" s="39"/>
    </row>
    <row r="15" spans="2:11" s="1" customFormat="1" ht="18" customHeight="1">
      <c r="B15" s="35"/>
      <c r="C15" s="36"/>
      <c r="D15" s="36"/>
      <c r="E15" s="29" t="s">
        <v>33</v>
      </c>
      <c r="F15" s="36"/>
      <c r="G15" s="36"/>
      <c r="H15" s="36"/>
      <c r="I15" s="97" t="s">
        <v>34</v>
      </c>
      <c r="J15" s="29" t="s">
        <v>35</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36</v>
      </c>
      <c r="E17" s="36"/>
      <c r="F17" s="36"/>
      <c r="G17" s="36"/>
      <c r="H17" s="36"/>
      <c r="I17" s="97" t="s">
        <v>31</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34</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38</v>
      </c>
      <c r="E20" s="36"/>
      <c r="F20" s="36"/>
      <c r="G20" s="36"/>
      <c r="H20" s="36"/>
      <c r="I20" s="97" t="s">
        <v>31</v>
      </c>
      <c r="J20" s="29" t="s">
        <v>39</v>
      </c>
      <c r="K20" s="39"/>
    </row>
    <row r="21" spans="2:11" s="1" customFormat="1" ht="18" customHeight="1">
      <c r="B21" s="35"/>
      <c r="C21" s="36"/>
      <c r="D21" s="36"/>
      <c r="E21" s="29" t="s">
        <v>40</v>
      </c>
      <c r="F21" s="36"/>
      <c r="G21" s="36"/>
      <c r="H21" s="36"/>
      <c r="I21" s="97" t="s">
        <v>34</v>
      </c>
      <c r="J21" s="29" t="s">
        <v>41</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43</v>
      </c>
      <c r="E23" s="36"/>
      <c r="F23" s="36"/>
      <c r="G23" s="36"/>
      <c r="H23" s="36"/>
      <c r="I23" s="96"/>
      <c r="J23" s="36"/>
      <c r="K23" s="39"/>
    </row>
    <row r="24" spans="2:11" s="6" customFormat="1" ht="22.5" customHeight="1">
      <c r="B24" s="99"/>
      <c r="C24" s="100"/>
      <c r="D24" s="100"/>
      <c r="E24" s="374" t="s">
        <v>78</v>
      </c>
      <c r="F24" s="381"/>
      <c r="G24" s="381"/>
      <c r="H24" s="381"/>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4"/>
      <c r="J26" s="62"/>
      <c r="K26" s="105"/>
    </row>
    <row r="27" spans="2:11" s="1" customFormat="1" ht="24.75" customHeight="1">
      <c r="B27" s="35"/>
      <c r="C27" s="36"/>
      <c r="D27" s="106" t="s">
        <v>45</v>
      </c>
      <c r="E27" s="36"/>
      <c r="F27" s="36"/>
      <c r="G27" s="36"/>
      <c r="H27" s="36"/>
      <c r="I27" s="96"/>
      <c r="J27" s="107">
        <f>ROUND(J76,2)</f>
        <v>0</v>
      </c>
      <c r="K27" s="39"/>
    </row>
    <row r="28" spans="2:11" s="1" customFormat="1" ht="6.75" customHeight="1">
      <c r="B28" s="35"/>
      <c r="C28" s="36"/>
      <c r="D28" s="62"/>
      <c r="E28" s="62"/>
      <c r="F28" s="62"/>
      <c r="G28" s="62"/>
      <c r="H28" s="62"/>
      <c r="I28" s="104"/>
      <c r="J28" s="62"/>
      <c r="K28" s="105"/>
    </row>
    <row r="29" spans="2:11" s="1" customFormat="1" ht="14.25" customHeight="1">
      <c r="B29" s="35"/>
      <c r="C29" s="36"/>
      <c r="D29" s="36"/>
      <c r="E29" s="36"/>
      <c r="F29" s="40" t="s">
        <v>47</v>
      </c>
      <c r="G29" s="36"/>
      <c r="H29" s="36"/>
      <c r="I29" s="108" t="s">
        <v>46</v>
      </c>
      <c r="J29" s="40" t="s">
        <v>48</v>
      </c>
      <c r="K29" s="39"/>
    </row>
    <row r="30" spans="2:11" s="1" customFormat="1" ht="14.25" customHeight="1">
      <c r="B30" s="35"/>
      <c r="C30" s="36"/>
      <c r="D30" s="43" t="s">
        <v>49</v>
      </c>
      <c r="E30" s="43" t="s">
        <v>50</v>
      </c>
      <c r="F30" s="109">
        <f>ROUND(SUM(BE76:BE146),2)</f>
        <v>0</v>
      </c>
      <c r="G30" s="36"/>
      <c r="H30" s="36"/>
      <c r="I30" s="110">
        <v>0.21</v>
      </c>
      <c r="J30" s="109">
        <f>ROUND(ROUND((SUM(BE76:BE146)),2)*I30,2)</f>
        <v>0</v>
      </c>
      <c r="K30" s="39"/>
    </row>
    <row r="31" spans="2:11" s="1" customFormat="1" ht="14.25" customHeight="1">
      <c r="B31" s="35"/>
      <c r="C31" s="36"/>
      <c r="D31" s="36"/>
      <c r="E31" s="43" t="s">
        <v>51</v>
      </c>
      <c r="F31" s="109">
        <f>ROUND(SUM(BF76:BF146),2)</f>
        <v>0</v>
      </c>
      <c r="G31" s="36"/>
      <c r="H31" s="36"/>
      <c r="I31" s="110">
        <v>0.15</v>
      </c>
      <c r="J31" s="109">
        <f>ROUND(ROUND((SUM(BF76:BF146)),2)*I31,2)</f>
        <v>0</v>
      </c>
      <c r="K31" s="39"/>
    </row>
    <row r="32" spans="2:11" s="1" customFormat="1" ht="14.25" customHeight="1" hidden="1">
      <c r="B32" s="35"/>
      <c r="C32" s="36"/>
      <c r="D32" s="36"/>
      <c r="E32" s="43" t="s">
        <v>52</v>
      </c>
      <c r="F32" s="109">
        <f>ROUND(SUM(BG76:BG146),2)</f>
        <v>0</v>
      </c>
      <c r="G32" s="36"/>
      <c r="H32" s="36"/>
      <c r="I32" s="110">
        <v>0.21</v>
      </c>
      <c r="J32" s="109">
        <v>0</v>
      </c>
      <c r="K32" s="39"/>
    </row>
    <row r="33" spans="2:11" s="1" customFormat="1" ht="14.25" customHeight="1" hidden="1">
      <c r="B33" s="35"/>
      <c r="C33" s="36"/>
      <c r="D33" s="36"/>
      <c r="E33" s="43" t="s">
        <v>53</v>
      </c>
      <c r="F33" s="109">
        <f>ROUND(SUM(BH76:BH146),2)</f>
        <v>0</v>
      </c>
      <c r="G33" s="36"/>
      <c r="H33" s="36"/>
      <c r="I33" s="110">
        <v>0.15</v>
      </c>
      <c r="J33" s="109">
        <v>0</v>
      </c>
      <c r="K33" s="39"/>
    </row>
    <row r="34" spans="2:11" s="1" customFormat="1" ht="14.25" customHeight="1" hidden="1">
      <c r="B34" s="35"/>
      <c r="C34" s="36"/>
      <c r="D34" s="36"/>
      <c r="E34" s="43" t="s">
        <v>54</v>
      </c>
      <c r="F34" s="109">
        <f>ROUND(SUM(BI76:BI146),2)</f>
        <v>0</v>
      </c>
      <c r="G34" s="36"/>
      <c r="H34" s="36"/>
      <c r="I34" s="110">
        <v>0</v>
      </c>
      <c r="J34" s="109">
        <v>0</v>
      </c>
      <c r="K34" s="39"/>
    </row>
    <row r="35" spans="2:11" s="1" customFormat="1" ht="6.75" customHeight="1">
      <c r="B35" s="35"/>
      <c r="C35" s="36"/>
      <c r="D35" s="36"/>
      <c r="E35" s="36"/>
      <c r="F35" s="36"/>
      <c r="G35" s="36"/>
      <c r="H35" s="36"/>
      <c r="I35" s="96"/>
      <c r="J35" s="36"/>
      <c r="K35" s="39"/>
    </row>
    <row r="36" spans="2:11" s="1" customFormat="1" ht="24.75" customHeight="1">
      <c r="B36" s="35"/>
      <c r="C36" s="111"/>
      <c r="D36" s="112" t="s">
        <v>55</v>
      </c>
      <c r="E36" s="66"/>
      <c r="F36" s="66"/>
      <c r="G36" s="113" t="s">
        <v>56</v>
      </c>
      <c r="H36" s="114" t="s">
        <v>57</v>
      </c>
      <c r="I36" s="115"/>
      <c r="J36" s="116">
        <f>SUM(J27:J34)</f>
        <v>0</v>
      </c>
      <c r="K36" s="117"/>
    </row>
    <row r="37" spans="2:11" s="1" customFormat="1" ht="14.25" customHeight="1">
      <c r="B37" s="50"/>
      <c r="C37" s="51"/>
      <c r="D37" s="51"/>
      <c r="E37" s="51"/>
      <c r="F37" s="51"/>
      <c r="G37" s="51"/>
      <c r="H37" s="51"/>
      <c r="I37" s="118"/>
      <c r="J37" s="51"/>
      <c r="K37" s="52"/>
    </row>
    <row r="41" spans="2:11" s="1" customFormat="1" ht="6.75" customHeight="1">
      <c r="B41" s="53"/>
      <c r="C41" s="54"/>
      <c r="D41" s="54"/>
      <c r="E41" s="54"/>
      <c r="F41" s="54"/>
      <c r="G41" s="54"/>
      <c r="H41" s="54"/>
      <c r="I41" s="119"/>
      <c r="J41" s="54"/>
      <c r="K41" s="120"/>
    </row>
    <row r="42" spans="2:11" s="1" customFormat="1" ht="36.75" customHeight="1">
      <c r="B42" s="35"/>
      <c r="C42" s="24" t="s">
        <v>173</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79" t="str">
        <f>E7</f>
        <v>Oprava komunikace Dr. M. Horákové v úseku Melantrichova – Hradební</v>
      </c>
      <c r="F45" s="364"/>
      <c r="G45" s="364"/>
      <c r="H45" s="364"/>
      <c r="I45" s="96"/>
      <c r="J45" s="36"/>
      <c r="K45" s="39"/>
    </row>
    <row r="46" spans="2:11" s="1" customFormat="1" ht="14.25" customHeight="1">
      <c r="B46" s="35"/>
      <c r="C46" s="31" t="s">
        <v>123</v>
      </c>
      <c r="D46" s="36"/>
      <c r="E46" s="36"/>
      <c r="F46" s="36"/>
      <c r="G46" s="36"/>
      <c r="H46" s="36"/>
      <c r="I46" s="96"/>
      <c r="J46" s="36"/>
      <c r="K46" s="39"/>
    </row>
    <row r="47" spans="2:11" s="1" customFormat="1" ht="23.25" customHeight="1">
      <c r="B47" s="35"/>
      <c r="C47" s="36"/>
      <c r="D47" s="36"/>
      <c r="E47" s="380" t="str">
        <f>E9</f>
        <v>05 - SO 401 - Veřejné osvětlení</v>
      </c>
      <c r="F47" s="364"/>
      <c r="G47" s="364"/>
      <c r="H47" s="364"/>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24</v>
      </c>
      <c r="D49" s="36"/>
      <c r="E49" s="36"/>
      <c r="F49" s="29" t="str">
        <f>F12</f>
        <v>Liberec</v>
      </c>
      <c r="G49" s="36"/>
      <c r="H49" s="36"/>
      <c r="I49" s="97" t="s">
        <v>26</v>
      </c>
      <c r="J49" s="98" t="str">
        <f>IF(J12="","",J12)</f>
        <v>3.3.2016</v>
      </c>
      <c r="K49" s="39"/>
    </row>
    <row r="50" spans="2:11" s="1" customFormat="1" ht="6.75" customHeight="1">
      <c r="B50" s="35"/>
      <c r="C50" s="36"/>
      <c r="D50" s="36"/>
      <c r="E50" s="36"/>
      <c r="F50" s="36"/>
      <c r="G50" s="36"/>
      <c r="H50" s="36"/>
      <c r="I50" s="96"/>
      <c r="J50" s="36"/>
      <c r="K50" s="39"/>
    </row>
    <row r="51" spans="2:11" s="1" customFormat="1" ht="15">
      <c r="B51" s="35"/>
      <c r="C51" s="31" t="s">
        <v>30</v>
      </c>
      <c r="D51" s="36"/>
      <c r="E51" s="36"/>
      <c r="F51" s="29" t="str">
        <f>E15</f>
        <v>Statutární město Liberec</v>
      </c>
      <c r="G51" s="36"/>
      <c r="H51" s="36"/>
      <c r="I51" s="97" t="s">
        <v>38</v>
      </c>
      <c r="J51" s="29" t="str">
        <f>E21</f>
        <v>SNOWPLAN, spol. s r.o.</v>
      </c>
      <c r="K51" s="39"/>
    </row>
    <row r="52" spans="2:11" s="1" customFormat="1" ht="14.25" customHeight="1">
      <c r="B52" s="35"/>
      <c r="C52" s="31" t="s">
        <v>36</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1" t="s">
        <v>174</v>
      </c>
      <c r="D54" s="111"/>
      <c r="E54" s="111"/>
      <c r="F54" s="111"/>
      <c r="G54" s="111"/>
      <c r="H54" s="111"/>
      <c r="I54" s="122"/>
      <c r="J54" s="123" t="s">
        <v>175</v>
      </c>
      <c r="K54" s="124"/>
    </row>
    <row r="55" spans="2:11" s="1" customFormat="1" ht="9.75" customHeight="1">
      <c r="B55" s="35"/>
      <c r="C55" s="36"/>
      <c r="D55" s="36"/>
      <c r="E55" s="36"/>
      <c r="F55" s="36"/>
      <c r="G55" s="36"/>
      <c r="H55" s="36"/>
      <c r="I55" s="96"/>
      <c r="J55" s="36"/>
      <c r="K55" s="39"/>
    </row>
    <row r="56" spans="2:47" s="1" customFormat="1" ht="29.25" customHeight="1">
      <c r="B56" s="35"/>
      <c r="C56" s="125" t="s">
        <v>176</v>
      </c>
      <c r="D56" s="36"/>
      <c r="E56" s="36"/>
      <c r="F56" s="36"/>
      <c r="G56" s="36"/>
      <c r="H56" s="36"/>
      <c r="I56" s="96"/>
      <c r="J56" s="107">
        <f>J76</f>
        <v>0</v>
      </c>
      <c r="K56" s="39"/>
      <c r="AU56" s="18" t="s">
        <v>177</v>
      </c>
    </row>
    <row r="57" spans="2:11" s="1" customFormat="1" ht="21.75" customHeight="1">
      <c r="B57" s="35"/>
      <c r="C57" s="36"/>
      <c r="D57" s="36"/>
      <c r="E57" s="36"/>
      <c r="F57" s="36"/>
      <c r="G57" s="36"/>
      <c r="H57" s="36"/>
      <c r="I57" s="96"/>
      <c r="J57" s="36"/>
      <c r="K57" s="39"/>
    </row>
    <row r="58" spans="2:11" s="1" customFormat="1" ht="6.75" customHeight="1">
      <c r="B58" s="50"/>
      <c r="C58" s="51"/>
      <c r="D58" s="51"/>
      <c r="E58" s="51"/>
      <c r="F58" s="51"/>
      <c r="G58" s="51"/>
      <c r="H58" s="51"/>
      <c r="I58" s="118"/>
      <c r="J58" s="51"/>
      <c r="K58" s="52"/>
    </row>
    <row r="62" spans="2:12" s="1" customFormat="1" ht="6.75" customHeight="1">
      <c r="B62" s="53"/>
      <c r="C62" s="54"/>
      <c r="D62" s="54"/>
      <c r="E62" s="54"/>
      <c r="F62" s="54"/>
      <c r="G62" s="54"/>
      <c r="H62" s="54"/>
      <c r="I62" s="119"/>
      <c r="J62" s="54"/>
      <c r="K62" s="54"/>
      <c r="L62" s="35"/>
    </row>
    <row r="63" spans="2:12" s="1" customFormat="1" ht="36.75" customHeight="1">
      <c r="B63" s="35"/>
      <c r="C63" s="55" t="s">
        <v>185</v>
      </c>
      <c r="I63" s="133"/>
      <c r="L63" s="35"/>
    </row>
    <row r="64" spans="2:12" s="1" customFormat="1" ht="6.75" customHeight="1">
      <c r="B64" s="35"/>
      <c r="I64" s="133"/>
      <c r="L64" s="35"/>
    </row>
    <row r="65" spans="2:12" s="1" customFormat="1" ht="14.25" customHeight="1">
      <c r="B65" s="35"/>
      <c r="C65" s="57" t="s">
        <v>16</v>
      </c>
      <c r="I65" s="133"/>
      <c r="L65" s="35"/>
    </row>
    <row r="66" spans="2:12" s="1" customFormat="1" ht="22.5" customHeight="1">
      <c r="B66" s="35"/>
      <c r="E66" s="382" t="str">
        <f>E7</f>
        <v>Oprava komunikace Dr. M. Horákové v úseku Melantrichova – Hradební</v>
      </c>
      <c r="F66" s="359"/>
      <c r="G66" s="359"/>
      <c r="H66" s="359"/>
      <c r="I66" s="133"/>
      <c r="L66" s="35"/>
    </row>
    <row r="67" spans="2:12" s="1" customFormat="1" ht="14.25" customHeight="1">
      <c r="B67" s="35"/>
      <c r="C67" s="57" t="s">
        <v>123</v>
      </c>
      <c r="I67" s="133"/>
      <c r="L67" s="35"/>
    </row>
    <row r="68" spans="2:12" s="1" customFormat="1" ht="23.25" customHeight="1">
      <c r="B68" s="35"/>
      <c r="E68" s="356" t="str">
        <f>E9</f>
        <v>05 - SO 401 - Veřejné osvětlení</v>
      </c>
      <c r="F68" s="359"/>
      <c r="G68" s="359"/>
      <c r="H68" s="359"/>
      <c r="I68" s="133"/>
      <c r="L68" s="35"/>
    </row>
    <row r="69" spans="2:12" s="1" customFormat="1" ht="6.75" customHeight="1">
      <c r="B69" s="35"/>
      <c r="I69" s="133"/>
      <c r="L69" s="35"/>
    </row>
    <row r="70" spans="2:12" s="1" customFormat="1" ht="18" customHeight="1">
      <c r="B70" s="35"/>
      <c r="C70" s="57" t="s">
        <v>24</v>
      </c>
      <c r="F70" s="134" t="str">
        <f>F12</f>
        <v>Liberec</v>
      </c>
      <c r="I70" s="135" t="s">
        <v>26</v>
      </c>
      <c r="J70" s="61" t="str">
        <f>IF(J12="","",J12)</f>
        <v>3.3.2016</v>
      </c>
      <c r="L70" s="35"/>
    </row>
    <row r="71" spans="2:12" s="1" customFormat="1" ht="6.75" customHeight="1">
      <c r="B71" s="35"/>
      <c r="I71" s="133"/>
      <c r="L71" s="35"/>
    </row>
    <row r="72" spans="2:12" s="1" customFormat="1" ht="15">
      <c r="B72" s="35"/>
      <c r="C72" s="57" t="s">
        <v>30</v>
      </c>
      <c r="F72" s="134" t="str">
        <f>E15</f>
        <v>Statutární město Liberec</v>
      </c>
      <c r="I72" s="135" t="s">
        <v>38</v>
      </c>
      <c r="J72" s="134" t="str">
        <f>E21</f>
        <v>SNOWPLAN, spol. s r.o.</v>
      </c>
      <c r="L72" s="35"/>
    </row>
    <row r="73" spans="2:12" s="1" customFormat="1" ht="14.25" customHeight="1">
      <c r="B73" s="35"/>
      <c r="C73" s="57" t="s">
        <v>36</v>
      </c>
      <c r="F73" s="134">
        <f>IF(E18="","",E18)</f>
      </c>
      <c r="I73" s="133"/>
      <c r="L73" s="35"/>
    </row>
    <row r="74" spans="2:12" s="1" customFormat="1" ht="9.75" customHeight="1">
      <c r="B74" s="35"/>
      <c r="I74" s="133"/>
      <c r="L74" s="35"/>
    </row>
    <row r="75" spans="2:20" s="8" customFormat="1" ht="29.25" customHeight="1">
      <c r="B75" s="136"/>
      <c r="C75" s="137" t="s">
        <v>186</v>
      </c>
      <c r="D75" s="138" t="s">
        <v>64</v>
      </c>
      <c r="E75" s="138" t="s">
        <v>60</v>
      </c>
      <c r="F75" s="138" t="s">
        <v>187</v>
      </c>
      <c r="G75" s="138" t="s">
        <v>188</v>
      </c>
      <c r="H75" s="138" t="s">
        <v>189</v>
      </c>
      <c r="I75" s="139" t="s">
        <v>190</v>
      </c>
      <c r="J75" s="138" t="s">
        <v>175</v>
      </c>
      <c r="K75" s="140" t="s">
        <v>191</v>
      </c>
      <c r="L75" s="136"/>
      <c r="M75" s="68" t="s">
        <v>192</v>
      </c>
      <c r="N75" s="69" t="s">
        <v>49</v>
      </c>
      <c r="O75" s="69" t="s">
        <v>193</v>
      </c>
      <c r="P75" s="69" t="s">
        <v>194</v>
      </c>
      <c r="Q75" s="69" t="s">
        <v>195</v>
      </c>
      <c r="R75" s="69" t="s">
        <v>196</v>
      </c>
      <c r="S75" s="69" t="s">
        <v>197</v>
      </c>
      <c r="T75" s="70" t="s">
        <v>198</v>
      </c>
    </row>
    <row r="76" spans="2:63" s="1" customFormat="1" ht="29.25" customHeight="1">
      <c r="B76" s="35"/>
      <c r="C76" s="249" t="s">
        <v>176</v>
      </c>
      <c r="I76" s="133"/>
      <c r="J76" s="141">
        <f>BK76</f>
        <v>0</v>
      </c>
      <c r="L76" s="35"/>
      <c r="M76" s="71"/>
      <c r="N76" s="62"/>
      <c r="O76" s="62"/>
      <c r="P76" s="142">
        <f>SUM(P77:P146)</f>
        <v>0</v>
      </c>
      <c r="Q76" s="62"/>
      <c r="R76" s="142">
        <f>SUM(R77:R146)</f>
        <v>0</v>
      </c>
      <c r="S76" s="62"/>
      <c r="T76" s="143">
        <f>SUM(T77:T146)</f>
        <v>0</v>
      </c>
      <c r="AT76" s="18" t="s">
        <v>79</v>
      </c>
      <c r="AU76" s="18" t="s">
        <v>177</v>
      </c>
      <c r="BK76" s="144">
        <f>SUM(BK77:BK146)</f>
        <v>0</v>
      </c>
    </row>
    <row r="77" spans="2:65" s="1" customFormat="1" ht="22.5" customHeight="1">
      <c r="B77" s="157"/>
      <c r="C77" s="158" t="s">
        <v>23</v>
      </c>
      <c r="D77" s="158" t="s">
        <v>201</v>
      </c>
      <c r="E77" s="159" t="s">
        <v>1336</v>
      </c>
      <c r="F77" s="160" t="s">
        <v>1337</v>
      </c>
      <c r="G77" s="161" t="s">
        <v>1325</v>
      </c>
      <c r="H77" s="162">
        <v>12</v>
      </c>
      <c r="I77" s="163"/>
      <c r="J77" s="164">
        <f>ROUND(I77*H77,2)</f>
        <v>0</v>
      </c>
      <c r="K77" s="160" t="s">
        <v>78</v>
      </c>
      <c r="L77" s="35"/>
      <c r="M77" s="165" t="s">
        <v>78</v>
      </c>
      <c r="N77" s="166" t="s">
        <v>50</v>
      </c>
      <c r="O77" s="36"/>
      <c r="P77" s="167">
        <f>O77*H77</f>
        <v>0</v>
      </c>
      <c r="Q77" s="167">
        <v>0</v>
      </c>
      <c r="R77" s="167">
        <f>Q77*H77</f>
        <v>0</v>
      </c>
      <c r="S77" s="167">
        <v>0</v>
      </c>
      <c r="T77" s="168">
        <f>S77*H77</f>
        <v>0</v>
      </c>
      <c r="AR77" s="18" t="s">
        <v>206</v>
      </c>
      <c r="AT77" s="18" t="s">
        <v>201</v>
      </c>
      <c r="AU77" s="18" t="s">
        <v>80</v>
      </c>
      <c r="AY77" s="18" t="s">
        <v>200</v>
      </c>
      <c r="BE77" s="169">
        <f>IF(N77="základní",J77,0)</f>
        <v>0</v>
      </c>
      <c r="BF77" s="169">
        <f>IF(N77="snížená",J77,0)</f>
        <v>0</v>
      </c>
      <c r="BG77" s="169">
        <f>IF(N77="zákl. přenesená",J77,0)</f>
        <v>0</v>
      </c>
      <c r="BH77" s="169">
        <f>IF(N77="sníž. přenesená",J77,0)</f>
        <v>0</v>
      </c>
      <c r="BI77" s="169">
        <f>IF(N77="nulová",J77,0)</f>
        <v>0</v>
      </c>
      <c r="BJ77" s="18" t="s">
        <v>23</v>
      </c>
      <c r="BK77" s="169">
        <f>ROUND(I77*H77,2)</f>
        <v>0</v>
      </c>
      <c r="BL77" s="18" t="s">
        <v>206</v>
      </c>
      <c r="BM77" s="18" t="s">
        <v>1411</v>
      </c>
    </row>
    <row r="78" spans="2:47" s="1" customFormat="1" ht="22.5" customHeight="1">
      <c r="B78" s="35"/>
      <c r="D78" s="170" t="s">
        <v>392</v>
      </c>
      <c r="F78" s="201" t="s">
        <v>1337</v>
      </c>
      <c r="I78" s="133"/>
      <c r="L78" s="35"/>
      <c r="M78" s="64"/>
      <c r="N78" s="36"/>
      <c r="O78" s="36"/>
      <c r="P78" s="36"/>
      <c r="Q78" s="36"/>
      <c r="R78" s="36"/>
      <c r="S78" s="36"/>
      <c r="T78" s="65"/>
      <c r="AT78" s="18" t="s">
        <v>392</v>
      </c>
      <c r="AU78" s="18" t="s">
        <v>80</v>
      </c>
    </row>
    <row r="79" spans="2:65" s="1" customFormat="1" ht="22.5" customHeight="1">
      <c r="B79" s="157"/>
      <c r="C79" s="158" t="s">
        <v>88</v>
      </c>
      <c r="D79" s="158" t="s">
        <v>201</v>
      </c>
      <c r="E79" s="159" t="s">
        <v>1339</v>
      </c>
      <c r="F79" s="160" t="s">
        <v>1340</v>
      </c>
      <c r="G79" s="161" t="s">
        <v>1325</v>
      </c>
      <c r="H79" s="162">
        <v>12</v>
      </c>
      <c r="I79" s="163"/>
      <c r="J79" s="164">
        <f>ROUND(I79*H79,2)</f>
        <v>0</v>
      </c>
      <c r="K79" s="160" t="s">
        <v>78</v>
      </c>
      <c r="L79" s="35"/>
      <c r="M79" s="165" t="s">
        <v>78</v>
      </c>
      <c r="N79" s="166" t="s">
        <v>50</v>
      </c>
      <c r="O79" s="36"/>
      <c r="P79" s="167">
        <f>O79*H79</f>
        <v>0</v>
      </c>
      <c r="Q79" s="167">
        <v>0</v>
      </c>
      <c r="R79" s="167">
        <f>Q79*H79</f>
        <v>0</v>
      </c>
      <c r="S79" s="167">
        <v>0</v>
      </c>
      <c r="T79" s="168">
        <f>S79*H79</f>
        <v>0</v>
      </c>
      <c r="AR79" s="18" t="s">
        <v>206</v>
      </c>
      <c r="AT79" s="18" t="s">
        <v>201</v>
      </c>
      <c r="AU79" s="18" t="s">
        <v>80</v>
      </c>
      <c r="AY79" s="18" t="s">
        <v>200</v>
      </c>
      <c r="BE79" s="169">
        <f>IF(N79="základní",J79,0)</f>
        <v>0</v>
      </c>
      <c r="BF79" s="169">
        <f>IF(N79="snížená",J79,0)</f>
        <v>0</v>
      </c>
      <c r="BG79" s="169">
        <f>IF(N79="zákl. přenesená",J79,0)</f>
        <v>0</v>
      </c>
      <c r="BH79" s="169">
        <f>IF(N79="sníž. přenesená",J79,0)</f>
        <v>0</v>
      </c>
      <c r="BI79" s="169">
        <f>IF(N79="nulová",J79,0)</f>
        <v>0</v>
      </c>
      <c r="BJ79" s="18" t="s">
        <v>23</v>
      </c>
      <c r="BK79" s="169">
        <f>ROUND(I79*H79,2)</f>
        <v>0</v>
      </c>
      <c r="BL79" s="18" t="s">
        <v>206</v>
      </c>
      <c r="BM79" s="18" t="s">
        <v>1412</v>
      </c>
    </row>
    <row r="80" spans="2:47" s="1" customFormat="1" ht="22.5" customHeight="1">
      <c r="B80" s="35"/>
      <c r="D80" s="170" t="s">
        <v>392</v>
      </c>
      <c r="F80" s="201" t="s">
        <v>1340</v>
      </c>
      <c r="I80" s="133"/>
      <c r="L80" s="35"/>
      <c r="M80" s="64"/>
      <c r="N80" s="36"/>
      <c r="O80" s="36"/>
      <c r="P80" s="36"/>
      <c r="Q80" s="36"/>
      <c r="R80" s="36"/>
      <c r="S80" s="36"/>
      <c r="T80" s="65"/>
      <c r="AT80" s="18" t="s">
        <v>392</v>
      </c>
      <c r="AU80" s="18" t="s">
        <v>80</v>
      </c>
    </row>
    <row r="81" spans="2:65" s="1" customFormat="1" ht="22.5" customHeight="1">
      <c r="B81" s="157"/>
      <c r="C81" s="158" t="s">
        <v>226</v>
      </c>
      <c r="D81" s="158" t="s">
        <v>201</v>
      </c>
      <c r="E81" s="159" t="s">
        <v>1342</v>
      </c>
      <c r="F81" s="160" t="s">
        <v>1343</v>
      </c>
      <c r="G81" s="161" t="s">
        <v>1344</v>
      </c>
      <c r="H81" s="162">
        <v>900</v>
      </c>
      <c r="I81" s="163"/>
      <c r="J81" s="164">
        <f>ROUND(I81*H81,2)</f>
        <v>0</v>
      </c>
      <c r="K81" s="160" t="s">
        <v>78</v>
      </c>
      <c r="L81" s="35"/>
      <c r="M81" s="165" t="s">
        <v>78</v>
      </c>
      <c r="N81" s="166" t="s">
        <v>50</v>
      </c>
      <c r="O81" s="36"/>
      <c r="P81" s="167">
        <f>O81*H81</f>
        <v>0</v>
      </c>
      <c r="Q81" s="167">
        <v>0</v>
      </c>
      <c r="R81" s="167">
        <f>Q81*H81</f>
        <v>0</v>
      </c>
      <c r="S81" s="167">
        <v>0</v>
      </c>
      <c r="T81" s="168">
        <f>S81*H81</f>
        <v>0</v>
      </c>
      <c r="AR81" s="18" t="s">
        <v>206</v>
      </c>
      <c r="AT81" s="18" t="s">
        <v>201</v>
      </c>
      <c r="AU81" s="18" t="s">
        <v>80</v>
      </c>
      <c r="AY81" s="18" t="s">
        <v>200</v>
      </c>
      <c r="BE81" s="169">
        <f>IF(N81="základní",J81,0)</f>
        <v>0</v>
      </c>
      <c r="BF81" s="169">
        <f>IF(N81="snížená",J81,0)</f>
        <v>0</v>
      </c>
      <c r="BG81" s="169">
        <f>IF(N81="zákl. přenesená",J81,0)</f>
        <v>0</v>
      </c>
      <c r="BH81" s="169">
        <f>IF(N81="sníž. přenesená",J81,0)</f>
        <v>0</v>
      </c>
      <c r="BI81" s="169">
        <f>IF(N81="nulová",J81,0)</f>
        <v>0</v>
      </c>
      <c r="BJ81" s="18" t="s">
        <v>23</v>
      </c>
      <c r="BK81" s="169">
        <f>ROUND(I81*H81,2)</f>
        <v>0</v>
      </c>
      <c r="BL81" s="18" t="s">
        <v>206</v>
      </c>
      <c r="BM81" s="18" t="s">
        <v>1413</v>
      </c>
    </row>
    <row r="82" spans="2:47" s="1" customFormat="1" ht="22.5" customHeight="1">
      <c r="B82" s="35"/>
      <c r="D82" s="170" t="s">
        <v>392</v>
      </c>
      <c r="F82" s="201" t="s">
        <v>1343</v>
      </c>
      <c r="I82" s="133"/>
      <c r="L82" s="35"/>
      <c r="M82" s="64"/>
      <c r="N82" s="36"/>
      <c r="O82" s="36"/>
      <c r="P82" s="36"/>
      <c r="Q82" s="36"/>
      <c r="R82" s="36"/>
      <c r="S82" s="36"/>
      <c r="T82" s="65"/>
      <c r="AT82" s="18" t="s">
        <v>392</v>
      </c>
      <c r="AU82" s="18" t="s">
        <v>80</v>
      </c>
    </row>
    <row r="83" spans="2:65" s="1" customFormat="1" ht="22.5" customHeight="1">
      <c r="B83" s="157"/>
      <c r="C83" s="158" t="s">
        <v>206</v>
      </c>
      <c r="D83" s="158" t="s">
        <v>201</v>
      </c>
      <c r="E83" s="159" t="s">
        <v>1346</v>
      </c>
      <c r="F83" s="160" t="s">
        <v>1347</v>
      </c>
      <c r="G83" s="161" t="s">
        <v>1344</v>
      </c>
      <c r="H83" s="162">
        <v>900</v>
      </c>
      <c r="I83" s="163"/>
      <c r="J83" s="164">
        <f>ROUND(I83*H83,2)</f>
        <v>0</v>
      </c>
      <c r="K83" s="160" t="s">
        <v>78</v>
      </c>
      <c r="L83" s="35"/>
      <c r="M83" s="165" t="s">
        <v>78</v>
      </c>
      <c r="N83" s="166" t="s">
        <v>50</v>
      </c>
      <c r="O83" s="36"/>
      <c r="P83" s="167">
        <f>O83*H83</f>
        <v>0</v>
      </c>
      <c r="Q83" s="167">
        <v>0</v>
      </c>
      <c r="R83" s="167">
        <f>Q83*H83</f>
        <v>0</v>
      </c>
      <c r="S83" s="167">
        <v>0</v>
      </c>
      <c r="T83" s="168">
        <f>S83*H83</f>
        <v>0</v>
      </c>
      <c r="AR83" s="18" t="s">
        <v>206</v>
      </c>
      <c r="AT83" s="18" t="s">
        <v>201</v>
      </c>
      <c r="AU83" s="18" t="s">
        <v>80</v>
      </c>
      <c r="AY83" s="18" t="s">
        <v>200</v>
      </c>
      <c r="BE83" s="169">
        <f>IF(N83="základní",J83,0)</f>
        <v>0</v>
      </c>
      <c r="BF83" s="169">
        <f>IF(N83="snížená",J83,0)</f>
        <v>0</v>
      </c>
      <c r="BG83" s="169">
        <f>IF(N83="zákl. přenesená",J83,0)</f>
        <v>0</v>
      </c>
      <c r="BH83" s="169">
        <f>IF(N83="sníž. přenesená",J83,0)</f>
        <v>0</v>
      </c>
      <c r="BI83" s="169">
        <f>IF(N83="nulová",J83,0)</f>
        <v>0</v>
      </c>
      <c r="BJ83" s="18" t="s">
        <v>23</v>
      </c>
      <c r="BK83" s="169">
        <f>ROUND(I83*H83,2)</f>
        <v>0</v>
      </c>
      <c r="BL83" s="18" t="s">
        <v>206</v>
      </c>
      <c r="BM83" s="18" t="s">
        <v>1414</v>
      </c>
    </row>
    <row r="84" spans="2:47" s="1" customFormat="1" ht="22.5" customHeight="1">
      <c r="B84" s="35"/>
      <c r="D84" s="170" t="s">
        <v>392</v>
      </c>
      <c r="F84" s="201" t="s">
        <v>1347</v>
      </c>
      <c r="I84" s="133"/>
      <c r="L84" s="35"/>
      <c r="M84" s="64"/>
      <c r="N84" s="36"/>
      <c r="O84" s="36"/>
      <c r="P84" s="36"/>
      <c r="Q84" s="36"/>
      <c r="R84" s="36"/>
      <c r="S84" s="36"/>
      <c r="T84" s="65"/>
      <c r="AT84" s="18" t="s">
        <v>392</v>
      </c>
      <c r="AU84" s="18" t="s">
        <v>80</v>
      </c>
    </row>
    <row r="85" spans="2:65" s="1" customFormat="1" ht="22.5" customHeight="1">
      <c r="B85" s="157"/>
      <c r="C85" s="158" t="s">
        <v>236</v>
      </c>
      <c r="D85" s="158" t="s">
        <v>201</v>
      </c>
      <c r="E85" s="159" t="s">
        <v>1349</v>
      </c>
      <c r="F85" s="160" t="s">
        <v>1350</v>
      </c>
      <c r="G85" s="161" t="s">
        <v>1344</v>
      </c>
      <c r="H85" s="162">
        <v>100</v>
      </c>
      <c r="I85" s="163"/>
      <c r="J85" s="164">
        <f>ROUND(I85*H85,2)</f>
        <v>0</v>
      </c>
      <c r="K85" s="160" t="s">
        <v>78</v>
      </c>
      <c r="L85" s="35"/>
      <c r="M85" s="165" t="s">
        <v>78</v>
      </c>
      <c r="N85" s="166" t="s">
        <v>50</v>
      </c>
      <c r="O85" s="36"/>
      <c r="P85" s="167">
        <f>O85*H85</f>
        <v>0</v>
      </c>
      <c r="Q85" s="167">
        <v>0</v>
      </c>
      <c r="R85" s="167">
        <f>Q85*H85</f>
        <v>0</v>
      </c>
      <c r="S85" s="167">
        <v>0</v>
      </c>
      <c r="T85" s="168">
        <f>S85*H85</f>
        <v>0</v>
      </c>
      <c r="AR85" s="18" t="s">
        <v>206</v>
      </c>
      <c r="AT85" s="18" t="s">
        <v>201</v>
      </c>
      <c r="AU85" s="18" t="s">
        <v>80</v>
      </c>
      <c r="AY85" s="18" t="s">
        <v>200</v>
      </c>
      <c r="BE85" s="169">
        <f>IF(N85="základní",J85,0)</f>
        <v>0</v>
      </c>
      <c r="BF85" s="169">
        <f>IF(N85="snížená",J85,0)</f>
        <v>0</v>
      </c>
      <c r="BG85" s="169">
        <f>IF(N85="zákl. přenesená",J85,0)</f>
        <v>0</v>
      </c>
      <c r="BH85" s="169">
        <f>IF(N85="sníž. přenesená",J85,0)</f>
        <v>0</v>
      </c>
      <c r="BI85" s="169">
        <f>IF(N85="nulová",J85,0)</f>
        <v>0</v>
      </c>
      <c r="BJ85" s="18" t="s">
        <v>23</v>
      </c>
      <c r="BK85" s="169">
        <f>ROUND(I85*H85,2)</f>
        <v>0</v>
      </c>
      <c r="BL85" s="18" t="s">
        <v>206</v>
      </c>
      <c r="BM85" s="18" t="s">
        <v>1415</v>
      </c>
    </row>
    <row r="86" spans="2:47" s="1" customFormat="1" ht="22.5" customHeight="1">
      <c r="B86" s="35"/>
      <c r="D86" s="170" t="s">
        <v>392</v>
      </c>
      <c r="F86" s="201" t="s">
        <v>1350</v>
      </c>
      <c r="I86" s="133"/>
      <c r="L86" s="35"/>
      <c r="M86" s="64"/>
      <c r="N86" s="36"/>
      <c r="O86" s="36"/>
      <c r="P86" s="36"/>
      <c r="Q86" s="36"/>
      <c r="R86" s="36"/>
      <c r="S86" s="36"/>
      <c r="T86" s="65"/>
      <c r="AT86" s="18" t="s">
        <v>392</v>
      </c>
      <c r="AU86" s="18" t="s">
        <v>80</v>
      </c>
    </row>
    <row r="87" spans="2:65" s="1" customFormat="1" ht="22.5" customHeight="1">
      <c r="B87" s="157"/>
      <c r="C87" s="158" t="s">
        <v>159</v>
      </c>
      <c r="D87" s="158" t="s">
        <v>201</v>
      </c>
      <c r="E87" s="159" t="s">
        <v>1352</v>
      </c>
      <c r="F87" s="160" t="s">
        <v>1353</v>
      </c>
      <c r="G87" s="161" t="s">
        <v>1344</v>
      </c>
      <c r="H87" s="162">
        <v>100</v>
      </c>
      <c r="I87" s="163"/>
      <c r="J87" s="164">
        <f>ROUND(I87*H87,2)</f>
        <v>0</v>
      </c>
      <c r="K87" s="160" t="s">
        <v>78</v>
      </c>
      <c r="L87" s="35"/>
      <c r="M87" s="165" t="s">
        <v>78</v>
      </c>
      <c r="N87" s="166" t="s">
        <v>50</v>
      </c>
      <c r="O87" s="36"/>
      <c r="P87" s="167">
        <f>O87*H87</f>
        <v>0</v>
      </c>
      <c r="Q87" s="167">
        <v>0</v>
      </c>
      <c r="R87" s="167">
        <f>Q87*H87</f>
        <v>0</v>
      </c>
      <c r="S87" s="167">
        <v>0</v>
      </c>
      <c r="T87" s="168">
        <f>S87*H87</f>
        <v>0</v>
      </c>
      <c r="AR87" s="18" t="s">
        <v>206</v>
      </c>
      <c r="AT87" s="18" t="s">
        <v>201</v>
      </c>
      <c r="AU87" s="18" t="s">
        <v>80</v>
      </c>
      <c r="AY87" s="18" t="s">
        <v>200</v>
      </c>
      <c r="BE87" s="169">
        <f>IF(N87="základní",J87,0)</f>
        <v>0</v>
      </c>
      <c r="BF87" s="169">
        <f>IF(N87="snížená",J87,0)</f>
        <v>0</v>
      </c>
      <c r="BG87" s="169">
        <f>IF(N87="zákl. přenesená",J87,0)</f>
        <v>0</v>
      </c>
      <c r="BH87" s="169">
        <f>IF(N87="sníž. přenesená",J87,0)</f>
        <v>0</v>
      </c>
      <c r="BI87" s="169">
        <f>IF(N87="nulová",J87,0)</f>
        <v>0</v>
      </c>
      <c r="BJ87" s="18" t="s">
        <v>23</v>
      </c>
      <c r="BK87" s="169">
        <f>ROUND(I87*H87,2)</f>
        <v>0</v>
      </c>
      <c r="BL87" s="18" t="s">
        <v>206</v>
      </c>
      <c r="BM87" s="18" t="s">
        <v>1416</v>
      </c>
    </row>
    <row r="88" spans="2:47" s="1" customFormat="1" ht="22.5" customHeight="1">
      <c r="B88" s="35"/>
      <c r="D88" s="170" t="s">
        <v>392</v>
      </c>
      <c r="F88" s="201" t="s">
        <v>1353</v>
      </c>
      <c r="I88" s="133"/>
      <c r="L88" s="35"/>
      <c r="M88" s="64"/>
      <c r="N88" s="36"/>
      <c r="O88" s="36"/>
      <c r="P88" s="36"/>
      <c r="Q88" s="36"/>
      <c r="R88" s="36"/>
      <c r="S88" s="36"/>
      <c r="T88" s="65"/>
      <c r="AT88" s="18" t="s">
        <v>392</v>
      </c>
      <c r="AU88" s="18" t="s">
        <v>80</v>
      </c>
    </row>
    <row r="89" spans="2:65" s="1" customFormat="1" ht="22.5" customHeight="1">
      <c r="B89" s="157"/>
      <c r="C89" s="158" t="s">
        <v>248</v>
      </c>
      <c r="D89" s="158" t="s">
        <v>201</v>
      </c>
      <c r="E89" s="159" t="s">
        <v>1355</v>
      </c>
      <c r="F89" s="160" t="s">
        <v>1356</v>
      </c>
      <c r="G89" s="161" t="s">
        <v>1344</v>
      </c>
      <c r="H89" s="162">
        <v>900</v>
      </c>
      <c r="I89" s="163"/>
      <c r="J89" s="164">
        <f>ROUND(I89*H89,2)</f>
        <v>0</v>
      </c>
      <c r="K89" s="160" t="s">
        <v>78</v>
      </c>
      <c r="L89" s="35"/>
      <c r="M89" s="165" t="s">
        <v>78</v>
      </c>
      <c r="N89" s="166" t="s">
        <v>50</v>
      </c>
      <c r="O89" s="36"/>
      <c r="P89" s="167">
        <f>O89*H89</f>
        <v>0</v>
      </c>
      <c r="Q89" s="167">
        <v>0</v>
      </c>
      <c r="R89" s="167">
        <f>Q89*H89</f>
        <v>0</v>
      </c>
      <c r="S89" s="167">
        <v>0</v>
      </c>
      <c r="T89" s="168">
        <f>S89*H89</f>
        <v>0</v>
      </c>
      <c r="AR89" s="18" t="s">
        <v>206</v>
      </c>
      <c r="AT89" s="18" t="s">
        <v>201</v>
      </c>
      <c r="AU89" s="18" t="s">
        <v>80</v>
      </c>
      <c r="AY89" s="18" t="s">
        <v>200</v>
      </c>
      <c r="BE89" s="169">
        <f>IF(N89="základní",J89,0)</f>
        <v>0</v>
      </c>
      <c r="BF89" s="169">
        <f>IF(N89="snížená",J89,0)</f>
        <v>0</v>
      </c>
      <c r="BG89" s="169">
        <f>IF(N89="zákl. přenesená",J89,0)</f>
        <v>0</v>
      </c>
      <c r="BH89" s="169">
        <f>IF(N89="sníž. přenesená",J89,0)</f>
        <v>0</v>
      </c>
      <c r="BI89" s="169">
        <f>IF(N89="nulová",J89,0)</f>
        <v>0</v>
      </c>
      <c r="BJ89" s="18" t="s">
        <v>23</v>
      </c>
      <c r="BK89" s="169">
        <f>ROUND(I89*H89,2)</f>
        <v>0</v>
      </c>
      <c r="BL89" s="18" t="s">
        <v>206</v>
      </c>
      <c r="BM89" s="18" t="s">
        <v>1417</v>
      </c>
    </row>
    <row r="90" spans="2:47" s="1" customFormat="1" ht="22.5" customHeight="1">
      <c r="B90" s="35"/>
      <c r="D90" s="170" t="s">
        <v>392</v>
      </c>
      <c r="F90" s="201" t="s">
        <v>1356</v>
      </c>
      <c r="I90" s="133"/>
      <c r="L90" s="35"/>
      <c r="M90" s="64"/>
      <c r="N90" s="36"/>
      <c r="O90" s="36"/>
      <c r="P90" s="36"/>
      <c r="Q90" s="36"/>
      <c r="R90" s="36"/>
      <c r="S90" s="36"/>
      <c r="T90" s="65"/>
      <c r="AT90" s="18" t="s">
        <v>392</v>
      </c>
      <c r="AU90" s="18" t="s">
        <v>80</v>
      </c>
    </row>
    <row r="91" spans="2:65" s="1" customFormat="1" ht="22.5" customHeight="1">
      <c r="B91" s="157"/>
      <c r="C91" s="158" t="s">
        <v>253</v>
      </c>
      <c r="D91" s="158" t="s">
        <v>201</v>
      </c>
      <c r="E91" s="159" t="s">
        <v>1358</v>
      </c>
      <c r="F91" s="160" t="s">
        <v>1359</v>
      </c>
      <c r="G91" s="161" t="s">
        <v>1344</v>
      </c>
      <c r="H91" s="162">
        <v>100</v>
      </c>
      <c r="I91" s="163"/>
      <c r="J91" s="164">
        <f>ROUND(I91*H91,2)</f>
        <v>0</v>
      </c>
      <c r="K91" s="160" t="s">
        <v>78</v>
      </c>
      <c r="L91" s="35"/>
      <c r="M91" s="165" t="s">
        <v>78</v>
      </c>
      <c r="N91" s="166" t="s">
        <v>50</v>
      </c>
      <c r="O91" s="36"/>
      <c r="P91" s="167">
        <f>O91*H91</f>
        <v>0</v>
      </c>
      <c r="Q91" s="167">
        <v>0</v>
      </c>
      <c r="R91" s="167">
        <f>Q91*H91</f>
        <v>0</v>
      </c>
      <c r="S91" s="167">
        <v>0</v>
      </c>
      <c r="T91" s="168">
        <f>S91*H91</f>
        <v>0</v>
      </c>
      <c r="AR91" s="18" t="s">
        <v>206</v>
      </c>
      <c r="AT91" s="18" t="s">
        <v>201</v>
      </c>
      <c r="AU91" s="18" t="s">
        <v>80</v>
      </c>
      <c r="AY91" s="18" t="s">
        <v>200</v>
      </c>
      <c r="BE91" s="169">
        <f>IF(N91="základní",J91,0)</f>
        <v>0</v>
      </c>
      <c r="BF91" s="169">
        <f>IF(N91="snížená",J91,0)</f>
        <v>0</v>
      </c>
      <c r="BG91" s="169">
        <f>IF(N91="zákl. přenesená",J91,0)</f>
        <v>0</v>
      </c>
      <c r="BH91" s="169">
        <f>IF(N91="sníž. přenesená",J91,0)</f>
        <v>0</v>
      </c>
      <c r="BI91" s="169">
        <f>IF(N91="nulová",J91,0)</f>
        <v>0</v>
      </c>
      <c r="BJ91" s="18" t="s">
        <v>23</v>
      </c>
      <c r="BK91" s="169">
        <f>ROUND(I91*H91,2)</f>
        <v>0</v>
      </c>
      <c r="BL91" s="18" t="s">
        <v>206</v>
      </c>
      <c r="BM91" s="18" t="s">
        <v>1418</v>
      </c>
    </row>
    <row r="92" spans="2:47" s="1" customFormat="1" ht="22.5" customHeight="1">
      <c r="B92" s="35"/>
      <c r="D92" s="170" t="s">
        <v>392</v>
      </c>
      <c r="F92" s="201" t="s">
        <v>1359</v>
      </c>
      <c r="I92" s="133"/>
      <c r="L92" s="35"/>
      <c r="M92" s="64"/>
      <c r="N92" s="36"/>
      <c r="O92" s="36"/>
      <c r="P92" s="36"/>
      <c r="Q92" s="36"/>
      <c r="R92" s="36"/>
      <c r="S92" s="36"/>
      <c r="T92" s="65"/>
      <c r="AT92" s="18" t="s">
        <v>392</v>
      </c>
      <c r="AU92" s="18" t="s">
        <v>80</v>
      </c>
    </row>
    <row r="93" spans="2:65" s="1" customFormat="1" ht="22.5" customHeight="1">
      <c r="B93" s="157"/>
      <c r="C93" s="158" t="s">
        <v>262</v>
      </c>
      <c r="D93" s="158" t="s">
        <v>201</v>
      </c>
      <c r="E93" s="159" t="s">
        <v>1361</v>
      </c>
      <c r="F93" s="160" t="s">
        <v>1362</v>
      </c>
      <c r="G93" s="161" t="s">
        <v>819</v>
      </c>
      <c r="H93" s="162">
        <v>320</v>
      </c>
      <c r="I93" s="163"/>
      <c r="J93" s="164">
        <f>ROUND(I93*H93,2)</f>
        <v>0</v>
      </c>
      <c r="K93" s="160" t="s">
        <v>78</v>
      </c>
      <c r="L93" s="35"/>
      <c r="M93" s="165" t="s">
        <v>78</v>
      </c>
      <c r="N93" s="166" t="s">
        <v>50</v>
      </c>
      <c r="O93" s="36"/>
      <c r="P93" s="167">
        <f>O93*H93</f>
        <v>0</v>
      </c>
      <c r="Q93" s="167">
        <v>0</v>
      </c>
      <c r="R93" s="167">
        <f>Q93*H93</f>
        <v>0</v>
      </c>
      <c r="S93" s="167">
        <v>0</v>
      </c>
      <c r="T93" s="168">
        <f>S93*H93</f>
        <v>0</v>
      </c>
      <c r="AR93" s="18" t="s">
        <v>206</v>
      </c>
      <c r="AT93" s="18" t="s">
        <v>201</v>
      </c>
      <c r="AU93" s="18" t="s">
        <v>80</v>
      </c>
      <c r="AY93" s="18" t="s">
        <v>200</v>
      </c>
      <c r="BE93" s="169">
        <f>IF(N93="základní",J93,0)</f>
        <v>0</v>
      </c>
      <c r="BF93" s="169">
        <f>IF(N93="snížená",J93,0)</f>
        <v>0</v>
      </c>
      <c r="BG93" s="169">
        <f>IF(N93="zákl. přenesená",J93,0)</f>
        <v>0</v>
      </c>
      <c r="BH93" s="169">
        <f>IF(N93="sníž. přenesená",J93,0)</f>
        <v>0</v>
      </c>
      <c r="BI93" s="169">
        <f>IF(N93="nulová",J93,0)</f>
        <v>0</v>
      </c>
      <c r="BJ93" s="18" t="s">
        <v>23</v>
      </c>
      <c r="BK93" s="169">
        <f>ROUND(I93*H93,2)</f>
        <v>0</v>
      </c>
      <c r="BL93" s="18" t="s">
        <v>206</v>
      </c>
      <c r="BM93" s="18" t="s">
        <v>1419</v>
      </c>
    </row>
    <row r="94" spans="2:47" s="1" customFormat="1" ht="22.5" customHeight="1">
      <c r="B94" s="35"/>
      <c r="D94" s="170" t="s">
        <v>392</v>
      </c>
      <c r="F94" s="201" t="s">
        <v>1362</v>
      </c>
      <c r="I94" s="133"/>
      <c r="L94" s="35"/>
      <c r="M94" s="64"/>
      <c r="N94" s="36"/>
      <c r="O94" s="36"/>
      <c r="P94" s="36"/>
      <c r="Q94" s="36"/>
      <c r="R94" s="36"/>
      <c r="S94" s="36"/>
      <c r="T94" s="65"/>
      <c r="AT94" s="18" t="s">
        <v>392</v>
      </c>
      <c r="AU94" s="18" t="s">
        <v>80</v>
      </c>
    </row>
    <row r="95" spans="2:65" s="1" customFormat="1" ht="22.5" customHeight="1">
      <c r="B95" s="157"/>
      <c r="C95" s="158" t="s">
        <v>28</v>
      </c>
      <c r="D95" s="158" t="s">
        <v>201</v>
      </c>
      <c r="E95" s="159" t="s">
        <v>1368</v>
      </c>
      <c r="F95" s="160" t="s">
        <v>1369</v>
      </c>
      <c r="G95" s="161" t="s">
        <v>1325</v>
      </c>
      <c r="H95" s="162">
        <v>9</v>
      </c>
      <c r="I95" s="163"/>
      <c r="J95" s="164">
        <f>ROUND(I95*H95,2)</f>
        <v>0</v>
      </c>
      <c r="K95" s="160" t="s">
        <v>78</v>
      </c>
      <c r="L95" s="35"/>
      <c r="M95" s="165" t="s">
        <v>78</v>
      </c>
      <c r="N95" s="166" t="s">
        <v>50</v>
      </c>
      <c r="O95" s="36"/>
      <c r="P95" s="167">
        <f>O95*H95</f>
        <v>0</v>
      </c>
      <c r="Q95" s="167">
        <v>0</v>
      </c>
      <c r="R95" s="167">
        <f>Q95*H95</f>
        <v>0</v>
      </c>
      <c r="S95" s="167">
        <v>0</v>
      </c>
      <c r="T95" s="168">
        <f>S95*H95</f>
        <v>0</v>
      </c>
      <c r="AR95" s="18" t="s">
        <v>206</v>
      </c>
      <c r="AT95" s="18" t="s">
        <v>201</v>
      </c>
      <c r="AU95" s="18" t="s">
        <v>80</v>
      </c>
      <c r="AY95" s="18" t="s">
        <v>200</v>
      </c>
      <c r="BE95" s="169">
        <f>IF(N95="základní",J95,0)</f>
        <v>0</v>
      </c>
      <c r="BF95" s="169">
        <f>IF(N95="snížená",J95,0)</f>
        <v>0</v>
      </c>
      <c r="BG95" s="169">
        <f>IF(N95="zákl. přenesená",J95,0)</f>
        <v>0</v>
      </c>
      <c r="BH95" s="169">
        <f>IF(N95="sníž. přenesená",J95,0)</f>
        <v>0</v>
      </c>
      <c r="BI95" s="169">
        <f>IF(N95="nulová",J95,0)</f>
        <v>0</v>
      </c>
      <c r="BJ95" s="18" t="s">
        <v>23</v>
      </c>
      <c r="BK95" s="169">
        <f>ROUND(I95*H95,2)</f>
        <v>0</v>
      </c>
      <c r="BL95" s="18" t="s">
        <v>206</v>
      </c>
      <c r="BM95" s="18" t="s">
        <v>1420</v>
      </c>
    </row>
    <row r="96" spans="2:47" s="1" customFormat="1" ht="22.5" customHeight="1">
      <c r="B96" s="35"/>
      <c r="D96" s="170" t="s">
        <v>392</v>
      </c>
      <c r="F96" s="201" t="s">
        <v>1369</v>
      </c>
      <c r="I96" s="133"/>
      <c r="L96" s="35"/>
      <c r="M96" s="64"/>
      <c r="N96" s="36"/>
      <c r="O96" s="36"/>
      <c r="P96" s="36"/>
      <c r="Q96" s="36"/>
      <c r="R96" s="36"/>
      <c r="S96" s="36"/>
      <c r="T96" s="65"/>
      <c r="AT96" s="18" t="s">
        <v>392</v>
      </c>
      <c r="AU96" s="18" t="s">
        <v>80</v>
      </c>
    </row>
    <row r="97" spans="2:65" s="1" customFormat="1" ht="22.5" customHeight="1">
      <c r="B97" s="157"/>
      <c r="C97" s="158" t="s">
        <v>275</v>
      </c>
      <c r="D97" s="158" t="s">
        <v>201</v>
      </c>
      <c r="E97" s="159" t="s">
        <v>1371</v>
      </c>
      <c r="F97" s="160" t="s">
        <v>1372</v>
      </c>
      <c r="G97" s="161" t="s">
        <v>1325</v>
      </c>
      <c r="H97" s="162">
        <v>14</v>
      </c>
      <c r="I97" s="163"/>
      <c r="J97" s="164">
        <f>ROUND(I97*H97,2)</f>
        <v>0</v>
      </c>
      <c r="K97" s="160" t="s">
        <v>78</v>
      </c>
      <c r="L97" s="35"/>
      <c r="M97" s="165" t="s">
        <v>78</v>
      </c>
      <c r="N97" s="166" t="s">
        <v>50</v>
      </c>
      <c r="O97" s="36"/>
      <c r="P97" s="167">
        <f>O97*H97</f>
        <v>0</v>
      </c>
      <c r="Q97" s="167">
        <v>0</v>
      </c>
      <c r="R97" s="167">
        <f>Q97*H97</f>
        <v>0</v>
      </c>
      <c r="S97" s="167">
        <v>0</v>
      </c>
      <c r="T97" s="168">
        <f>S97*H97</f>
        <v>0</v>
      </c>
      <c r="AR97" s="18" t="s">
        <v>206</v>
      </c>
      <c r="AT97" s="18" t="s">
        <v>201</v>
      </c>
      <c r="AU97" s="18" t="s">
        <v>80</v>
      </c>
      <c r="AY97" s="18" t="s">
        <v>200</v>
      </c>
      <c r="BE97" s="169">
        <f>IF(N97="základní",J97,0)</f>
        <v>0</v>
      </c>
      <c r="BF97" s="169">
        <f>IF(N97="snížená",J97,0)</f>
        <v>0</v>
      </c>
      <c r="BG97" s="169">
        <f>IF(N97="zákl. přenesená",J97,0)</f>
        <v>0</v>
      </c>
      <c r="BH97" s="169">
        <f>IF(N97="sníž. přenesená",J97,0)</f>
        <v>0</v>
      </c>
      <c r="BI97" s="169">
        <f>IF(N97="nulová",J97,0)</f>
        <v>0</v>
      </c>
      <c r="BJ97" s="18" t="s">
        <v>23</v>
      </c>
      <c r="BK97" s="169">
        <f>ROUND(I97*H97,2)</f>
        <v>0</v>
      </c>
      <c r="BL97" s="18" t="s">
        <v>206</v>
      </c>
      <c r="BM97" s="18" t="s">
        <v>1421</v>
      </c>
    </row>
    <row r="98" spans="2:47" s="1" customFormat="1" ht="22.5" customHeight="1">
      <c r="B98" s="35"/>
      <c r="D98" s="170" t="s">
        <v>392</v>
      </c>
      <c r="F98" s="201" t="s">
        <v>1372</v>
      </c>
      <c r="I98" s="133"/>
      <c r="L98" s="35"/>
      <c r="M98" s="64"/>
      <c r="N98" s="36"/>
      <c r="O98" s="36"/>
      <c r="P98" s="36"/>
      <c r="Q98" s="36"/>
      <c r="R98" s="36"/>
      <c r="S98" s="36"/>
      <c r="T98" s="65"/>
      <c r="AT98" s="18" t="s">
        <v>392</v>
      </c>
      <c r="AU98" s="18" t="s">
        <v>80</v>
      </c>
    </row>
    <row r="99" spans="2:65" s="1" customFormat="1" ht="22.5" customHeight="1">
      <c r="B99" s="157"/>
      <c r="C99" s="158" t="s">
        <v>282</v>
      </c>
      <c r="D99" s="158" t="s">
        <v>201</v>
      </c>
      <c r="E99" s="159" t="s">
        <v>1377</v>
      </c>
      <c r="F99" s="160" t="s">
        <v>1378</v>
      </c>
      <c r="G99" s="161" t="s">
        <v>830</v>
      </c>
      <c r="H99" s="162">
        <v>24</v>
      </c>
      <c r="I99" s="163"/>
      <c r="J99" s="164">
        <f>ROUND(I99*H99,2)</f>
        <v>0</v>
      </c>
      <c r="K99" s="160" t="s">
        <v>78</v>
      </c>
      <c r="L99" s="35"/>
      <c r="M99" s="165" t="s">
        <v>78</v>
      </c>
      <c r="N99" s="166" t="s">
        <v>50</v>
      </c>
      <c r="O99" s="36"/>
      <c r="P99" s="167">
        <f>O99*H99</f>
        <v>0</v>
      </c>
      <c r="Q99" s="167">
        <v>0</v>
      </c>
      <c r="R99" s="167">
        <f>Q99*H99</f>
        <v>0</v>
      </c>
      <c r="S99" s="167">
        <v>0</v>
      </c>
      <c r="T99" s="168">
        <f>S99*H99</f>
        <v>0</v>
      </c>
      <c r="AR99" s="18" t="s">
        <v>206</v>
      </c>
      <c r="AT99" s="18" t="s">
        <v>201</v>
      </c>
      <c r="AU99" s="18" t="s">
        <v>80</v>
      </c>
      <c r="AY99" s="18" t="s">
        <v>200</v>
      </c>
      <c r="BE99" s="169">
        <f>IF(N99="základní",J99,0)</f>
        <v>0</v>
      </c>
      <c r="BF99" s="169">
        <f>IF(N99="snížená",J99,0)</f>
        <v>0</v>
      </c>
      <c r="BG99" s="169">
        <f>IF(N99="zákl. přenesená",J99,0)</f>
        <v>0</v>
      </c>
      <c r="BH99" s="169">
        <f>IF(N99="sníž. přenesená",J99,0)</f>
        <v>0</v>
      </c>
      <c r="BI99" s="169">
        <f>IF(N99="nulová",J99,0)</f>
        <v>0</v>
      </c>
      <c r="BJ99" s="18" t="s">
        <v>23</v>
      </c>
      <c r="BK99" s="169">
        <f>ROUND(I99*H99,2)</f>
        <v>0</v>
      </c>
      <c r="BL99" s="18" t="s">
        <v>206</v>
      </c>
      <c r="BM99" s="18" t="s">
        <v>1422</v>
      </c>
    </row>
    <row r="100" spans="2:47" s="1" customFormat="1" ht="22.5" customHeight="1">
      <c r="B100" s="35"/>
      <c r="D100" s="170" t="s">
        <v>392</v>
      </c>
      <c r="F100" s="201" t="s">
        <v>1378</v>
      </c>
      <c r="I100" s="133"/>
      <c r="L100" s="35"/>
      <c r="M100" s="64"/>
      <c r="N100" s="36"/>
      <c r="O100" s="36"/>
      <c r="P100" s="36"/>
      <c r="Q100" s="36"/>
      <c r="R100" s="36"/>
      <c r="S100" s="36"/>
      <c r="T100" s="65"/>
      <c r="AT100" s="18" t="s">
        <v>392</v>
      </c>
      <c r="AU100" s="18" t="s">
        <v>80</v>
      </c>
    </row>
    <row r="101" spans="2:65" s="1" customFormat="1" ht="22.5" customHeight="1">
      <c r="B101" s="157"/>
      <c r="C101" s="158" t="s">
        <v>290</v>
      </c>
      <c r="D101" s="158" t="s">
        <v>201</v>
      </c>
      <c r="E101" s="159" t="s">
        <v>1423</v>
      </c>
      <c r="F101" s="160" t="s">
        <v>1424</v>
      </c>
      <c r="G101" s="161" t="s">
        <v>830</v>
      </c>
      <c r="H101" s="162">
        <v>8</v>
      </c>
      <c r="I101" s="163"/>
      <c r="J101" s="164">
        <f>ROUND(I101*H101,2)</f>
        <v>0</v>
      </c>
      <c r="K101" s="160" t="s">
        <v>78</v>
      </c>
      <c r="L101" s="35"/>
      <c r="M101" s="165" t="s">
        <v>78</v>
      </c>
      <c r="N101" s="166" t="s">
        <v>50</v>
      </c>
      <c r="O101" s="36"/>
      <c r="P101" s="167">
        <f>O101*H101</f>
        <v>0</v>
      </c>
      <c r="Q101" s="167">
        <v>0</v>
      </c>
      <c r="R101" s="167">
        <f>Q101*H101</f>
        <v>0</v>
      </c>
      <c r="S101" s="167">
        <v>0</v>
      </c>
      <c r="T101" s="168">
        <f>S101*H101</f>
        <v>0</v>
      </c>
      <c r="AR101" s="18" t="s">
        <v>206</v>
      </c>
      <c r="AT101" s="18" t="s">
        <v>201</v>
      </c>
      <c r="AU101" s="18" t="s">
        <v>80</v>
      </c>
      <c r="AY101" s="18" t="s">
        <v>200</v>
      </c>
      <c r="BE101" s="169">
        <f>IF(N101="základní",J101,0)</f>
        <v>0</v>
      </c>
      <c r="BF101" s="169">
        <f>IF(N101="snížená",J101,0)</f>
        <v>0</v>
      </c>
      <c r="BG101" s="169">
        <f>IF(N101="zákl. přenesená",J101,0)</f>
        <v>0</v>
      </c>
      <c r="BH101" s="169">
        <f>IF(N101="sníž. přenesená",J101,0)</f>
        <v>0</v>
      </c>
      <c r="BI101" s="169">
        <f>IF(N101="nulová",J101,0)</f>
        <v>0</v>
      </c>
      <c r="BJ101" s="18" t="s">
        <v>23</v>
      </c>
      <c r="BK101" s="169">
        <f>ROUND(I101*H101,2)</f>
        <v>0</v>
      </c>
      <c r="BL101" s="18" t="s">
        <v>206</v>
      </c>
      <c r="BM101" s="18" t="s">
        <v>1425</v>
      </c>
    </row>
    <row r="102" spans="2:47" s="1" customFormat="1" ht="22.5" customHeight="1">
      <c r="B102" s="35"/>
      <c r="D102" s="170" t="s">
        <v>392</v>
      </c>
      <c r="F102" s="201" t="s">
        <v>1424</v>
      </c>
      <c r="I102" s="133"/>
      <c r="L102" s="35"/>
      <c r="M102" s="64"/>
      <c r="N102" s="36"/>
      <c r="O102" s="36"/>
      <c r="P102" s="36"/>
      <c r="Q102" s="36"/>
      <c r="R102" s="36"/>
      <c r="S102" s="36"/>
      <c r="T102" s="65"/>
      <c r="AT102" s="18" t="s">
        <v>392</v>
      </c>
      <c r="AU102" s="18" t="s">
        <v>80</v>
      </c>
    </row>
    <row r="103" spans="2:65" s="1" customFormat="1" ht="22.5" customHeight="1">
      <c r="B103" s="157"/>
      <c r="C103" s="158" t="s">
        <v>297</v>
      </c>
      <c r="D103" s="158" t="s">
        <v>201</v>
      </c>
      <c r="E103" s="159" t="s">
        <v>1426</v>
      </c>
      <c r="F103" s="160" t="s">
        <v>1427</v>
      </c>
      <c r="G103" s="161" t="s">
        <v>1325</v>
      </c>
      <c r="H103" s="162">
        <v>3</v>
      </c>
      <c r="I103" s="163"/>
      <c r="J103" s="164">
        <f>ROUND(I103*H103,2)</f>
        <v>0</v>
      </c>
      <c r="K103" s="160" t="s">
        <v>78</v>
      </c>
      <c r="L103" s="35"/>
      <c r="M103" s="165" t="s">
        <v>78</v>
      </c>
      <c r="N103" s="166" t="s">
        <v>50</v>
      </c>
      <c r="O103" s="36"/>
      <c r="P103" s="167">
        <f>O103*H103</f>
        <v>0</v>
      </c>
      <c r="Q103" s="167">
        <v>0</v>
      </c>
      <c r="R103" s="167">
        <f>Q103*H103</f>
        <v>0</v>
      </c>
      <c r="S103" s="167">
        <v>0</v>
      </c>
      <c r="T103" s="168">
        <f>S103*H103</f>
        <v>0</v>
      </c>
      <c r="AR103" s="18" t="s">
        <v>206</v>
      </c>
      <c r="AT103" s="18" t="s">
        <v>201</v>
      </c>
      <c r="AU103" s="18" t="s">
        <v>80</v>
      </c>
      <c r="AY103" s="18" t="s">
        <v>200</v>
      </c>
      <c r="BE103" s="169">
        <f>IF(N103="základní",J103,0)</f>
        <v>0</v>
      </c>
      <c r="BF103" s="169">
        <f>IF(N103="snížená",J103,0)</f>
        <v>0</v>
      </c>
      <c r="BG103" s="169">
        <f>IF(N103="zákl. přenesená",J103,0)</f>
        <v>0</v>
      </c>
      <c r="BH103" s="169">
        <f>IF(N103="sníž. přenesená",J103,0)</f>
        <v>0</v>
      </c>
      <c r="BI103" s="169">
        <f>IF(N103="nulová",J103,0)</f>
        <v>0</v>
      </c>
      <c r="BJ103" s="18" t="s">
        <v>23</v>
      </c>
      <c r="BK103" s="169">
        <f>ROUND(I103*H103,2)</f>
        <v>0</v>
      </c>
      <c r="BL103" s="18" t="s">
        <v>206</v>
      </c>
      <c r="BM103" s="18" t="s">
        <v>1428</v>
      </c>
    </row>
    <row r="104" spans="2:47" s="1" customFormat="1" ht="22.5" customHeight="1">
      <c r="B104" s="35"/>
      <c r="D104" s="170" t="s">
        <v>392</v>
      </c>
      <c r="F104" s="201" t="s">
        <v>1427</v>
      </c>
      <c r="I104" s="133"/>
      <c r="L104" s="35"/>
      <c r="M104" s="64"/>
      <c r="N104" s="36"/>
      <c r="O104" s="36"/>
      <c r="P104" s="36"/>
      <c r="Q104" s="36"/>
      <c r="R104" s="36"/>
      <c r="S104" s="36"/>
      <c r="T104" s="65"/>
      <c r="AT104" s="18" t="s">
        <v>392</v>
      </c>
      <c r="AU104" s="18" t="s">
        <v>80</v>
      </c>
    </row>
    <row r="105" spans="2:65" s="1" customFormat="1" ht="22.5" customHeight="1">
      <c r="B105" s="157"/>
      <c r="C105" s="158" t="s">
        <v>8</v>
      </c>
      <c r="D105" s="158" t="s">
        <v>201</v>
      </c>
      <c r="E105" s="159" t="s">
        <v>1429</v>
      </c>
      <c r="F105" s="160" t="s">
        <v>1430</v>
      </c>
      <c r="G105" s="161" t="s">
        <v>1325</v>
      </c>
      <c r="H105" s="162">
        <v>3</v>
      </c>
      <c r="I105" s="163"/>
      <c r="J105" s="164">
        <f>ROUND(I105*H105,2)</f>
        <v>0</v>
      </c>
      <c r="K105" s="160" t="s">
        <v>78</v>
      </c>
      <c r="L105" s="35"/>
      <c r="M105" s="165" t="s">
        <v>78</v>
      </c>
      <c r="N105" s="166" t="s">
        <v>50</v>
      </c>
      <c r="O105" s="36"/>
      <c r="P105" s="167">
        <f>O105*H105</f>
        <v>0</v>
      </c>
      <c r="Q105" s="167">
        <v>0</v>
      </c>
      <c r="R105" s="167">
        <f>Q105*H105</f>
        <v>0</v>
      </c>
      <c r="S105" s="167">
        <v>0</v>
      </c>
      <c r="T105" s="168">
        <f>S105*H105</f>
        <v>0</v>
      </c>
      <c r="AR105" s="18" t="s">
        <v>206</v>
      </c>
      <c r="AT105" s="18" t="s">
        <v>201</v>
      </c>
      <c r="AU105" s="18" t="s">
        <v>80</v>
      </c>
      <c r="AY105" s="18" t="s">
        <v>200</v>
      </c>
      <c r="BE105" s="169">
        <f>IF(N105="základní",J105,0)</f>
        <v>0</v>
      </c>
      <c r="BF105" s="169">
        <f>IF(N105="snížená",J105,0)</f>
        <v>0</v>
      </c>
      <c r="BG105" s="169">
        <f>IF(N105="zákl. přenesená",J105,0)</f>
        <v>0</v>
      </c>
      <c r="BH105" s="169">
        <f>IF(N105="sníž. přenesená",J105,0)</f>
        <v>0</v>
      </c>
      <c r="BI105" s="169">
        <f>IF(N105="nulová",J105,0)</f>
        <v>0</v>
      </c>
      <c r="BJ105" s="18" t="s">
        <v>23</v>
      </c>
      <c r="BK105" s="169">
        <f>ROUND(I105*H105,2)</f>
        <v>0</v>
      </c>
      <c r="BL105" s="18" t="s">
        <v>206</v>
      </c>
      <c r="BM105" s="18" t="s">
        <v>1431</v>
      </c>
    </row>
    <row r="106" spans="2:47" s="1" customFormat="1" ht="22.5" customHeight="1">
      <c r="B106" s="35"/>
      <c r="D106" s="170" t="s">
        <v>392</v>
      </c>
      <c r="F106" s="201" t="s">
        <v>1430</v>
      </c>
      <c r="I106" s="133"/>
      <c r="L106" s="35"/>
      <c r="M106" s="64"/>
      <c r="N106" s="36"/>
      <c r="O106" s="36"/>
      <c r="P106" s="36"/>
      <c r="Q106" s="36"/>
      <c r="R106" s="36"/>
      <c r="S106" s="36"/>
      <c r="T106" s="65"/>
      <c r="AT106" s="18" t="s">
        <v>392</v>
      </c>
      <c r="AU106" s="18" t="s">
        <v>80</v>
      </c>
    </row>
    <row r="107" spans="2:65" s="1" customFormat="1" ht="22.5" customHeight="1">
      <c r="B107" s="157"/>
      <c r="C107" s="158" t="s">
        <v>309</v>
      </c>
      <c r="D107" s="158" t="s">
        <v>201</v>
      </c>
      <c r="E107" s="159" t="s">
        <v>1432</v>
      </c>
      <c r="F107" s="160" t="s">
        <v>1433</v>
      </c>
      <c r="G107" s="161" t="s">
        <v>1325</v>
      </c>
      <c r="H107" s="162">
        <v>1</v>
      </c>
      <c r="I107" s="163"/>
      <c r="J107" s="164">
        <f>ROUND(I107*H107,2)</f>
        <v>0</v>
      </c>
      <c r="K107" s="160" t="s">
        <v>78</v>
      </c>
      <c r="L107" s="35"/>
      <c r="M107" s="165" t="s">
        <v>78</v>
      </c>
      <c r="N107" s="166" t="s">
        <v>50</v>
      </c>
      <c r="O107" s="36"/>
      <c r="P107" s="167">
        <f>O107*H107</f>
        <v>0</v>
      </c>
      <c r="Q107" s="167">
        <v>0</v>
      </c>
      <c r="R107" s="167">
        <f>Q107*H107</f>
        <v>0</v>
      </c>
      <c r="S107" s="167">
        <v>0</v>
      </c>
      <c r="T107" s="168">
        <f>S107*H107</f>
        <v>0</v>
      </c>
      <c r="AR107" s="18" t="s">
        <v>206</v>
      </c>
      <c r="AT107" s="18" t="s">
        <v>201</v>
      </c>
      <c r="AU107" s="18" t="s">
        <v>80</v>
      </c>
      <c r="AY107" s="18" t="s">
        <v>200</v>
      </c>
      <c r="BE107" s="169">
        <f>IF(N107="základní",J107,0)</f>
        <v>0</v>
      </c>
      <c r="BF107" s="169">
        <f>IF(N107="snížená",J107,0)</f>
        <v>0</v>
      </c>
      <c r="BG107" s="169">
        <f>IF(N107="zákl. přenesená",J107,0)</f>
        <v>0</v>
      </c>
      <c r="BH107" s="169">
        <f>IF(N107="sníž. přenesená",J107,0)</f>
        <v>0</v>
      </c>
      <c r="BI107" s="169">
        <f>IF(N107="nulová",J107,0)</f>
        <v>0</v>
      </c>
      <c r="BJ107" s="18" t="s">
        <v>23</v>
      </c>
      <c r="BK107" s="169">
        <f>ROUND(I107*H107,2)</f>
        <v>0</v>
      </c>
      <c r="BL107" s="18" t="s">
        <v>206</v>
      </c>
      <c r="BM107" s="18" t="s">
        <v>1434</v>
      </c>
    </row>
    <row r="108" spans="2:47" s="1" customFormat="1" ht="22.5" customHeight="1">
      <c r="B108" s="35"/>
      <c r="D108" s="170" t="s">
        <v>392</v>
      </c>
      <c r="F108" s="201" t="s">
        <v>1433</v>
      </c>
      <c r="I108" s="133"/>
      <c r="L108" s="35"/>
      <c r="M108" s="64"/>
      <c r="N108" s="36"/>
      <c r="O108" s="36"/>
      <c r="P108" s="36"/>
      <c r="Q108" s="36"/>
      <c r="R108" s="36"/>
      <c r="S108" s="36"/>
      <c r="T108" s="65"/>
      <c r="AT108" s="18" t="s">
        <v>392</v>
      </c>
      <c r="AU108" s="18" t="s">
        <v>80</v>
      </c>
    </row>
    <row r="109" spans="2:65" s="1" customFormat="1" ht="22.5" customHeight="1">
      <c r="B109" s="157"/>
      <c r="C109" s="158" t="s">
        <v>316</v>
      </c>
      <c r="D109" s="158" t="s">
        <v>201</v>
      </c>
      <c r="E109" s="159" t="s">
        <v>1435</v>
      </c>
      <c r="F109" s="160" t="s">
        <v>1436</v>
      </c>
      <c r="G109" s="161" t="s">
        <v>1325</v>
      </c>
      <c r="H109" s="162">
        <v>1</v>
      </c>
      <c r="I109" s="163"/>
      <c r="J109" s="164">
        <f>ROUND(I109*H109,2)</f>
        <v>0</v>
      </c>
      <c r="K109" s="160" t="s">
        <v>78</v>
      </c>
      <c r="L109" s="35"/>
      <c r="M109" s="165" t="s">
        <v>78</v>
      </c>
      <c r="N109" s="166" t="s">
        <v>50</v>
      </c>
      <c r="O109" s="36"/>
      <c r="P109" s="167">
        <f>O109*H109</f>
        <v>0</v>
      </c>
      <c r="Q109" s="167">
        <v>0</v>
      </c>
      <c r="R109" s="167">
        <f>Q109*H109</f>
        <v>0</v>
      </c>
      <c r="S109" s="167">
        <v>0</v>
      </c>
      <c r="T109" s="168">
        <f>S109*H109</f>
        <v>0</v>
      </c>
      <c r="AR109" s="18" t="s">
        <v>206</v>
      </c>
      <c r="AT109" s="18" t="s">
        <v>201</v>
      </c>
      <c r="AU109" s="18" t="s">
        <v>80</v>
      </c>
      <c r="AY109" s="18" t="s">
        <v>200</v>
      </c>
      <c r="BE109" s="169">
        <f>IF(N109="základní",J109,0)</f>
        <v>0</v>
      </c>
      <c r="BF109" s="169">
        <f>IF(N109="snížená",J109,0)</f>
        <v>0</v>
      </c>
      <c r="BG109" s="169">
        <f>IF(N109="zákl. přenesená",J109,0)</f>
        <v>0</v>
      </c>
      <c r="BH109" s="169">
        <f>IF(N109="sníž. přenesená",J109,0)</f>
        <v>0</v>
      </c>
      <c r="BI109" s="169">
        <f>IF(N109="nulová",J109,0)</f>
        <v>0</v>
      </c>
      <c r="BJ109" s="18" t="s">
        <v>23</v>
      </c>
      <c r="BK109" s="169">
        <f>ROUND(I109*H109,2)</f>
        <v>0</v>
      </c>
      <c r="BL109" s="18" t="s">
        <v>206</v>
      </c>
      <c r="BM109" s="18" t="s">
        <v>1437</v>
      </c>
    </row>
    <row r="110" spans="2:47" s="1" customFormat="1" ht="22.5" customHeight="1">
      <c r="B110" s="35"/>
      <c r="D110" s="170" t="s">
        <v>392</v>
      </c>
      <c r="F110" s="201" t="s">
        <v>1436</v>
      </c>
      <c r="I110" s="133"/>
      <c r="L110" s="35"/>
      <c r="M110" s="64"/>
      <c r="N110" s="36"/>
      <c r="O110" s="36"/>
      <c r="P110" s="36"/>
      <c r="Q110" s="36"/>
      <c r="R110" s="36"/>
      <c r="S110" s="36"/>
      <c r="T110" s="65"/>
      <c r="AT110" s="18" t="s">
        <v>392</v>
      </c>
      <c r="AU110" s="18" t="s">
        <v>80</v>
      </c>
    </row>
    <row r="111" spans="2:65" s="1" customFormat="1" ht="22.5" customHeight="1">
      <c r="B111" s="157"/>
      <c r="C111" s="158" t="s">
        <v>323</v>
      </c>
      <c r="D111" s="158" t="s">
        <v>201</v>
      </c>
      <c r="E111" s="159" t="s">
        <v>1438</v>
      </c>
      <c r="F111" s="160" t="s">
        <v>1439</v>
      </c>
      <c r="G111" s="161" t="s">
        <v>1325</v>
      </c>
      <c r="H111" s="162">
        <v>1</v>
      </c>
      <c r="I111" s="163"/>
      <c r="J111" s="164">
        <f>ROUND(I111*H111,2)</f>
        <v>0</v>
      </c>
      <c r="K111" s="160" t="s">
        <v>78</v>
      </c>
      <c r="L111" s="35"/>
      <c r="M111" s="165" t="s">
        <v>78</v>
      </c>
      <c r="N111" s="166" t="s">
        <v>50</v>
      </c>
      <c r="O111" s="36"/>
      <c r="P111" s="167">
        <f>O111*H111</f>
        <v>0</v>
      </c>
      <c r="Q111" s="167">
        <v>0</v>
      </c>
      <c r="R111" s="167">
        <f>Q111*H111</f>
        <v>0</v>
      </c>
      <c r="S111" s="167">
        <v>0</v>
      </c>
      <c r="T111" s="168">
        <f>S111*H111</f>
        <v>0</v>
      </c>
      <c r="AR111" s="18" t="s">
        <v>206</v>
      </c>
      <c r="AT111" s="18" t="s">
        <v>201</v>
      </c>
      <c r="AU111" s="18" t="s">
        <v>80</v>
      </c>
      <c r="AY111" s="18" t="s">
        <v>200</v>
      </c>
      <c r="BE111" s="169">
        <f>IF(N111="základní",J111,0)</f>
        <v>0</v>
      </c>
      <c r="BF111" s="169">
        <f>IF(N111="snížená",J111,0)</f>
        <v>0</v>
      </c>
      <c r="BG111" s="169">
        <f>IF(N111="zákl. přenesená",J111,0)</f>
        <v>0</v>
      </c>
      <c r="BH111" s="169">
        <f>IF(N111="sníž. přenesená",J111,0)</f>
        <v>0</v>
      </c>
      <c r="BI111" s="169">
        <f>IF(N111="nulová",J111,0)</f>
        <v>0</v>
      </c>
      <c r="BJ111" s="18" t="s">
        <v>23</v>
      </c>
      <c r="BK111" s="169">
        <f>ROUND(I111*H111,2)</f>
        <v>0</v>
      </c>
      <c r="BL111" s="18" t="s">
        <v>206</v>
      </c>
      <c r="BM111" s="18" t="s">
        <v>1440</v>
      </c>
    </row>
    <row r="112" spans="2:47" s="1" customFormat="1" ht="22.5" customHeight="1">
      <c r="B112" s="35"/>
      <c r="D112" s="170" t="s">
        <v>392</v>
      </c>
      <c r="F112" s="201" t="s">
        <v>1439</v>
      </c>
      <c r="I112" s="133"/>
      <c r="L112" s="35"/>
      <c r="M112" s="64"/>
      <c r="N112" s="36"/>
      <c r="O112" s="36"/>
      <c r="P112" s="36"/>
      <c r="Q112" s="36"/>
      <c r="R112" s="36"/>
      <c r="S112" s="36"/>
      <c r="T112" s="65"/>
      <c r="AT112" s="18" t="s">
        <v>392</v>
      </c>
      <c r="AU112" s="18" t="s">
        <v>80</v>
      </c>
    </row>
    <row r="113" spans="2:65" s="1" customFormat="1" ht="22.5" customHeight="1">
      <c r="B113" s="157"/>
      <c r="C113" s="202" t="s">
        <v>328</v>
      </c>
      <c r="D113" s="202" t="s">
        <v>265</v>
      </c>
      <c r="E113" s="203" t="s">
        <v>1441</v>
      </c>
      <c r="F113" s="204" t="s">
        <v>1442</v>
      </c>
      <c r="G113" s="205" t="s">
        <v>840</v>
      </c>
      <c r="H113" s="206">
        <v>120</v>
      </c>
      <c r="I113" s="207"/>
      <c r="J113" s="208">
        <f>ROUND(I113*H113,2)</f>
        <v>0</v>
      </c>
      <c r="K113" s="204" t="s">
        <v>78</v>
      </c>
      <c r="L113" s="209"/>
      <c r="M113" s="210" t="s">
        <v>78</v>
      </c>
      <c r="N113" s="211" t="s">
        <v>50</v>
      </c>
      <c r="O113" s="36"/>
      <c r="P113" s="167">
        <f>O113*H113</f>
        <v>0</v>
      </c>
      <c r="Q113" s="167">
        <v>0</v>
      </c>
      <c r="R113" s="167">
        <f>Q113*H113</f>
        <v>0</v>
      </c>
      <c r="S113" s="167">
        <v>0</v>
      </c>
      <c r="T113" s="168">
        <f>S113*H113</f>
        <v>0</v>
      </c>
      <c r="AR113" s="18" t="s">
        <v>253</v>
      </c>
      <c r="AT113" s="18" t="s">
        <v>265</v>
      </c>
      <c r="AU113" s="18" t="s">
        <v>80</v>
      </c>
      <c r="AY113" s="18" t="s">
        <v>200</v>
      </c>
      <c r="BE113" s="169">
        <f>IF(N113="základní",J113,0)</f>
        <v>0</v>
      </c>
      <c r="BF113" s="169">
        <f>IF(N113="snížená",J113,0)</f>
        <v>0</v>
      </c>
      <c r="BG113" s="169">
        <f>IF(N113="zákl. přenesená",J113,0)</f>
        <v>0</v>
      </c>
      <c r="BH113" s="169">
        <f>IF(N113="sníž. přenesená",J113,0)</f>
        <v>0</v>
      </c>
      <c r="BI113" s="169">
        <f>IF(N113="nulová",J113,0)</f>
        <v>0</v>
      </c>
      <c r="BJ113" s="18" t="s">
        <v>23</v>
      </c>
      <c r="BK113" s="169">
        <f>ROUND(I113*H113,2)</f>
        <v>0</v>
      </c>
      <c r="BL113" s="18" t="s">
        <v>206</v>
      </c>
      <c r="BM113" s="18" t="s">
        <v>1443</v>
      </c>
    </row>
    <row r="114" spans="2:47" s="1" customFormat="1" ht="22.5" customHeight="1">
      <c r="B114" s="35"/>
      <c r="D114" s="170" t="s">
        <v>392</v>
      </c>
      <c r="F114" s="201" t="s">
        <v>1442</v>
      </c>
      <c r="I114" s="133"/>
      <c r="L114" s="35"/>
      <c r="M114" s="64"/>
      <c r="N114" s="36"/>
      <c r="O114" s="36"/>
      <c r="P114" s="36"/>
      <c r="Q114" s="36"/>
      <c r="R114" s="36"/>
      <c r="S114" s="36"/>
      <c r="T114" s="65"/>
      <c r="AT114" s="18" t="s">
        <v>392</v>
      </c>
      <c r="AU114" s="18" t="s">
        <v>80</v>
      </c>
    </row>
    <row r="115" spans="2:65" s="1" customFormat="1" ht="22.5" customHeight="1">
      <c r="B115" s="157"/>
      <c r="C115" s="202" t="s">
        <v>335</v>
      </c>
      <c r="D115" s="202" t="s">
        <v>265</v>
      </c>
      <c r="E115" s="203" t="s">
        <v>1398</v>
      </c>
      <c r="F115" s="204" t="s">
        <v>1399</v>
      </c>
      <c r="G115" s="205" t="s">
        <v>840</v>
      </c>
      <c r="H115" s="206">
        <v>1150</v>
      </c>
      <c r="I115" s="207"/>
      <c r="J115" s="208">
        <f>ROUND(I115*H115,2)</f>
        <v>0</v>
      </c>
      <c r="K115" s="204" t="s">
        <v>78</v>
      </c>
      <c r="L115" s="209"/>
      <c r="M115" s="210" t="s">
        <v>78</v>
      </c>
      <c r="N115" s="211" t="s">
        <v>50</v>
      </c>
      <c r="O115" s="36"/>
      <c r="P115" s="167">
        <f>O115*H115</f>
        <v>0</v>
      </c>
      <c r="Q115" s="167">
        <v>0</v>
      </c>
      <c r="R115" s="167">
        <f>Q115*H115</f>
        <v>0</v>
      </c>
      <c r="S115" s="167">
        <v>0</v>
      </c>
      <c r="T115" s="168">
        <f>S115*H115</f>
        <v>0</v>
      </c>
      <c r="AR115" s="18" t="s">
        <v>253</v>
      </c>
      <c r="AT115" s="18" t="s">
        <v>265</v>
      </c>
      <c r="AU115" s="18" t="s">
        <v>80</v>
      </c>
      <c r="AY115" s="18" t="s">
        <v>200</v>
      </c>
      <c r="BE115" s="169">
        <f>IF(N115="základní",J115,0)</f>
        <v>0</v>
      </c>
      <c r="BF115" s="169">
        <f>IF(N115="snížená",J115,0)</f>
        <v>0</v>
      </c>
      <c r="BG115" s="169">
        <f>IF(N115="zákl. přenesená",J115,0)</f>
        <v>0</v>
      </c>
      <c r="BH115" s="169">
        <f>IF(N115="sníž. přenesená",J115,0)</f>
        <v>0</v>
      </c>
      <c r="BI115" s="169">
        <f>IF(N115="nulová",J115,0)</f>
        <v>0</v>
      </c>
      <c r="BJ115" s="18" t="s">
        <v>23</v>
      </c>
      <c r="BK115" s="169">
        <f>ROUND(I115*H115,2)</f>
        <v>0</v>
      </c>
      <c r="BL115" s="18" t="s">
        <v>206</v>
      </c>
      <c r="BM115" s="18" t="s">
        <v>1444</v>
      </c>
    </row>
    <row r="116" spans="2:47" s="1" customFormat="1" ht="22.5" customHeight="1">
      <c r="B116" s="35"/>
      <c r="D116" s="170" t="s">
        <v>392</v>
      </c>
      <c r="F116" s="201" t="s">
        <v>1399</v>
      </c>
      <c r="I116" s="133"/>
      <c r="L116" s="35"/>
      <c r="M116" s="64"/>
      <c r="N116" s="36"/>
      <c r="O116" s="36"/>
      <c r="P116" s="36"/>
      <c r="Q116" s="36"/>
      <c r="R116" s="36"/>
      <c r="S116" s="36"/>
      <c r="T116" s="65"/>
      <c r="AT116" s="18" t="s">
        <v>392</v>
      </c>
      <c r="AU116" s="18" t="s">
        <v>80</v>
      </c>
    </row>
    <row r="117" spans="2:65" s="1" customFormat="1" ht="22.5" customHeight="1">
      <c r="B117" s="157"/>
      <c r="C117" s="202" t="s">
        <v>7</v>
      </c>
      <c r="D117" s="202" t="s">
        <v>265</v>
      </c>
      <c r="E117" s="203" t="s">
        <v>1401</v>
      </c>
      <c r="F117" s="204" t="s">
        <v>1402</v>
      </c>
      <c r="G117" s="205" t="s">
        <v>840</v>
      </c>
      <c r="H117" s="206">
        <v>150</v>
      </c>
      <c r="I117" s="207"/>
      <c r="J117" s="208">
        <f>ROUND(I117*H117,2)</f>
        <v>0</v>
      </c>
      <c r="K117" s="204" t="s">
        <v>78</v>
      </c>
      <c r="L117" s="209"/>
      <c r="M117" s="210" t="s">
        <v>78</v>
      </c>
      <c r="N117" s="211" t="s">
        <v>50</v>
      </c>
      <c r="O117" s="36"/>
      <c r="P117" s="167">
        <f>O117*H117</f>
        <v>0</v>
      </c>
      <c r="Q117" s="167">
        <v>0</v>
      </c>
      <c r="R117" s="167">
        <f>Q117*H117</f>
        <v>0</v>
      </c>
      <c r="S117" s="167">
        <v>0</v>
      </c>
      <c r="T117" s="168">
        <f>S117*H117</f>
        <v>0</v>
      </c>
      <c r="AR117" s="18" t="s">
        <v>253</v>
      </c>
      <c r="AT117" s="18" t="s">
        <v>265</v>
      </c>
      <c r="AU117" s="18" t="s">
        <v>80</v>
      </c>
      <c r="AY117" s="18" t="s">
        <v>200</v>
      </c>
      <c r="BE117" s="169">
        <f>IF(N117="základní",J117,0)</f>
        <v>0</v>
      </c>
      <c r="BF117" s="169">
        <f>IF(N117="snížená",J117,0)</f>
        <v>0</v>
      </c>
      <c r="BG117" s="169">
        <f>IF(N117="zákl. přenesená",J117,0)</f>
        <v>0</v>
      </c>
      <c r="BH117" s="169">
        <f>IF(N117="sníž. přenesená",J117,0)</f>
        <v>0</v>
      </c>
      <c r="BI117" s="169">
        <f>IF(N117="nulová",J117,0)</f>
        <v>0</v>
      </c>
      <c r="BJ117" s="18" t="s">
        <v>23</v>
      </c>
      <c r="BK117" s="169">
        <f>ROUND(I117*H117,2)</f>
        <v>0</v>
      </c>
      <c r="BL117" s="18" t="s">
        <v>206</v>
      </c>
      <c r="BM117" s="18" t="s">
        <v>1445</v>
      </c>
    </row>
    <row r="118" spans="2:47" s="1" customFormat="1" ht="22.5" customHeight="1">
      <c r="B118" s="35"/>
      <c r="D118" s="170" t="s">
        <v>392</v>
      </c>
      <c r="F118" s="201" t="s">
        <v>1402</v>
      </c>
      <c r="I118" s="133"/>
      <c r="L118" s="35"/>
      <c r="M118" s="64"/>
      <c r="N118" s="36"/>
      <c r="O118" s="36"/>
      <c r="P118" s="36"/>
      <c r="Q118" s="36"/>
      <c r="R118" s="36"/>
      <c r="S118" s="36"/>
      <c r="T118" s="65"/>
      <c r="AT118" s="18" t="s">
        <v>392</v>
      </c>
      <c r="AU118" s="18" t="s">
        <v>80</v>
      </c>
    </row>
    <row r="119" spans="2:65" s="1" customFormat="1" ht="22.5" customHeight="1">
      <c r="B119" s="157"/>
      <c r="C119" s="202" t="s">
        <v>351</v>
      </c>
      <c r="D119" s="202" t="s">
        <v>265</v>
      </c>
      <c r="E119" s="203" t="s">
        <v>1446</v>
      </c>
      <c r="F119" s="204" t="s">
        <v>1405</v>
      </c>
      <c r="G119" s="205" t="s">
        <v>1325</v>
      </c>
      <c r="H119" s="206">
        <v>2</v>
      </c>
      <c r="I119" s="207"/>
      <c r="J119" s="208">
        <f>ROUND(I119*H119,2)</f>
        <v>0</v>
      </c>
      <c r="K119" s="204" t="s">
        <v>78</v>
      </c>
      <c r="L119" s="209"/>
      <c r="M119" s="210" t="s">
        <v>78</v>
      </c>
      <c r="N119" s="211" t="s">
        <v>50</v>
      </c>
      <c r="O119" s="36"/>
      <c r="P119" s="167">
        <f>O119*H119</f>
        <v>0</v>
      </c>
      <c r="Q119" s="167">
        <v>0</v>
      </c>
      <c r="R119" s="167">
        <f>Q119*H119</f>
        <v>0</v>
      </c>
      <c r="S119" s="167">
        <v>0</v>
      </c>
      <c r="T119" s="168">
        <f>S119*H119</f>
        <v>0</v>
      </c>
      <c r="AR119" s="18" t="s">
        <v>253</v>
      </c>
      <c r="AT119" s="18" t="s">
        <v>265</v>
      </c>
      <c r="AU119" s="18" t="s">
        <v>80</v>
      </c>
      <c r="AY119" s="18" t="s">
        <v>200</v>
      </c>
      <c r="BE119" s="169">
        <f>IF(N119="základní",J119,0)</f>
        <v>0</v>
      </c>
      <c r="BF119" s="169">
        <f>IF(N119="snížená",J119,0)</f>
        <v>0</v>
      </c>
      <c r="BG119" s="169">
        <f>IF(N119="zákl. přenesená",J119,0)</f>
        <v>0</v>
      </c>
      <c r="BH119" s="169">
        <f>IF(N119="sníž. přenesená",J119,0)</f>
        <v>0</v>
      </c>
      <c r="BI119" s="169">
        <f>IF(N119="nulová",J119,0)</f>
        <v>0</v>
      </c>
      <c r="BJ119" s="18" t="s">
        <v>23</v>
      </c>
      <c r="BK119" s="169">
        <f>ROUND(I119*H119,2)</f>
        <v>0</v>
      </c>
      <c r="BL119" s="18" t="s">
        <v>206</v>
      </c>
      <c r="BM119" s="18" t="s">
        <v>1447</v>
      </c>
    </row>
    <row r="120" spans="2:47" s="1" customFormat="1" ht="22.5" customHeight="1">
      <c r="B120" s="35"/>
      <c r="D120" s="170" t="s">
        <v>392</v>
      </c>
      <c r="F120" s="201" t="s">
        <v>1405</v>
      </c>
      <c r="I120" s="133"/>
      <c r="L120" s="35"/>
      <c r="M120" s="64"/>
      <c r="N120" s="36"/>
      <c r="O120" s="36"/>
      <c r="P120" s="36"/>
      <c r="Q120" s="36"/>
      <c r="R120" s="36"/>
      <c r="S120" s="36"/>
      <c r="T120" s="65"/>
      <c r="AT120" s="18" t="s">
        <v>392</v>
      </c>
      <c r="AU120" s="18" t="s">
        <v>80</v>
      </c>
    </row>
    <row r="121" spans="2:65" s="1" customFormat="1" ht="22.5" customHeight="1">
      <c r="B121" s="157"/>
      <c r="C121" s="202" t="s">
        <v>358</v>
      </c>
      <c r="D121" s="202" t="s">
        <v>265</v>
      </c>
      <c r="E121" s="203" t="s">
        <v>1448</v>
      </c>
      <c r="F121" s="204" t="s">
        <v>1408</v>
      </c>
      <c r="G121" s="205" t="s">
        <v>840</v>
      </c>
      <c r="H121" s="206">
        <v>500</v>
      </c>
      <c r="I121" s="207"/>
      <c r="J121" s="208">
        <f>ROUND(I121*H121,2)</f>
        <v>0</v>
      </c>
      <c r="K121" s="204" t="s">
        <v>78</v>
      </c>
      <c r="L121" s="209"/>
      <c r="M121" s="210" t="s">
        <v>78</v>
      </c>
      <c r="N121" s="211" t="s">
        <v>50</v>
      </c>
      <c r="O121" s="36"/>
      <c r="P121" s="167">
        <f>O121*H121</f>
        <v>0</v>
      </c>
      <c r="Q121" s="167">
        <v>0</v>
      </c>
      <c r="R121" s="167">
        <f>Q121*H121</f>
        <v>0</v>
      </c>
      <c r="S121" s="167">
        <v>0</v>
      </c>
      <c r="T121" s="168">
        <f>S121*H121</f>
        <v>0</v>
      </c>
      <c r="AR121" s="18" t="s">
        <v>253</v>
      </c>
      <c r="AT121" s="18" t="s">
        <v>265</v>
      </c>
      <c r="AU121" s="18" t="s">
        <v>80</v>
      </c>
      <c r="AY121" s="18" t="s">
        <v>200</v>
      </c>
      <c r="BE121" s="169">
        <f>IF(N121="základní",J121,0)</f>
        <v>0</v>
      </c>
      <c r="BF121" s="169">
        <f>IF(N121="snížená",J121,0)</f>
        <v>0</v>
      </c>
      <c r="BG121" s="169">
        <f>IF(N121="zákl. přenesená",J121,0)</f>
        <v>0</v>
      </c>
      <c r="BH121" s="169">
        <f>IF(N121="sníž. přenesená",J121,0)</f>
        <v>0</v>
      </c>
      <c r="BI121" s="169">
        <f>IF(N121="nulová",J121,0)</f>
        <v>0</v>
      </c>
      <c r="BJ121" s="18" t="s">
        <v>23</v>
      </c>
      <c r="BK121" s="169">
        <f>ROUND(I121*H121,2)</f>
        <v>0</v>
      </c>
      <c r="BL121" s="18" t="s">
        <v>206</v>
      </c>
      <c r="BM121" s="18" t="s">
        <v>1449</v>
      </c>
    </row>
    <row r="122" spans="2:47" s="1" customFormat="1" ht="22.5" customHeight="1">
      <c r="B122" s="35"/>
      <c r="D122" s="170" t="s">
        <v>392</v>
      </c>
      <c r="F122" s="201" t="s">
        <v>1408</v>
      </c>
      <c r="I122" s="133"/>
      <c r="L122" s="35"/>
      <c r="M122" s="64"/>
      <c r="N122" s="36"/>
      <c r="O122" s="36"/>
      <c r="P122" s="36"/>
      <c r="Q122" s="36"/>
      <c r="R122" s="36"/>
      <c r="S122" s="36"/>
      <c r="T122" s="65"/>
      <c r="AT122" s="18" t="s">
        <v>392</v>
      </c>
      <c r="AU122" s="18" t="s">
        <v>80</v>
      </c>
    </row>
    <row r="123" spans="2:65" s="1" customFormat="1" ht="22.5" customHeight="1">
      <c r="B123" s="157"/>
      <c r="C123" s="202" t="s">
        <v>365</v>
      </c>
      <c r="D123" s="202" t="s">
        <v>265</v>
      </c>
      <c r="E123" s="203" t="s">
        <v>1450</v>
      </c>
      <c r="F123" s="204" t="s">
        <v>1321</v>
      </c>
      <c r="G123" s="205" t="s">
        <v>840</v>
      </c>
      <c r="H123" s="206">
        <v>20</v>
      </c>
      <c r="I123" s="207"/>
      <c r="J123" s="208">
        <f>ROUND(I123*H123,2)</f>
        <v>0</v>
      </c>
      <c r="K123" s="204" t="s">
        <v>78</v>
      </c>
      <c r="L123" s="209"/>
      <c r="M123" s="210" t="s">
        <v>78</v>
      </c>
      <c r="N123" s="211" t="s">
        <v>50</v>
      </c>
      <c r="O123" s="36"/>
      <c r="P123" s="167">
        <f>O123*H123</f>
        <v>0</v>
      </c>
      <c r="Q123" s="167">
        <v>0</v>
      </c>
      <c r="R123" s="167">
        <f>Q123*H123</f>
        <v>0</v>
      </c>
      <c r="S123" s="167">
        <v>0</v>
      </c>
      <c r="T123" s="168">
        <f>S123*H123</f>
        <v>0</v>
      </c>
      <c r="AR123" s="18" t="s">
        <v>253</v>
      </c>
      <c r="AT123" s="18" t="s">
        <v>265</v>
      </c>
      <c r="AU123" s="18" t="s">
        <v>80</v>
      </c>
      <c r="AY123" s="18" t="s">
        <v>200</v>
      </c>
      <c r="BE123" s="169">
        <f>IF(N123="základní",J123,0)</f>
        <v>0</v>
      </c>
      <c r="BF123" s="169">
        <f>IF(N123="snížená",J123,0)</f>
        <v>0</v>
      </c>
      <c r="BG123" s="169">
        <f>IF(N123="zákl. přenesená",J123,0)</f>
        <v>0</v>
      </c>
      <c r="BH123" s="169">
        <f>IF(N123="sníž. přenesená",J123,0)</f>
        <v>0</v>
      </c>
      <c r="BI123" s="169">
        <f>IF(N123="nulová",J123,0)</f>
        <v>0</v>
      </c>
      <c r="BJ123" s="18" t="s">
        <v>23</v>
      </c>
      <c r="BK123" s="169">
        <f>ROUND(I123*H123,2)</f>
        <v>0</v>
      </c>
      <c r="BL123" s="18" t="s">
        <v>206</v>
      </c>
      <c r="BM123" s="18" t="s">
        <v>1451</v>
      </c>
    </row>
    <row r="124" spans="2:47" s="1" customFormat="1" ht="22.5" customHeight="1">
      <c r="B124" s="35"/>
      <c r="D124" s="170" t="s">
        <v>392</v>
      </c>
      <c r="F124" s="201" t="s">
        <v>1321</v>
      </c>
      <c r="I124" s="133"/>
      <c r="L124" s="35"/>
      <c r="M124" s="64"/>
      <c r="N124" s="36"/>
      <c r="O124" s="36"/>
      <c r="P124" s="36"/>
      <c r="Q124" s="36"/>
      <c r="R124" s="36"/>
      <c r="S124" s="36"/>
      <c r="T124" s="65"/>
      <c r="AT124" s="18" t="s">
        <v>392</v>
      </c>
      <c r="AU124" s="18" t="s">
        <v>80</v>
      </c>
    </row>
    <row r="125" spans="2:65" s="1" customFormat="1" ht="22.5" customHeight="1">
      <c r="B125" s="157"/>
      <c r="C125" s="202" t="s">
        <v>370</v>
      </c>
      <c r="D125" s="202" t="s">
        <v>265</v>
      </c>
      <c r="E125" s="203" t="s">
        <v>1452</v>
      </c>
      <c r="F125" s="204" t="s">
        <v>1324</v>
      </c>
      <c r="G125" s="205" t="s">
        <v>1325</v>
      </c>
      <c r="H125" s="206">
        <v>12</v>
      </c>
      <c r="I125" s="207"/>
      <c r="J125" s="208">
        <f>ROUND(I125*H125,2)</f>
        <v>0</v>
      </c>
      <c r="K125" s="204" t="s">
        <v>78</v>
      </c>
      <c r="L125" s="209"/>
      <c r="M125" s="210" t="s">
        <v>78</v>
      </c>
      <c r="N125" s="211" t="s">
        <v>50</v>
      </c>
      <c r="O125" s="36"/>
      <c r="P125" s="167">
        <f>O125*H125</f>
        <v>0</v>
      </c>
      <c r="Q125" s="167">
        <v>0</v>
      </c>
      <c r="R125" s="167">
        <f>Q125*H125</f>
        <v>0</v>
      </c>
      <c r="S125" s="167">
        <v>0</v>
      </c>
      <c r="T125" s="168">
        <f>S125*H125</f>
        <v>0</v>
      </c>
      <c r="AR125" s="18" t="s">
        <v>253</v>
      </c>
      <c r="AT125" s="18" t="s">
        <v>265</v>
      </c>
      <c r="AU125" s="18" t="s">
        <v>80</v>
      </c>
      <c r="AY125" s="18" t="s">
        <v>200</v>
      </c>
      <c r="BE125" s="169">
        <f>IF(N125="základní",J125,0)</f>
        <v>0</v>
      </c>
      <c r="BF125" s="169">
        <f>IF(N125="snížená",J125,0)</f>
        <v>0</v>
      </c>
      <c r="BG125" s="169">
        <f>IF(N125="zákl. přenesená",J125,0)</f>
        <v>0</v>
      </c>
      <c r="BH125" s="169">
        <f>IF(N125="sníž. přenesená",J125,0)</f>
        <v>0</v>
      </c>
      <c r="BI125" s="169">
        <f>IF(N125="nulová",J125,0)</f>
        <v>0</v>
      </c>
      <c r="BJ125" s="18" t="s">
        <v>23</v>
      </c>
      <c r="BK125" s="169">
        <f>ROUND(I125*H125,2)</f>
        <v>0</v>
      </c>
      <c r="BL125" s="18" t="s">
        <v>206</v>
      </c>
      <c r="BM125" s="18" t="s">
        <v>1453</v>
      </c>
    </row>
    <row r="126" spans="2:47" s="1" customFormat="1" ht="22.5" customHeight="1">
      <c r="B126" s="35"/>
      <c r="D126" s="170" t="s">
        <v>392</v>
      </c>
      <c r="F126" s="201" t="s">
        <v>1324</v>
      </c>
      <c r="I126" s="133"/>
      <c r="L126" s="35"/>
      <c r="M126" s="64"/>
      <c r="N126" s="36"/>
      <c r="O126" s="36"/>
      <c r="P126" s="36"/>
      <c r="Q126" s="36"/>
      <c r="R126" s="36"/>
      <c r="S126" s="36"/>
      <c r="T126" s="65"/>
      <c r="AT126" s="18" t="s">
        <v>392</v>
      </c>
      <c r="AU126" s="18" t="s">
        <v>80</v>
      </c>
    </row>
    <row r="127" spans="2:65" s="1" customFormat="1" ht="22.5" customHeight="1">
      <c r="B127" s="157"/>
      <c r="C127" s="202" t="s">
        <v>375</v>
      </c>
      <c r="D127" s="202" t="s">
        <v>265</v>
      </c>
      <c r="E127" s="203" t="s">
        <v>1454</v>
      </c>
      <c r="F127" s="204" t="s">
        <v>1328</v>
      </c>
      <c r="G127" s="205" t="s">
        <v>1325</v>
      </c>
      <c r="H127" s="206">
        <v>24</v>
      </c>
      <c r="I127" s="207"/>
      <c r="J127" s="208">
        <f>ROUND(I127*H127,2)</f>
        <v>0</v>
      </c>
      <c r="K127" s="204" t="s">
        <v>78</v>
      </c>
      <c r="L127" s="209"/>
      <c r="M127" s="210" t="s">
        <v>78</v>
      </c>
      <c r="N127" s="211" t="s">
        <v>50</v>
      </c>
      <c r="O127" s="36"/>
      <c r="P127" s="167">
        <f>O127*H127</f>
        <v>0</v>
      </c>
      <c r="Q127" s="167">
        <v>0</v>
      </c>
      <c r="R127" s="167">
        <f>Q127*H127</f>
        <v>0</v>
      </c>
      <c r="S127" s="167">
        <v>0</v>
      </c>
      <c r="T127" s="168">
        <f>S127*H127</f>
        <v>0</v>
      </c>
      <c r="AR127" s="18" t="s">
        <v>253</v>
      </c>
      <c r="AT127" s="18" t="s">
        <v>265</v>
      </c>
      <c r="AU127" s="18" t="s">
        <v>80</v>
      </c>
      <c r="AY127" s="18" t="s">
        <v>200</v>
      </c>
      <c r="BE127" s="169">
        <f>IF(N127="základní",J127,0)</f>
        <v>0</v>
      </c>
      <c r="BF127" s="169">
        <f>IF(N127="snížená",J127,0)</f>
        <v>0</v>
      </c>
      <c r="BG127" s="169">
        <f>IF(N127="zákl. přenesená",J127,0)</f>
        <v>0</v>
      </c>
      <c r="BH127" s="169">
        <f>IF(N127="sníž. přenesená",J127,0)</f>
        <v>0</v>
      </c>
      <c r="BI127" s="169">
        <f>IF(N127="nulová",J127,0)</f>
        <v>0</v>
      </c>
      <c r="BJ127" s="18" t="s">
        <v>23</v>
      </c>
      <c r="BK127" s="169">
        <f>ROUND(I127*H127,2)</f>
        <v>0</v>
      </c>
      <c r="BL127" s="18" t="s">
        <v>206</v>
      </c>
      <c r="BM127" s="18" t="s">
        <v>1455</v>
      </c>
    </row>
    <row r="128" spans="2:47" s="1" customFormat="1" ht="22.5" customHeight="1">
      <c r="B128" s="35"/>
      <c r="D128" s="170" t="s">
        <v>392</v>
      </c>
      <c r="F128" s="201" t="s">
        <v>1328</v>
      </c>
      <c r="I128" s="133"/>
      <c r="L128" s="35"/>
      <c r="M128" s="64"/>
      <c r="N128" s="36"/>
      <c r="O128" s="36"/>
      <c r="P128" s="36"/>
      <c r="Q128" s="36"/>
      <c r="R128" s="36"/>
      <c r="S128" s="36"/>
      <c r="T128" s="65"/>
      <c r="AT128" s="18" t="s">
        <v>392</v>
      </c>
      <c r="AU128" s="18" t="s">
        <v>80</v>
      </c>
    </row>
    <row r="129" spans="2:65" s="1" customFormat="1" ht="22.5" customHeight="1">
      <c r="B129" s="157"/>
      <c r="C129" s="202" t="s">
        <v>382</v>
      </c>
      <c r="D129" s="202" t="s">
        <v>265</v>
      </c>
      <c r="E129" s="203" t="s">
        <v>1330</v>
      </c>
      <c r="F129" s="204" t="s">
        <v>1331</v>
      </c>
      <c r="G129" s="205" t="s">
        <v>840</v>
      </c>
      <c r="H129" s="206">
        <v>1000</v>
      </c>
      <c r="I129" s="207"/>
      <c r="J129" s="208">
        <f>ROUND(I129*H129,2)</f>
        <v>0</v>
      </c>
      <c r="K129" s="204" t="s">
        <v>78</v>
      </c>
      <c r="L129" s="209"/>
      <c r="M129" s="210" t="s">
        <v>78</v>
      </c>
      <c r="N129" s="211" t="s">
        <v>50</v>
      </c>
      <c r="O129" s="36"/>
      <c r="P129" s="167">
        <f>O129*H129</f>
        <v>0</v>
      </c>
      <c r="Q129" s="167">
        <v>0</v>
      </c>
      <c r="R129" s="167">
        <f>Q129*H129</f>
        <v>0</v>
      </c>
      <c r="S129" s="167">
        <v>0</v>
      </c>
      <c r="T129" s="168">
        <f>S129*H129</f>
        <v>0</v>
      </c>
      <c r="AR129" s="18" t="s">
        <v>253</v>
      </c>
      <c r="AT129" s="18" t="s">
        <v>265</v>
      </c>
      <c r="AU129" s="18" t="s">
        <v>80</v>
      </c>
      <c r="AY129" s="18" t="s">
        <v>200</v>
      </c>
      <c r="BE129" s="169">
        <f>IF(N129="základní",J129,0)</f>
        <v>0</v>
      </c>
      <c r="BF129" s="169">
        <f>IF(N129="snížená",J129,0)</f>
        <v>0</v>
      </c>
      <c r="BG129" s="169">
        <f>IF(N129="zákl. přenesená",J129,0)</f>
        <v>0</v>
      </c>
      <c r="BH129" s="169">
        <f>IF(N129="sníž. přenesená",J129,0)</f>
        <v>0</v>
      </c>
      <c r="BI129" s="169">
        <f>IF(N129="nulová",J129,0)</f>
        <v>0</v>
      </c>
      <c r="BJ129" s="18" t="s">
        <v>23</v>
      </c>
      <c r="BK129" s="169">
        <f>ROUND(I129*H129,2)</f>
        <v>0</v>
      </c>
      <c r="BL129" s="18" t="s">
        <v>206</v>
      </c>
      <c r="BM129" s="18" t="s">
        <v>1456</v>
      </c>
    </row>
    <row r="130" spans="2:47" s="1" customFormat="1" ht="22.5" customHeight="1">
      <c r="B130" s="35"/>
      <c r="D130" s="170" t="s">
        <v>392</v>
      </c>
      <c r="F130" s="201" t="s">
        <v>1331</v>
      </c>
      <c r="I130" s="133"/>
      <c r="L130" s="35"/>
      <c r="M130" s="64"/>
      <c r="N130" s="36"/>
      <c r="O130" s="36"/>
      <c r="P130" s="36"/>
      <c r="Q130" s="36"/>
      <c r="R130" s="36"/>
      <c r="S130" s="36"/>
      <c r="T130" s="65"/>
      <c r="AT130" s="18" t="s">
        <v>392</v>
      </c>
      <c r="AU130" s="18" t="s">
        <v>80</v>
      </c>
    </row>
    <row r="131" spans="2:65" s="1" customFormat="1" ht="22.5" customHeight="1">
      <c r="B131" s="157"/>
      <c r="C131" s="202" t="s">
        <v>388</v>
      </c>
      <c r="D131" s="202" t="s">
        <v>265</v>
      </c>
      <c r="E131" s="203" t="s">
        <v>1333</v>
      </c>
      <c r="F131" s="204" t="s">
        <v>1334</v>
      </c>
      <c r="G131" s="205" t="s">
        <v>840</v>
      </c>
      <c r="H131" s="206">
        <v>50</v>
      </c>
      <c r="I131" s="207"/>
      <c r="J131" s="208">
        <f>ROUND(I131*H131,2)</f>
        <v>0</v>
      </c>
      <c r="K131" s="204" t="s">
        <v>78</v>
      </c>
      <c r="L131" s="209"/>
      <c r="M131" s="210" t="s">
        <v>78</v>
      </c>
      <c r="N131" s="211" t="s">
        <v>50</v>
      </c>
      <c r="O131" s="36"/>
      <c r="P131" s="167">
        <f>O131*H131</f>
        <v>0</v>
      </c>
      <c r="Q131" s="167">
        <v>0</v>
      </c>
      <c r="R131" s="167">
        <f>Q131*H131</f>
        <v>0</v>
      </c>
      <c r="S131" s="167">
        <v>0</v>
      </c>
      <c r="T131" s="168">
        <f>S131*H131</f>
        <v>0</v>
      </c>
      <c r="AR131" s="18" t="s">
        <v>253</v>
      </c>
      <c r="AT131" s="18" t="s">
        <v>265</v>
      </c>
      <c r="AU131" s="18" t="s">
        <v>80</v>
      </c>
      <c r="AY131" s="18" t="s">
        <v>200</v>
      </c>
      <c r="BE131" s="169">
        <f>IF(N131="základní",J131,0)</f>
        <v>0</v>
      </c>
      <c r="BF131" s="169">
        <f>IF(N131="snížená",J131,0)</f>
        <v>0</v>
      </c>
      <c r="BG131" s="169">
        <f>IF(N131="zákl. přenesená",J131,0)</f>
        <v>0</v>
      </c>
      <c r="BH131" s="169">
        <f>IF(N131="sníž. přenesená",J131,0)</f>
        <v>0</v>
      </c>
      <c r="BI131" s="169">
        <f>IF(N131="nulová",J131,0)</f>
        <v>0</v>
      </c>
      <c r="BJ131" s="18" t="s">
        <v>23</v>
      </c>
      <c r="BK131" s="169">
        <f>ROUND(I131*H131,2)</f>
        <v>0</v>
      </c>
      <c r="BL131" s="18" t="s">
        <v>206</v>
      </c>
      <c r="BM131" s="18" t="s">
        <v>1457</v>
      </c>
    </row>
    <row r="132" spans="2:47" s="1" customFormat="1" ht="22.5" customHeight="1">
      <c r="B132" s="35"/>
      <c r="D132" s="170" t="s">
        <v>392</v>
      </c>
      <c r="F132" s="201" t="s">
        <v>1334</v>
      </c>
      <c r="I132" s="133"/>
      <c r="L132" s="35"/>
      <c r="M132" s="64"/>
      <c r="N132" s="36"/>
      <c r="O132" s="36"/>
      <c r="P132" s="36"/>
      <c r="Q132" s="36"/>
      <c r="R132" s="36"/>
      <c r="S132" s="36"/>
      <c r="T132" s="65"/>
      <c r="AT132" s="18" t="s">
        <v>392</v>
      </c>
      <c r="AU132" s="18" t="s">
        <v>80</v>
      </c>
    </row>
    <row r="133" spans="2:65" s="1" customFormat="1" ht="22.5" customHeight="1">
      <c r="B133" s="157"/>
      <c r="C133" s="202" t="s">
        <v>395</v>
      </c>
      <c r="D133" s="202" t="s">
        <v>265</v>
      </c>
      <c r="E133" s="203" t="s">
        <v>1458</v>
      </c>
      <c r="F133" s="204" t="s">
        <v>1459</v>
      </c>
      <c r="G133" s="205" t="s">
        <v>840</v>
      </c>
      <c r="H133" s="206">
        <v>10</v>
      </c>
      <c r="I133" s="207"/>
      <c r="J133" s="208">
        <f>ROUND(I133*H133,2)</f>
        <v>0</v>
      </c>
      <c r="K133" s="204" t="s">
        <v>78</v>
      </c>
      <c r="L133" s="209"/>
      <c r="M133" s="210" t="s">
        <v>78</v>
      </c>
      <c r="N133" s="211" t="s">
        <v>50</v>
      </c>
      <c r="O133" s="36"/>
      <c r="P133" s="167">
        <f>O133*H133</f>
        <v>0</v>
      </c>
      <c r="Q133" s="167">
        <v>0</v>
      </c>
      <c r="R133" s="167">
        <f>Q133*H133</f>
        <v>0</v>
      </c>
      <c r="S133" s="167">
        <v>0</v>
      </c>
      <c r="T133" s="168">
        <f>S133*H133</f>
        <v>0</v>
      </c>
      <c r="AR133" s="18" t="s">
        <v>253</v>
      </c>
      <c r="AT133" s="18" t="s">
        <v>265</v>
      </c>
      <c r="AU133" s="18" t="s">
        <v>80</v>
      </c>
      <c r="AY133" s="18" t="s">
        <v>200</v>
      </c>
      <c r="BE133" s="169">
        <f>IF(N133="základní",J133,0)</f>
        <v>0</v>
      </c>
      <c r="BF133" s="169">
        <f>IF(N133="snížená",J133,0)</f>
        <v>0</v>
      </c>
      <c r="BG133" s="169">
        <f>IF(N133="zákl. přenesená",J133,0)</f>
        <v>0</v>
      </c>
      <c r="BH133" s="169">
        <f>IF(N133="sníž. přenesená",J133,0)</f>
        <v>0</v>
      </c>
      <c r="BI133" s="169">
        <f>IF(N133="nulová",J133,0)</f>
        <v>0</v>
      </c>
      <c r="BJ133" s="18" t="s">
        <v>23</v>
      </c>
      <c r="BK133" s="169">
        <f>ROUND(I133*H133,2)</f>
        <v>0</v>
      </c>
      <c r="BL133" s="18" t="s">
        <v>206</v>
      </c>
      <c r="BM133" s="18" t="s">
        <v>1460</v>
      </c>
    </row>
    <row r="134" spans="2:47" s="1" customFormat="1" ht="22.5" customHeight="1">
      <c r="B134" s="35"/>
      <c r="D134" s="170" t="s">
        <v>392</v>
      </c>
      <c r="F134" s="201" t="s">
        <v>1459</v>
      </c>
      <c r="I134" s="133"/>
      <c r="L134" s="35"/>
      <c r="M134" s="64"/>
      <c r="N134" s="36"/>
      <c r="O134" s="36"/>
      <c r="P134" s="36"/>
      <c r="Q134" s="36"/>
      <c r="R134" s="36"/>
      <c r="S134" s="36"/>
      <c r="T134" s="65"/>
      <c r="AT134" s="18" t="s">
        <v>392</v>
      </c>
      <c r="AU134" s="18" t="s">
        <v>80</v>
      </c>
    </row>
    <row r="135" spans="2:65" s="1" customFormat="1" ht="22.5" customHeight="1">
      <c r="B135" s="157"/>
      <c r="C135" s="158" t="s">
        <v>402</v>
      </c>
      <c r="D135" s="158" t="s">
        <v>201</v>
      </c>
      <c r="E135" s="159" t="s">
        <v>1461</v>
      </c>
      <c r="F135" s="160" t="s">
        <v>1365</v>
      </c>
      <c r="G135" s="161" t="s">
        <v>1366</v>
      </c>
      <c r="H135" s="162">
        <v>1</v>
      </c>
      <c r="I135" s="163"/>
      <c r="J135" s="164">
        <f>ROUND(I135*H135,2)</f>
        <v>0</v>
      </c>
      <c r="K135" s="160" t="s">
        <v>78</v>
      </c>
      <c r="L135" s="35"/>
      <c r="M135" s="165" t="s">
        <v>78</v>
      </c>
      <c r="N135" s="166" t="s">
        <v>50</v>
      </c>
      <c r="O135" s="36"/>
      <c r="P135" s="167">
        <f>O135*H135</f>
        <v>0</v>
      </c>
      <c r="Q135" s="167">
        <v>0</v>
      </c>
      <c r="R135" s="167">
        <f>Q135*H135</f>
        <v>0</v>
      </c>
      <c r="S135" s="167">
        <v>0</v>
      </c>
      <c r="T135" s="168">
        <f>S135*H135</f>
        <v>0</v>
      </c>
      <c r="AR135" s="18" t="s">
        <v>206</v>
      </c>
      <c r="AT135" s="18" t="s">
        <v>201</v>
      </c>
      <c r="AU135" s="18" t="s">
        <v>80</v>
      </c>
      <c r="AY135" s="18" t="s">
        <v>200</v>
      </c>
      <c r="BE135" s="169">
        <f>IF(N135="základní",J135,0)</f>
        <v>0</v>
      </c>
      <c r="BF135" s="169">
        <f>IF(N135="snížená",J135,0)</f>
        <v>0</v>
      </c>
      <c r="BG135" s="169">
        <f>IF(N135="zákl. přenesená",J135,0)</f>
        <v>0</v>
      </c>
      <c r="BH135" s="169">
        <f>IF(N135="sníž. přenesená",J135,0)</f>
        <v>0</v>
      </c>
      <c r="BI135" s="169">
        <f>IF(N135="nulová",J135,0)</f>
        <v>0</v>
      </c>
      <c r="BJ135" s="18" t="s">
        <v>23</v>
      </c>
      <c r="BK135" s="169">
        <f>ROUND(I135*H135,2)</f>
        <v>0</v>
      </c>
      <c r="BL135" s="18" t="s">
        <v>206</v>
      </c>
      <c r="BM135" s="18" t="s">
        <v>1462</v>
      </c>
    </row>
    <row r="136" spans="2:47" s="1" customFormat="1" ht="22.5" customHeight="1">
      <c r="B136" s="35"/>
      <c r="D136" s="170" t="s">
        <v>392</v>
      </c>
      <c r="F136" s="201" t="s">
        <v>1365</v>
      </c>
      <c r="I136" s="133"/>
      <c r="L136" s="35"/>
      <c r="M136" s="64"/>
      <c r="N136" s="36"/>
      <c r="O136" s="36"/>
      <c r="P136" s="36"/>
      <c r="Q136" s="36"/>
      <c r="R136" s="36"/>
      <c r="S136" s="36"/>
      <c r="T136" s="65"/>
      <c r="AT136" s="18" t="s">
        <v>392</v>
      </c>
      <c r="AU136" s="18" t="s">
        <v>80</v>
      </c>
    </row>
    <row r="137" spans="2:65" s="1" customFormat="1" ht="22.5" customHeight="1">
      <c r="B137" s="157"/>
      <c r="C137" s="158" t="s">
        <v>410</v>
      </c>
      <c r="D137" s="158" t="s">
        <v>201</v>
      </c>
      <c r="E137" s="159" t="s">
        <v>1463</v>
      </c>
      <c r="F137" s="160" t="s">
        <v>1375</v>
      </c>
      <c r="G137" s="161" t="s">
        <v>1366</v>
      </c>
      <c r="H137" s="162">
        <v>1</v>
      </c>
      <c r="I137" s="163"/>
      <c r="J137" s="164">
        <f>ROUND(I137*H137,2)</f>
        <v>0</v>
      </c>
      <c r="K137" s="160" t="s">
        <v>78</v>
      </c>
      <c r="L137" s="35"/>
      <c r="M137" s="165" t="s">
        <v>78</v>
      </c>
      <c r="N137" s="166" t="s">
        <v>50</v>
      </c>
      <c r="O137" s="36"/>
      <c r="P137" s="167">
        <f>O137*H137</f>
        <v>0</v>
      </c>
      <c r="Q137" s="167">
        <v>0</v>
      </c>
      <c r="R137" s="167">
        <f>Q137*H137</f>
        <v>0</v>
      </c>
      <c r="S137" s="167">
        <v>0</v>
      </c>
      <c r="T137" s="168">
        <f>S137*H137</f>
        <v>0</v>
      </c>
      <c r="AR137" s="18" t="s">
        <v>206</v>
      </c>
      <c r="AT137" s="18" t="s">
        <v>201</v>
      </c>
      <c r="AU137" s="18" t="s">
        <v>80</v>
      </c>
      <c r="AY137" s="18" t="s">
        <v>200</v>
      </c>
      <c r="BE137" s="169">
        <f>IF(N137="základní",J137,0)</f>
        <v>0</v>
      </c>
      <c r="BF137" s="169">
        <f>IF(N137="snížená",J137,0)</f>
        <v>0</v>
      </c>
      <c r="BG137" s="169">
        <f>IF(N137="zákl. přenesená",J137,0)</f>
        <v>0</v>
      </c>
      <c r="BH137" s="169">
        <f>IF(N137="sníž. přenesená",J137,0)</f>
        <v>0</v>
      </c>
      <c r="BI137" s="169">
        <f>IF(N137="nulová",J137,0)</f>
        <v>0</v>
      </c>
      <c r="BJ137" s="18" t="s">
        <v>23</v>
      </c>
      <c r="BK137" s="169">
        <f>ROUND(I137*H137,2)</f>
        <v>0</v>
      </c>
      <c r="BL137" s="18" t="s">
        <v>206</v>
      </c>
      <c r="BM137" s="18" t="s">
        <v>1464</v>
      </c>
    </row>
    <row r="138" spans="2:47" s="1" customFormat="1" ht="22.5" customHeight="1">
      <c r="B138" s="35"/>
      <c r="D138" s="170" t="s">
        <v>392</v>
      </c>
      <c r="F138" s="201" t="s">
        <v>1375</v>
      </c>
      <c r="I138" s="133"/>
      <c r="L138" s="35"/>
      <c r="M138" s="64"/>
      <c r="N138" s="36"/>
      <c r="O138" s="36"/>
      <c r="P138" s="36"/>
      <c r="Q138" s="36"/>
      <c r="R138" s="36"/>
      <c r="S138" s="36"/>
      <c r="T138" s="65"/>
      <c r="AT138" s="18" t="s">
        <v>392</v>
      </c>
      <c r="AU138" s="18" t="s">
        <v>80</v>
      </c>
    </row>
    <row r="139" spans="2:65" s="1" customFormat="1" ht="22.5" customHeight="1">
      <c r="B139" s="157"/>
      <c r="C139" s="158" t="s">
        <v>170</v>
      </c>
      <c r="D139" s="158" t="s">
        <v>201</v>
      </c>
      <c r="E139" s="159" t="s">
        <v>1380</v>
      </c>
      <c r="F139" s="160" t="s">
        <v>1381</v>
      </c>
      <c r="G139" s="161" t="s">
        <v>1325</v>
      </c>
      <c r="H139" s="162">
        <v>12</v>
      </c>
      <c r="I139" s="163"/>
      <c r="J139" s="164">
        <f>ROUND(I139*H139,2)</f>
        <v>0</v>
      </c>
      <c r="K139" s="160" t="s">
        <v>78</v>
      </c>
      <c r="L139" s="35"/>
      <c r="M139" s="165" t="s">
        <v>78</v>
      </c>
      <c r="N139" s="166" t="s">
        <v>50</v>
      </c>
      <c r="O139" s="36"/>
      <c r="P139" s="167">
        <f>O139*H139</f>
        <v>0</v>
      </c>
      <c r="Q139" s="167">
        <v>0</v>
      </c>
      <c r="R139" s="167">
        <f>Q139*H139</f>
        <v>0</v>
      </c>
      <c r="S139" s="167">
        <v>0</v>
      </c>
      <c r="T139" s="168">
        <f>S139*H139</f>
        <v>0</v>
      </c>
      <c r="AR139" s="18" t="s">
        <v>206</v>
      </c>
      <c r="AT139" s="18" t="s">
        <v>201</v>
      </c>
      <c r="AU139" s="18" t="s">
        <v>80</v>
      </c>
      <c r="AY139" s="18" t="s">
        <v>200</v>
      </c>
      <c r="BE139" s="169">
        <f>IF(N139="základní",J139,0)</f>
        <v>0</v>
      </c>
      <c r="BF139" s="169">
        <f>IF(N139="snížená",J139,0)</f>
        <v>0</v>
      </c>
      <c r="BG139" s="169">
        <f>IF(N139="zákl. přenesená",J139,0)</f>
        <v>0</v>
      </c>
      <c r="BH139" s="169">
        <f>IF(N139="sníž. přenesená",J139,0)</f>
        <v>0</v>
      </c>
      <c r="BI139" s="169">
        <f>IF(N139="nulová",J139,0)</f>
        <v>0</v>
      </c>
      <c r="BJ139" s="18" t="s">
        <v>23</v>
      </c>
      <c r="BK139" s="169">
        <f>ROUND(I139*H139,2)</f>
        <v>0</v>
      </c>
      <c r="BL139" s="18" t="s">
        <v>206</v>
      </c>
      <c r="BM139" s="18" t="s">
        <v>1465</v>
      </c>
    </row>
    <row r="140" spans="2:47" s="1" customFormat="1" ht="22.5" customHeight="1">
      <c r="B140" s="35"/>
      <c r="D140" s="170" t="s">
        <v>392</v>
      </c>
      <c r="F140" s="201" t="s">
        <v>1381</v>
      </c>
      <c r="I140" s="133"/>
      <c r="L140" s="35"/>
      <c r="M140" s="64"/>
      <c r="N140" s="36"/>
      <c r="O140" s="36"/>
      <c r="P140" s="36"/>
      <c r="Q140" s="36"/>
      <c r="R140" s="36"/>
      <c r="S140" s="36"/>
      <c r="T140" s="65"/>
      <c r="AT140" s="18" t="s">
        <v>392</v>
      </c>
      <c r="AU140" s="18" t="s">
        <v>80</v>
      </c>
    </row>
    <row r="141" spans="2:65" s="1" customFormat="1" ht="22.5" customHeight="1">
      <c r="B141" s="157"/>
      <c r="C141" s="158" t="s">
        <v>115</v>
      </c>
      <c r="D141" s="158" t="s">
        <v>201</v>
      </c>
      <c r="E141" s="159" t="s">
        <v>1383</v>
      </c>
      <c r="F141" s="160" t="s">
        <v>1384</v>
      </c>
      <c r="G141" s="161" t="s">
        <v>1325</v>
      </c>
      <c r="H141" s="162">
        <v>9</v>
      </c>
      <c r="I141" s="163"/>
      <c r="J141" s="164">
        <f>ROUND(I141*H141,2)</f>
        <v>0</v>
      </c>
      <c r="K141" s="160" t="s">
        <v>78</v>
      </c>
      <c r="L141" s="35"/>
      <c r="M141" s="165" t="s">
        <v>78</v>
      </c>
      <c r="N141" s="166" t="s">
        <v>50</v>
      </c>
      <c r="O141" s="36"/>
      <c r="P141" s="167">
        <f>O141*H141</f>
        <v>0</v>
      </c>
      <c r="Q141" s="167">
        <v>0</v>
      </c>
      <c r="R141" s="167">
        <f>Q141*H141</f>
        <v>0</v>
      </c>
      <c r="S141" s="167">
        <v>0</v>
      </c>
      <c r="T141" s="168">
        <f>S141*H141</f>
        <v>0</v>
      </c>
      <c r="AR141" s="18" t="s">
        <v>206</v>
      </c>
      <c r="AT141" s="18" t="s">
        <v>201</v>
      </c>
      <c r="AU141" s="18" t="s">
        <v>80</v>
      </c>
      <c r="AY141" s="18" t="s">
        <v>200</v>
      </c>
      <c r="BE141" s="169">
        <f>IF(N141="základní",J141,0)</f>
        <v>0</v>
      </c>
      <c r="BF141" s="169">
        <f>IF(N141="snížená",J141,0)</f>
        <v>0</v>
      </c>
      <c r="BG141" s="169">
        <f>IF(N141="zákl. přenesená",J141,0)</f>
        <v>0</v>
      </c>
      <c r="BH141" s="169">
        <f>IF(N141="sníž. přenesená",J141,0)</f>
        <v>0</v>
      </c>
      <c r="BI141" s="169">
        <f>IF(N141="nulová",J141,0)</f>
        <v>0</v>
      </c>
      <c r="BJ141" s="18" t="s">
        <v>23</v>
      </c>
      <c r="BK141" s="169">
        <f>ROUND(I141*H141,2)</f>
        <v>0</v>
      </c>
      <c r="BL141" s="18" t="s">
        <v>206</v>
      </c>
      <c r="BM141" s="18" t="s">
        <v>1466</v>
      </c>
    </row>
    <row r="142" spans="2:47" s="1" customFormat="1" ht="22.5" customHeight="1">
      <c r="B142" s="35"/>
      <c r="D142" s="170" t="s">
        <v>392</v>
      </c>
      <c r="F142" s="201" t="s">
        <v>1384</v>
      </c>
      <c r="I142" s="133"/>
      <c r="L142" s="35"/>
      <c r="M142" s="64"/>
      <c r="N142" s="36"/>
      <c r="O142" s="36"/>
      <c r="P142" s="36"/>
      <c r="Q142" s="36"/>
      <c r="R142" s="36"/>
      <c r="S142" s="36"/>
      <c r="T142" s="65"/>
      <c r="AT142" s="18" t="s">
        <v>392</v>
      </c>
      <c r="AU142" s="18" t="s">
        <v>80</v>
      </c>
    </row>
    <row r="143" spans="2:65" s="1" customFormat="1" ht="22.5" customHeight="1">
      <c r="B143" s="157"/>
      <c r="C143" s="158" t="s">
        <v>435</v>
      </c>
      <c r="D143" s="158" t="s">
        <v>201</v>
      </c>
      <c r="E143" s="159" t="s">
        <v>1389</v>
      </c>
      <c r="F143" s="160" t="s">
        <v>1390</v>
      </c>
      <c r="G143" s="161" t="s">
        <v>1325</v>
      </c>
      <c r="H143" s="162">
        <v>9</v>
      </c>
      <c r="I143" s="163"/>
      <c r="J143" s="164">
        <f>ROUND(I143*H143,2)</f>
        <v>0</v>
      </c>
      <c r="K143" s="160" t="s">
        <v>78</v>
      </c>
      <c r="L143" s="35"/>
      <c r="M143" s="165" t="s">
        <v>78</v>
      </c>
      <c r="N143" s="166" t="s">
        <v>50</v>
      </c>
      <c r="O143" s="36"/>
      <c r="P143" s="167">
        <f>O143*H143</f>
        <v>0</v>
      </c>
      <c r="Q143" s="167">
        <v>0</v>
      </c>
      <c r="R143" s="167">
        <f>Q143*H143</f>
        <v>0</v>
      </c>
      <c r="S143" s="167">
        <v>0</v>
      </c>
      <c r="T143" s="168">
        <f>S143*H143</f>
        <v>0</v>
      </c>
      <c r="AR143" s="18" t="s">
        <v>206</v>
      </c>
      <c r="AT143" s="18" t="s">
        <v>201</v>
      </c>
      <c r="AU143" s="18" t="s">
        <v>80</v>
      </c>
      <c r="AY143" s="18" t="s">
        <v>200</v>
      </c>
      <c r="BE143" s="169">
        <f>IF(N143="základní",J143,0)</f>
        <v>0</v>
      </c>
      <c r="BF143" s="169">
        <f>IF(N143="snížená",J143,0)</f>
        <v>0</v>
      </c>
      <c r="BG143" s="169">
        <f>IF(N143="zákl. přenesená",J143,0)</f>
        <v>0</v>
      </c>
      <c r="BH143" s="169">
        <f>IF(N143="sníž. přenesená",J143,0)</f>
        <v>0</v>
      </c>
      <c r="BI143" s="169">
        <f>IF(N143="nulová",J143,0)</f>
        <v>0</v>
      </c>
      <c r="BJ143" s="18" t="s">
        <v>23</v>
      </c>
      <c r="BK143" s="169">
        <f>ROUND(I143*H143,2)</f>
        <v>0</v>
      </c>
      <c r="BL143" s="18" t="s">
        <v>206</v>
      </c>
      <c r="BM143" s="18" t="s">
        <v>1467</v>
      </c>
    </row>
    <row r="144" spans="2:47" s="1" customFormat="1" ht="22.5" customHeight="1">
      <c r="B144" s="35"/>
      <c r="D144" s="170" t="s">
        <v>392</v>
      </c>
      <c r="F144" s="201" t="s">
        <v>1390</v>
      </c>
      <c r="I144" s="133"/>
      <c r="L144" s="35"/>
      <c r="M144" s="64"/>
      <c r="N144" s="36"/>
      <c r="O144" s="36"/>
      <c r="P144" s="36"/>
      <c r="Q144" s="36"/>
      <c r="R144" s="36"/>
      <c r="S144" s="36"/>
      <c r="T144" s="65"/>
      <c r="AT144" s="18" t="s">
        <v>392</v>
      </c>
      <c r="AU144" s="18" t="s">
        <v>80</v>
      </c>
    </row>
    <row r="145" spans="2:65" s="1" customFormat="1" ht="22.5" customHeight="1">
      <c r="B145" s="157"/>
      <c r="C145" s="158" t="s">
        <v>446</v>
      </c>
      <c r="D145" s="158" t="s">
        <v>201</v>
      </c>
      <c r="E145" s="159" t="s">
        <v>1395</v>
      </c>
      <c r="F145" s="160" t="s">
        <v>1396</v>
      </c>
      <c r="G145" s="161" t="s">
        <v>1325</v>
      </c>
      <c r="H145" s="162">
        <v>12</v>
      </c>
      <c r="I145" s="163"/>
      <c r="J145" s="164">
        <f>ROUND(I145*H145,2)</f>
        <v>0</v>
      </c>
      <c r="K145" s="160" t="s">
        <v>78</v>
      </c>
      <c r="L145" s="35"/>
      <c r="M145" s="165" t="s">
        <v>78</v>
      </c>
      <c r="N145" s="166" t="s">
        <v>50</v>
      </c>
      <c r="O145" s="36"/>
      <c r="P145" s="167">
        <f>O145*H145</f>
        <v>0</v>
      </c>
      <c r="Q145" s="167">
        <v>0</v>
      </c>
      <c r="R145" s="167">
        <f>Q145*H145</f>
        <v>0</v>
      </c>
      <c r="S145" s="167">
        <v>0</v>
      </c>
      <c r="T145" s="168">
        <f>S145*H145</f>
        <v>0</v>
      </c>
      <c r="AR145" s="18" t="s">
        <v>206</v>
      </c>
      <c r="AT145" s="18" t="s">
        <v>201</v>
      </c>
      <c r="AU145" s="18" t="s">
        <v>80</v>
      </c>
      <c r="AY145" s="18" t="s">
        <v>200</v>
      </c>
      <c r="BE145" s="169">
        <f>IF(N145="základní",J145,0)</f>
        <v>0</v>
      </c>
      <c r="BF145" s="169">
        <f>IF(N145="snížená",J145,0)</f>
        <v>0</v>
      </c>
      <c r="BG145" s="169">
        <f>IF(N145="zákl. přenesená",J145,0)</f>
        <v>0</v>
      </c>
      <c r="BH145" s="169">
        <f>IF(N145="sníž. přenesená",J145,0)</f>
        <v>0</v>
      </c>
      <c r="BI145" s="169">
        <f>IF(N145="nulová",J145,0)</f>
        <v>0</v>
      </c>
      <c r="BJ145" s="18" t="s">
        <v>23</v>
      </c>
      <c r="BK145" s="169">
        <f>ROUND(I145*H145,2)</f>
        <v>0</v>
      </c>
      <c r="BL145" s="18" t="s">
        <v>206</v>
      </c>
      <c r="BM145" s="18" t="s">
        <v>1468</v>
      </c>
    </row>
    <row r="146" spans="2:47" s="1" customFormat="1" ht="22.5" customHeight="1">
      <c r="B146" s="35"/>
      <c r="D146" s="172" t="s">
        <v>392</v>
      </c>
      <c r="F146" s="185" t="s">
        <v>1396</v>
      </c>
      <c r="I146" s="133"/>
      <c r="L146" s="35"/>
      <c r="M146" s="221"/>
      <c r="N146" s="222"/>
      <c r="O146" s="222"/>
      <c r="P146" s="222"/>
      <c r="Q146" s="222"/>
      <c r="R146" s="222"/>
      <c r="S146" s="222"/>
      <c r="T146" s="223"/>
      <c r="AT146" s="18" t="s">
        <v>392</v>
      </c>
      <c r="AU146" s="18" t="s">
        <v>80</v>
      </c>
    </row>
    <row r="147" spans="2:12" s="1" customFormat="1" ht="6.75" customHeight="1">
      <c r="B147" s="50"/>
      <c r="C147" s="51"/>
      <c r="D147" s="51"/>
      <c r="E147" s="51"/>
      <c r="F147" s="51"/>
      <c r="G147" s="51"/>
      <c r="H147" s="51"/>
      <c r="I147" s="118"/>
      <c r="J147" s="51"/>
      <c r="K147" s="51"/>
      <c r="L147" s="35"/>
    </row>
    <row r="521" ht="13.5">
      <c r="AT521" s="189"/>
    </row>
  </sheetData>
  <sheetProtection password="CC35" sheet="1" objects="1" scenarios="1" formatColumns="0" formatRows="0" sort="0" autoFilter="0"/>
  <autoFilter ref="C75:K75"/>
  <mergeCells count="9">
    <mergeCell ref="E68:H68"/>
    <mergeCell ref="G1:H1"/>
    <mergeCell ref="L2:V2"/>
    <mergeCell ref="E7:H7"/>
    <mergeCell ref="E9:H9"/>
    <mergeCell ref="E24:H24"/>
    <mergeCell ref="E45:H45"/>
    <mergeCell ref="E47:H47"/>
    <mergeCell ref="E66:H66"/>
  </mergeCells>
  <hyperlinks>
    <hyperlink ref="F1:G1" location="C2" tooltip="Krycí list soupisu" display="1) Krycí list soupisu"/>
    <hyperlink ref="G1:H1" location="C54" tooltip="Rekapitulace" display="2) Rekapitulace"/>
    <hyperlink ref="J1" location="C75"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52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53"/>
      <c r="C1" s="253"/>
      <c r="D1" s="252" t="s">
        <v>1</v>
      </c>
      <c r="E1" s="253"/>
      <c r="F1" s="254" t="s">
        <v>1802</v>
      </c>
      <c r="G1" s="378" t="s">
        <v>1803</v>
      </c>
      <c r="H1" s="378"/>
      <c r="I1" s="259"/>
      <c r="J1" s="254" t="s">
        <v>1804</v>
      </c>
      <c r="K1" s="252" t="s">
        <v>108</v>
      </c>
      <c r="L1" s="254" t="s">
        <v>1805</v>
      </c>
      <c r="M1" s="254"/>
      <c r="N1" s="254"/>
      <c r="O1" s="254"/>
      <c r="P1" s="254"/>
      <c r="Q1" s="254"/>
      <c r="R1" s="254"/>
      <c r="S1" s="254"/>
      <c r="T1" s="254"/>
      <c r="U1" s="250"/>
      <c r="V1" s="250"/>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42"/>
      <c r="M2" s="342"/>
      <c r="N2" s="342"/>
      <c r="O2" s="342"/>
      <c r="P2" s="342"/>
      <c r="Q2" s="342"/>
      <c r="R2" s="342"/>
      <c r="S2" s="342"/>
      <c r="T2" s="342"/>
      <c r="U2" s="342"/>
      <c r="V2" s="342"/>
      <c r="AT2" s="18" t="s">
        <v>104</v>
      </c>
    </row>
    <row r="3" spans="2:46" ht="6.75" customHeight="1">
      <c r="B3" s="19"/>
      <c r="C3" s="20"/>
      <c r="D3" s="20"/>
      <c r="E3" s="20"/>
      <c r="F3" s="20"/>
      <c r="G3" s="20"/>
      <c r="H3" s="20"/>
      <c r="I3" s="94"/>
      <c r="J3" s="20"/>
      <c r="K3" s="21"/>
      <c r="AT3" s="18" t="s">
        <v>88</v>
      </c>
    </row>
    <row r="4" spans="2:46" ht="36.75" customHeight="1">
      <c r="B4" s="22"/>
      <c r="C4" s="23"/>
      <c r="D4" s="24" t="s">
        <v>113</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79" t="str">
        <f>'Rekapitulace stavby'!K6</f>
        <v>Oprava komunikace Dr. M. Horákové v úseku Melantrichova – Hradební</v>
      </c>
      <c r="F7" s="371"/>
      <c r="G7" s="371"/>
      <c r="H7" s="371"/>
      <c r="I7" s="95"/>
      <c r="J7" s="23"/>
      <c r="K7" s="25"/>
    </row>
    <row r="8" spans="2:11" s="1" customFormat="1" ht="15">
      <c r="B8" s="35"/>
      <c r="C8" s="36"/>
      <c r="D8" s="31" t="s">
        <v>123</v>
      </c>
      <c r="E8" s="36"/>
      <c r="F8" s="36"/>
      <c r="G8" s="36"/>
      <c r="H8" s="36"/>
      <c r="I8" s="96"/>
      <c r="J8" s="36"/>
      <c r="K8" s="39"/>
    </row>
    <row r="9" spans="2:11" s="1" customFormat="1" ht="36.75" customHeight="1">
      <c r="B9" s="35"/>
      <c r="C9" s="36"/>
      <c r="D9" s="36"/>
      <c r="E9" s="380" t="s">
        <v>1469</v>
      </c>
      <c r="F9" s="364"/>
      <c r="G9" s="364"/>
      <c r="H9" s="364"/>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98</v>
      </c>
      <c r="G11" s="36"/>
      <c r="H11" s="36"/>
      <c r="I11" s="97" t="s">
        <v>21</v>
      </c>
      <c r="J11" s="29" t="s">
        <v>78</v>
      </c>
      <c r="K11" s="39"/>
    </row>
    <row r="12" spans="2:11" s="1" customFormat="1" ht="14.25" customHeight="1">
      <c r="B12" s="35"/>
      <c r="C12" s="36"/>
      <c r="D12" s="31" t="s">
        <v>24</v>
      </c>
      <c r="E12" s="36"/>
      <c r="F12" s="29" t="s">
        <v>25</v>
      </c>
      <c r="G12" s="36"/>
      <c r="H12" s="36"/>
      <c r="I12" s="97" t="s">
        <v>26</v>
      </c>
      <c r="J12" s="98" t="str">
        <f>'Rekapitulace stavby'!AN8</f>
        <v>3.3.2016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30</v>
      </c>
      <c r="E14" s="36"/>
      <c r="F14" s="36"/>
      <c r="G14" s="36"/>
      <c r="H14" s="36"/>
      <c r="I14" s="97" t="s">
        <v>31</v>
      </c>
      <c r="J14" s="29" t="s">
        <v>32</v>
      </c>
      <c r="K14" s="39"/>
    </row>
    <row r="15" spans="2:11" s="1" customFormat="1" ht="18" customHeight="1">
      <c r="B15" s="35"/>
      <c r="C15" s="36"/>
      <c r="D15" s="36"/>
      <c r="E15" s="29" t="s">
        <v>33</v>
      </c>
      <c r="F15" s="36"/>
      <c r="G15" s="36"/>
      <c r="H15" s="36"/>
      <c r="I15" s="97" t="s">
        <v>34</v>
      </c>
      <c r="J15" s="29" t="s">
        <v>35</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36</v>
      </c>
      <c r="E17" s="36"/>
      <c r="F17" s="36"/>
      <c r="G17" s="36"/>
      <c r="H17" s="36"/>
      <c r="I17" s="97" t="s">
        <v>31</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34</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38</v>
      </c>
      <c r="E20" s="36"/>
      <c r="F20" s="36"/>
      <c r="G20" s="36"/>
      <c r="H20" s="36"/>
      <c r="I20" s="97" t="s">
        <v>31</v>
      </c>
      <c r="J20" s="29" t="s">
        <v>39</v>
      </c>
      <c r="K20" s="39"/>
    </row>
    <row r="21" spans="2:11" s="1" customFormat="1" ht="18" customHeight="1">
      <c r="B21" s="35"/>
      <c r="C21" s="36"/>
      <c r="D21" s="36"/>
      <c r="E21" s="29" t="s">
        <v>40</v>
      </c>
      <c r="F21" s="36"/>
      <c r="G21" s="36"/>
      <c r="H21" s="36"/>
      <c r="I21" s="97" t="s">
        <v>34</v>
      </c>
      <c r="J21" s="29" t="s">
        <v>41</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43</v>
      </c>
      <c r="E23" s="36"/>
      <c r="F23" s="36"/>
      <c r="G23" s="36"/>
      <c r="H23" s="36"/>
      <c r="I23" s="96"/>
      <c r="J23" s="36"/>
      <c r="K23" s="39"/>
    </row>
    <row r="24" spans="2:11" s="6" customFormat="1" ht="22.5" customHeight="1">
      <c r="B24" s="99"/>
      <c r="C24" s="100"/>
      <c r="D24" s="100"/>
      <c r="E24" s="374" t="s">
        <v>78</v>
      </c>
      <c r="F24" s="381"/>
      <c r="G24" s="381"/>
      <c r="H24" s="381"/>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4"/>
      <c r="J26" s="62"/>
      <c r="K26" s="105"/>
    </row>
    <row r="27" spans="2:11" s="1" customFormat="1" ht="24.75" customHeight="1">
      <c r="B27" s="35"/>
      <c r="C27" s="36"/>
      <c r="D27" s="106" t="s">
        <v>45</v>
      </c>
      <c r="E27" s="36"/>
      <c r="F27" s="36"/>
      <c r="G27" s="36"/>
      <c r="H27" s="36"/>
      <c r="I27" s="96"/>
      <c r="J27" s="107">
        <f>ROUND(J80,2)</f>
        <v>0</v>
      </c>
      <c r="K27" s="39"/>
    </row>
    <row r="28" spans="2:11" s="1" customFormat="1" ht="6.75" customHeight="1">
      <c r="B28" s="35"/>
      <c r="C28" s="36"/>
      <c r="D28" s="62"/>
      <c r="E28" s="62"/>
      <c r="F28" s="62"/>
      <c r="G28" s="62"/>
      <c r="H28" s="62"/>
      <c r="I28" s="104"/>
      <c r="J28" s="62"/>
      <c r="K28" s="105"/>
    </row>
    <row r="29" spans="2:11" s="1" customFormat="1" ht="14.25" customHeight="1">
      <c r="B29" s="35"/>
      <c r="C29" s="36"/>
      <c r="D29" s="36"/>
      <c r="E29" s="36"/>
      <c r="F29" s="40" t="s">
        <v>47</v>
      </c>
      <c r="G29" s="36"/>
      <c r="H29" s="36"/>
      <c r="I29" s="108" t="s">
        <v>46</v>
      </c>
      <c r="J29" s="40" t="s">
        <v>48</v>
      </c>
      <c r="K29" s="39"/>
    </row>
    <row r="30" spans="2:11" s="1" customFormat="1" ht="14.25" customHeight="1">
      <c r="B30" s="35"/>
      <c r="C30" s="36"/>
      <c r="D30" s="43" t="s">
        <v>49</v>
      </c>
      <c r="E30" s="43" t="s">
        <v>50</v>
      </c>
      <c r="F30" s="109">
        <f>ROUND(SUM(BE80:BE259),2)</f>
        <v>0</v>
      </c>
      <c r="G30" s="36"/>
      <c r="H30" s="36"/>
      <c r="I30" s="110">
        <v>0.21</v>
      </c>
      <c r="J30" s="109">
        <f>ROUND(ROUND((SUM(BE80:BE259)),2)*I30,2)</f>
        <v>0</v>
      </c>
      <c r="K30" s="39"/>
    </row>
    <row r="31" spans="2:11" s="1" customFormat="1" ht="14.25" customHeight="1">
      <c r="B31" s="35"/>
      <c r="C31" s="36"/>
      <c r="D31" s="36"/>
      <c r="E31" s="43" t="s">
        <v>51</v>
      </c>
      <c r="F31" s="109">
        <f>ROUND(SUM(BF80:BF259),2)</f>
        <v>0</v>
      </c>
      <c r="G31" s="36"/>
      <c r="H31" s="36"/>
      <c r="I31" s="110">
        <v>0.15</v>
      </c>
      <c r="J31" s="109">
        <f>ROUND(ROUND((SUM(BF80:BF259)),2)*I31,2)</f>
        <v>0</v>
      </c>
      <c r="K31" s="39"/>
    </row>
    <row r="32" spans="2:11" s="1" customFormat="1" ht="14.25" customHeight="1" hidden="1">
      <c r="B32" s="35"/>
      <c r="C32" s="36"/>
      <c r="D32" s="36"/>
      <c r="E32" s="43" t="s">
        <v>52</v>
      </c>
      <c r="F32" s="109">
        <f>ROUND(SUM(BG80:BG259),2)</f>
        <v>0</v>
      </c>
      <c r="G32" s="36"/>
      <c r="H32" s="36"/>
      <c r="I32" s="110">
        <v>0.21</v>
      </c>
      <c r="J32" s="109">
        <v>0</v>
      </c>
      <c r="K32" s="39"/>
    </row>
    <row r="33" spans="2:11" s="1" customFormat="1" ht="14.25" customHeight="1" hidden="1">
      <c r="B33" s="35"/>
      <c r="C33" s="36"/>
      <c r="D33" s="36"/>
      <c r="E33" s="43" t="s">
        <v>53</v>
      </c>
      <c r="F33" s="109">
        <f>ROUND(SUM(BH80:BH259),2)</f>
        <v>0</v>
      </c>
      <c r="G33" s="36"/>
      <c r="H33" s="36"/>
      <c r="I33" s="110">
        <v>0.15</v>
      </c>
      <c r="J33" s="109">
        <v>0</v>
      </c>
      <c r="K33" s="39"/>
    </row>
    <row r="34" spans="2:11" s="1" customFormat="1" ht="14.25" customHeight="1" hidden="1">
      <c r="B34" s="35"/>
      <c r="C34" s="36"/>
      <c r="D34" s="36"/>
      <c r="E34" s="43" t="s">
        <v>54</v>
      </c>
      <c r="F34" s="109">
        <f>ROUND(SUM(BI80:BI259),2)</f>
        <v>0</v>
      </c>
      <c r="G34" s="36"/>
      <c r="H34" s="36"/>
      <c r="I34" s="110">
        <v>0</v>
      </c>
      <c r="J34" s="109">
        <v>0</v>
      </c>
      <c r="K34" s="39"/>
    </row>
    <row r="35" spans="2:11" s="1" customFormat="1" ht="6.75" customHeight="1">
      <c r="B35" s="35"/>
      <c r="C35" s="36"/>
      <c r="D35" s="36"/>
      <c r="E35" s="36"/>
      <c r="F35" s="36"/>
      <c r="G35" s="36"/>
      <c r="H35" s="36"/>
      <c r="I35" s="96"/>
      <c r="J35" s="36"/>
      <c r="K35" s="39"/>
    </row>
    <row r="36" spans="2:11" s="1" customFormat="1" ht="24.75" customHeight="1">
      <c r="B36" s="35"/>
      <c r="C36" s="111"/>
      <c r="D36" s="112" t="s">
        <v>55</v>
      </c>
      <c r="E36" s="66"/>
      <c r="F36" s="66"/>
      <c r="G36" s="113" t="s">
        <v>56</v>
      </c>
      <c r="H36" s="114" t="s">
        <v>57</v>
      </c>
      <c r="I36" s="115"/>
      <c r="J36" s="116">
        <f>SUM(J27:J34)</f>
        <v>0</v>
      </c>
      <c r="K36" s="117"/>
    </row>
    <row r="37" spans="2:11" s="1" customFormat="1" ht="14.25" customHeight="1">
      <c r="B37" s="50"/>
      <c r="C37" s="51"/>
      <c r="D37" s="51"/>
      <c r="E37" s="51"/>
      <c r="F37" s="51"/>
      <c r="G37" s="51"/>
      <c r="H37" s="51"/>
      <c r="I37" s="118"/>
      <c r="J37" s="51"/>
      <c r="K37" s="52"/>
    </row>
    <row r="41" spans="2:11" s="1" customFormat="1" ht="6.75" customHeight="1">
      <c r="B41" s="53"/>
      <c r="C41" s="54"/>
      <c r="D41" s="54"/>
      <c r="E41" s="54"/>
      <c r="F41" s="54"/>
      <c r="G41" s="54"/>
      <c r="H41" s="54"/>
      <c r="I41" s="119"/>
      <c r="J41" s="54"/>
      <c r="K41" s="120"/>
    </row>
    <row r="42" spans="2:11" s="1" customFormat="1" ht="36.75" customHeight="1">
      <c r="B42" s="35"/>
      <c r="C42" s="24" t="s">
        <v>173</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79" t="str">
        <f>E7</f>
        <v>Oprava komunikace Dr. M. Horákové v úseku Melantrichova – Hradební</v>
      </c>
      <c r="F45" s="364"/>
      <c r="G45" s="364"/>
      <c r="H45" s="364"/>
      <c r="I45" s="96"/>
      <c r="J45" s="36"/>
      <c r="K45" s="39"/>
    </row>
    <row r="46" spans="2:11" s="1" customFormat="1" ht="14.25" customHeight="1">
      <c r="B46" s="35"/>
      <c r="C46" s="31" t="s">
        <v>123</v>
      </c>
      <c r="D46" s="36"/>
      <c r="E46" s="36"/>
      <c r="F46" s="36"/>
      <c r="G46" s="36"/>
      <c r="H46" s="36"/>
      <c r="I46" s="96"/>
      <c r="J46" s="36"/>
      <c r="K46" s="39"/>
    </row>
    <row r="47" spans="2:11" s="1" customFormat="1" ht="23.25" customHeight="1">
      <c r="B47" s="35"/>
      <c r="C47" s="36"/>
      <c r="D47" s="36"/>
      <c r="E47" s="380" t="str">
        <f>E9</f>
        <v>08 - SO 491 - Kabeláž SSZ, PS 491 - Dopravní řešení SSZ</v>
      </c>
      <c r="F47" s="364"/>
      <c r="G47" s="364"/>
      <c r="H47" s="364"/>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24</v>
      </c>
      <c r="D49" s="36"/>
      <c r="E49" s="36"/>
      <c r="F49" s="29" t="str">
        <f>F12</f>
        <v>Liberec</v>
      </c>
      <c r="G49" s="36"/>
      <c r="H49" s="36"/>
      <c r="I49" s="97" t="s">
        <v>26</v>
      </c>
      <c r="J49" s="98" t="str">
        <f>IF(J12="","",J12)</f>
        <v>3.3.2016</v>
      </c>
      <c r="K49" s="39"/>
    </row>
    <row r="50" spans="2:11" s="1" customFormat="1" ht="6.75" customHeight="1">
      <c r="B50" s="35"/>
      <c r="C50" s="36"/>
      <c r="D50" s="36"/>
      <c r="E50" s="36"/>
      <c r="F50" s="36"/>
      <c r="G50" s="36"/>
      <c r="H50" s="36"/>
      <c r="I50" s="96"/>
      <c r="J50" s="36"/>
      <c r="K50" s="39"/>
    </row>
    <row r="51" spans="2:11" s="1" customFormat="1" ht="15">
      <c r="B51" s="35"/>
      <c r="C51" s="31" t="s">
        <v>30</v>
      </c>
      <c r="D51" s="36"/>
      <c r="E51" s="36"/>
      <c r="F51" s="29" t="str">
        <f>E15</f>
        <v>Statutární město Liberec</v>
      </c>
      <c r="G51" s="36"/>
      <c r="H51" s="36"/>
      <c r="I51" s="97" t="s">
        <v>38</v>
      </c>
      <c r="J51" s="29" t="str">
        <f>E21</f>
        <v>SNOWPLAN, spol. s r.o.</v>
      </c>
      <c r="K51" s="39"/>
    </row>
    <row r="52" spans="2:11" s="1" customFormat="1" ht="14.25" customHeight="1">
      <c r="B52" s="35"/>
      <c r="C52" s="31" t="s">
        <v>36</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1" t="s">
        <v>174</v>
      </c>
      <c r="D54" s="111"/>
      <c r="E54" s="111"/>
      <c r="F54" s="111"/>
      <c r="G54" s="111"/>
      <c r="H54" s="111"/>
      <c r="I54" s="122"/>
      <c r="J54" s="123" t="s">
        <v>175</v>
      </c>
      <c r="K54" s="124"/>
    </row>
    <row r="55" spans="2:11" s="1" customFormat="1" ht="9.75" customHeight="1">
      <c r="B55" s="35"/>
      <c r="C55" s="36"/>
      <c r="D55" s="36"/>
      <c r="E55" s="36"/>
      <c r="F55" s="36"/>
      <c r="G55" s="36"/>
      <c r="H55" s="36"/>
      <c r="I55" s="96"/>
      <c r="J55" s="36"/>
      <c r="K55" s="39"/>
    </row>
    <row r="56" spans="2:47" s="1" customFormat="1" ht="29.25" customHeight="1">
      <c r="B56" s="35"/>
      <c r="C56" s="125" t="s">
        <v>176</v>
      </c>
      <c r="D56" s="36"/>
      <c r="E56" s="36"/>
      <c r="F56" s="36"/>
      <c r="G56" s="36"/>
      <c r="H56" s="36"/>
      <c r="I56" s="96"/>
      <c r="J56" s="107">
        <f>J80</f>
        <v>0</v>
      </c>
      <c r="K56" s="39"/>
      <c r="AU56" s="18" t="s">
        <v>177</v>
      </c>
    </row>
    <row r="57" spans="2:11" s="7" customFormat="1" ht="24.75" customHeight="1">
      <c r="B57" s="126"/>
      <c r="C57" s="127"/>
      <c r="D57" s="128" t="s">
        <v>1470</v>
      </c>
      <c r="E57" s="129"/>
      <c r="F57" s="129"/>
      <c r="G57" s="129"/>
      <c r="H57" s="129"/>
      <c r="I57" s="130"/>
      <c r="J57" s="131">
        <f>J81</f>
        <v>0</v>
      </c>
      <c r="K57" s="132"/>
    </row>
    <row r="58" spans="2:11" s="11" customFormat="1" ht="19.5" customHeight="1">
      <c r="B58" s="190"/>
      <c r="C58" s="191"/>
      <c r="D58" s="192" t="s">
        <v>1471</v>
      </c>
      <c r="E58" s="193"/>
      <c r="F58" s="193"/>
      <c r="G58" s="193"/>
      <c r="H58" s="193"/>
      <c r="I58" s="194"/>
      <c r="J58" s="195">
        <f>J82</f>
        <v>0</v>
      </c>
      <c r="K58" s="196"/>
    </row>
    <row r="59" spans="2:11" s="11" customFormat="1" ht="19.5" customHeight="1">
      <c r="B59" s="190"/>
      <c r="C59" s="191"/>
      <c r="D59" s="192" t="s">
        <v>1472</v>
      </c>
      <c r="E59" s="193"/>
      <c r="F59" s="193"/>
      <c r="G59" s="193"/>
      <c r="H59" s="193"/>
      <c r="I59" s="194"/>
      <c r="J59" s="195">
        <f>J166</f>
        <v>0</v>
      </c>
      <c r="K59" s="196"/>
    </row>
    <row r="60" spans="2:11" s="11" customFormat="1" ht="19.5" customHeight="1">
      <c r="B60" s="190"/>
      <c r="C60" s="191"/>
      <c r="D60" s="192" t="s">
        <v>1473</v>
      </c>
      <c r="E60" s="193"/>
      <c r="F60" s="193"/>
      <c r="G60" s="193"/>
      <c r="H60" s="193"/>
      <c r="I60" s="194"/>
      <c r="J60" s="195">
        <f>J233</f>
        <v>0</v>
      </c>
      <c r="K60" s="196"/>
    </row>
    <row r="61" spans="2:11" s="1" customFormat="1" ht="21.75" customHeight="1">
      <c r="B61" s="35"/>
      <c r="C61" s="36"/>
      <c r="D61" s="36"/>
      <c r="E61" s="36"/>
      <c r="F61" s="36"/>
      <c r="G61" s="36"/>
      <c r="H61" s="36"/>
      <c r="I61" s="96"/>
      <c r="J61" s="36"/>
      <c r="K61" s="39"/>
    </row>
    <row r="62" spans="2:11" s="1" customFormat="1" ht="6.75" customHeight="1">
      <c r="B62" s="50"/>
      <c r="C62" s="51"/>
      <c r="D62" s="51"/>
      <c r="E62" s="51"/>
      <c r="F62" s="51"/>
      <c r="G62" s="51"/>
      <c r="H62" s="51"/>
      <c r="I62" s="118"/>
      <c r="J62" s="51"/>
      <c r="K62" s="52"/>
    </row>
    <row r="66" spans="2:12" s="1" customFormat="1" ht="6.75" customHeight="1">
      <c r="B66" s="53"/>
      <c r="C66" s="54"/>
      <c r="D66" s="54"/>
      <c r="E66" s="54"/>
      <c r="F66" s="54"/>
      <c r="G66" s="54"/>
      <c r="H66" s="54"/>
      <c r="I66" s="119"/>
      <c r="J66" s="54"/>
      <c r="K66" s="54"/>
      <c r="L66" s="35"/>
    </row>
    <row r="67" spans="2:12" s="1" customFormat="1" ht="36.75" customHeight="1">
      <c r="B67" s="35"/>
      <c r="C67" s="55" t="s">
        <v>185</v>
      </c>
      <c r="I67" s="133"/>
      <c r="L67" s="35"/>
    </row>
    <row r="68" spans="2:12" s="1" customFormat="1" ht="6.75" customHeight="1">
      <c r="B68" s="35"/>
      <c r="I68" s="133"/>
      <c r="L68" s="35"/>
    </row>
    <row r="69" spans="2:12" s="1" customFormat="1" ht="14.25" customHeight="1">
      <c r="B69" s="35"/>
      <c r="C69" s="57" t="s">
        <v>16</v>
      </c>
      <c r="I69" s="133"/>
      <c r="L69" s="35"/>
    </row>
    <row r="70" spans="2:12" s="1" customFormat="1" ht="22.5" customHeight="1">
      <c r="B70" s="35"/>
      <c r="E70" s="382" t="str">
        <f>E7</f>
        <v>Oprava komunikace Dr. M. Horákové v úseku Melantrichova – Hradební</v>
      </c>
      <c r="F70" s="359"/>
      <c r="G70" s="359"/>
      <c r="H70" s="359"/>
      <c r="I70" s="133"/>
      <c r="L70" s="35"/>
    </row>
    <row r="71" spans="2:12" s="1" customFormat="1" ht="14.25" customHeight="1">
      <c r="B71" s="35"/>
      <c r="C71" s="57" t="s">
        <v>123</v>
      </c>
      <c r="I71" s="133"/>
      <c r="L71" s="35"/>
    </row>
    <row r="72" spans="2:12" s="1" customFormat="1" ht="23.25" customHeight="1">
      <c r="B72" s="35"/>
      <c r="E72" s="356" t="str">
        <f>E9</f>
        <v>08 - SO 491 - Kabeláž SSZ, PS 491 - Dopravní řešení SSZ</v>
      </c>
      <c r="F72" s="359"/>
      <c r="G72" s="359"/>
      <c r="H72" s="359"/>
      <c r="I72" s="133"/>
      <c r="L72" s="35"/>
    </row>
    <row r="73" spans="2:12" s="1" customFormat="1" ht="6.75" customHeight="1">
      <c r="B73" s="35"/>
      <c r="I73" s="133"/>
      <c r="L73" s="35"/>
    </row>
    <row r="74" spans="2:12" s="1" customFormat="1" ht="18" customHeight="1">
      <c r="B74" s="35"/>
      <c r="C74" s="57" t="s">
        <v>24</v>
      </c>
      <c r="F74" s="134" t="str">
        <f>F12</f>
        <v>Liberec</v>
      </c>
      <c r="I74" s="135" t="s">
        <v>26</v>
      </c>
      <c r="J74" s="61" t="str">
        <f>IF(J12="","",J12)</f>
        <v>3.3.2016</v>
      </c>
      <c r="L74" s="35"/>
    </row>
    <row r="75" spans="2:12" s="1" customFormat="1" ht="6.75" customHeight="1">
      <c r="B75" s="35"/>
      <c r="I75" s="133"/>
      <c r="L75" s="35"/>
    </row>
    <row r="76" spans="2:12" s="1" customFormat="1" ht="15">
      <c r="B76" s="35"/>
      <c r="C76" s="57" t="s">
        <v>30</v>
      </c>
      <c r="F76" s="134" t="str">
        <f>E15</f>
        <v>Statutární město Liberec</v>
      </c>
      <c r="I76" s="135" t="s">
        <v>38</v>
      </c>
      <c r="J76" s="134" t="str">
        <f>E21</f>
        <v>SNOWPLAN, spol. s r.o.</v>
      </c>
      <c r="L76" s="35"/>
    </row>
    <row r="77" spans="2:12" s="1" customFormat="1" ht="14.25" customHeight="1">
      <c r="B77" s="35"/>
      <c r="C77" s="57" t="s">
        <v>36</v>
      </c>
      <c r="F77" s="134">
        <f>IF(E18="","",E18)</f>
      </c>
      <c r="I77" s="133"/>
      <c r="L77" s="35"/>
    </row>
    <row r="78" spans="2:12" s="1" customFormat="1" ht="9.75" customHeight="1">
      <c r="B78" s="35"/>
      <c r="I78" s="133"/>
      <c r="L78" s="35"/>
    </row>
    <row r="79" spans="2:20" s="8" customFormat="1" ht="29.25" customHeight="1">
      <c r="B79" s="136"/>
      <c r="C79" s="137" t="s">
        <v>186</v>
      </c>
      <c r="D79" s="138" t="s">
        <v>64</v>
      </c>
      <c r="E79" s="138" t="s">
        <v>60</v>
      </c>
      <c r="F79" s="138" t="s">
        <v>187</v>
      </c>
      <c r="G79" s="138" t="s">
        <v>188</v>
      </c>
      <c r="H79" s="138" t="s">
        <v>189</v>
      </c>
      <c r="I79" s="139" t="s">
        <v>190</v>
      </c>
      <c r="J79" s="138" t="s">
        <v>175</v>
      </c>
      <c r="K79" s="140" t="s">
        <v>191</v>
      </c>
      <c r="L79" s="136"/>
      <c r="M79" s="68" t="s">
        <v>192</v>
      </c>
      <c r="N79" s="69" t="s">
        <v>49</v>
      </c>
      <c r="O79" s="69" t="s">
        <v>193</v>
      </c>
      <c r="P79" s="69" t="s">
        <v>194</v>
      </c>
      <c r="Q79" s="69" t="s">
        <v>195</v>
      </c>
      <c r="R79" s="69" t="s">
        <v>196</v>
      </c>
      <c r="S79" s="69" t="s">
        <v>197</v>
      </c>
      <c r="T79" s="70" t="s">
        <v>198</v>
      </c>
    </row>
    <row r="80" spans="2:63" s="1" customFormat="1" ht="29.25" customHeight="1">
      <c r="B80" s="35"/>
      <c r="C80" s="72" t="s">
        <v>176</v>
      </c>
      <c r="I80" s="133"/>
      <c r="J80" s="141">
        <f>BK80</f>
        <v>0</v>
      </c>
      <c r="L80" s="35"/>
      <c r="M80" s="71"/>
      <c r="N80" s="62"/>
      <c r="O80" s="62"/>
      <c r="P80" s="142">
        <f>P81</f>
        <v>0</v>
      </c>
      <c r="Q80" s="62"/>
      <c r="R80" s="142">
        <f>R81</f>
        <v>0</v>
      </c>
      <c r="S80" s="62"/>
      <c r="T80" s="143">
        <f>T81</f>
        <v>0</v>
      </c>
      <c r="AT80" s="18" t="s">
        <v>79</v>
      </c>
      <c r="AU80" s="18" t="s">
        <v>177</v>
      </c>
      <c r="BK80" s="144">
        <f>BK81</f>
        <v>0</v>
      </c>
    </row>
    <row r="81" spans="2:63" s="9" customFormat="1" ht="36.75" customHeight="1">
      <c r="B81" s="145"/>
      <c r="D81" s="154" t="s">
        <v>79</v>
      </c>
      <c r="E81" s="197" t="s">
        <v>735</v>
      </c>
      <c r="F81" s="197" t="s">
        <v>735</v>
      </c>
      <c r="I81" s="148"/>
      <c r="J81" s="198">
        <f>BK81</f>
        <v>0</v>
      </c>
      <c r="L81" s="145"/>
      <c r="M81" s="150"/>
      <c r="N81" s="151"/>
      <c r="O81" s="151"/>
      <c r="P81" s="152">
        <f>P82+P166+P233</f>
        <v>0</v>
      </c>
      <c r="Q81" s="151"/>
      <c r="R81" s="152">
        <f>R82+R166+R233</f>
        <v>0</v>
      </c>
      <c r="S81" s="151"/>
      <c r="T81" s="153">
        <f>T82+T166+T233</f>
        <v>0</v>
      </c>
      <c r="AR81" s="154" t="s">
        <v>23</v>
      </c>
      <c r="AT81" s="155" t="s">
        <v>79</v>
      </c>
      <c r="AU81" s="155" t="s">
        <v>80</v>
      </c>
      <c r="AY81" s="154" t="s">
        <v>200</v>
      </c>
      <c r="BK81" s="156">
        <f>BK82+BK166+BK233</f>
        <v>0</v>
      </c>
    </row>
    <row r="82" spans="2:63" s="9" customFormat="1" ht="19.5" customHeight="1">
      <c r="B82" s="145"/>
      <c r="D82" s="146" t="s">
        <v>79</v>
      </c>
      <c r="E82" s="199" t="s">
        <v>84</v>
      </c>
      <c r="F82" s="199" t="s">
        <v>1474</v>
      </c>
      <c r="I82" s="148"/>
      <c r="J82" s="200">
        <f>BK82</f>
        <v>0</v>
      </c>
      <c r="L82" s="145"/>
      <c r="M82" s="150"/>
      <c r="N82" s="151"/>
      <c r="O82" s="151"/>
      <c r="P82" s="152">
        <f>SUM(P83:P165)</f>
        <v>0</v>
      </c>
      <c r="Q82" s="151"/>
      <c r="R82" s="152">
        <f>SUM(R83:R165)</f>
        <v>0</v>
      </c>
      <c r="S82" s="151"/>
      <c r="T82" s="153">
        <f>SUM(T83:T165)</f>
        <v>0</v>
      </c>
      <c r="AR82" s="154" t="s">
        <v>23</v>
      </c>
      <c r="AT82" s="155" t="s">
        <v>79</v>
      </c>
      <c r="AU82" s="155" t="s">
        <v>23</v>
      </c>
      <c r="AY82" s="154" t="s">
        <v>200</v>
      </c>
      <c r="BK82" s="156">
        <f>SUM(BK83:BK165)</f>
        <v>0</v>
      </c>
    </row>
    <row r="83" spans="2:65" s="1" customFormat="1" ht="22.5" customHeight="1">
      <c r="B83" s="157"/>
      <c r="C83" s="158" t="s">
        <v>23</v>
      </c>
      <c r="D83" s="158" t="s">
        <v>201</v>
      </c>
      <c r="E83" s="159" t="s">
        <v>1475</v>
      </c>
      <c r="F83" s="160" t="s">
        <v>1476</v>
      </c>
      <c r="G83" s="161" t="s">
        <v>1325</v>
      </c>
      <c r="H83" s="162">
        <v>1</v>
      </c>
      <c r="I83" s="163"/>
      <c r="J83" s="164">
        <f>ROUND(I83*H83,2)</f>
        <v>0</v>
      </c>
      <c r="K83" s="160" t="s">
        <v>78</v>
      </c>
      <c r="L83" s="35"/>
      <c r="M83" s="165" t="s">
        <v>78</v>
      </c>
      <c r="N83" s="166" t="s">
        <v>50</v>
      </c>
      <c r="O83" s="36"/>
      <c r="P83" s="167">
        <f>O83*H83</f>
        <v>0</v>
      </c>
      <c r="Q83" s="167">
        <v>0</v>
      </c>
      <c r="R83" s="167">
        <f>Q83*H83</f>
        <v>0</v>
      </c>
      <c r="S83" s="167">
        <v>0</v>
      </c>
      <c r="T83" s="168">
        <f>S83*H83</f>
        <v>0</v>
      </c>
      <c r="AR83" s="18" t="s">
        <v>918</v>
      </c>
      <c r="AT83" s="18" t="s">
        <v>201</v>
      </c>
      <c r="AU83" s="18" t="s">
        <v>88</v>
      </c>
      <c r="AY83" s="18" t="s">
        <v>200</v>
      </c>
      <c r="BE83" s="169">
        <f>IF(N83="základní",J83,0)</f>
        <v>0</v>
      </c>
      <c r="BF83" s="169">
        <f>IF(N83="snížená",J83,0)</f>
        <v>0</v>
      </c>
      <c r="BG83" s="169">
        <f>IF(N83="zákl. přenesená",J83,0)</f>
        <v>0</v>
      </c>
      <c r="BH83" s="169">
        <f>IF(N83="sníž. přenesená",J83,0)</f>
        <v>0</v>
      </c>
      <c r="BI83" s="169">
        <f>IF(N83="nulová",J83,0)</f>
        <v>0</v>
      </c>
      <c r="BJ83" s="18" t="s">
        <v>23</v>
      </c>
      <c r="BK83" s="169">
        <f>ROUND(I83*H83,2)</f>
        <v>0</v>
      </c>
      <c r="BL83" s="18" t="s">
        <v>918</v>
      </c>
      <c r="BM83" s="18" t="s">
        <v>1477</v>
      </c>
    </row>
    <row r="84" spans="2:65" s="1" customFormat="1" ht="22.5" customHeight="1">
      <c r="B84" s="157"/>
      <c r="C84" s="158" t="s">
        <v>88</v>
      </c>
      <c r="D84" s="158" t="s">
        <v>201</v>
      </c>
      <c r="E84" s="159" t="s">
        <v>1478</v>
      </c>
      <c r="F84" s="160" t="s">
        <v>1479</v>
      </c>
      <c r="G84" s="161" t="s">
        <v>1325</v>
      </c>
      <c r="H84" s="162">
        <v>1</v>
      </c>
      <c r="I84" s="163"/>
      <c r="J84" s="164">
        <f>ROUND(I84*H84,2)</f>
        <v>0</v>
      </c>
      <c r="K84" s="160" t="s">
        <v>78</v>
      </c>
      <c r="L84" s="35"/>
      <c r="M84" s="165" t="s">
        <v>78</v>
      </c>
      <c r="N84" s="166" t="s">
        <v>50</v>
      </c>
      <c r="O84" s="36"/>
      <c r="P84" s="167">
        <f>O84*H84</f>
        <v>0</v>
      </c>
      <c r="Q84" s="167">
        <v>0</v>
      </c>
      <c r="R84" s="167">
        <f>Q84*H84</f>
        <v>0</v>
      </c>
      <c r="S84" s="167">
        <v>0</v>
      </c>
      <c r="T84" s="168">
        <f>S84*H84</f>
        <v>0</v>
      </c>
      <c r="AR84" s="18" t="s">
        <v>918</v>
      </c>
      <c r="AT84" s="18" t="s">
        <v>201</v>
      </c>
      <c r="AU84" s="18" t="s">
        <v>88</v>
      </c>
      <c r="AY84" s="18" t="s">
        <v>200</v>
      </c>
      <c r="BE84" s="169">
        <f>IF(N84="základní",J84,0)</f>
        <v>0</v>
      </c>
      <c r="BF84" s="169">
        <f>IF(N84="snížená",J84,0)</f>
        <v>0</v>
      </c>
      <c r="BG84" s="169">
        <f>IF(N84="zákl. přenesená",J84,0)</f>
        <v>0</v>
      </c>
      <c r="BH84" s="169">
        <f>IF(N84="sníž. přenesená",J84,0)</f>
        <v>0</v>
      </c>
      <c r="BI84" s="169">
        <f>IF(N84="nulová",J84,0)</f>
        <v>0</v>
      </c>
      <c r="BJ84" s="18" t="s">
        <v>23</v>
      </c>
      <c r="BK84" s="169">
        <f>ROUND(I84*H84,2)</f>
        <v>0</v>
      </c>
      <c r="BL84" s="18" t="s">
        <v>918</v>
      </c>
      <c r="BM84" s="18" t="s">
        <v>1480</v>
      </c>
    </row>
    <row r="85" spans="2:65" s="1" customFormat="1" ht="22.5" customHeight="1">
      <c r="B85" s="157"/>
      <c r="C85" s="158" t="s">
        <v>226</v>
      </c>
      <c r="D85" s="158" t="s">
        <v>201</v>
      </c>
      <c r="E85" s="159" t="s">
        <v>1481</v>
      </c>
      <c r="F85" s="160" t="s">
        <v>1482</v>
      </c>
      <c r="G85" s="161" t="s">
        <v>1325</v>
      </c>
      <c r="H85" s="162">
        <v>1</v>
      </c>
      <c r="I85" s="163"/>
      <c r="J85" s="164">
        <f>ROUND(I85*H85,2)</f>
        <v>0</v>
      </c>
      <c r="K85" s="160" t="s">
        <v>78</v>
      </c>
      <c r="L85" s="35"/>
      <c r="M85" s="165" t="s">
        <v>78</v>
      </c>
      <c r="N85" s="166" t="s">
        <v>50</v>
      </c>
      <c r="O85" s="36"/>
      <c r="P85" s="167">
        <f>O85*H85</f>
        <v>0</v>
      </c>
      <c r="Q85" s="167">
        <v>0</v>
      </c>
      <c r="R85" s="167">
        <f>Q85*H85</f>
        <v>0</v>
      </c>
      <c r="S85" s="167">
        <v>0</v>
      </c>
      <c r="T85" s="168">
        <f>S85*H85</f>
        <v>0</v>
      </c>
      <c r="AR85" s="18" t="s">
        <v>918</v>
      </c>
      <c r="AT85" s="18" t="s">
        <v>201</v>
      </c>
      <c r="AU85" s="18" t="s">
        <v>88</v>
      </c>
      <c r="AY85" s="18" t="s">
        <v>200</v>
      </c>
      <c r="BE85" s="169">
        <f>IF(N85="základní",J85,0)</f>
        <v>0</v>
      </c>
      <c r="BF85" s="169">
        <f>IF(N85="snížená",J85,0)</f>
        <v>0</v>
      </c>
      <c r="BG85" s="169">
        <f>IF(N85="zákl. přenesená",J85,0)</f>
        <v>0</v>
      </c>
      <c r="BH85" s="169">
        <f>IF(N85="sníž. přenesená",J85,0)</f>
        <v>0</v>
      </c>
      <c r="BI85" s="169">
        <f>IF(N85="nulová",J85,0)</f>
        <v>0</v>
      </c>
      <c r="BJ85" s="18" t="s">
        <v>23</v>
      </c>
      <c r="BK85" s="169">
        <f>ROUND(I85*H85,2)</f>
        <v>0</v>
      </c>
      <c r="BL85" s="18" t="s">
        <v>918</v>
      </c>
      <c r="BM85" s="18" t="s">
        <v>1483</v>
      </c>
    </row>
    <row r="86" spans="2:65" s="1" customFormat="1" ht="22.5" customHeight="1">
      <c r="B86" s="157"/>
      <c r="C86" s="158" t="s">
        <v>206</v>
      </c>
      <c r="D86" s="158" t="s">
        <v>201</v>
      </c>
      <c r="E86" s="159" t="s">
        <v>1484</v>
      </c>
      <c r="F86" s="160" t="s">
        <v>1485</v>
      </c>
      <c r="G86" s="161" t="s">
        <v>1325</v>
      </c>
      <c r="H86" s="162">
        <v>2</v>
      </c>
      <c r="I86" s="163"/>
      <c r="J86" s="164">
        <f>ROUND(I86*H86,2)</f>
        <v>0</v>
      </c>
      <c r="K86" s="160" t="s">
        <v>78</v>
      </c>
      <c r="L86" s="35"/>
      <c r="M86" s="165" t="s">
        <v>78</v>
      </c>
      <c r="N86" s="166" t="s">
        <v>50</v>
      </c>
      <c r="O86" s="36"/>
      <c r="P86" s="167">
        <f>O86*H86</f>
        <v>0</v>
      </c>
      <c r="Q86" s="167">
        <v>0</v>
      </c>
      <c r="R86" s="167">
        <f>Q86*H86</f>
        <v>0</v>
      </c>
      <c r="S86" s="167">
        <v>0</v>
      </c>
      <c r="T86" s="168">
        <f>S86*H86</f>
        <v>0</v>
      </c>
      <c r="AR86" s="18" t="s">
        <v>206</v>
      </c>
      <c r="AT86" s="18" t="s">
        <v>201</v>
      </c>
      <c r="AU86" s="18" t="s">
        <v>88</v>
      </c>
      <c r="AY86" s="18" t="s">
        <v>200</v>
      </c>
      <c r="BE86" s="169">
        <f>IF(N86="základní",J86,0)</f>
        <v>0</v>
      </c>
      <c r="BF86" s="169">
        <f>IF(N86="snížená",J86,0)</f>
        <v>0</v>
      </c>
      <c r="BG86" s="169">
        <f>IF(N86="zákl. přenesená",J86,0)</f>
        <v>0</v>
      </c>
      <c r="BH86" s="169">
        <f>IF(N86="sníž. přenesená",J86,0)</f>
        <v>0</v>
      </c>
      <c r="BI86" s="169">
        <f>IF(N86="nulová",J86,0)</f>
        <v>0</v>
      </c>
      <c r="BJ86" s="18" t="s">
        <v>23</v>
      </c>
      <c r="BK86" s="169">
        <f>ROUND(I86*H86,2)</f>
        <v>0</v>
      </c>
      <c r="BL86" s="18" t="s">
        <v>206</v>
      </c>
      <c r="BM86" s="18" t="s">
        <v>1486</v>
      </c>
    </row>
    <row r="87" spans="2:47" s="1" customFormat="1" ht="22.5" customHeight="1">
      <c r="B87" s="35"/>
      <c r="D87" s="170" t="s">
        <v>392</v>
      </c>
      <c r="F87" s="201" t="s">
        <v>1485</v>
      </c>
      <c r="I87" s="133"/>
      <c r="L87" s="35"/>
      <c r="M87" s="64"/>
      <c r="N87" s="36"/>
      <c r="O87" s="36"/>
      <c r="P87" s="36"/>
      <c r="Q87" s="36"/>
      <c r="R87" s="36"/>
      <c r="S87" s="36"/>
      <c r="T87" s="65"/>
      <c r="AT87" s="18" t="s">
        <v>392</v>
      </c>
      <c r="AU87" s="18" t="s">
        <v>88</v>
      </c>
    </row>
    <row r="88" spans="2:65" s="1" customFormat="1" ht="22.5" customHeight="1">
      <c r="B88" s="157"/>
      <c r="C88" s="158" t="s">
        <v>236</v>
      </c>
      <c r="D88" s="158" t="s">
        <v>201</v>
      </c>
      <c r="E88" s="159" t="s">
        <v>1487</v>
      </c>
      <c r="F88" s="160" t="s">
        <v>1488</v>
      </c>
      <c r="G88" s="161" t="s">
        <v>1325</v>
      </c>
      <c r="H88" s="162">
        <v>3</v>
      </c>
      <c r="I88" s="163"/>
      <c r="J88" s="164">
        <f>ROUND(I88*H88,2)</f>
        <v>0</v>
      </c>
      <c r="K88" s="160" t="s">
        <v>78</v>
      </c>
      <c r="L88" s="35"/>
      <c r="M88" s="165" t="s">
        <v>78</v>
      </c>
      <c r="N88" s="166" t="s">
        <v>50</v>
      </c>
      <c r="O88" s="36"/>
      <c r="P88" s="167">
        <f>O88*H88</f>
        <v>0</v>
      </c>
      <c r="Q88" s="167">
        <v>0</v>
      </c>
      <c r="R88" s="167">
        <f>Q88*H88</f>
        <v>0</v>
      </c>
      <c r="S88" s="167">
        <v>0</v>
      </c>
      <c r="T88" s="168">
        <f>S88*H88</f>
        <v>0</v>
      </c>
      <c r="AR88" s="18" t="s">
        <v>206</v>
      </c>
      <c r="AT88" s="18" t="s">
        <v>201</v>
      </c>
      <c r="AU88" s="18" t="s">
        <v>88</v>
      </c>
      <c r="AY88" s="18" t="s">
        <v>200</v>
      </c>
      <c r="BE88" s="169">
        <f>IF(N88="základní",J88,0)</f>
        <v>0</v>
      </c>
      <c r="BF88" s="169">
        <f>IF(N88="snížená",J88,0)</f>
        <v>0</v>
      </c>
      <c r="BG88" s="169">
        <f>IF(N88="zákl. přenesená",J88,0)</f>
        <v>0</v>
      </c>
      <c r="BH88" s="169">
        <f>IF(N88="sníž. přenesená",J88,0)</f>
        <v>0</v>
      </c>
      <c r="BI88" s="169">
        <f>IF(N88="nulová",J88,0)</f>
        <v>0</v>
      </c>
      <c r="BJ88" s="18" t="s">
        <v>23</v>
      </c>
      <c r="BK88" s="169">
        <f>ROUND(I88*H88,2)</f>
        <v>0</v>
      </c>
      <c r="BL88" s="18" t="s">
        <v>206</v>
      </c>
      <c r="BM88" s="18" t="s">
        <v>1489</v>
      </c>
    </row>
    <row r="89" spans="2:47" s="1" customFormat="1" ht="22.5" customHeight="1">
      <c r="B89" s="35"/>
      <c r="D89" s="170" t="s">
        <v>392</v>
      </c>
      <c r="F89" s="201" t="s">
        <v>1488</v>
      </c>
      <c r="I89" s="133"/>
      <c r="L89" s="35"/>
      <c r="M89" s="64"/>
      <c r="N89" s="36"/>
      <c r="O89" s="36"/>
      <c r="P89" s="36"/>
      <c r="Q89" s="36"/>
      <c r="R89" s="36"/>
      <c r="S89" s="36"/>
      <c r="T89" s="65"/>
      <c r="AT89" s="18" t="s">
        <v>392</v>
      </c>
      <c r="AU89" s="18" t="s">
        <v>88</v>
      </c>
    </row>
    <row r="90" spans="2:65" s="1" customFormat="1" ht="22.5" customHeight="1">
      <c r="B90" s="157"/>
      <c r="C90" s="158" t="s">
        <v>159</v>
      </c>
      <c r="D90" s="158" t="s">
        <v>201</v>
      </c>
      <c r="E90" s="159" t="s">
        <v>1490</v>
      </c>
      <c r="F90" s="160" t="s">
        <v>1491</v>
      </c>
      <c r="G90" s="161" t="s">
        <v>1325</v>
      </c>
      <c r="H90" s="162">
        <v>4</v>
      </c>
      <c r="I90" s="163"/>
      <c r="J90" s="164">
        <f>ROUND(I90*H90,2)</f>
        <v>0</v>
      </c>
      <c r="K90" s="160" t="s">
        <v>78</v>
      </c>
      <c r="L90" s="35"/>
      <c r="M90" s="165" t="s">
        <v>78</v>
      </c>
      <c r="N90" s="166" t="s">
        <v>50</v>
      </c>
      <c r="O90" s="36"/>
      <c r="P90" s="167">
        <f>O90*H90</f>
        <v>0</v>
      </c>
      <c r="Q90" s="167">
        <v>0</v>
      </c>
      <c r="R90" s="167">
        <f>Q90*H90</f>
        <v>0</v>
      </c>
      <c r="S90" s="167">
        <v>0</v>
      </c>
      <c r="T90" s="168">
        <f>S90*H90</f>
        <v>0</v>
      </c>
      <c r="AR90" s="18" t="s">
        <v>206</v>
      </c>
      <c r="AT90" s="18" t="s">
        <v>201</v>
      </c>
      <c r="AU90" s="18" t="s">
        <v>88</v>
      </c>
      <c r="AY90" s="18" t="s">
        <v>200</v>
      </c>
      <c r="BE90" s="169">
        <f>IF(N90="základní",J90,0)</f>
        <v>0</v>
      </c>
      <c r="BF90" s="169">
        <f>IF(N90="snížená",J90,0)</f>
        <v>0</v>
      </c>
      <c r="BG90" s="169">
        <f>IF(N90="zákl. přenesená",J90,0)</f>
        <v>0</v>
      </c>
      <c r="BH90" s="169">
        <f>IF(N90="sníž. přenesená",J90,0)</f>
        <v>0</v>
      </c>
      <c r="BI90" s="169">
        <f>IF(N90="nulová",J90,0)</f>
        <v>0</v>
      </c>
      <c r="BJ90" s="18" t="s">
        <v>23</v>
      </c>
      <c r="BK90" s="169">
        <f>ROUND(I90*H90,2)</f>
        <v>0</v>
      </c>
      <c r="BL90" s="18" t="s">
        <v>206</v>
      </c>
      <c r="BM90" s="18" t="s">
        <v>1492</v>
      </c>
    </row>
    <row r="91" spans="2:47" s="1" customFormat="1" ht="22.5" customHeight="1">
      <c r="B91" s="35"/>
      <c r="D91" s="170" t="s">
        <v>392</v>
      </c>
      <c r="F91" s="201" t="s">
        <v>1491</v>
      </c>
      <c r="I91" s="133"/>
      <c r="L91" s="35"/>
      <c r="M91" s="64"/>
      <c r="N91" s="36"/>
      <c r="O91" s="36"/>
      <c r="P91" s="36"/>
      <c r="Q91" s="36"/>
      <c r="R91" s="36"/>
      <c r="S91" s="36"/>
      <c r="T91" s="65"/>
      <c r="AT91" s="18" t="s">
        <v>392</v>
      </c>
      <c r="AU91" s="18" t="s">
        <v>88</v>
      </c>
    </row>
    <row r="92" spans="2:65" s="1" customFormat="1" ht="22.5" customHeight="1">
      <c r="B92" s="157"/>
      <c r="C92" s="158" t="s">
        <v>248</v>
      </c>
      <c r="D92" s="158" t="s">
        <v>201</v>
      </c>
      <c r="E92" s="159" t="s">
        <v>1493</v>
      </c>
      <c r="F92" s="160" t="s">
        <v>1494</v>
      </c>
      <c r="G92" s="161" t="s">
        <v>1325</v>
      </c>
      <c r="H92" s="162">
        <v>2</v>
      </c>
      <c r="I92" s="163"/>
      <c r="J92" s="164">
        <f>ROUND(I92*H92,2)</f>
        <v>0</v>
      </c>
      <c r="K92" s="160" t="s">
        <v>78</v>
      </c>
      <c r="L92" s="35"/>
      <c r="M92" s="165" t="s">
        <v>78</v>
      </c>
      <c r="N92" s="166" t="s">
        <v>50</v>
      </c>
      <c r="O92" s="36"/>
      <c r="P92" s="167">
        <f>O92*H92</f>
        <v>0</v>
      </c>
      <c r="Q92" s="167">
        <v>0</v>
      </c>
      <c r="R92" s="167">
        <f>Q92*H92</f>
        <v>0</v>
      </c>
      <c r="S92" s="167">
        <v>0</v>
      </c>
      <c r="T92" s="168">
        <f>S92*H92</f>
        <v>0</v>
      </c>
      <c r="AR92" s="18" t="s">
        <v>206</v>
      </c>
      <c r="AT92" s="18" t="s">
        <v>201</v>
      </c>
      <c r="AU92" s="18" t="s">
        <v>88</v>
      </c>
      <c r="AY92" s="18" t="s">
        <v>200</v>
      </c>
      <c r="BE92" s="169">
        <f>IF(N92="základní",J92,0)</f>
        <v>0</v>
      </c>
      <c r="BF92" s="169">
        <f>IF(N92="snížená",J92,0)</f>
        <v>0</v>
      </c>
      <c r="BG92" s="169">
        <f>IF(N92="zákl. přenesená",J92,0)</f>
        <v>0</v>
      </c>
      <c r="BH92" s="169">
        <f>IF(N92="sníž. přenesená",J92,0)</f>
        <v>0</v>
      </c>
      <c r="BI92" s="169">
        <f>IF(N92="nulová",J92,0)</f>
        <v>0</v>
      </c>
      <c r="BJ92" s="18" t="s">
        <v>23</v>
      </c>
      <c r="BK92" s="169">
        <f>ROUND(I92*H92,2)</f>
        <v>0</v>
      </c>
      <c r="BL92" s="18" t="s">
        <v>206</v>
      </c>
      <c r="BM92" s="18" t="s">
        <v>1495</v>
      </c>
    </row>
    <row r="93" spans="2:47" s="1" customFormat="1" ht="22.5" customHeight="1">
      <c r="B93" s="35"/>
      <c r="D93" s="170" t="s">
        <v>392</v>
      </c>
      <c r="F93" s="201" t="s">
        <v>1494</v>
      </c>
      <c r="I93" s="133"/>
      <c r="L93" s="35"/>
      <c r="M93" s="64"/>
      <c r="N93" s="36"/>
      <c r="O93" s="36"/>
      <c r="P93" s="36"/>
      <c r="Q93" s="36"/>
      <c r="R93" s="36"/>
      <c r="S93" s="36"/>
      <c r="T93" s="65"/>
      <c r="AT93" s="18" t="s">
        <v>392</v>
      </c>
      <c r="AU93" s="18" t="s">
        <v>88</v>
      </c>
    </row>
    <row r="94" spans="2:65" s="1" customFormat="1" ht="22.5" customHeight="1">
      <c r="B94" s="157"/>
      <c r="C94" s="158" t="s">
        <v>253</v>
      </c>
      <c r="D94" s="158" t="s">
        <v>201</v>
      </c>
      <c r="E94" s="159" t="s">
        <v>1496</v>
      </c>
      <c r="F94" s="160" t="s">
        <v>1497</v>
      </c>
      <c r="G94" s="161" t="s">
        <v>1325</v>
      </c>
      <c r="H94" s="162">
        <v>2</v>
      </c>
      <c r="I94" s="163"/>
      <c r="J94" s="164">
        <f>ROUND(I94*H94,2)</f>
        <v>0</v>
      </c>
      <c r="K94" s="160" t="s">
        <v>78</v>
      </c>
      <c r="L94" s="35"/>
      <c r="M94" s="165" t="s">
        <v>78</v>
      </c>
      <c r="N94" s="166" t="s">
        <v>50</v>
      </c>
      <c r="O94" s="36"/>
      <c r="P94" s="167">
        <f>O94*H94</f>
        <v>0</v>
      </c>
      <c r="Q94" s="167">
        <v>0</v>
      </c>
      <c r="R94" s="167">
        <f>Q94*H94</f>
        <v>0</v>
      </c>
      <c r="S94" s="167">
        <v>0</v>
      </c>
      <c r="T94" s="168">
        <f>S94*H94</f>
        <v>0</v>
      </c>
      <c r="AR94" s="18" t="s">
        <v>206</v>
      </c>
      <c r="AT94" s="18" t="s">
        <v>201</v>
      </c>
      <c r="AU94" s="18" t="s">
        <v>88</v>
      </c>
      <c r="AY94" s="18" t="s">
        <v>200</v>
      </c>
      <c r="BE94" s="169">
        <f>IF(N94="základní",J94,0)</f>
        <v>0</v>
      </c>
      <c r="BF94" s="169">
        <f>IF(N94="snížená",J94,0)</f>
        <v>0</v>
      </c>
      <c r="BG94" s="169">
        <f>IF(N94="zákl. přenesená",J94,0)</f>
        <v>0</v>
      </c>
      <c r="BH94" s="169">
        <f>IF(N94="sníž. přenesená",J94,0)</f>
        <v>0</v>
      </c>
      <c r="BI94" s="169">
        <f>IF(N94="nulová",J94,0)</f>
        <v>0</v>
      </c>
      <c r="BJ94" s="18" t="s">
        <v>23</v>
      </c>
      <c r="BK94" s="169">
        <f>ROUND(I94*H94,2)</f>
        <v>0</v>
      </c>
      <c r="BL94" s="18" t="s">
        <v>206</v>
      </c>
      <c r="BM94" s="18" t="s">
        <v>1498</v>
      </c>
    </row>
    <row r="95" spans="2:47" s="1" customFormat="1" ht="22.5" customHeight="1">
      <c r="B95" s="35"/>
      <c r="D95" s="170" t="s">
        <v>392</v>
      </c>
      <c r="F95" s="201" t="s">
        <v>1497</v>
      </c>
      <c r="I95" s="133"/>
      <c r="L95" s="35"/>
      <c r="M95" s="64"/>
      <c r="N95" s="36"/>
      <c r="O95" s="36"/>
      <c r="P95" s="36"/>
      <c r="Q95" s="36"/>
      <c r="R95" s="36"/>
      <c r="S95" s="36"/>
      <c r="T95" s="65"/>
      <c r="AT95" s="18" t="s">
        <v>392</v>
      </c>
      <c r="AU95" s="18" t="s">
        <v>88</v>
      </c>
    </row>
    <row r="96" spans="2:65" s="1" customFormat="1" ht="22.5" customHeight="1">
      <c r="B96" s="157"/>
      <c r="C96" s="158" t="s">
        <v>262</v>
      </c>
      <c r="D96" s="158" t="s">
        <v>201</v>
      </c>
      <c r="E96" s="159" t="s">
        <v>1499</v>
      </c>
      <c r="F96" s="160" t="s">
        <v>1500</v>
      </c>
      <c r="G96" s="161" t="s">
        <v>1325</v>
      </c>
      <c r="H96" s="162">
        <v>3</v>
      </c>
      <c r="I96" s="163"/>
      <c r="J96" s="164">
        <f>ROUND(I96*H96,2)</f>
        <v>0</v>
      </c>
      <c r="K96" s="160" t="s">
        <v>78</v>
      </c>
      <c r="L96" s="35"/>
      <c r="M96" s="165" t="s">
        <v>78</v>
      </c>
      <c r="N96" s="166" t="s">
        <v>50</v>
      </c>
      <c r="O96" s="36"/>
      <c r="P96" s="167">
        <f>O96*H96</f>
        <v>0</v>
      </c>
      <c r="Q96" s="167">
        <v>0</v>
      </c>
      <c r="R96" s="167">
        <f>Q96*H96</f>
        <v>0</v>
      </c>
      <c r="S96" s="167">
        <v>0</v>
      </c>
      <c r="T96" s="168">
        <f>S96*H96</f>
        <v>0</v>
      </c>
      <c r="AR96" s="18" t="s">
        <v>206</v>
      </c>
      <c r="AT96" s="18" t="s">
        <v>201</v>
      </c>
      <c r="AU96" s="18" t="s">
        <v>88</v>
      </c>
      <c r="AY96" s="18" t="s">
        <v>200</v>
      </c>
      <c r="BE96" s="169">
        <f>IF(N96="základní",J96,0)</f>
        <v>0</v>
      </c>
      <c r="BF96" s="169">
        <f>IF(N96="snížená",J96,0)</f>
        <v>0</v>
      </c>
      <c r="BG96" s="169">
        <f>IF(N96="zákl. přenesená",J96,0)</f>
        <v>0</v>
      </c>
      <c r="BH96" s="169">
        <f>IF(N96="sníž. přenesená",J96,0)</f>
        <v>0</v>
      </c>
      <c r="BI96" s="169">
        <f>IF(N96="nulová",J96,0)</f>
        <v>0</v>
      </c>
      <c r="BJ96" s="18" t="s">
        <v>23</v>
      </c>
      <c r="BK96" s="169">
        <f>ROUND(I96*H96,2)</f>
        <v>0</v>
      </c>
      <c r="BL96" s="18" t="s">
        <v>206</v>
      </c>
      <c r="BM96" s="18" t="s">
        <v>1501</v>
      </c>
    </row>
    <row r="97" spans="2:47" s="1" customFormat="1" ht="22.5" customHeight="1">
      <c r="B97" s="35"/>
      <c r="D97" s="170" t="s">
        <v>392</v>
      </c>
      <c r="F97" s="201" t="s">
        <v>1500</v>
      </c>
      <c r="I97" s="133"/>
      <c r="L97" s="35"/>
      <c r="M97" s="64"/>
      <c r="N97" s="36"/>
      <c r="O97" s="36"/>
      <c r="P97" s="36"/>
      <c r="Q97" s="36"/>
      <c r="R97" s="36"/>
      <c r="S97" s="36"/>
      <c r="T97" s="65"/>
      <c r="AT97" s="18" t="s">
        <v>392</v>
      </c>
      <c r="AU97" s="18" t="s">
        <v>88</v>
      </c>
    </row>
    <row r="98" spans="2:65" s="1" customFormat="1" ht="22.5" customHeight="1">
      <c r="B98" s="157"/>
      <c r="C98" s="158" t="s">
        <v>28</v>
      </c>
      <c r="D98" s="158" t="s">
        <v>201</v>
      </c>
      <c r="E98" s="159" t="s">
        <v>1502</v>
      </c>
      <c r="F98" s="160" t="s">
        <v>1503</v>
      </c>
      <c r="G98" s="161" t="s">
        <v>1325</v>
      </c>
      <c r="H98" s="162">
        <v>2</v>
      </c>
      <c r="I98" s="163"/>
      <c r="J98" s="164">
        <f>ROUND(I98*H98,2)</f>
        <v>0</v>
      </c>
      <c r="K98" s="160" t="s">
        <v>78</v>
      </c>
      <c r="L98" s="35"/>
      <c r="M98" s="165" t="s">
        <v>78</v>
      </c>
      <c r="N98" s="166" t="s">
        <v>50</v>
      </c>
      <c r="O98" s="36"/>
      <c r="P98" s="167">
        <f>O98*H98</f>
        <v>0</v>
      </c>
      <c r="Q98" s="167">
        <v>0</v>
      </c>
      <c r="R98" s="167">
        <f>Q98*H98</f>
        <v>0</v>
      </c>
      <c r="S98" s="167">
        <v>0</v>
      </c>
      <c r="T98" s="168">
        <f>S98*H98</f>
        <v>0</v>
      </c>
      <c r="AR98" s="18" t="s">
        <v>206</v>
      </c>
      <c r="AT98" s="18" t="s">
        <v>201</v>
      </c>
      <c r="AU98" s="18" t="s">
        <v>88</v>
      </c>
      <c r="AY98" s="18" t="s">
        <v>200</v>
      </c>
      <c r="BE98" s="169">
        <f>IF(N98="základní",J98,0)</f>
        <v>0</v>
      </c>
      <c r="BF98" s="169">
        <f>IF(N98="snížená",J98,0)</f>
        <v>0</v>
      </c>
      <c r="BG98" s="169">
        <f>IF(N98="zákl. přenesená",J98,0)</f>
        <v>0</v>
      </c>
      <c r="BH98" s="169">
        <f>IF(N98="sníž. přenesená",J98,0)</f>
        <v>0</v>
      </c>
      <c r="BI98" s="169">
        <f>IF(N98="nulová",J98,0)</f>
        <v>0</v>
      </c>
      <c r="BJ98" s="18" t="s">
        <v>23</v>
      </c>
      <c r="BK98" s="169">
        <f>ROUND(I98*H98,2)</f>
        <v>0</v>
      </c>
      <c r="BL98" s="18" t="s">
        <v>206</v>
      </c>
      <c r="BM98" s="18" t="s">
        <v>1504</v>
      </c>
    </row>
    <row r="99" spans="2:47" s="1" customFormat="1" ht="22.5" customHeight="1">
      <c r="B99" s="35"/>
      <c r="D99" s="170" t="s">
        <v>392</v>
      </c>
      <c r="F99" s="201" t="s">
        <v>1503</v>
      </c>
      <c r="I99" s="133"/>
      <c r="L99" s="35"/>
      <c r="M99" s="64"/>
      <c r="N99" s="36"/>
      <c r="O99" s="36"/>
      <c r="P99" s="36"/>
      <c r="Q99" s="36"/>
      <c r="R99" s="36"/>
      <c r="S99" s="36"/>
      <c r="T99" s="65"/>
      <c r="AT99" s="18" t="s">
        <v>392</v>
      </c>
      <c r="AU99" s="18" t="s">
        <v>88</v>
      </c>
    </row>
    <row r="100" spans="2:65" s="1" customFormat="1" ht="22.5" customHeight="1">
      <c r="B100" s="157"/>
      <c r="C100" s="158" t="s">
        <v>275</v>
      </c>
      <c r="D100" s="158" t="s">
        <v>201</v>
      </c>
      <c r="E100" s="159" t="s">
        <v>1505</v>
      </c>
      <c r="F100" s="160" t="s">
        <v>1506</v>
      </c>
      <c r="G100" s="161" t="s">
        <v>1325</v>
      </c>
      <c r="H100" s="162">
        <v>1</v>
      </c>
      <c r="I100" s="163"/>
      <c r="J100" s="164">
        <f>ROUND(I100*H100,2)</f>
        <v>0</v>
      </c>
      <c r="K100" s="160" t="s">
        <v>78</v>
      </c>
      <c r="L100" s="35"/>
      <c r="M100" s="165" t="s">
        <v>78</v>
      </c>
      <c r="N100" s="166" t="s">
        <v>50</v>
      </c>
      <c r="O100" s="36"/>
      <c r="P100" s="167">
        <f>O100*H100</f>
        <v>0</v>
      </c>
      <c r="Q100" s="167">
        <v>0</v>
      </c>
      <c r="R100" s="167">
        <f>Q100*H100</f>
        <v>0</v>
      </c>
      <c r="S100" s="167">
        <v>0</v>
      </c>
      <c r="T100" s="168">
        <f>S100*H100</f>
        <v>0</v>
      </c>
      <c r="AR100" s="18" t="s">
        <v>206</v>
      </c>
      <c r="AT100" s="18" t="s">
        <v>201</v>
      </c>
      <c r="AU100" s="18" t="s">
        <v>88</v>
      </c>
      <c r="AY100" s="18" t="s">
        <v>200</v>
      </c>
      <c r="BE100" s="169">
        <f>IF(N100="základní",J100,0)</f>
        <v>0</v>
      </c>
      <c r="BF100" s="169">
        <f>IF(N100="snížená",J100,0)</f>
        <v>0</v>
      </c>
      <c r="BG100" s="169">
        <f>IF(N100="zákl. přenesená",J100,0)</f>
        <v>0</v>
      </c>
      <c r="BH100" s="169">
        <f>IF(N100="sníž. přenesená",J100,0)</f>
        <v>0</v>
      </c>
      <c r="BI100" s="169">
        <f>IF(N100="nulová",J100,0)</f>
        <v>0</v>
      </c>
      <c r="BJ100" s="18" t="s">
        <v>23</v>
      </c>
      <c r="BK100" s="169">
        <f>ROUND(I100*H100,2)</f>
        <v>0</v>
      </c>
      <c r="BL100" s="18" t="s">
        <v>206</v>
      </c>
      <c r="BM100" s="18" t="s">
        <v>1507</v>
      </c>
    </row>
    <row r="101" spans="2:47" s="1" customFormat="1" ht="22.5" customHeight="1">
      <c r="B101" s="35"/>
      <c r="D101" s="170" t="s">
        <v>392</v>
      </c>
      <c r="F101" s="201" t="s">
        <v>1506</v>
      </c>
      <c r="I101" s="133"/>
      <c r="L101" s="35"/>
      <c r="M101" s="64"/>
      <c r="N101" s="36"/>
      <c r="O101" s="36"/>
      <c r="P101" s="36"/>
      <c r="Q101" s="36"/>
      <c r="R101" s="36"/>
      <c r="S101" s="36"/>
      <c r="T101" s="65"/>
      <c r="AT101" s="18" t="s">
        <v>392</v>
      </c>
      <c r="AU101" s="18" t="s">
        <v>88</v>
      </c>
    </row>
    <row r="102" spans="2:65" s="1" customFormat="1" ht="22.5" customHeight="1">
      <c r="B102" s="157"/>
      <c r="C102" s="158" t="s">
        <v>282</v>
      </c>
      <c r="D102" s="158" t="s">
        <v>201</v>
      </c>
      <c r="E102" s="159" t="s">
        <v>1508</v>
      </c>
      <c r="F102" s="160" t="s">
        <v>1509</v>
      </c>
      <c r="G102" s="161" t="s">
        <v>1325</v>
      </c>
      <c r="H102" s="162">
        <v>2</v>
      </c>
      <c r="I102" s="163"/>
      <c r="J102" s="164">
        <f>ROUND(I102*H102,2)</f>
        <v>0</v>
      </c>
      <c r="K102" s="160" t="s">
        <v>78</v>
      </c>
      <c r="L102" s="35"/>
      <c r="M102" s="165" t="s">
        <v>78</v>
      </c>
      <c r="N102" s="166" t="s">
        <v>50</v>
      </c>
      <c r="O102" s="36"/>
      <c r="P102" s="167">
        <f>O102*H102</f>
        <v>0</v>
      </c>
      <c r="Q102" s="167">
        <v>0</v>
      </c>
      <c r="R102" s="167">
        <f>Q102*H102</f>
        <v>0</v>
      </c>
      <c r="S102" s="167">
        <v>0</v>
      </c>
      <c r="T102" s="168">
        <f>S102*H102</f>
        <v>0</v>
      </c>
      <c r="AR102" s="18" t="s">
        <v>206</v>
      </c>
      <c r="AT102" s="18" t="s">
        <v>201</v>
      </c>
      <c r="AU102" s="18" t="s">
        <v>88</v>
      </c>
      <c r="AY102" s="18" t="s">
        <v>200</v>
      </c>
      <c r="BE102" s="169">
        <f>IF(N102="základní",J102,0)</f>
        <v>0</v>
      </c>
      <c r="BF102" s="169">
        <f>IF(N102="snížená",J102,0)</f>
        <v>0</v>
      </c>
      <c r="BG102" s="169">
        <f>IF(N102="zákl. přenesená",J102,0)</f>
        <v>0</v>
      </c>
      <c r="BH102" s="169">
        <f>IF(N102="sníž. přenesená",J102,0)</f>
        <v>0</v>
      </c>
      <c r="BI102" s="169">
        <f>IF(N102="nulová",J102,0)</f>
        <v>0</v>
      </c>
      <c r="BJ102" s="18" t="s">
        <v>23</v>
      </c>
      <c r="BK102" s="169">
        <f>ROUND(I102*H102,2)</f>
        <v>0</v>
      </c>
      <c r="BL102" s="18" t="s">
        <v>206</v>
      </c>
      <c r="BM102" s="18" t="s">
        <v>1510</v>
      </c>
    </row>
    <row r="103" spans="2:47" s="1" customFormat="1" ht="22.5" customHeight="1">
      <c r="B103" s="35"/>
      <c r="D103" s="170" t="s">
        <v>392</v>
      </c>
      <c r="F103" s="201" t="s">
        <v>1509</v>
      </c>
      <c r="I103" s="133"/>
      <c r="L103" s="35"/>
      <c r="M103" s="64"/>
      <c r="N103" s="36"/>
      <c r="O103" s="36"/>
      <c r="P103" s="36"/>
      <c r="Q103" s="36"/>
      <c r="R103" s="36"/>
      <c r="S103" s="36"/>
      <c r="T103" s="65"/>
      <c r="AT103" s="18" t="s">
        <v>392</v>
      </c>
      <c r="AU103" s="18" t="s">
        <v>88</v>
      </c>
    </row>
    <row r="104" spans="2:65" s="1" customFormat="1" ht="22.5" customHeight="1">
      <c r="B104" s="157"/>
      <c r="C104" s="158" t="s">
        <v>290</v>
      </c>
      <c r="D104" s="158" t="s">
        <v>201</v>
      </c>
      <c r="E104" s="159" t="s">
        <v>1511</v>
      </c>
      <c r="F104" s="160" t="s">
        <v>1512</v>
      </c>
      <c r="G104" s="161" t="s">
        <v>1325</v>
      </c>
      <c r="H104" s="162">
        <v>1</v>
      </c>
      <c r="I104" s="163"/>
      <c r="J104" s="164">
        <f>ROUND(I104*H104,2)</f>
        <v>0</v>
      </c>
      <c r="K104" s="160" t="s">
        <v>78</v>
      </c>
      <c r="L104" s="35"/>
      <c r="M104" s="165" t="s">
        <v>78</v>
      </c>
      <c r="N104" s="166" t="s">
        <v>50</v>
      </c>
      <c r="O104" s="36"/>
      <c r="P104" s="167">
        <f>O104*H104</f>
        <v>0</v>
      </c>
      <c r="Q104" s="167">
        <v>0</v>
      </c>
      <c r="R104" s="167">
        <f>Q104*H104</f>
        <v>0</v>
      </c>
      <c r="S104" s="167">
        <v>0</v>
      </c>
      <c r="T104" s="168">
        <f>S104*H104</f>
        <v>0</v>
      </c>
      <c r="AR104" s="18" t="s">
        <v>206</v>
      </c>
      <c r="AT104" s="18" t="s">
        <v>201</v>
      </c>
      <c r="AU104" s="18" t="s">
        <v>88</v>
      </c>
      <c r="AY104" s="18" t="s">
        <v>200</v>
      </c>
      <c r="BE104" s="169">
        <f>IF(N104="základní",J104,0)</f>
        <v>0</v>
      </c>
      <c r="BF104" s="169">
        <f>IF(N104="snížená",J104,0)</f>
        <v>0</v>
      </c>
      <c r="BG104" s="169">
        <f>IF(N104="zákl. přenesená",J104,0)</f>
        <v>0</v>
      </c>
      <c r="BH104" s="169">
        <f>IF(N104="sníž. přenesená",J104,0)</f>
        <v>0</v>
      </c>
      <c r="BI104" s="169">
        <f>IF(N104="nulová",J104,0)</f>
        <v>0</v>
      </c>
      <c r="BJ104" s="18" t="s">
        <v>23</v>
      </c>
      <c r="BK104" s="169">
        <f>ROUND(I104*H104,2)</f>
        <v>0</v>
      </c>
      <c r="BL104" s="18" t="s">
        <v>206</v>
      </c>
      <c r="BM104" s="18" t="s">
        <v>1513</v>
      </c>
    </row>
    <row r="105" spans="2:47" s="1" customFormat="1" ht="22.5" customHeight="1">
      <c r="B105" s="35"/>
      <c r="D105" s="170" t="s">
        <v>392</v>
      </c>
      <c r="F105" s="201" t="s">
        <v>1512</v>
      </c>
      <c r="I105" s="133"/>
      <c r="L105" s="35"/>
      <c r="M105" s="64"/>
      <c r="N105" s="36"/>
      <c r="O105" s="36"/>
      <c r="P105" s="36"/>
      <c r="Q105" s="36"/>
      <c r="R105" s="36"/>
      <c r="S105" s="36"/>
      <c r="T105" s="65"/>
      <c r="AT105" s="18" t="s">
        <v>392</v>
      </c>
      <c r="AU105" s="18" t="s">
        <v>88</v>
      </c>
    </row>
    <row r="106" spans="2:65" s="1" customFormat="1" ht="22.5" customHeight="1">
      <c r="B106" s="157"/>
      <c r="C106" s="158" t="s">
        <v>297</v>
      </c>
      <c r="D106" s="158" t="s">
        <v>201</v>
      </c>
      <c r="E106" s="159" t="s">
        <v>1514</v>
      </c>
      <c r="F106" s="160" t="s">
        <v>1515</v>
      </c>
      <c r="G106" s="161" t="s">
        <v>1325</v>
      </c>
      <c r="H106" s="162">
        <v>1</v>
      </c>
      <c r="I106" s="163"/>
      <c r="J106" s="164">
        <f>ROUND(I106*H106,2)</f>
        <v>0</v>
      </c>
      <c r="K106" s="160" t="s">
        <v>78</v>
      </c>
      <c r="L106" s="35"/>
      <c r="M106" s="165" t="s">
        <v>78</v>
      </c>
      <c r="N106" s="166" t="s">
        <v>50</v>
      </c>
      <c r="O106" s="36"/>
      <c r="P106" s="167">
        <f>O106*H106</f>
        <v>0</v>
      </c>
      <c r="Q106" s="167">
        <v>0</v>
      </c>
      <c r="R106" s="167">
        <f>Q106*H106</f>
        <v>0</v>
      </c>
      <c r="S106" s="167">
        <v>0</v>
      </c>
      <c r="T106" s="168">
        <f>S106*H106</f>
        <v>0</v>
      </c>
      <c r="AR106" s="18" t="s">
        <v>206</v>
      </c>
      <c r="AT106" s="18" t="s">
        <v>201</v>
      </c>
      <c r="AU106" s="18" t="s">
        <v>88</v>
      </c>
      <c r="AY106" s="18" t="s">
        <v>200</v>
      </c>
      <c r="BE106" s="169">
        <f>IF(N106="základní",J106,0)</f>
        <v>0</v>
      </c>
      <c r="BF106" s="169">
        <f>IF(N106="snížená",J106,0)</f>
        <v>0</v>
      </c>
      <c r="BG106" s="169">
        <f>IF(N106="zákl. přenesená",J106,0)</f>
        <v>0</v>
      </c>
      <c r="BH106" s="169">
        <f>IF(N106="sníž. přenesená",J106,0)</f>
        <v>0</v>
      </c>
      <c r="BI106" s="169">
        <f>IF(N106="nulová",J106,0)</f>
        <v>0</v>
      </c>
      <c r="BJ106" s="18" t="s">
        <v>23</v>
      </c>
      <c r="BK106" s="169">
        <f>ROUND(I106*H106,2)</f>
        <v>0</v>
      </c>
      <c r="BL106" s="18" t="s">
        <v>206</v>
      </c>
      <c r="BM106" s="18" t="s">
        <v>1516</v>
      </c>
    </row>
    <row r="107" spans="2:47" s="1" customFormat="1" ht="22.5" customHeight="1">
      <c r="B107" s="35"/>
      <c r="D107" s="170" t="s">
        <v>392</v>
      </c>
      <c r="F107" s="201" t="s">
        <v>1515</v>
      </c>
      <c r="I107" s="133"/>
      <c r="L107" s="35"/>
      <c r="M107" s="64"/>
      <c r="N107" s="36"/>
      <c r="O107" s="36"/>
      <c r="P107" s="36"/>
      <c r="Q107" s="36"/>
      <c r="R107" s="36"/>
      <c r="S107" s="36"/>
      <c r="T107" s="65"/>
      <c r="AT107" s="18" t="s">
        <v>392</v>
      </c>
      <c r="AU107" s="18" t="s">
        <v>88</v>
      </c>
    </row>
    <row r="108" spans="2:65" s="1" customFormat="1" ht="22.5" customHeight="1">
      <c r="B108" s="157"/>
      <c r="C108" s="158" t="s">
        <v>8</v>
      </c>
      <c r="D108" s="158" t="s">
        <v>201</v>
      </c>
      <c r="E108" s="159" t="s">
        <v>1517</v>
      </c>
      <c r="F108" s="160" t="s">
        <v>1518</v>
      </c>
      <c r="G108" s="161" t="s">
        <v>1325</v>
      </c>
      <c r="H108" s="162">
        <v>1</v>
      </c>
      <c r="I108" s="163"/>
      <c r="J108" s="164">
        <f>ROUND(I108*H108,2)</f>
        <v>0</v>
      </c>
      <c r="K108" s="160" t="s">
        <v>78</v>
      </c>
      <c r="L108" s="35"/>
      <c r="M108" s="165" t="s">
        <v>78</v>
      </c>
      <c r="N108" s="166" t="s">
        <v>50</v>
      </c>
      <c r="O108" s="36"/>
      <c r="P108" s="167">
        <f>O108*H108</f>
        <v>0</v>
      </c>
      <c r="Q108" s="167">
        <v>0</v>
      </c>
      <c r="R108" s="167">
        <f>Q108*H108</f>
        <v>0</v>
      </c>
      <c r="S108" s="167">
        <v>0</v>
      </c>
      <c r="T108" s="168">
        <f>S108*H108</f>
        <v>0</v>
      </c>
      <c r="AR108" s="18" t="s">
        <v>206</v>
      </c>
      <c r="AT108" s="18" t="s">
        <v>201</v>
      </c>
      <c r="AU108" s="18" t="s">
        <v>88</v>
      </c>
      <c r="AY108" s="18" t="s">
        <v>200</v>
      </c>
      <c r="BE108" s="169">
        <f>IF(N108="základní",J108,0)</f>
        <v>0</v>
      </c>
      <c r="BF108" s="169">
        <f>IF(N108="snížená",J108,0)</f>
        <v>0</v>
      </c>
      <c r="BG108" s="169">
        <f>IF(N108="zákl. přenesená",J108,0)</f>
        <v>0</v>
      </c>
      <c r="BH108" s="169">
        <f>IF(N108="sníž. přenesená",J108,0)</f>
        <v>0</v>
      </c>
      <c r="BI108" s="169">
        <f>IF(N108="nulová",J108,0)</f>
        <v>0</v>
      </c>
      <c r="BJ108" s="18" t="s">
        <v>23</v>
      </c>
      <c r="BK108" s="169">
        <f>ROUND(I108*H108,2)</f>
        <v>0</v>
      </c>
      <c r="BL108" s="18" t="s">
        <v>206</v>
      </c>
      <c r="BM108" s="18" t="s">
        <v>1519</v>
      </c>
    </row>
    <row r="109" spans="2:47" s="1" customFormat="1" ht="22.5" customHeight="1">
      <c r="B109" s="35"/>
      <c r="D109" s="170" t="s">
        <v>392</v>
      </c>
      <c r="F109" s="201" t="s">
        <v>1518</v>
      </c>
      <c r="I109" s="133"/>
      <c r="L109" s="35"/>
      <c r="M109" s="64"/>
      <c r="N109" s="36"/>
      <c r="O109" s="36"/>
      <c r="P109" s="36"/>
      <c r="Q109" s="36"/>
      <c r="R109" s="36"/>
      <c r="S109" s="36"/>
      <c r="T109" s="65"/>
      <c r="AT109" s="18" t="s">
        <v>392</v>
      </c>
      <c r="AU109" s="18" t="s">
        <v>88</v>
      </c>
    </row>
    <row r="110" spans="2:65" s="1" customFormat="1" ht="22.5" customHeight="1">
      <c r="B110" s="157"/>
      <c r="C110" s="158" t="s">
        <v>309</v>
      </c>
      <c r="D110" s="158" t="s">
        <v>201</v>
      </c>
      <c r="E110" s="159" t="s">
        <v>1520</v>
      </c>
      <c r="F110" s="160" t="s">
        <v>1521</v>
      </c>
      <c r="G110" s="161" t="s">
        <v>1325</v>
      </c>
      <c r="H110" s="162">
        <v>2</v>
      </c>
      <c r="I110" s="163"/>
      <c r="J110" s="164">
        <f>ROUND(I110*H110,2)</f>
        <v>0</v>
      </c>
      <c r="K110" s="160" t="s">
        <v>78</v>
      </c>
      <c r="L110" s="35"/>
      <c r="M110" s="165" t="s">
        <v>78</v>
      </c>
      <c r="N110" s="166" t="s">
        <v>50</v>
      </c>
      <c r="O110" s="36"/>
      <c r="P110" s="167">
        <f>O110*H110</f>
        <v>0</v>
      </c>
      <c r="Q110" s="167">
        <v>0</v>
      </c>
      <c r="R110" s="167">
        <f>Q110*H110</f>
        <v>0</v>
      </c>
      <c r="S110" s="167">
        <v>0</v>
      </c>
      <c r="T110" s="168">
        <f>S110*H110</f>
        <v>0</v>
      </c>
      <c r="AR110" s="18" t="s">
        <v>206</v>
      </c>
      <c r="AT110" s="18" t="s">
        <v>201</v>
      </c>
      <c r="AU110" s="18" t="s">
        <v>88</v>
      </c>
      <c r="AY110" s="18" t="s">
        <v>200</v>
      </c>
      <c r="BE110" s="169">
        <f>IF(N110="základní",J110,0)</f>
        <v>0</v>
      </c>
      <c r="BF110" s="169">
        <f>IF(N110="snížená",J110,0)</f>
        <v>0</v>
      </c>
      <c r="BG110" s="169">
        <f>IF(N110="zákl. přenesená",J110,0)</f>
        <v>0</v>
      </c>
      <c r="BH110" s="169">
        <f>IF(N110="sníž. přenesená",J110,0)</f>
        <v>0</v>
      </c>
      <c r="BI110" s="169">
        <f>IF(N110="nulová",J110,0)</f>
        <v>0</v>
      </c>
      <c r="BJ110" s="18" t="s">
        <v>23</v>
      </c>
      <c r="BK110" s="169">
        <f>ROUND(I110*H110,2)</f>
        <v>0</v>
      </c>
      <c r="BL110" s="18" t="s">
        <v>206</v>
      </c>
      <c r="BM110" s="18" t="s">
        <v>1522</v>
      </c>
    </row>
    <row r="111" spans="2:47" s="1" customFormat="1" ht="22.5" customHeight="1">
      <c r="B111" s="35"/>
      <c r="D111" s="170" t="s">
        <v>392</v>
      </c>
      <c r="F111" s="201" t="s">
        <v>1521</v>
      </c>
      <c r="I111" s="133"/>
      <c r="L111" s="35"/>
      <c r="M111" s="64"/>
      <c r="N111" s="36"/>
      <c r="O111" s="36"/>
      <c r="P111" s="36"/>
      <c r="Q111" s="36"/>
      <c r="R111" s="36"/>
      <c r="S111" s="36"/>
      <c r="T111" s="65"/>
      <c r="AT111" s="18" t="s">
        <v>392</v>
      </c>
      <c r="AU111" s="18" t="s">
        <v>88</v>
      </c>
    </row>
    <row r="112" spans="2:65" s="1" customFormat="1" ht="22.5" customHeight="1">
      <c r="B112" s="157"/>
      <c r="C112" s="158" t="s">
        <v>316</v>
      </c>
      <c r="D112" s="158" t="s">
        <v>201</v>
      </c>
      <c r="E112" s="159" t="s">
        <v>1523</v>
      </c>
      <c r="F112" s="160" t="s">
        <v>1524</v>
      </c>
      <c r="G112" s="161" t="s">
        <v>1325</v>
      </c>
      <c r="H112" s="162">
        <v>2</v>
      </c>
      <c r="I112" s="163"/>
      <c r="J112" s="164">
        <f>ROUND(I112*H112,2)</f>
        <v>0</v>
      </c>
      <c r="K112" s="160" t="s">
        <v>78</v>
      </c>
      <c r="L112" s="35"/>
      <c r="M112" s="165" t="s">
        <v>78</v>
      </c>
      <c r="N112" s="166" t="s">
        <v>50</v>
      </c>
      <c r="O112" s="36"/>
      <c r="P112" s="167">
        <f>O112*H112</f>
        <v>0</v>
      </c>
      <c r="Q112" s="167">
        <v>0</v>
      </c>
      <c r="R112" s="167">
        <f>Q112*H112</f>
        <v>0</v>
      </c>
      <c r="S112" s="167">
        <v>0</v>
      </c>
      <c r="T112" s="168">
        <f>S112*H112</f>
        <v>0</v>
      </c>
      <c r="AR112" s="18" t="s">
        <v>206</v>
      </c>
      <c r="AT112" s="18" t="s">
        <v>201</v>
      </c>
      <c r="AU112" s="18" t="s">
        <v>88</v>
      </c>
      <c r="AY112" s="18" t="s">
        <v>200</v>
      </c>
      <c r="BE112" s="169">
        <f>IF(N112="základní",J112,0)</f>
        <v>0</v>
      </c>
      <c r="BF112" s="169">
        <f>IF(N112="snížená",J112,0)</f>
        <v>0</v>
      </c>
      <c r="BG112" s="169">
        <f>IF(N112="zákl. přenesená",J112,0)</f>
        <v>0</v>
      </c>
      <c r="BH112" s="169">
        <f>IF(N112="sníž. přenesená",J112,0)</f>
        <v>0</v>
      </c>
      <c r="BI112" s="169">
        <f>IF(N112="nulová",J112,0)</f>
        <v>0</v>
      </c>
      <c r="BJ112" s="18" t="s">
        <v>23</v>
      </c>
      <c r="BK112" s="169">
        <f>ROUND(I112*H112,2)</f>
        <v>0</v>
      </c>
      <c r="BL112" s="18" t="s">
        <v>206</v>
      </c>
      <c r="BM112" s="18" t="s">
        <v>1525</v>
      </c>
    </row>
    <row r="113" spans="2:47" s="1" customFormat="1" ht="22.5" customHeight="1">
      <c r="B113" s="35"/>
      <c r="D113" s="170" t="s">
        <v>392</v>
      </c>
      <c r="F113" s="201" t="s">
        <v>1524</v>
      </c>
      <c r="I113" s="133"/>
      <c r="L113" s="35"/>
      <c r="M113" s="64"/>
      <c r="N113" s="36"/>
      <c r="O113" s="36"/>
      <c r="P113" s="36"/>
      <c r="Q113" s="36"/>
      <c r="R113" s="36"/>
      <c r="S113" s="36"/>
      <c r="T113" s="65"/>
      <c r="AT113" s="18" t="s">
        <v>392</v>
      </c>
      <c r="AU113" s="18" t="s">
        <v>88</v>
      </c>
    </row>
    <row r="114" spans="2:65" s="1" customFormat="1" ht="22.5" customHeight="1">
      <c r="B114" s="157"/>
      <c r="C114" s="158" t="s">
        <v>323</v>
      </c>
      <c r="D114" s="158" t="s">
        <v>201</v>
      </c>
      <c r="E114" s="159" t="s">
        <v>1526</v>
      </c>
      <c r="F114" s="160" t="s">
        <v>1527</v>
      </c>
      <c r="G114" s="161" t="s">
        <v>1325</v>
      </c>
      <c r="H114" s="162">
        <v>1</v>
      </c>
      <c r="I114" s="163"/>
      <c r="J114" s="164">
        <f>ROUND(I114*H114,2)</f>
        <v>0</v>
      </c>
      <c r="K114" s="160" t="s">
        <v>78</v>
      </c>
      <c r="L114" s="35"/>
      <c r="M114" s="165" t="s">
        <v>78</v>
      </c>
      <c r="N114" s="166" t="s">
        <v>50</v>
      </c>
      <c r="O114" s="36"/>
      <c r="P114" s="167">
        <f>O114*H114</f>
        <v>0</v>
      </c>
      <c r="Q114" s="167">
        <v>0</v>
      </c>
      <c r="R114" s="167">
        <f>Q114*H114</f>
        <v>0</v>
      </c>
      <c r="S114" s="167">
        <v>0</v>
      </c>
      <c r="T114" s="168">
        <f>S114*H114</f>
        <v>0</v>
      </c>
      <c r="AR114" s="18" t="s">
        <v>206</v>
      </c>
      <c r="AT114" s="18" t="s">
        <v>201</v>
      </c>
      <c r="AU114" s="18" t="s">
        <v>88</v>
      </c>
      <c r="AY114" s="18" t="s">
        <v>200</v>
      </c>
      <c r="BE114" s="169">
        <f>IF(N114="základní",J114,0)</f>
        <v>0</v>
      </c>
      <c r="BF114" s="169">
        <f>IF(N114="snížená",J114,0)</f>
        <v>0</v>
      </c>
      <c r="BG114" s="169">
        <f>IF(N114="zákl. přenesená",J114,0)</f>
        <v>0</v>
      </c>
      <c r="BH114" s="169">
        <f>IF(N114="sníž. přenesená",J114,0)</f>
        <v>0</v>
      </c>
      <c r="BI114" s="169">
        <f>IF(N114="nulová",J114,0)</f>
        <v>0</v>
      </c>
      <c r="BJ114" s="18" t="s">
        <v>23</v>
      </c>
      <c r="BK114" s="169">
        <f>ROUND(I114*H114,2)</f>
        <v>0</v>
      </c>
      <c r="BL114" s="18" t="s">
        <v>206</v>
      </c>
      <c r="BM114" s="18" t="s">
        <v>1528</v>
      </c>
    </row>
    <row r="115" spans="2:47" s="1" customFormat="1" ht="22.5" customHeight="1">
      <c r="B115" s="35"/>
      <c r="D115" s="170" t="s">
        <v>392</v>
      </c>
      <c r="F115" s="201" t="s">
        <v>1527</v>
      </c>
      <c r="I115" s="133"/>
      <c r="L115" s="35"/>
      <c r="M115" s="64"/>
      <c r="N115" s="36"/>
      <c r="O115" s="36"/>
      <c r="P115" s="36"/>
      <c r="Q115" s="36"/>
      <c r="R115" s="36"/>
      <c r="S115" s="36"/>
      <c r="T115" s="65"/>
      <c r="AT115" s="18" t="s">
        <v>392</v>
      </c>
      <c r="AU115" s="18" t="s">
        <v>88</v>
      </c>
    </row>
    <row r="116" spans="2:65" s="1" customFormat="1" ht="22.5" customHeight="1">
      <c r="B116" s="157"/>
      <c r="C116" s="158" t="s">
        <v>328</v>
      </c>
      <c r="D116" s="158" t="s">
        <v>201</v>
      </c>
      <c r="E116" s="159" t="s">
        <v>1529</v>
      </c>
      <c r="F116" s="160" t="s">
        <v>1530</v>
      </c>
      <c r="G116" s="161" t="s">
        <v>1325</v>
      </c>
      <c r="H116" s="162">
        <v>1</v>
      </c>
      <c r="I116" s="163"/>
      <c r="J116" s="164">
        <f>ROUND(I116*H116,2)</f>
        <v>0</v>
      </c>
      <c r="K116" s="160" t="s">
        <v>78</v>
      </c>
      <c r="L116" s="35"/>
      <c r="M116" s="165" t="s">
        <v>78</v>
      </c>
      <c r="N116" s="166" t="s">
        <v>50</v>
      </c>
      <c r="O116" s="36"/>
      <c r="P116" s="167">
        <f>O116*H116</f>
        <v>0</v>
      </c>
      <c r="Q116" s="167">
        <v>0</v>
      </c>
      <c r="R116" s="167">
        <f>Q116*H116</f>
        <v>0</v>
      </c>
      <c r="S116" s="167">
        <v>0</v>
      </c>
      <c r="T116" s="168">
        <f>S116*H116</f>
        <v>0</v>
      </c>
      <c r="AR116" s="18" t="s">
        <v>206</v>
      </c>
      <c r="AT116" s="18" t="s">
        <v>201</v>
      </c>
      <c r="AU116" s="18" t="s">
        <v>88</v>
      </c>
      <c r="AY116" s="18" t="s">
        <v>200</v>
      </c>
      <c r="BE116" s="169">
        <f>IF(N116="základní",J116,0)</f>
        <v>0</v>
      </c>
      <c r="BF116" s="169">
        <f>IF(N116="snížená",J116,0)</f>
        <v>0</v>
      </c>
      <c r="BG116" s="169">
        <f>IF(N116="zákl. přenesená",J116,0)</f>
        <v>0</v>
      </c>
      <c r="BH116" s="169">
        <f>IF(N116="sníž. přenesená",J116,0)</f>
        <v>0</v>
      </c>
      <c r="BI116" s="169">
        <f>IF(N116="nulová",J116,0)</f>
        <v>0</v>
      </c>
      <c r="BJ116" s="18" t="s">
        <v>23</v>
      </c>
      <c r="BK116" s="169">
        <f>ROUND(I116*H116,2)</f>
        <v>0</v>
      </c>
      <c r="BL116" s="18" t="s">
        <v>206</v>
      </c>
      <c r="BM116" s="18" t="s">
        <v>1531</v>
      </c>
    </row>
    <row r="117" spans="2:47" s="1" customFormat="1" ht="22.5" customHeight="1">
      <c r="B117" s="35"/>
      <c r="D117" s="170" t="s">
        <v>392</v>
      </c>
      <c r="F117" s="201" t="s">
        <v>1530</v>
      </c>
      <c r="I117" s="133"/>
      <c r="L117" s="35"/>
      <c r="M117" s="64"/>
      <c r="N117" s="36"/>
      <c r="O117" s="36"/>
      <c r="P117" s="36"/>
      <c r="Q117" s="36"/>
      <c r="R117" s="36"/>
      <c r="S117" s="36"/>
      <c r="T117" s="65"/>
      <c r="AT117" s="18" t="s">
        <v>392</v>
      </c>
      <c r="AU117" s="18" t="s">
        <v>88</v>
      </c>
    </row>
    <row r="118" spans="2:65" s="1" customFormat="1" ht="22.5" customHeight="1">
      <c r="B118" s="157"/>
      <c r="C118" s="158" t="s">
        <v>335</v>
      </c>
      <c r="D118" s="158" t="s">
        <v>201</v>
      </c>
      <c r="E118" s="159" t="s">
        <v>1532</v>
      </c>
      <c r="F118" s="160" t="s">
        <v>1533</v>
      </c>
      <c r="G118" s="161" t="s">
        <v>1325</v>
      </c>
      <c r="H118" s="162">
        <v>6</v>
      </c>
      <c r="I118" s="163"/>
      <c r="J118" s="164">
        <f>ROUND(I118*H118,2)</f>
        <v>0</v>
      </c>
      <c r="K118" s="160" t="s">
        <v>78</v>
      </c>
      <c r="L118" s="35"/>
      <c r="M118" s="165" t="s">
        <v>78</v>
      </c>
      <c r="N118" s="166" t="s">
        <v>50</v>
      </c>
      <c r="O118" s="36"/>
      <c r="P118" s="167">
        <f>O118*H118</f>
        <v>0</v>
      </c>
      <c r="Q118" s="167">
        <v>0</v>
      </c>
      <c r="R118" s="167">
        <f>Q118*H118</f>
        <v>0</v>
      </c>
      <c r="S118" s="167">
        <v>0</v>
      </c>
      <c r="T118" s="168">
        <f>S118*H118</f>
        <v>0</v>
      </c>
      <c r="AR118" s="18" t="s">
        <v>206</v>
      </c>
      <c r="AT118" s="18" t="s">
        <v>201</v>
      </c>
      <c r="AU118" s="18" t="s">
        <v>88</v>
      </c>
      <c r="AY118" s="18" t="s">
        <v>200</v>
      </c>
      <c r="BE118" s="169">
        <f>IF(N118="základní",J118,0)</f>
        <v>0</v>
      </c>
      <c r="BF118" s="169">
        <f>IF(N118="snížená",J118,0)</f>
        <v>0</v>
      </c>
      <c r="BG118" s="169">
        <f>IF(N118="zákl. přenesená",J118,0)</f>
        <v>0</v>
      </c>
      <c r="BH118" s="169">
        <f>IF(N118="sníž. přenesená",J118,0)</f>
        <v>0</v>
      </c>
      <c r="BI118" s="169">
        <f>IF(N118="nulová",J118,0)</f>
        <v>0</v>
      </c>
      <c r="BJ118" s="18" t="s">
        <v>23</v>
      </c>
      <c r="BK118" s="169">
        <f>ROUND(I118*H118,2)</f>
        <v>0</v>
      </c>
      <c r="BL118" s="18" t="s">
        <v>206</v>
      </c>
      <c r="BM118" s="18" t="s">
        <v>1534</v>
      </c>
    </row>
    <row r="119" spans="2:47" s="1" customFormat="1" ht="22.5" customHeight="1">
      <c r="B119" s="35"/>
      <c r="D119" s="170" t="s">
        <v>392</v>
      </c>
      <c r="F119" s="201" t="s">
        <v>1533</v>
      </c>
      <c r="I119" s="133"/>
      <c r="L119" s="35"/>
      <c r="M119" s="64"/>
      <c r="N119" s="36"/>
      <c r="O119" s="36"/>
      <c r="P119" s="36"/>
      <c r="Q119" s="36"/>
      <c r="R119" s="36"/>
      <c r="S119" s="36"/>
      <c r="T119" s="65"/>
      <c r="AT119" s="18" t="s">
        <v>392</v>
      </c>
      <c r="AU119" s="18" t="s">
        <v>88</v>
      </c>
    </row>
    <row r="120" spans="2:65" s="1" customFormat="1" ht="22.5" customHeight="1">
      <c r="B120" s="157"/>
      <c r="C120" s="158" t="s">
        <v>7</v>
      </c>
      <c r="D120" s="158" t="s">
        <v>201</v>
      </c>
      <c r="E120" s="159" t="s">
        <v>1535</v>
      </c>
      <c r="F120" s="160" t="s">
        <v>1536</v>
      </c>
      <c r="G120" s="161" t="s">
        <v>1325</v>
      </c>
      <c r="H120" s="162">
        <v>1</v>
      </c>
      <c r="I120" s="163"/>
      <c r="J120" s="164">
        <f>ROUND(I120*H120,2)</f>
        <v>0</v>
      </c>
      <c r="K120" s="160" t="s">
        <v>78</v>
      </c>
      <c r="L120" s="35"/>
      <c r="M120" s="165" t="s">
        <v>78</v>
      </c>
      <c r="N120" s="166" t="s">
        <v>50</v>
      </c>
      <c r="O120" s="36"/>
      <c r="P120" s="167">
        <f>O120*H120</f>
        <v>0</v>
      </c>
      <c r="Q120" s="167">
        <v>0</v>
      </c>
      <c r="R120" s="167">
        <f>Q120*H120</f>
        <v>0</v>
      </c>
      <c r="S120" s="167">
        <v>0</v>
      </c>
      <c r="T120" s="168">
        <f>S120*H120</f>
        <v>0</v>
      </c>
      <c r="AR120" s="18" t="s">
        <v>206</v>
      </c>
      <c r="AT120" s="18" t="s">
        <v>201</v>
      </c>
      <c r="AU120" s="18" t="s">
        <v>88</v>
      </c>
      <c r="AY120" s="18" t="s">
        <v>200</v>
      </c>
      <c r="BE120" s="169">
        <f>IF(N120="základní",J120,0)</f>
        <v>0</v>
      </c>
      <c r="BF120" s="169">
        <f>IF(N120="snížená",J120,0)</f>
        <v>0</v>
      </c>
      <c r="BG120" s="169">
        <f>IF(N120="zákl. přenesená",J120,0)</f>
        <v>0</v>
      </c>
      <c r="BH120" s="169">
        <f>IF(N120="sníž. přenesená",J120,0)</f>
        <v>0</v>
      </c>
      <c r="BI120" s="169">
        <f>IF(N120="nulová",J120,0)</f>
        <v>0</v>
      </c>
      <c r="BJ120" s="18" t="s">
        <v>23</v>
      </c>
      <c r="BK120" s="169">
        <f>ROUND(I120*H120,2)</f>
        <v>0</v>
      </c>
      <c r="BL120" s="18" t="s">
        <v>206</v>
      </c>
      <c r="BM120" s="18" t="s">
        <v>1537</v>
      </c>
    </row>
    <row r="121" spans="2:47" s="1" customFormat="1" ht="22.5" customHeight="1">
      <c r="B121" s="35"/>
      <c r="D121" s="170" t="s">
        <v>392</v>
      </c>
      <c r="F121" s="201" t="s">
        <v>1536</v>
      </c>
      <c r="I121" s="133"/>
      <c r="L121" s="35"/>
      <c r="M121" s="64"/>
      <c r="N121" s="36"/>
      <c r="O121" s="36"/>
      <c r="P121" s="36"/>
      <c r="Q121" s="36"/>
      <c r="R121" s="36"/>
      <c r="S121" s="36"/>
      <c r="T121" s="65"/>
      <c r="AT121" s="18" t="s">
        <v>392</v>
      </c>
      <c r="AU121" s="18" t="s">
        <v>88</v>
      </c>
    </row>
    <row r="122" spans="2:65" s="1" customFormat="1" ht="22.5" customHeight="1">
      <c r="B122" s="157"/>
      <c r="C122" s="158" t="s">
        <v>351</v>
      </c>
      <c r="D122" s="158" t="s">
        <v>201</v>
      </c>
      <c r="E122" s="159" t="s">
        <v>1538</v>
      </c>
      <c r="F122" s="160" t="s">
        <v>1539</v>
      </c>
      <c r="G122" s="161" t="s">
        <v>840</v>
      </c>
      <c r="H122" s="162">
        <v>190</v>
      </c>
      <c r="I122" s="163"/>
      <c r="J122" s="164">
        <f>ROUND(I122*H122,2)</f>
        <v>0</v>
      </c>
      <c r="K122" s="160" t="s">
        <v>78</v>
      </c>
      <c r="L122" s="35"/>
      <c r="M122" s="165" t="s">
        <v>78</v>
      </c>
      <c r="N122" s="166" t="s">
        <v>50</v>
      </c>
      <c r="O122" s="36"/>
      <c r="P122" s="167">
        <f>O122*H122</f>
        <v>0</v>
      </c>
      <c r="Q122" s="167">
        <v>0</v>
      </c>
      <c r="R122" s="167">
        <f>Q122*H122</f>
        <v>0</v>
      </c>
      <c r="S122" s="167">
        <v>0</v>
      </c>
      <c r="T122" s="168">
        <f>S122*H122</f>
        <v>0</v>
      </c>
      <c r="AR122" s="18" t="s">
        <v>206</v>
      </c>
      <c r="AT122" s="18" t="s">
        <v>201</v>
      </c>
      <c r="AU122" s="18" t="s">
        <v>88</v>
      </c>
      <c r="AY122" s="18" t="s">
        <v>200</v>
      </c>
      <c r="BE122" s="169">
        <f>IF(N122="základní",J122,0)</f>
        <v>0</v>
      </c>
      <c r="BF122" s="169">
        <f>IF(N122="snížená",J122,0)</f>
        <v>0</v>
      </c>
      <c r="BG122" s="169">
        <f>IF(N122="zákl. přenesená",J122,0)</f>
        <v>0</v>
      </c>
      <c r="BH122" s="169">
        <f>IF(N122="sníž. přenesená",J122,0)</f>
        <v>0</v>
      </c>
      <c r="BI122" s="169">
        <f>IF(N122="nulová",J122,0)</f>
        <v>0</v>
      </c>
      <c r="BJ122" s="18" t="s">
        <v>23</v>
      </c>
      <c r="BK122" s="169">
        <f>ROUND(I122*H122,2)</f>
        <v>0</v>
      </c>
      <c r="BL122" s="18" t="s">
        <v>206</v>
      </c>
      <c r="BM122" s="18" t="s">
        <v>1540</v>
      </c>
    </row>
    <row r="123" spans="2:47" s="1" customFormat="1" ht="22.5" customHeight="1">
      <c r="B123" s="35"/>
      <c r="D123" s="170" t="s">
        <v>392</v>
      </c>
      <c r="F123" s="201" t="s">
        <v>1539</v>
      </c>
      <c r="I123" s="133"/>
      <c r="L123" s="35"/>
      <c r="M123" s="64"/>
      <c r="N123" s="36"/>
      <c r="O123" s="36"/>
      <c r="P123" s="36"/>
      <c r="Q123" s="36"/>
      <c r="R123" s="36"/>
      <c r="S123" s="36"/>
      <c r="T123" s="65"/>
      <c r="AT123" s="18" t="s">
        <v>392</v>
      </c>
      <c r="AU123" s="18" t="s">
        <v>88</v>
      </c>
    </row>
    <row r="124" spans="2:65" s="1" customFormat="1" ht="22.5" customHeight="1">
      <c r="B124" s="157"/>
      <c r="C124" s="158" t="s">
        <v>358</v>
      </c>
      <c r="D124" s="158" t="s">
        <v>201</v>
      </c>
      <c r="E124" s="159" t="s">
        <v>1541</v>
      </c>
      <c r="F124" s="160" t="s">
        <v>1542</v>
      </c>
      <c r="G124" s="161" t="s">
        <v>840</v>
      </c>
      <c r="H124" s="162">
        <v>20</v>
      </c>
      <c r="I124" s="163"/>
      <c r="J124" s="164">
        <f>ROUND(I124*H124,2)</f>
        <v>0</v>
      </c>
      <c r="K124" s="160" t="s">
        <v>78</v>
      </c>
      <c r="L124" s="35"/>
      <c r="M124" s="165" t="s">
        <v>78</v>
      </c>
      <c r="N124" s="166" t="s">
        <v>50</v>
      </c>
      <c r="O124" s="36"/>
      <c r="P124" s="167">
        <f>O124*H124</f>
        <v>0</v>
      </c>
      <c r="Q124" s="167">
        <v>0</v>
      </c>
      <c r="R124" s="167">
        <f>Q124*H124</f>
        <v>0</v>
      </c>
      <c r="S124" s="167">
        <v>0</v>
      </c>
      <c r="T124" s="168">
        <f>S124*H124</f>
        <v>0</v>
      </c>
      <c r="AR124" s="18" t="s">
        <v>206</v>
      </c>
      <c r="AT124" s="18" t="s">
        <v>201</v>
      </c>
      <c r="AU124" s="18" t="s">
        <v>88</v>
      </c>
      <c r="AY124" s="18" t="s">
        <v>200</v>
      </c>
      <c r="BE124" s="169">
        <f>IF(N124="základní",J124,0)</f>
        <v>0</v>
      </c>
      <c r="BF124" s="169">
        <f>IF(N124="snížená",J124,0)</f>
        <v>0</v>
      </c>
      <c r="BG124" s="169">
        <f>IF(N124="zákl. přenesená",J124,0)</f>
        <v>0</v>
      </c>
      <c r="BH124" s="169">
        <f>IF(N124="sníž. přenesená",J124,0)</f>
        <v>0</v>
      </c>
      <c r="BI124" s="169">
        <f>IF(N124="nulová",J124,0)</f>
        <v>0</v>
      </c>
      <c r="BJ124" s="18" t="s">
        <v>23</v>
      </c>
      <c r="BK124" s="169">
        <f>ROUND(I124*H124,2)</f>
        <v>0</v>
      </c>
      <c r="BL124" s="18" t="s">
        <v>206</v>
      </c>
      <c r="BM124" s="18" t="s">
        <v>1543</v>
      </c>
    </row>
    <row r="125" spans="2:47" s="1" customFormat="1" ht="22.5" customHeight="1">
      <c r="B125" s="35"/>
      <c r="D125" s="170" t="s">
        <v>392</v>
      </c>
      <c r="F125" s="201" t="s">
        <v>1542</v>
      </c>
      <c r="I125" s="133"/>
      <c r="L125" s="35"/>
      <c r="M125" s="64"/>
      <c r="N125" s="36"/>
      <c r="O125" s="36"/>
      <c r="P125" s="36"/>
      <c r="Q125" s="36"/>
      <c r="R125" s="36"/>
      <c r="S125" s="36"/>
      <c r="T125" s="65"/>
      <c r="AT125" s="18" t="s">
        <v>392</v>
      </c>
      <c r="AU125" s="18" t="s">
        <v>88</v>
      </c>
    </row>
    <row r="126" spans="2:65" s="1" customFormat="1" ht="22.5" customHeight="1">
      <c r="B126" s="157"/>
      <c r="C126" s="158" t="s">
        <v>365</v>
      </c>
      <c r="D126" s="158" t="s">
        <v>201</v>
      </c>
      <c r="E126" s="159" t="s">
        <v>1544</v>
      </c>
      <c r="F126" s="160" t="s">
        <v>1545</v>
      </c>
      <c r="G126" s="161" t="s">
        <v>840</v>
      </c>
      <c r="H126" s="162">
        <v>95</v>
      </c>
      <c r="I126" s="163"/>
      <c r="J126" s="164">
        <f>ROUND(I126*H126,2)</f>
        <v>0</v>
      </c>
      <c r="K126" s="160" t="s">
        <v>78</v>
      </c>
      <c r="L126" s="35"/>
      <c r="M126" s="165" t="s">
        <v>78</v>
      </c>
      <c r="N126" s="166" t="s">
        <v>50</v>
      </c>
      <c r="O126" s="36"/>
      <c r="P126" s="167">
        <f>O126*H126</f>
        <v>0</v>
      </c>
      <c r="Q126" s="167">
        <v>0</v>
      </c>
      <c r="R126" s="167">
        <f>Q126*H126</f>
        <v>0</v>
      </c>
      <c r="S126" s="167">
        <v>0</v>
      </c>
      <c r="T126" s="168">
        <f>S126*H126</f>
        <v>0</v>
      </c>
      <c r="AR126" s="18" t="s">
        <v>206</v>
      </c>
      <c r="AT126" s="18" t="s">
        <v>201</v>
      </c>
      <c r="AU126" s="18" t="s">
        <v>88</v>
      </c>
      <c r="AY126" s="18" t="s">
        <v>200</v>
      </c>
      <c r="BE126" s="169">
        <f>IF(N126="základní",J126,0)</f>
        <v>0</v>
      </c>
      <c r="BF126" s="169">
        <f>IF(N126="snížená",J126,0)</f>
        <v>0</v>
      </c>
      <c r="BG126" s="169">
        <f>IF(N126="zákl. přenesená",J126,0)</f>
        <v>0</v>
      </c>
      <c r="BH126" s="169">
        <f>IF(N126="sníž. přenesená",J126,0)</f>
        <v>0</v>
      </c>
      <c r="BI126" s="169">
        <f>IF(N126="nulová",J126,0)</f>
        <v>0</v>
      </c>
      <c r="BJ126" s="18" t="s">
        <v>23</v>
      </c>
      <c r="BK126" s="169">
        <f>ROUND(I126*H126,2)</f>
        <v>0</v>
      </c>
      <c r="BL126" s="18" t="s">
        <v>206</v>
      </c>
      <c r="BM126" s="18" t="s">
        <v>1546</v>
      </c>
    </row>
    <row r="127" spans="2:47" s="1" customFormat="1" ht="22.5" customHeight="1">
      <c r="B127" s="35"/>
      <c r="D127" s="170" t="s">
        <v>392</v>
      </c>
      <c r="F127" s="201" t="s">
        <v>1545</v>
      </c>
      <c r="I127" s="133"/>
      <c r="L127" s="35"/>
      <c r="M127" s="64"/>
      <c r="N127" s="36"/>
      <c r="O127" s="36"/>
      <c r="P127" s="36"/>
      <c r="Q127" s="36"/>
      <c r="R127" s="36"/>
      <c r="S127" s="36"/>
      <c r="T127" s="65"/>
      <c r="AT127" s="18" t="s">
        <v>392</v>
      </c>
      <c r="AU127" s="18" t="s">
        <v>88</v>
      </c>
    </row>
    <row r="128" spans="2:65" s="1" customFormat="1" ht="22.5" customHeight="1">
      <c r="B128" s="157"/>
      <c r="C128" s="158" t="s">
        <v>370</v>
      </c>
      <c r="D128" s="158" t="s">
        <v>201</v>
      </c>
      <c r="E128" s="159" t="s">
        <v>1547</v>
      </c>
      <c r="F128" s="160" t="s">
        <v>1548</v>
      </c>
      <c r="G128" s="161" t="s">
        <v>1325</v>
      </c>
      <c r="H128" s="162">
        <v>6</v>
      </c>
      <c r="I128" s="163"/>
      <c r="J128" s="164">
        <f>ROUND(I128*H128,2)</f>
        <v>0</v>
      </c>
      <c r="K128" s="160" t="s">
        <v>78</v>
      </c>
      <c r="L128" s="35"/>
      <c r="M128" s="165" t="s">
        <v>78</v>
      </c>
      <c r="N128" s="166" t="s">
        <v>50</v>
      </c>
      <c r="O128" s="36"/>
      <c r="P128" s="167">
        <f>O128*H128</f>
        <v>0</v>
      </c>
      <c r="Q128" s="167">
        <v>0</v>
      </c>
      <c r="R128" s="167">
        <f>Q128*H128</f>
        <v>0</v>
      </c>
      <c r="S128" s="167">
        <v>0</v>
      </c>
      <c r="T128" s="168">
        <f>S128*H128</f>
        <v>0</v>
      </c>
      <c r="AR128" s="18" t="s">
        <v>206</v>
      </c>
      <c r="AT128" s="18" t="s">
        <v>201</v>
      </c>
      <c r="AU128" s="18" t="s">
        <v>88</v>
      </c>
      <c r="AY128" s="18" t="s">
        <v>200</v>
      </c>
      <c r="BE128" s="169">
        <f>IF(N128="základní",J128,0)</f>
        <v>0</v>
      </c>
      <c r="BF128" s="169">
        <f>IF(N128="snížená",J128,0)</f>
        <v>0</v>
      </c>
      <c r="BG128" s="169">
        <f>IF(N128="zákl. přenesená",J128,0)</f>
        <v>0</v>
      </c>
      <c r="BH128" s="169">
        <f>IF(N128="sníž. přenesená",J128,0)</f>
        <v>0</v>
      </c>
      <c r="BI128" s="169">
        <f>IF(N128="nulová",J128,0)</f>
        <v>0</v>
      </c>
      <c r="BJ128" s="18" t="s">
        <v>23</v>
      </c>
      <c r="BK128" s="169">
        <f>ROUND(I128*H128,2)</f>
        <v>0</v>
      </c>
      <c r="BL128" s="18" t="s">
        <v>206</v>
      </c>
      <c r="BM128" s="18" t="s">
        <v>1549</v>
      </c>
    </row>
    <row r="129" spans="2:47" s="1" customFormat="1" ht="22.5" customHeight="1">
      <c r="B129" s="35"/>
      <c r="D129" s="170" t="s">
        <v>392</v>
      </c>
      <c r="F129" s="201" t="s">
        <v>1548</v>
      </c>
      <c r="I129" s="133"/>
      <c r="L129" s="35"/>
      <c r="M129" s="64"/>
      <c r="N129" s="36"/>
      <c r="O129" s="36"/>
      <c r="P129" s="36"/>
      <c r="Q129" s="36"/>
      <c r="R129" s="36"/>
      <c r="S129" s="36"/>
      <c r="T129" s="65"/>
      <c r="AT129" s="18" t="s">
        <v>392</v>
      </c>
      <c r="AU129" s="18" t="s">
        <v>88</v>
      </c>
    </row>
    <row r="130" spans="2:65" s="1" customFormat="1" ht="22.5" customHeight="1">
      <c r="B130" s="157"/>
      <c r="C130" s="158" t="s">
        <v>375</v>
      </c>
      <c r="D130" s="158" t="s">
        <v>201</v>
      </c>
      <c r="E130" s="159" t="s">
        <v>1550</v>
      </c>
      <c r="F130" s="160" t="s">
        <v>1551</v>
      </c>
      <c r="G130" s="161" t="s">
        <v>1325</v>
      </c>
      <c r="H130" s="162">
        <v>6</v>
      </c>
      <c r="I130" s="163"/>
      <c r="J130" s="164">
        <f>ROUND(I130*H130,2)</f>
        <v>0</v>
      </c>
      <c r="K130" s="160" t="s">
        <v>78</v>
      </c>
      <c r="L130" s="35"/>
      <c r="M130" s="165" t="s">
        <v>78</v>
      </c>
      <c r="N130" s="166" t="s">
        <v>50</v>
      </c>
      <c r="O130" s="36"/>
      <c r="P130" s="167">
        <f>O130*H130</f>
        <v>0</v>
      </c>
      <c r="Q130" s="167">
        <v>0</v>
      </c>
      <c r="R130" s="167">
        <f>Q130*H130</f>
        <v>0</v>
      </c>
      <c r="S130" s="167">
        <v>0</v>
      </c>
      <c r="T130" s="168">
        <f>S130*H130</f>
        <v>0</v>
      </c>
      <c r="AR130" s="18" t="s">
        <v>206</v>
      </c>
      <c r="AT130" s="18" t="s">
        <v>201</v>
      </c>
      <c r="AU130" s="18" t="s">
        <v>88</v>
      </c>
      <c r="AY130" s="18" t="s">
        <v>200</v>
      </c>
      <c r="BE130" s="169">
        <f>IF(N130="základní",J130,0)</f>
        <v>0</v>
      </c>
      <c r="BF130" s="169">
        <f>IF(N130="snížená",J130,0)</f>
        <v>0</v>
      </c>
      <c r="BG130" s="169">
        <f>IF(N130="zákl. přenesená",J130,0)</f>
        <v>0</v>
      </c>
      <c r="BH130" s="169">
        <f>IF(N130="sníž. přenesená",J130,0)</f>
        <v>0</v>
      </c>
      <c r="BI130" s="169">
        <f>IF(N130="nulová",J130,0)</f>
        <v>0</v>
      </c>
      <c r="BJ130" s="18" t="s">
        <v>23</v>
      </c>
      <c r="BK130" s="169">
        <f>ROUND(I130*H130,2)</f>
        <v>0</v>
      </c>
      <c r="BL130" s="18" t="s">
        <v>206</v>
      </c>
      <c r="BM130" s="18" t="s">
        <v>1552</v>
      </c>
    </row>
    <row r="131" spans="2:47" s="1" customFormat="1" ht="22.5" customHeight="1">
      <c r="B131" s="35"/>
      <c r="D131" s="170" t="s">
        <v>392</v>
      </c>
      <c r="F131" s="201" t="s">
        <v>1551</v>
      </c>
      <c r="I131" s="133"/>
      <c r="L131" s="35"/>
      <c r="M131" s="64"/>
      <c r="N131" s="36"/>
      <c r="O131" s="36"/>
      <c r="P131" s="36"/>
      <c r="Q131" s="36"/>
      <c r="R131" s="36"/>
      <c r="S131" s="36"/>
      <c r="T131" s="65"/>
      <c r="AT131" s="18" t="s">
        <v>392</v>
      </c>
      <c r="AU131" s="18" t="s">
        <v>88</v>
      </c>
    </row>
    <row r="132" spans="2:65" s="1" customFormat="1" ht="22.5" customHeight="1">
      <c r="B132" s="157"/>
      <c r="C132" s="158" t="s">
        <v>382</v>
      </c>
      <c r="D132" s="158" t="s">
        <v>201</v>
      </c>
      <c r="E132" s="159" t="s">
        <v>1553</v>
      </c>
      <c r="F132" s="160" t="s">
        <v>1554</v>
      </c>
      <c r="G132" s="161" t="s">
        <v>1325</v>
      </c>
      <c r="H132" s="162">
        <v>1</v>
      </c>
      <c r="I132" s="163"/>
      <c r="J132" s="164">
        <f>ROUND(I132*H132,2)</f>
        <v>0</v>
      </c>
      <c r="K132" s="160" t="s">
        <v>78</v>
      </c>
      <c r="L132" s="35"/>
      <c r="M132" s="165" t="s">
        <v>78</v>
      </c>
      <c r="N132" s="166" t="s">
        <v>50</v>
      </c>
      <c r="O132" s="36"/>
      <c r="P132" s="167">
        <f>O132*H132</f>
        <v>0</v>
      </c>
      <c r="Q132" s="167">
        <v>0</v>
      </c>
      <c r="R132" s="167">
        <f>Q132*H132</f>
        <v>0</v>
      </c>
      <c r="S132" s="167">
        <v>0</v>
      </c>
      <c r="T132" s="168">
        <f>S132*H132</f>
        <v>0</v>
      </c>
      <c r="AR132" s="18" t="s">
        <v>206</v>
      </c>
      <c r="AT132" s="18" t="s">
        <v>201</v>
      </c>
      <c r="AU132" s="18" t="s">
        <v>88</v>
      </c>
      <c r="AY132" s="18" t="s">
        <v>200</v>
      </c>
      <c r="BE132" s="169">
        <f>IF(N132="základní",J132,0)</f>
        <v>0</v>
      </c>
      <c r="BF132" s="169">
        <f>IF(N132="snížená",J132,0)</f>
        <v>0</v>
      </c>
      <c r="BG132" s="169">
        <f>IF(N132="zákl. přenesená",J132,0)</f>
        <v>0</v>
      </c>
      <c r="BH132" s="169">
        <f>IF(N132="sníž. přenesená",J132,0)</f>
        <v>0</v>
      </c>
      <c r="BI132" s="169">
        <f>IF(N132="nulová",J132,0)</f>
        <v>0</v>
      </c>
      <c r="BJ132" s="18" t="s">
        <v>23</v>
      </c>
      <c r="BK132" s="169">
        <f>ROUND(I132*H132,2)</f>
        <v>0</v>
      </c>
      <c r="BL132" s="18" t="s">
        <v>206</v>
      </c>
      <c r="BM132" s="18" t="s">
        <v>1555</v>
      </c>
    </row>
    <row r="133" spans="2:47" s="1" customFormat="1" ht="22.5" customHeight="1">
      <c r="B133" s="35"/>
      <c r="D133" s="170" t="s">
        <v>392</v>
      </c>
      <c r="F133" s="201" t="s">
        <v>1554</v>
      </c>
      <c r="I133" s="133"/>
      <c r="L133" s="35"/>
      <c r="M133" s="64"/>
      <c r="N133" s="36"/>
      <c r="O133" s="36"/>
      <c r="P133" s="36"/>
      <c r="Q133" s="36"/>
      <c r="R133" s="36"/>
      <c r="S133" s="36"/>
      <c r="T133" s="65"/>
      <c r="AT133" s="18" t="s">
        <v>392</v>
      </c>
      <c r="AU133" s="18" t="s">
        <v>88</v>
      </c>
    </row>
    <row r="134" spans="2:65" s="1" customFormat="1" ht="22.5" customHeight="1">
      <c r="B134" s="157"/>
      <c r="C134" s="158" t="s">
        <v>388</v>
      </c>
      <c r="D134" s="158" t="s">
        <v>201</v>
      </c>
      <c r="E134" s="159" t="s">
        <v>1556</v>
      </c>
      <c r="F134" s="160" t="s">
        <v>1557</v>
      </c>
      <c r="G134" s="161" t="s">
        <v>1325</v>
      </c>
      <c r="H134" s="162">
        <v>1</v>
      </c>
      <c r="I134" s="163"/>
      <c r="J134" s="164">
        <f>ROUND(I134*H134,2)</f>
        <v>0</v>
      </c>
      <c r="K134" s="160" t="s">
        <v>78</v>
      </c>
      <c r="L134" s="35"/>
      <c r="M134" s="165" t="s">
        <v>78</v>
      </c>
      <c r="N134" s="166" t="s">
        <v>50</v>
      </c>
      <c r="O134" s="36"/>
      <c r="P134" s="167">
        <f>O134*H134</f>
        <v>0</v>
      </c>
      <c r="Q134" s="167">
        <v>0</v>
      </c>
      <c r="R134" s="167">
        <f>Q134*H134</f>
        <v>0</v>
      </c>
      <c r="S134" s="167">
        <v>0</v>
      </c>
      <c r="T134" s="168">
        <f>S134*H134</f>
        <v>0</v>
      </c>
      <c r="AR134" s="18" t="s">
        <v>206</v>
      </c>
      <c r="AT134" s="18" t="s">
        <v>201</v>
      </c>
      <c r="AU134" s="18" t="s">
        <v>88</v>
      </c>
      <c r="AY134" s="18" t="s">
        <v>200</v>
      </c>
      <c r="BE134" s="169">
        <f>IF(N134="základní",J134,0)</f>
        <v>0</v>
      </c>
      <c r="BF134" s="169">
        <f>IF(N134="snížená",J134,0)</f>
        <v>0</v>
      </c>
      <c r="BG134" s="169">
        <f>IF(N134="zákl. přenesená",J134,0)</f>
        <v>0</v>
      </c>
      <c r="BH134" s="169">
        <f>IF(N134="sníž. přenesená",J134,0)</f>
        <v>0</v>
      </c>
      <c r="BI134" s="169">
        <f>IF(N134="nulová",J134,0)</f>
        <v>0</v>
      </c>
      <c r="BJ134" s="18" t="s">
        <v>23</v>
      </c>
      <c r="BK134" s="169">
        <f>ROUND(I134*H134,2)</f>
        <v>0</v>
      </c>
      <c r="BL134" s="18" t="s">
        <v>206</v>
      </c>
      <c r="BM134" s="18" t="s">
        <v>1558</v>
      </c>
    </row>
    <row r="135" spans="2:47" s="1" customFormat="1" ht="22.5" customHeight="1">
      <c r="B135" s="35"/>
      <c r="D135" s="170" t="s">
        <v>392</v>
      </c>
      <c r="F135" s="201" t="s">
        <v>1557</v>
      </c>
      <c r="I135" s="133"/>
      <c r="L135" s="35"/>
      <c r="M135" s="64"/>
      <c r="N135" s="36"/>
      <c r="O135" s="36"/>
      <c r="P135" s="36"/>
      <c r="Q135" s="36"/>
      <c r="R135" s="36"/>
      <c r="S135" s="36"/>
      <c r="T135" s="65"/>
      <c r="AT135" s="18" t="s">
        <v>392</v>
      </c>
      <c r="AU135" s="18" t="s">
        <v>88</v>
      </c>
    </row>
    <row r="136" spans="2:65" s="1" customFormat="1" ht="22.5" customHeight="1">
      <c r="B136" s="157"/>
      <c r="C136" s="158" t="s">
        <v>395</v>
      </c>
      <c r="D136" s="158" t="s">
        <v>201</v>
      </c>
      <c r="E136" s="159" t="s">
        <v>1559</v>
      </c>
      <c r="F136" s="160" t="s">
        <v>1560</v>
      </c>
      <c r="G136" s="161" t="s">
        <v>1325</v>
      </c>
      <c r="H136" s="162">
        <v>1</v>
      </c>
      <c r="I136" s="163"/>
      <c r="J136" s="164">
        <f>ROUND(I136*H136,2)</f>
        <v>0</v>
      </c>
      <c r="K136" s="160" t="s">
        <v>78</v>
      </c>
      <c r="L136" s="35"/>
      <c r="M136" s="165" t="s">
        <v>78</v>
      </c>
      <c r="N136" s="166" t="s">
        <v>50</v>
      </c>
      <c r="O136" s="36"/>
      <c r="P136" s="167">
        <f>O136*H136</f>
        <v>0</v>
      </c>
      <c r="Q136" s="167">
        <v>0</v>
      </c>
      <c r="R136" s="167">
        <f>Q136*H136</f>
        <v>0</v>
      </c>
      <c r="S136" s="167">
        <v>0</v>
      </c>
      <c r="T136" s="168">
        <f>S136*H136</f>
        <v>0</v>
      </c>
      <c r="AR136" s="18" t="s">
        <v>206</v>
      </c>
      <c r="AT136" s="18" t="s">
        <v>201</v>
      </c>
      <c r="AU136" s="18" t="s">
        <v>88</v>
      </c>
      <c r="AY136" s="18" t="s">
        <v>200</v>
      </c>
      <c r="BE136" s="169">
        <f>IF(N136="základní",J136,0)</f>
        <v>0</v>
      </c>
      <c r="BF136" s="169">
        <f>IF(N136="snížená",J136,0)</f>
        <v>0</v>
      </c>
      <c r="BG136" s="169">
        <f>IF(N136="zákl. přenesená",J136,0)</f>
        <v>0</v>
      </c>
      <c r="BH136" s="169">
        <f>IF(N136="sníž. přenesená",J136,0)</f>
        <v>0</v>
      </c>
      <c r="BI136" s="169">
        <f>IF(N136="nulová",J136,0)</f>
        <v>0</v>
      </c>
      <c r="BJ136" s="18" t="s">
        <v>23</v>
      </c>
      <c r="BK136" s="169">
        <f>ROUND(I136*H136,2)</f>
        <v>0</v>
      </c>
      <c r="BL136" s="18" t="s">
        <v>206</v>
      </c>
      <c r="BM136" s="18" t="s">
        <v>1561</v>
      </c>
    </row>
    <row r="137" spans="2:47" s="1" customFormat="1" ht="22.5" customHeight="1">
      <c r="B137" s="35"/>
      <c r="D137" s="170" t="s">
        <v>392</v>
      </c>
      <c r="F137" s="201" t="s">
        <v>1560</v>
      </c>
      <c r="I137" s="133"/>
      <c r="L137" s="35"/>
      <c r="M137" s="64"/>
      <c r="N137" s="36"/>
      <c r="O137" s="36"/>
      <c r="P137" s="36"/>
      <c r="Q137" s="36"/>
      <c r="R137" s="36"/>
      <c r="S137" s="36"/>
      <c r="T137" s="65"/>
      <c r="AT137" s="18" t="s">
        <v>392</v>
      </c>
      <c r="AU137" s="18" t="s">
        <v>88</v>
      </c>
    </row>
    <row r="138" spans="2:65" s="1" customFormat="1" ht="22.5" customHeight="1">
      <c r="B138" s="157"/>
      <c r="C138" s="158" t="s">
        <v>402</v>
      </c>
      <c r="D138" s="158" t="s">
        <v>201</v>
      </c>
      <c r="E138" s="159" t="s">
        <v>1562</v>
      </c>
      <c r="F138" s="160" t="s">
        <v>1563</v>
      </c>
      <c r="G138" s="161" t="s">
        <v>1325</v>
      </c>
      <c r="H138" s="162">
        <v>3</v>
      </c>
      <c r="I138" s="163"/>
      <c r="J138" s="164">
        <f>ROUND(I138*H138,2)</f>
        <v>0</v>
      </c>
      <c r="K138" s="160" t="s">
        <v>78</v>
      </c>
      <c r="L138" s="35"/>
      <c r="M138" s="165" t="s">
        <v>78</v>
      </c>
      <c r="N138" s="166" t="s">
        <v>50</v>
      </c>
      <c r="O138" s="36"/>
      <c r="P138" s="167">
        <f>O138*H138</f>
        <v>0</v>
      </c>
      <c r="Q138" s="167">
        <v>0</v>
      </c>
      <c r="R138" s="167">
        <f>Q138*H138</f>
        <v>0</v>
      </c>
      <c r="S138" s="167">
        <v>0</v>
      </c>
      <c r="T138" s="168">
        <f>S138*H138</f>
        <v>0</v>
      </c>
      <c r="AR138" s="18" t="s">
        <v>206</v>
      </c>
      <c r="AT138" s="18" t="s">
        <v>201</v>
      </c>
      <c r="AU138" s="18" t="s">
        <v>88</v>
      </c>
      <c r="AY138" s="18" t="s">
        <v>200</v>
      </c>
      <c r="BE138" s="169">
        <f>IF(N138="základní",J138,0)</f>
        <v>0</v>
      </c>
      <c r="BF138" s="169">
        <f>IF(N138="snížená",J138,0)</f>
        <v>0</v>
      </c>
      <c r="BG138" s="169">
        <f>IF(N138="zákl. přenesená",J138,0)</f>
        <v>0</v>
      </c>
      <c r="BH138" s="169">
        <f>IF(N138="sníž. přenesená",J138,0)</f>
        <v>0</v>
      </c>
      <c r="BI138" s="169">
        <f>IF(N138="nulová",J138,0)</f>
        <v>0</v>
      </c>
      <c r="BJ138" s="18" t="s">
        <v>23</v>
      </c>
      <c r="BK138" s="169">
        <f>ROUND(I138*H138,2)</f>
        <v>0</v>
      </c>
      <c r="BL138" s="18" t="s">
        <v>206</v>
      </c>
      <c r="BM138" s="18" t="s">
        <v>1564</v>
      </c>
    </row>
    <row r="139" spans="2:47" s="1" customFormat="1" ht="22.5" customHeight="1">
      <c r="B139" s="35"/>
      <c r="D139" s="170" t="s">
        <v>392</v>
      </c>
      <c r="F139" s="201" t="s">
        <v>1563</v>
      </c>
      <c r="I139" s="133"/>
      <c r="L139" s="35"/>
      <c r="M139" s="64"/>
      <c r="N139" s="36"/>
      <c r="O139" s="36"/>
      <c r="P139" s="36"/>
      <c r="Q139" s="36"/>
      <c r="R139" s="36"/>
      <c r="S139" s="36"/>
      <c r="T139" s="65"/>
      <c r="AT139" s="18" t="s">
        <v>392</v>
      </c>
      <c r="AU139" s="18" t="s">
        <v>88</v>
      </c>
    </row>
    <row r="140" spans="2:65" s="1" customFormat="1" ht="22.5" customHeight="1">
      <c r="B140" s="157"/>
      <c r="C140" s="158" t="s">
        <v>410</v>
      </c>
      <c r="D140" s="158" t="s">
        <v>201</v>
      </c>
      <c r="E140" s="159" t="s">
        <v>1565</v>
      </c>
      <c r="F140" s="160" t="s">
        <v>1566</v>
      </c>
      <c r="G140" s="161" t="s">
        <v>1325</v>
      </c>
      <c r="H140" s="162">
        <v>3</v>
      </c>
      <c r="I140" s="163"/>
      <c r="J140" s="164">
        <f>ROUND(I140*H140,2)</f>
        <v>0</v>
      </c>
      <c r="K140" s="160" t="s">
        <v>78</v>
      </c>
      <c r="L140" s="35"/>
      <c r="M140" s="165" t="s">
        <v>78</v>
      </c>
      <c r="N140" s="166" t="s">
        <v>50</v>
      </c>
      <c r="O140" s="36"/>
      <c r="P140" s="167">
        <f>O140*H140</f>
        <v>0</v>
      </c>
      <c r="Q140" s="167">
        <v>0</v>
      </c>
      <c r="R140" s="167">
        <f>Q140*H140</f>
        <v>0</v>
      </c>
      <c r="S140" s="167">
        <v>0</v>
      </c>
      <c r="T140" s="168">
        <f>S140*H140</f>
        <v>0</v>
      </c>
      <c r="AR140" s="18" t="s">
        <v>206</v>
      </c>
      <c r="AT140" s="18" t="s">
        <v>201</v>
      </c>
      <c r="AU140" s="18" t="s">
        <v>88</v>
      </c>
      <c r="AY140" s="18" t="s">
        <v>200</v>
      </c>
      <c r="BE140" s="169">
        <f>IF(N140="základní",J140,0)</f>
        <v>0</v>
      </c>
      <c r="BF140" s="169">
        <f>IF(N140="snížená",J140,0)</f>
        <v>0</v>
      </c>
      <c r="BG140" s="169">
        <f>IF(N140="zákl. přenesená",J140,0)</f>
        <v>0</v>
      </c>
      <c r="BH140" s="169">
        <f>IF(N140="sníž. přenesená",J140,0)</f>
        <v>0</v>
      </c>
      <c r="BI140" s="169">
        <f>IF(N140="nulová",J140,0)</f>
        <v>0</v>
      </c>
      <c r="BJ140" s="18" t="s">
        <v>23</v>
      </c>
      <c r="BK140" s="169">
        <f>ROUND(I140*H140,2)</f>
        <v>0</v>
      </c>
      <c r="BL140" s="18" t="s">
        <v>206</v>
      </c>
      <c r="BM140" s="18" t="s">
        <v>1567</v>
      </c>
    </row>
    <row r="141" spans="2:47" s="1" customFormat="1" ht="22.5" customHeight="1">
      <c r="B141" s="35"/>
      <c r="D141" s="170" t="s">
        <v>392</v>
      </c>
      <c r="F141" s="201" t="s">
        <v>1566</v>
      </c>
      <c r="I141" s="133"/>
      <c r="L141" s="35"/>
      <c r="M141" s="64"/>
      <c r="N141" s="36"/>
      <c r="O141" s="36"/>
      <c r="P141" s="36"/>
      <c r="Q141" s="36"/>
      <c r="R141" s="36"/>
      <c r="S141" s="36"/>
      <c r="T141" s="65"/>
      <c r="AT141" s="18" t="s">
        <v>392</v>
      </c>
      <c r="AU141" s="18" t="s">
        <v>88</v>
      </c>
    </row>
    <row r="142" spans="2:65" s="1" customFormat="1" ht="22.5" customHeight="1">
      <c r="B142" s="157"/>
      <c r="C142" s="158" t="s">
        <v>170</v>
      </c>
      <c r="D142" s="158" t="s">
        <v>201</v>
      </c>
      <c r="E142" s="159" t="s">
        <v>1568</v>
      </c>
      <c r="F142" s="160" t="s">
        <v>1569</v>
      </c>
      <c r="G142" s="161" t="s">
        <v>840</v>
      </c>
      <c r="H142" s="162">
        <v>18</v>
      </c>
      <c r="I142" s="163"/>
      <c r="J142" s="164">
        <f>ROUND(I142*H142,2)</f>
        <v>0</v>
      </c>
      <c r="K142" s="160" t="s">
        <v>78</v>
      </c>
      <c r="L142" s="35"/>
      <c r="M142" s="165" t="s">
        <v>78</v>
      </c>
      <c r="N142" s="166" t="s">
        <v>50</v>
      </c>
      <c r="O142" s="36"/>
      <c r="P142" s="167">
        <f>O142*H142</f>
        <v>0</v>
      </c>
      <c r="Q142" s="167">
        <v>0</v>
      </c>
      <c r="R142" s="167">
        <f>Q142*H142</f>
        <v>0</v>
      </c>
      <c r="S142" s="167">
        <v>0</v>
      </c>
      <c r="T142" s="168">
        <f>S142*H142</f>
        <v>0</v>
      </c>
      <c r="AR142" s="18" t="s">
        <v>206</v>
      </c>
      <c r="AT142" s="18" t="s">
        <v>201</v>
      </c>
      <c r="AU142" s="18" t="s">
        <v>88</v>
      </c>
      <c r="AY142" s="18" t="s">
        <v>200</v>
      </c>
      <c r="BE142" s="169">
        <f>IF(N142="základní",J142,0)</f>
        <v>0</v>
      </c>
      <c r="BF142" s="169">
        <f>IF(N142="snížená",J142,0)</f>
        <v>0</v>
      </c>
      <c r="BG142" s="169">
        <f>IF(N142="zákl. přenesená",J142,0)</f>
        <v>0</v>
      </c>
      <c r="BH142" s="169">
        <f>IF(N142="sníž. přenesená",J142,0)</f>
        <v>0</v>
      </c>
      <c r="BI142" s="169">
        <f>IF(N142="nulová",J142,0)</f>
        <v>0</v>
      </c>
      <c r="BJ142" s="18" t="s">
        <v>23</v>
      </c>
      <c r="BK142" s="169">
        <f>ROUND(I142*H142,2)</f>
        <v>0</v>
      </c>
      <c r="BL142" s="18" t="s">
        <v>206</v>
      </c>
      <c r="BM142" s="18" t="s">
        <v>1570</v>
      </c>
    </row>
    <row r="143" spans="2:47" s="1" customFormat="1" ht="22.5" customHeight="1">
      <c r="B143" s="35"/>
      <c r="D143" s="170" t="s">
        <v>392</v>
      </c>
      <c r="F143" s="201" t="s">
        <v>1569</v>
      </c>
      <c r="I143" s="133"/>
      <c r="L143" s="35"/>
      <c r="M143" s="64"/>
      <c r="N143" s="36"/>
      <c r="O143" s="36"/>
      <c r="P143" s="36"/>
      <c r="Q143" s="36"/>
      <c r="R143" s="36"/>
      <c r="S143" s="36"/>
      <c r="T143" s="65"/>
      <c r="AT143" s="18" t="s">
        <v>392</v>
      </c>
      <c r="AU143" s="18" t="s">
        <v>88</v>
      </c>
    </row>
    <row r="144" spans="2:65" s="1" customFormat="1" ht="22.5" customHeight="1">
      <c r="B144" s="157"/>
      <c r="C144" s="158" t="s">
        <v>115</v>
      </c>
      <c r="D144" s="158" t="s">
        <v>201</v>
      </c>
      <c r="E144" s="159" t="s">
        <v>1571</v>
      </c>
      <c r="F144" s="160" t="s">
        <v>1572</v>
      </c>
      <c r="G144" s="161" t="s">
        <v>840</v>
      </c>
      <c r="H144" s="162">
        <v>180</v>
      </c>
      <c r="I144" s="163"/>
      <c r="J144" s="164">
        <f>ROUND(I144*H144,2)</f>
        <v>0</v>
      </c>
      <c r="K144" s="160" t="s">
        <v>78</v>
      </c>
      <c r="L144" s="35"/>
      <c r="M144" s="165" t="s">
        <v>78</v>
      </c>
      <c r="N144" s="166" t="s">
        <v>50</v>
      </c>
      <c r="O144" s="36"/>
      <c r="P144" s="167">
        <f>O144*H144</f>
        <v>0</v>
      </c>
      <c r="Q144" s="167">
        <v>0</v>
      </c>
      <c r="R144" s="167">
        <f>Q144*H144</f>
        <v>0</v>
      </c>
      <c r="S144" s="167">
        <v>0</v>
      </c>
      <c r="T144" s="168">
        <f>S144*H144</f>
        <v>0</v>
      </c>
      <c r="AR144" s="18" t="s">
        <v>206</v>
      </c>
      <c r="AT144" s="18" t="s">
        <v>201</v>
      </c>
      <c r="AU144" s="18" t="s">
        <v>88</v>
      </c>
      <c r="AY144" s="18" t="s">
        <v>200</v>
      </c>
      <c r="BE144" s="169">
        <f>IF(N144="základní",J144,0)</f>
        <v>0</v>
      </c>
      <c r="BF144" s="169">
        <f>IF(N144="snížená",J144,0)</f>
        <v>0</v>
      </c>
      <c r="BG144" s="169">
        <f>IF(N144="zákl. přenesená",J144,0)</f>
        <v>0</v>
      </c>
      <c r="BH144" s="169">
        <f>IF(N144="sníž. přenesená",J144,0)</f>
        <v>0</v>
      </c>
      <c r="BI144" s="169">
        <f>IF(N144="nulová",J144,0)</f>
        <v>0</v>
      </c>
      <c r="BJ144" s="18" t="s">
        <v>23</v>
      </c>
      <c r="BK144" s="169">
        <f>ROUND(I144*H144,2)</f>
        <v>0</v>
      </c>
      <c r="BL144" s="18" t="s">
        <v>206</v>
      </c>
      <c r="BM144" s="18" t="s">
        <v>1573</v>
      </c>
    </row>
    <row r="145" spans="2:47" s="1" customFormat="1" ht="22.5" customHeight="1">
      <c r="B145" s="35"/>
      <c r="D145" s="170" t="s">
        <v>392</v>
      </c>
      <c r="F145" s="201" t="s">
        <v>1572</v>
      </c>
      <c r="I145" s="133"/>
      <c r="L145" s="35"/>
      <c r="M145" s="64"/>
      <c r="N145" s="36"/>
      <c r="O145" s="36"/>
      <c r="P145" s="36"/>
      <c r="Q145" s="36"/>
      <c r="R145" s="36"/>
      <c r="S145" s="36"/>
      <c r="T145" s="65"/>
      <c r="AT145" s="18" t="s">
        <v>392</v>
      </c>
      <c r="AU145" s="18" t="s">
        <v>88</v>
      </c>
    </row>
    <row r="146" spans="2:65" s="1" customFormat="1" ht="22.5" customHeight="1">
      <c r="B146" s="157"/>
      <c r="C146" s="158" t="s">
        <v>435</v>
      </c>
      <c r="D146" s="158" t="s">
        <v>201</v>
      </c>
      <c r="E146" s="159" t="s">
        <v>1574</v>
      </c>
      <c r="F146" s="160" t="s">
        <v>1575</v>
      </c>
      <c r="G146" s="161" t="s">
        <v>1325</v>
      </c>
      <c r="H146" s="162">
        <v>22</v>
      </c>
      <c r="I146" s="163"/>
      <c r="J146" s="164">
        <f>ROUND(I146*H146,2)</f>
        <v>0</v>
      </c>
      <c r="K146" s="160" t="s">
        <v>78</v>
      </c>
      <c r="L146" s="35"/>
      <c r="M146" s="165" t="s">
        <v>78</v>
      </c>
      <c r="N146" s="166" t="s">
        <v>50</v>
      </c>
      <c r="O146" s="36"/>
      <c r="P146" s="167">
        <f>O146*H146</f>
        <v>0</v>
      </c>
      <c r="Q146" s="167">
        <v>0</v>
      </c>
      <c r="R146" s="167">
        <f>Q146*H146</f>
        <v>0</v>
      </c>
      <c r="S146" s="167">
        <v>0</v>
      </c>
      <c r="T146" s="168">
        <f>S146*H146</f>
        <v>0</v>
      </c>
      <c r="AR146" s="18" t="s">
        <v>206</v>
      </c>
      <c r="AT146" s="18" t="s">
        <v>201</v>
      </c>
      <c r="AU146" s="18" t="s">
        <v>88</v>
      </c>
      <c r="AY146" s="18" t="s">
        <v>200</v>
      </c>
      <c r="BE146" s="169">
        <f>IF(N146="základní",J146,0)</f>
        <v>0</v>
      </c>
      <c r="BF146" s="169">
        <f>IF(N146="snížená",J146,0)</f>
        <v>0</v>
      </c>
      <c r="BG146" s="169">
        <f>IF(N146="zákl. přenesená",J146,0)</f>
        <v>0</v>
      </c>
      <c r="BH146" s="169">
        <f>IF(N146="sníž. přenesená",J146,0)</f>
        <v>0</v>
      </c>
      <c r="BI146" s="169">
        <f>IF(N146="nulová",J146,0)</f>
        <v>0</v>
      </c>
      <c r="BJ146" s="18" t="s">
        <v>23</v>
      </c>
      <c r="BK146" s="169">
        <f>ROUND(I146*H146,2)</f>
        <v>0</v>
      </c>
      <c r="BL146" s="18" t="s">
        <v>206</v>
      </c>
      <c r="BM146" s="18" t="s">
        <v>1576</v>
      </c>
    </row>
    <row r="147" spans="2:47" s="1" customFormat="1" ht="22.5" customHeight="1">
      <c r="B147" s="35"/>
      <c r="D147" s="170" t="s">
        <v>392</v>
      </c>
      <c r="F147" s="201" t="s">
        <v>1575</v>
      </c>
      <c r="I147" s="133"/>
      <c r="L147" s="35"/>
      <c r="M147" s="64"/>
      <c r="N147" s="36"/>
      <c r="O147" s="36"/>
      <c r="P147" s="36"/>
      <c r="Q147" s="36"/>
      <c r="R147" s="36"/>
      <c r="S147" s="36"/>
      <c r="T147" s="65"/>
      <c r="AT147" s="18" t="s">
        <v>392</v>
      </c>
      <c r="AU147" s="18" t="s">
        <v>88</v>
      </c>
    </row>
    <row r="148" spans="2:65" s="1" customFormat="1" ht="22.5" customHeight="1">
      <c r="B148" s="157"/>
      <c r="C148" s="158" t="s">
        <v>446</v>
      </c>
      <c r="D148" s="158" t="s">
        <v>201</v>
      </c>
      <c r="E148" s="159" t="s">
        <v>1577</v>
      </c>
      <c r="F148" s="160" t="s">
        <v>1578</v>
      </c>
      <c r="G148" s="161" t="s">
        <v>840</v>
      </c>
      <c r="H148" s="162">
        <v>110</v>
      </c>
      <c r="I148" s="163"/>
      <c r="J148" s="164">
        <f>ROUND(I148*H148,2)</f>
        <v>0</v>
      </c>
      <c r="K148" s="160" t="s">
        <v>78</v>
      </c>
      <c r="L148" s="35"/>
      <c r="M148" s="165" t="s">
        <v>78</v>
      </c>
      <c r="N148" s="166" t="s">
        <v>50</v>
      </c>
      <c r="O148" s="36"/>
      <c r="P148" s="167">
        <f>O148*H148</f>
        <v>0</v>
      </c>
      <c r="Q148" s="167">
        <v>0</v>
      </c>
      <c r="R148" s="167">
        <f>Q148*H148</f>
        <v>0</v>
      </c>
      <c r="S148" s="167">
        <v>0</v>
      </c>
      <c r="T148" s="168">
        <f>S148*H148</f>
        <v>0</v>
      </c>
      <c r="AR148" s="18" t="s">
        <v>206</v>
      </c>
      <c r="AT148" s="18" t="s">
        <v>201</v>
      </c>
      <c r="AU148" s="18" t="s">
        <v>88</v>
      </c>
      <c r="AY148" s="18" t="s">
        <v>200</v>
      </c>
      <c r="BE148" s="169">
        <f>IF(N148="základní",J148,0)</f>
        <v>0</v>
      </c>
      <c r="BF148" s="169">
        <f>IF(N148="snížená",J148,0)</f>
        <v>0</v>
      </c>
      <c r="BG148" s="169">
        <f>IF(N148="zákl. přenesená",J148,0)</f>
        <v>0</v>
      </c>
      <c r="BH148" s="169">
        <f>IF(N148="sníž. přenesená",J148,0)</f>
        <v>0</v>
      </c>
      <c r="BI148" s="169">
        <f>IF(N148="nulová",J148,0)</f>
        <v>0</v>
      </c>
      <c r="BJ148" s="18" t="s">
        <v>23</v>
      </c>
      <c r="BK148" s="169">
        <f>ROUND(I148*H148,2)</f>
        <v>0</v>
      </c>
      <c r="BL148" s="18" t="s">
        <v>206</v>
      </c>
      <c r="BM148" s="18" t="s">
        <v>1579</v>
      </c>
    </row>
    <row r="149" spans="2:47" s="1" customFormat="1" ht="22.5" customHeight="1">
      <c r="B149" s="35"/>
      <c r="D149" s="170" t="s">
        <v>392</v>
      </c>
      <c r="F149" s="201" t="s">
        <v>1578</v>
      </c>
      <c r="I149" s="133"/>
      <c r="L149" s="35"/>
      <c r="M149" s="64"/>
      <c r="N149" s="36"/>
      <c r="O149" s="36"/>
      <c r="P149" s="36"/>
      <c r="Q149" s="36"/>
      <c r="R149" s="36"/>
      <c r="S149" s="36"/>
      <c r="T149" s="65"/>
      <c r="AT149" s="18" t="s">
        <v>392</v>
      </c>
      <c r="AU149" s="18" t="s">
        <v>88</v>
      </c>
    </row>
    <row r="150" spans="2:65" s="1" customFormat="1" ht="22.5" customHeight="1">
      <c r="B150" s="157"/>
      <c r="C150" s="158" t="s">
        <v>456</v>
      </c>
      <c r="D150" s="158" t="s">
        <v>201</v>
      </c>
      <c r="E150" s="159" t="s">
        <v>1580</v>
      </c>
      <c r="F150" s="160" t="s">
        <v>1581</v>
      </c>
      <c r="G150" s="161" t="s">
        <v>840</v>
      </c>
      <c r="H150" s="162">
        <v>100</v>
      </c>
      <c r="I150" s="163"/>
      <c r="J150" s="164">
        <f>ROUND(I150*H150,2)</f>
        <v>0</v>
      </c>
      <c r="K150" s="160" t="s">
        <v>78</v>
      </c>
      <c r="L150" s="35"/>
      <c r="M150" s="165" t="s">
        <v>78</v>
      </c>
      <c r="N150" s="166" t="s">
        <v>50</v>
      </c>
      <c r="O150" s="36"/>
      <c r="P150" s="167">
        <f>O150*H150</f>
        <v>0</v>
      </c>
      <c r="Q150" s="167">
        <v>0</v>
      </c>
      <c r="R150" s="167">
        <f>Q150*H150</f>
        <v>0</v>
      </c>
      <c r="S150" s="167">
        <v>0</v>
      </c>
      <c r="T150" s="168">
        <f>S150*H150</f>
        <v>0</v>
      </c>
      <c r="AR150" s="18" t="s">
        <v>206</v>
      </c>
      <c r="AT150" s="18" t="s">
        <v>201</v>
      </c>
      <c r="AU150" s="18" t="s">
        <v>88</v>
      </c>
      <c r="AY150" s="18" t="s">
        <v>200</v>
      </c>
      <c r="BE150" s="169">
        <f>IF(N150="základní",J150,0)</f>
        <v>0</v>
      </c>
      <c r="BF150" s="169">
        <f>IF(N150="snížená",J150,0)</f>
        <v>0</v>
      </c>
      <c r="BG150" s="169">
        <f>IF(N150="zákl. přenesená",J150,0)</f>
        <v>0</v>
      </c>
      <c r="BH150" s="169">
        <f>IF(N150="sníž. přenesená",J150,0)</f>
        <v>0</v>
      </c>
      <c r="BI150" s="169">
        <f>IF(N150="nulová",J150,0)</f>
        <v>0</v>
      </c>
      <c r="BJ150" s="18" t="s">
        <v>23</v>
      </c>
      <c r="BK150" s="169">
        <f>ROUND(I150*H150,2)</f>
        <v>0</v>
      </c>
      <c r="BL150" s="18" t="s">
        <v>206</v>
      </c>
      <c r="BM150" s="18" t="s">
        <v>1582</v>
      </c>
    </row>
    <row r="151" spans="2:47" s="1" customFormat="1" ht="22.5" customHeight="1">
      <c r="B151" s="35"/>
      <c r="D151" s="170" t="s">
        <v>392</v>
      </c>
      <c r="F151" s="201" t="s">
        <v>1581</v>
      </c>
      <c r="I151" s="133"/>
      <c r="L151" s="35"/>
      <c r="M151" s="64"/>
      <c r="N151" s="36"/>
      <c r="O151" s="36"/>
      <c r="P151" s="36"/>
      <c r="Q151" s="36"/>
      <c r="R151" s="36"/>
      <c r="S151" s="36"/>
      <c r="T151" s="65"/>
      <c r="AT151" s="18" t="s">
        <v>392</v>
      </c>
      <c r="AU151" s="18" t="s">
        <v>88</v>
      </c>
    </row>
    <row r="152" spans="2:65" s="1" customFormat="1" ht="22.5" customHeight="1">
      <c r="B152" s="157"/>
      <c r="C152" s="158" t="s">
        <v>462</v>
      </c>
      <c r="D152" s="158" t="s">
        <v>201</v>
      </c>
      <c r="E152" s="159" t="s">
        <v>1583</v>
      </c>
      <c r="F152" s="160" t="s">
        <v>1584</v>
      </c>
      <c r="G152" s="161" t="s">
        <v>1585</v>
      </c>
      <c r="H152" s="162">
        <v>2</v>
      </c>
      <c r="I152" s="163"/>
      <c r="J152" s="164">
        <f>ROUND(I152*H152,2)</f>
        <v>0</v>
      </c>
      <c r="K152" s="160" t="s">
        <v>78</v>
      </c>
      <c r="L152" s="35"/>
      <c r="M152" s="165" t="s">
        <v>78</v>
      </c>
      <c r="N152" s="166" t="s">
        <v>50</v>
      </c>
      <c r="O152" s="36"/>
      <c r="P152" s="167">
        <f>O152*H152</f>
        <v>0</v>
      </c>
      <c r="Q152" s="167">
        <v>0</v>
      </c>
      <c r="R152" s="167">
        <f>Q152*H152</f>
        <v>0</v>
      </c>
      <c r="S152" s="167">
        <v>0</v>
      </c>
      <c r="T152" s="168">
        <f>S152*H152</f>
        <v>0</v>
      </c>
      <c r="AR152" s="18" t="s">
        <v>206</v>
      </c>
      <c r="AT152" s="18" t="s">
        <v>201</v>
      </c>
      <c r="AU152" s="18" t="s">
        <v>88</v>
      </c>
      <c r="AY152" s="18" t="s">
        <v>200</v>
      </c>
      <c r="BE152" s="169">
        <f>IF(N152="základní",J152,0)</f>
        <v>0</v>
      </c>
      <c r="BF152" s="169">
        <f>IF(N152="snížená",J152,0)</f>
        <v>0</v>
      </c>
      <c r="BG152" s="169">
        <f>IF(N152="zákl. přenesená",J152,0)</f>
        <v>0</v>
      </c>
      <c r="BH152" s="169">
        <f>IF(N152="sníž. přenesená",J152,0)</f>
        <v>0</v>
      </c>
      <c r="BI152" s="169">
        <f>IF(N152="nulová",J152,0)</f>
        <v>0</v>
      </c>
      <c r="BJ152" s="18" t="s">
        <v>23</v>
      </c>
      <c r="BK152" s="169">
        <f>ROUND(I152*H152,2)</f>
        <v>0</v>
      </c>
      <c r="BL152" s="18" t="s">
        <v>206</v>
      </c>
      <c r="BM152" s="18" t="s">
        <v>1586</v>
      </c>
    </row>
    <row r="153" spans="2:47" s="1" customFormat="1" ht="22.5" customHeight="1">
      <c r="B153" s="35"/>
      <c r="D153" s="170" t="s">
        <v>392</v>
      </c>
      <c r="F153" s="201" t="s">
        <v>1584</v>
      </c>
      <c r="I153" s="133"/>
      <c r="L153" s="35"/>
      <c r="M153" s="64"/>
      <c r="N153" s="36"/>
      <c r="O153" s="36"/>
      <c r="P153" s="36"/>
      <c r="Q153" s="36"/>
      <c r="R153" s="36"/>
      <c r="S153" s="36"/>
      <c r="T153" s="65"/>
      <c r="AT153" s="18" t="s">
        <v>392</v>
      </c>
      <c r="AU153" s="18" t="s">
        <v>88</v>
      </c>
    </row>
    <row r="154" spans="2:65" s="1" customFormat="1" ht="22.5" customHeight="1">
      <c r="B154" s="157"/>
      <c r="C154" s="158" t="s">
        <v>469</v>
      </c>
      <c r="D154" s="158" t="s">
        <v>201</v>
      </c>
      <c r="E154" s="159" t="s">
        <v>1587</v>
      </c>
      <c r="F154" s="160" t="s">
        <v>1588</v>
      </c>
      <c r="G154" s="161" t="s">
        <v>840</v>
      </c>
      <c r="H154" s="162">
        <v>100</v>
      </c>
      <c r="I154" s="163"/>
      <c r="J154" s="164">
        <f>ROUND(I154*H154,2)</f>
        <v>0</v>
      </c>
      <c r="K154" s="160" t="s">
        <v>78</v>
      </c>
      <c r="L154" s="35"/>
      <c r="M154" s="165" t="s">
        <v>78</v>
      </c>
      <c r="N154" s="166" t="s">
        <v>50</v>
      </c>
      <c r="O154" s="36"/>
      <c r="P154" s="167">
        <f>O154*H154</f>
        <v>0</v>
      </c>
      <c r="Q154" s="167">
        <v>0</v>
      </c>
      <c r="R154" s="167">
        <f>Q154*H154</f>
        <v>0</v>
      </c>
      <c r="S154" s="167">
        <v>0</v>
      </c>
      <c r="T154" s="168">
        <f>S154*H154</f>
        <v>0</v>
      </c>
      <c r="AR154" s="18" t="s">
        <v>206</v>
      </c>
      <c r="AT154" s="18" t="s">
        <v>201</v>
      </c>
      <c r="AU154" s="18" t="s">
        <v>88</v>
      </c>
      <c r="AY154" s="18" t="s">
        <v>200</v>
      </c>
      <c r="BE154" s="169">
        <f>IF(N154="základní",J154,0)</f>
        <v>0</v>
      </c>
      <c r="BF154" s="169">
        <f>IF(N154="snížená",J154,0)</f>
        <v>0</v>
      </c>
      <c r="BG154" s="169">
        <f>IF(N154="zákl. přenesená",J154,0)</f>
        <v>0</v>
      </c>
      <c r="BH154" s="169">
        <f>IF(N154="sníž. přenesená",J154,0)</f>
        <v>0</v>
      </c>
      <c r="BI154" s="169">
        <f>IF(N154="nulová",J154,0)</f>
        <v>0</v>
      </c>
      <c r="BJ154" s="18" t="s">
        <v>23</v>
      </c>
      <c r="BK154" s="169">
        <f>ROUND(I154*H154,2)</f>
        <v>0</v>
      </c>
      <c r="BL154" s="18" t="s">
        <v>206</v>
      </c>
      <c r="BM154" s="18" t="s">
        <v>1589</v>
      </c>
    </row>
    <row r="155" spans="2:47" s="1" customFormat="1" ht="22.5" customHeight="1">
      <c r="B155" s="35"/>
      <c r="D155" s="170" t="s">
        <v>392</v>
      </c>
      <c r="F155" s="201" t="s">
        <v>1588</v>
      </c>
      <c r="I155" s="133"/>
      <c r="L155" s="35"/>
      <c r="M155" s="64"/>
      <c r="N155" s="36"/>
      <c r="O155" s="36"/>
      <c r="P155" s="36"/>
      <c r="Q155" s="36"/>
      <c r="R155" s="36"/>
      <c r="S155" s="36"/>
      <c r="T155" s="65"/>
      <c r="AT155" s="18" t="s">
        <v>392</v>
      </c>
      <c r="AU155" s="18" t="s">
        <v>88</v>
      </c>
    </row>
    <row r="156" spans="2:65" s="1" customFormat="1" ht="22.5" customHeight="1">
      <c r="B156" s="157"/>
      <c r="C156" s="158" t="s">
        <v>475</v>
      </c>
      <c r="D156" s="158" t="s">
        <v>201</v>
      </c>
      <c r="E156" s="159" t="s">
        <v>1590</v>
      </c>
      <c r="F156" s="160" t="s">
        <v>1591</v>
      </c>
      <c r="G156" s="161" t="s">
        <v>1325</v>
      </c>
      <c r="H156" s="162">
        <v>10</v>
      </c>
      <c r="I156" s="163"/>
      <c r="J156" s="164">
        <f>ROUND(I156*H156,2)</f>
        <v>0</v>
      </c>
      <c r="K156" s="160" t="s">
        <v>78</v>
      </c>
      <c r="L156" s="35"/>
      <c r="M156" s="165" t="s">
        <v>78</v>
      </c>
      <c r="N156" s="166" t="s">
        <v>50</v>
      </c>
      <c r="O156" s="36"/>
      <c r="P156" s="167">
        <f>O156*H156</f>
        <v>0</v>
      </c>
      <c r="Q156" s="167">
        <v>0</v>
      </c>
      <c r="R156" s="167">
        <f>Q156*H156</f>
        <v>0</v>
      </c>
      <c r="S156" s="167">
        <v>0</v>
      </c>
      <c r="T156" s="168">
        <f>S156*H156</f>
        <v>0</v>
      </c>
      <c r="AR156" s="18" t="s">
        <v>206</v>
      </c>
      <c r="AT156" s="18" t="s">
        <v>201</v>
      </c>
      <c r="AU156" s="18" t="s">
        <v>88</v>
      </c>
      <c r="AY156" s="18" t="s">
        <v>200</v>
      </c>
      <c r="BE156" s="169">
        <f>IF(N156="základní",J156,0)</f>
        <v>0</v>
      </c>
      <c r="BF156" s="169">
        <f>IF(N156="snížená",J156,0)</f>
        <v>0</v>
      </c>
      <c r="BG156" s="169">
        <f>IF(N156="zákl. přenesená",J156,0)</f>
        <v>0</v>
      </c>
      <c r="BH156" s="169">
        <f>IF(N156="sníž. přenesená",J156,0)</f>
        <v>0</v>
      </c>
      <c r="BI156" s="169">
        <f>IF(N156="nulová",J156,0)</f>
        <v>0</v>
      </c>
      <c r="BJ156" s="18" t="s">
        <v>23</v>
      </c>
      <c r="BK156" s="169">
        <f>ROUND(I156*H156,2)</f>
        <v>0</v>
      </c>
      <c r="BL156" s="18" t="s">
        <v>206</v>
      </c>
      <c r="BM156" s="18" t="s">
        <v>1592</v>
      </c>
    </row>
    <row r="157" spans="2:47" s="1" customFormat="1" ht="22.5" customHeight="1">
      <c r="B157" s="35"/>
      <c r="D157" s="170" t="s">
        <v>392</v>
      </c>
      <c r="F157" s="201" t="s">
        <v>1591</v>
      </c>
      <c r="I157" s="133"/>
      <c r="L157" s="35"/>
      <c r="M157" s="64"/>
      <c r="N157" s="36"/>
      <c r="O157" s="36"/>
      <c r="P157" s="36"/>
      <c r="Q157" s="36"/>
      <c r="R157" s="36"/>
      <c r="S157" s="36"/>
      <c r="T157" s="65"/>
      <c r="AT157" s="18" t="s">
        <v>392</v>
      </c>
      <c r="AU157" s="18" t="s">
        <v>88</v>
      </c>
    </row>
    <row r="158" spans="2:65" s="1" customFormat="1" ht="22.5" customHeight="1">
      <c r="B158" s="157"/>
      <c r="C158" s="158" t="s">
        <v>481</v>
      </c>
      <c r="D158" s="158" t="s">
        <v>201</v>
      </c>
      <c r="E158" s="159" t="s">
        <v>1593</v>
      </c>
      <c r="F158" s="160" t="s">
        <v>1594</v>
      </c>
      <c r="G158" s="161" t="s">
        <v>1325</v>
      </c>
      <c r="H158" s="162">
        <v>6</v>
      </c>
      <c r="I158" s="163"/>
      <c r="J158" s="164">
        <f>ROUND(I158*H158,2)</f>
        <v>0</v>
      </c>
      <c r="K158" s="160" t="s">
        <v>78</v>
      </c>
      <c r="L158" s="35"/>
      <c r="M158" s="165" t="s">
        <v>78</v>
      </c>
      <c r="N158" s="166" t="s">
        <v>50</v>
      </c>
      <c r="O158" s="36"/>
      <c r="P158" s="167">
        <f>O158*H158</f>
        <v>0</v>
      </c>
      <c r="Q158" s="167">
        <v>0</v>
      </c>
      <c r="R158" s="167">
        <f>Q158*H158</f>
        <v>0</v>
      </c>
      <c r="S158" s="167">
        <v>0</v>
      </c>
      <c r="T158" s="168">
        <f>S158*H158</f>
        <v>0</v>
      </c>
      <c r="AR158" s="18" t="s">
        <v>206</v>
      </c>
      <c r="AT158" s="18" t="s">
        <v>201</v>
      </c>
      <c r="AU158" s="18" t="s">
        <v>88</v>
      </c>
      <c r="AY158" s="18" t="s">
        <v>200</v>
      </c>
      <c r="BE158" s="169">
        <f>IF(N158="základní",J158,0)</f>
        <v>0</v>
      </c>
      <c r="BF158" s="169">
        <f>IF(N158="snížená",J158,0)</f>
        <v>0</v>
      </c>
      <c r="BG158" s="169">
        <f>IF(N158="zákl. přenesená",J158,0)</f>
        <v>0</v>
      </c>
      <c r="BH158" s="169">
        <f>IF(N158="sníž. přenesená",J158,0)</f>
        <v>0</v>
      </c>
      <c r="BI158" s="169">
        <f>IF(N158="nulová",J158,0)</f>
        <v>0</v>
      </c>
      <c r="BJ158" s="18" t="s">
        <v>23</v>
      </c>
      <c r="BK158" s="169">
        <f>ROUND(I158*H158,2)</f>
        <v>0</v>
      </c>
      <c r="BL158" s="18" t="s">
        <v>206</v>
      </c>
      <c r="BM158" s="18" t="s">
        <v>1595</v>
      </c>
    </row>
    <row r="159" spans="2:47" s="1" customFormat="1" ht="22.5" customHeight="1">
      <c r="B159" s="35"/>
      <c r="D159" s="170" t="s">
        <v>392</v>
      </c>
      <c r="F159" s="201" t="s">
        <v>1594</v>
      </c>
      <c r="I159" s="133"/>
      <c r="L159" s="35"/>
      <c r="M159" s="64"/>
      <c r="N159" s="36"/>
      <c r="O159" s="36"/>
      <c r="P159" s="36"/>
      <c r="Q159" s="36"/>
      <c r="R159" s="36"/>
      <c r="S159" s="36"/>
      <c r="T159" s="65"/>
      <c r="AT159" s="18" t="s">
        <v>392</v>
      </c>
      <c r="AU159" s="18" t="s">
        <v>88</v>
      </c>
    </row>
    <row r="160" spans="2:65" s="1" customFormat="1" ht="22.5" customHeight="1">
      <c r="B160" s="157"/>
      <c r="C160" s="158" t="s">
        <v>487</v>
      </c>
      <c r="D160" s="158" t="s">
        <v>201</v>
      </c>
      <c r="E160" s="159" t="s">
        <v>1596</v>
      </c>
      <c r="F160" s="160" t="s">
        <v>1597</v>
      </c>
      <c r="G160" s="161" t="s">
        <v>1585</v>
      </c>
      <c r="H160" s="162">
        <v>10</v>
      </c>
      <c r="I160" s="163"/>
      <c r="J160" s="164">
        <f>ROUND(I160*H160,2)</f>
        <v>0</v>
      </c>
      <c r="K160" s="160" t="s">
        <v>78</v>
      </c>
      <c r="L160" s="35"/>
      <c r="M160" s="165" t="s">
        <v>78</v>
      </c>
      <c r="N160" s="166" t="s">
        <v>50</v>
      </c>
      <c r="O160" s="36"/>
      <c r="P160" s="167">
        <f>O160*H160</f>
        <v>0</v>
      </c>
      <c r="Q160" s="167">
        <v>0</v>
      </c>
      <c r="R160" s="167">
        <f>Q160*H160</f>
        <v>0</v>
      </c>
      <c r="S160" s="167">
        <v>0</v>
      </c>
      <c r="T160" s="168">
        <f>S160*H160</f>
        <v>0</v>
      </c>
      <c r="AR160" s="18" t="s">
        <v>206</v>
      </c>
      <c r="AT160" s="18" t="s">
        <v>201</v>
      </c>
      <c r="AU160" s="18" t="s">
        <v>88</v>
      </c>
      <c r="AY160" s="18" t="s">
        <v>200</v>
      </c>
      <c r="BE160" s="169">
        <f>IF(N160="základní",J160,0)</f>
        <v>0</v>
      </c>
      <c r="BF160" s="169">
        <f>IF(N160="snížená",J160,0)</f>
        <v>0</v>
      </c>
      <c r="BG160" s="169">
        <f>IF(N160="zákl. přenesená",J160,0)</f>
        <v>0</v>
      </c>
      <c r="BH160" s="169">
        <f>IF(N160="sníž. přenesená",J160,0)</f>
        <v>0</v>
      </c>
      <c r="BI160" s="169">
        <f>IF(N160="nulová",J160,0)</f>
        <v>0</v>
      </c>
      <c r="BJ160" s="18" t="s">
        <v>23</v>
      </c>
      <c r="BK160" s="169">
        <f>ROUND(I160*H160,2)</f>
        <v>0</v>
      </c>
      <c r="BL160" s="18" t="s">
        <v>206</v>
      </c>
      <c r="BM160" s="18" t="s">
        <v>1598</v>
      </c>
    </row>
    <row r="161" spans="2:47" s="1" customFormat="1" ht="22.5" customHeight="1">
      <c r="B161" s="35"/>
      <c r="D161" s="170" t="s">
        <v>392</v>
      </c>
      <c r="F161" s="201" t="s">
        <v>1597</v>
      </c>
      <c r="I161" s="133"/>
      <c r="L161" s="35"/>
      <c r="M161" s="64"/>
      <c r="N161" s="36"/>
      <c r="O161" s="36"/>
      <c r="P161" s="36"/>
      <c r="Q161" s="36"/>
      <c r="R161" s="36"/>
      <c r="S161" s="36"/>
      <c r="T161" s="65"/>
      <c r="AT161" s="18" t="s">
        <v>392</v>
      </c>
      <c r="AU161" s="18" t="s">
        <v>88</v>
      </c>
    </row>
    <row r="162" spans="2:65" s="1" customFormat="1" ht="22.5" customHeight="1">
      <c r="B162" s="157"/>
      <c r="C162" s="158" t="s">
        <v>498</v>
      </c>
      <c r="D162" s="158" t="s">
        <v>201</v>
      </c>
      <c r="E162" s="159" t="s">
        <v>1599</v>
      </c>
      <c r="F162" s="160" t="s">
        <v>1600</v>
      </c>
      <c r="G162" s="161" t="s">
        <v>1585</v>
      </c>
      <c r="H162" s="162">
        <v>1</v>
      </c>
      <c r="I162" s="163"/>
      <c r="J162" s="164">
        <f>ROUND(I162*H162,2)</f>
        <v>0</v>
      </c>
      <c r="K162" s="160" t="s">
        <v>78</v>
      </c>
      <c r="L162" s="35"/>
      <c r="M162" s="165" t="s">
        <v>78</v>
      </c>
      <c r="N162" s="166" t="s">
        <v>50</v>
      </c>
      <c r="O162" s="36"/>
      <c r="P162" s="167">
        <f>O162*H162</f>
        <v>0</v>
      </c>
      <c r="Q162" s="167">
        <v>0</v>
      </c>
      <c r="R162" s="167">
        <f>Q162*H162</f>
        <v>0</v>
      </c>
      <c r="S162" s="167">
        <v>0</v>
      </c>
      <c r="T162" s="168">
        <f>S162*H162</f>
        <v>0</v>
      </c>
      <c r="AR162" s="18" t="s">
        <v>206</v>
      </c>
      <c r="AT162" s="18" t="s">
        <v>201</v>
      </c>
      <c r="AU162" s="18" t="s">
        <v>88</v>
      </c>
      <c r="AY162" s="18" t="s">
        <v>200</v>
      </c>
      <c r="BE162" s="169">
        <f>IF(N162="základní",J162,0)</f>
        <v>0</v>
      </c>
      <c r="BF162" s="169">
        <f>IF(N162="snížená",J162,0)</f>
        <v>0</v>
      </c>
      <c r="BG162" s="169">
        <f>IF(N162="zákl. přenesená",J162,0)</f>
        <v>0</v>
      </c>
      <c r="BH162" s="169">
        <f>IF(N162="sníž. přenesená",J162,0)</f>
        <v>0</v>
      </c>
      <c r="BI162" s="169">
        <f>IF(N162="nulová",J162,0)</f>
        <v>0</v>
      </c>
      <c r="BJ162" s="18" t="s">
        <v>23</v>
      </c>
      <c r="BK162" s="169">
        <f>ROUND(I162*H162,2)</f>
        <v>0</v>
      </c>
      <c r="BL162" s="18" t="s">
        <v>206</v>
      </c>
      <c r="BM162" s="18" t="s">
        <v>1601</v>
      </c>
    </row>
    <row r="163" spans="2:47" s="1" customFormat="1" ht="22.5" customHeight="1">
      <c r="B163" s="35"/>
      <c r="D163" s="170" t="s">
        <v>392</v>
      </c>
      <c r="F163" s="201" t="s">
        <v>1600</v>
      </c>
      <c r="I163" s="133"/>
      <c r="L163" s="35"/>
      <c r="M163" s="64"/>
      <c r="N163" s="36"/>
      <c r="O163" s="36"/>
      <c r="P163" s="36"/>
      <c r="Q163" s="36"/>
      <c r="R163" s="36"/>
      <c r="S163" s="36"/>
      <c r="T163" s="65"/>
      <c r="AT163" s="18" t="s">
        <v>392</v>
      </c>
      <c r="AU163" s="18" t="s">
        <v>88</v>
      </c>
    </row>
    <row r="164" spans="2:65" s="1" customFormat="1" ht="22.5" customHeight="1">
      <c r="B164" s="157"/>
      <c r="C164" s="158" t="s">
        <v>508</v>
      </c>
      <c r="D164" s="158" t="s">
        <v>201</v>
      </c>
      <c r="E164" s="159" t="s">
        <v>1602</v>
      </c>
      <c r="F164" s="160" t="s">
        <v>1603</v>
      </c>
      <c r="G164" s="161" t="s">
        <v>1585</v>
      </c>
      <c r="H164" s="162">
        <v>1</v>
      </c>
      <c r="I164" s="163"/>
      <c r="J164" s="164">
        <f>ROUND(I164*H164,2)</f>
        <v>0</v>
      </c>
      <c r="K164" s="160" t="s">
        <v>78</v>
      </c>
      <c r="L164" s="35"/>
      <c r="M164" s="165" t="s">
        <v>78</v>
      </c>
      <c r="N164" s="166" t="s">
        <v>50</v>
      </c>
      <c r="O164" s="36"/>
      <c r="P164" s="167">
        <f>O164*H164</f>
        <v>0</v>
      </c>
      <c r="Q164" s="167">
        <v>0</v>
      </c>
      <c r="R164" s="167">
        <f>Q164*H164</f>
        <v>0</v>
      </c>
      <c r="S164" s="167">
        <v>0</v>
      </c>
      <c r="T164" s="168">
        <f>S164*H164</f>
        <v>0</v>
      </c>
      <c r="AR164" s="18" t="s">
        <v>206</v>
      </c>
      <c r="AT164" s="18" t="s">
        <v>201</v>
      </c>
      <c r="AU164" s="18" t="s">
        <v>88</v>
      </c>
      <c r="AY164" s="18" t="s">
        <v>200</v>
      </c>
      <c r="BE164" s="169">
        <f>IF(N164="základní",J164,0)</f>
        <v>0</v>
      </c>
      <c r="BF164" s="169">
        <f>IF(N164="snížená",J164,0)</f>
        <v>0</v>
      </c>
      <c r="BG164" s="169">
        <f>IF(N164="zákl. přenesená",J164,0)</f>
        <v>0</v>
      </c>
      <c r="BH164" s="169">
        <f>IF(N164="sníž. přenesená",J164,0)</f>
        <v>0</v>
      </c>
      <c r="BI164" s="169">
        <f>IF(N164="nulová",J164,0)</f>
        <v>0</v>
      </c>
      <c r="BJ164" s="18" t="s">
        <v>23</v>
      </c>
      <c r="BK164" s="169">
        <f>ROUND(I164*H164,2)</f>
        <v>0</v>
      </c>
      <c r="BL164" s="18" t="s">
        <v>206</v>
      </c>
      <c r="BM164" s="18" t="s">
        <v>1604</v>
      </c>
    </row>
    <row r="165" spans="2:47" s="1" customFormat="1" ht="22.5" customHeight="1">
      <c r="B165" s="35"/>
      <c r="D165" s="172" t="s">
        <v>392</v>
      </c>
      <c r="F165" s="185" t="s">
        <v>1603</v>
      </c>
      <c r="I165" s="133"/>
      <c r="L165" s="35"/>
      <c r="M165" s="64"/>
      <c r="N165" s="36"/>
      <c r="O165" s="36"/>
      <c r="P165" s="36"/>
      <c r="Q165" s="36"/>
      <c r="R165" s="36"/>
      <c r="S165" s="36"/>
      <c r="T165" s="65"/>
      <c r="AT165" s="18" t="s">
        <v>392</v>
      </c>
      <c r="AU165" s="18" t="s">
        <v>88</v>
      </c>
    </row>
    <row r="166" spans="2:63" s="9" customFormat="1" ht="29.25" customHeight="1">
      <c r="B166" s="145"/>
      <c r="D166" s="146" t="s">
        <v>79</v>
      </c>
      <c r="E166" s="199" t="s">
        <v>89</v>
      </c>
      <c r="F166" s="199" t="s">
        <v>1605</v>
      </c>
      <c r="I166" s="148"/>
      <c r="J166" s="200">
        <f>BK166</f>
        <v>0</v>
      </c>
      <c r="L166" s="145"/>
      <c r="M166" s="150"/>
      <c r="N166" s="151"/>
      <c r="O166" s="151"/>
      <c r="P166" s="152">
        <f>SUM(P167:P232)</f>
        <v>0</v>
      </c>
      <c r="Q166" s="151"/>
      <c r="R166" s="152">
        <f>SUM(R167:R232)</f>
        <v>0</v>
      </c>
      <c r="S166" s="151"/>
      <c r="T166" s="153">
        <f>SUM(T167:T232)</f>
        <v>0</v>
      </c>
      <c r="AR166" s="154" t="s">
        <v>23</v>
      </c>
      <c r="AT166" s="155" t="s">
        <v>79</v>
      </c>
      <c r="AU166" s="155" t="s">
        <v>23</v>
      </c>
      <c r="AY166" s="154" t="s">
        <v>200</v>
      </c>
      <c r="BK166" s="156">
        <f>SUM(BK167:BK232)</f>
        <v>0</v>
      </c>
    </row>
    <row r="167" spans="2:65" s="1" customFormat="1" ht="22.5" customHeight="1">
      <c r="B167" s="157"/>
      <c r="C167" s="158" t="s">
        <v>515</v>
      </c>
      <c r="D167" s="158" t="s">
        <v>201</v>
      </c>
      <c r="E167" s="159" t="s">
        <v>1606</v>
      </c>
      <c r="F167" s="160" t="s">
        <v>1607</v>
      </c>
      <c r="G167" s="161" t="s">
        <v>1325</v>
      </c>
      <c r="H167" s="162">
        <v>1</v>
      </c>
      <c r="I167" s="163"/>
      <c r="J167" s="164">
        <f>ROUND(I167*H167,2)</f>
        <v>0</v>
      </c>
      <c r="K167" s="160" t="s">
        <v>78</v>
      </c>
      <c r="L167" s="35"/>
      <c r="M167" s="165" t="s">
        <v>78</v>
      </c>
      <c r="N167" s="166" t="s">
        <v>50</v>
      </c>
      <c r="O167" s="36"/>
      <c r="P167" s="167">
        <f>O167*H167</f>
        <v>0</v>
      </c>
      <c r="Q167" s="167">
        <v>0</v>
      </c>
      <c r="R167" s="167">
        <f>Q167*H167</f>
        <v>0</v>
      </c>
      <c r="S167" s="167">
        <v>0</v>
      </c>
      <c r="T167" s="168">
        <f>S167*H167</f>
        <v>0</v>
      </c>
      <c r="AR167" s="18" t="s">
        <v>206</v>
      </c>
      <c r="AT167" s="18" t="s">
        <v>201</v>
      </c>
      <c r="AU167" s="18" t="s">
        <v>88</v>
      </c>
      <c r="AY167" s="18" t="s">
        <v>200</v>
      </c>
      <c r="BE167" s="169">
        <f>IF(N167="základní",J167,0)</f>
        <v>0</v>
      </c>
      <c r="BF167" s="169">
        <f>IF(N167="snížená",J167,0)</f>
        <v>0</v>
      </c>
      <c r="BG167" s="169">
        <f>IF(N167="zákl. přenesená",J167,0)</f>
        <v>0</v>
      </c>
      <c r="BH167" s="169">
        <f>IF(N167="sníž. přenesená",J167,0)</f>
        <v>0</v>
      </c>
      <c r="BI167" s="169">
        <f>IF(N167="nulová",J167,0)</f>
        <v>0</v>
      </c>
      <c r="BJ167" s="18" t="s">
        <v>23</v>
      </c>
      <c r="BK167" s="169">
        <f>ROUND(I167*H167,2)</f>
        <v>0</v>
      </c>
      <c r="BL167" s="18" t="s">
        <v>206</v>
      </c>
      <c r="BM167" s="18" t="s">
        <v>1608</v>
      </c>
    </row>
    <row r="168" spans="2:47" s="1" customFormat="1" ht="22.5" customHeight="1">
      <c r="B168" s="35"/>
      <c r="D168" s="170" t="s">
        <v>392</v>
      </c>
      <c r="F168" s="201" t="s">
        <v>1607</v>
      </c>
      <c r="I168" s="133"/>
      <c r="L168" s="35"/>
      <c r="M168" s="64"/>
      <c r="N168" s="36"/>
      <c r="O168" s="36"/>
      <c r="P168" s="36"/>
      <c r="Q168" s="36"/>
      <c r="R168" s="36"/>
      <c r="S168" s="36"/>
      <c r="T168" s="65"/>
      <c r="AT168" s="18" t="s">
        <v>392</v>
      </c>
      <c r="AU168" s="18" t="s">
        <v>88</v>
      </c>
    </row>
    <row r="169" spans="2:65" s="1" customFormat="1" ht="22.5" customHeight="1">
      <c r="B169" s="157"/>
      <c r="C169" s="158" t="s">
        <v>520</v>
      </c>
      <c r="D169" s="158" t="s">
        <v>201</v>
      </c>
      <c r="E169" s="159" t="s">
        <v>1609</v>
      </c>
      <c r="F169" s="160" t="s">
        <v>1610</v>
      </c>
      <c r="G169" s="161" t="s">
        <v>1325</v>
      </c>
      <c r="H169" s="162">
        <v>1</v>
      </c>
      <c r="I169" s="163"/>
      <c r="J169" s="164">
        <f>ROUND(I169*H169,2)</f>
        <v>0</v>
      </c>
      <c r="K169" s="160" t="s">
        <v>78</v>
      </c>
      <c r="L169" s="35"/>
      <c r="M169" s="165" t="s">
        <v>78</v>
      </c>
      <c r="N169" s="166" t="s">
        <v>50</v>
      </c>
      <c r="O169" s="36"/>
      <c r="P169" s="167">
        <f>O169*H169</f>
        <v>0</v>
      </c>
      <c r="Q169" s="167">
        <v>0</v>
      </c>
      <c r="R169" s="167">
        <f>Q169*H169</f>
        <v>0</v>
      </c>
      <c r="S169" s="167">
        <v>0</v>
      </c>
      <c r="T169" s="168">
        <f>S169*H169</f>
        <v>0</v>
      </c>
      <c r="AR169" s="18" t="s">
        <v>206</v>
      </c>
      <c r="AT169" s="18" t="s">
        <v>201</v>
      </c>
      <c r="AU169" s="18" t="s">
        <v>88</v>
      </c>
      <c r="AY169" s="18" t="s">
        <v>200</v>
      </c>
      <c r="BE169" s="169">
        <f>IF(N169="základní",J169,0)</f>
        <v>0</v>
      </c>
      <c r="BF169" s="169">
        <f>IF(N169="snížená",J169,0)</f>
        <v>0</v>
      </c>
      <c r="BG169" s="169">
        <f>IF(N169="zákl. přenesená",J169,0)</f>
        <v>0</v>
      </c>
      <c r="BH169" s="169">
        <f>IF(N169="sníž. přenesená",J169,0)</f>
        <v>0</v>
      </c>
      <c r="BI169" s="169">
        <f>IF(N169="nulová",J169,0)</f>
        <v>0</v>
      </c>
      <c r="BJ169" s="18" t="s">
        <v>23</v>
      </c>
      <c r="BK169" s="169">
        <f>ROUND(I169*H169,2)</f>
        <v>0</v>
      </c>
      <c r="BL169" s="18" t="s">
        <v>206</v>
      </c>
      <c r="BM169" s="18" t="s">
        <v>1611</v>
      </c>
    </row>
    <row r="170" spans="2:47" s="1" customFormat="1" ht="22.5" customHeight="1">
      <c r="B170" s="35"/>
      <c r="D170" s="170" t="s">
        <v>392</v>
      </c>
      <c r="F170" s="201" t="s">
        <v>1610</v>
      </c>
      <c r="I170" s="133"/>
      <c r="L170" s="35"/>
      <c r="M170" s="64"/>
      <c r="N170" s="36"/>
      <c r="O170" s="36"/>
      <c r="P170" s="36"/>
      <c r="Q170" s="36"/>
      <c r="R170" s="36"/>
      <c r="S170" s="36"/>
      <c r="T170" s="65"/>
      <c r="AT170" s="18" t="s">
        <v>392</v>
      </c>
      <c r="AU170" s="18" t="s">
        <v>88</v>
      </c>
    </row>
    <row r="171" spans="2:65" s="1" customFormat="1" ht="22.5" customHeight="1">
      <c r="B171" s="157"/>
      <c r="C171" s="158" t="s">
        <v>525</v>
      </c>
      <c r="D171" s="158" t="s">
        <v>201</v>
      </c>
      <c r="E171" s="159" t="s">
        <v>1612</v>
      </c>
      <c r="F171" s="160" t="s">
        <v>1613</v>
      </c>
      <c r="G171" s="161" t="s">
        <v>1325</v>
      </c>
      <c r="H171" s="162">
        <v>3</v>
      </c>
      <c r="I171" s="163"/>
      <c r="J171" s="164">
        <f>ROUND(I171*H171,2)</f>
        <v>0</v>
      </c>
      <c r="K171" s="160" t="s">
        <v>78</v>
      </c>
      <c r="L171" s="35"/>
      <c r="M171" s="165" t="s">
        <v>78</v>
      </c>
      <c r="N171" s="166" t="s">
        <v>50</v>
      </c>
      <c r="O171" s="36"/>
      <c r="P171" s="167">
        <f>O171*H171</f>
        <v>0</v>
      </c>
      <c r="Q171" s="167">
        <v>0</v>
      </c>
      <c r="R171" s="167">
        <f>Q171*H171</f>
        <v>0</v>
      </c>
      <c r="S171" s="167">
        <v>0</v>
      </c>
      <c r="T171" s="168">
        <f>S171*H171</f>
        <v>0</v>
      </c>
      <c r="AR171" s="18" t="s">
        <v>206</v>
      </c>
      <c r="AT171" s="18" t="s">
        <v>201</v>
      </c>
      <c r="AU171" s="18" t="s">
        <v>88</v>
      </c>
      <c r="AY171" s="18" t="s">
        <v>200</v>
      </c>
      <c r="BE171" s="169">
        <f>IF(N171="základní",J171,0)</f>
        <v>0</v>
      </c>
      <c r="BF171" s="169">
        <f>IF(N171="snížená",J171,0)</f>
        <v>0</v>
      </c>
      <c r="BG171" s="169">
        <f>IF(N171="zákl. přenesená",J171,0)</f>
        <v>0</v>
      </c>
      <c r="BH171" s="169">
        <f>IF(N171="sníž. přenesená",J171,0)</f>
        <v>0</v>
      </c>
      <c r="BI171" s="169">
        <f>IF(N171="nulová",J171,0)</f>
        <v>0</v>
      </c>
      <c r="BJ171" s="18" t="s">
        <v>23</v>
      </c>
      <c r="BK171" s="169">
        <f>ROUND(I171*H171,2)</f>
        <v>0</v>
      </c>
      <c r="BL171" s="18" t="s">
        <v>206</v>
      </c>
      <c r="BM171" s="18" t="s">
        <v>1614</v>
      </c>
    </row>
    <row r="172" spans="2:47" s="1" customFormat="1" ht="22.5" customHeight="1">
      <c r="B172" s="35"/>
      <c r="D172" s="170" t="s">
        <v>392</v>
      </c>
      <c r="F172" s="201" t="s">
        <v>1613</v>
      </c>
      <c r="I172" s="133"/>
      <c r="L172" s="35"/>
      <c r="M172" s="64"/>
      <c r="N172" s="36"/>
      <c r="O172" s="36"/>
      <c r="P172" s="36"/>
      <c r="Q172" s="36"/>
      <c r="R172" s="36"/>
      <c r="S172" s="36"/>
      <c r="T172" s="65"/>
      <c r="AT172" s="18" t="s">
        <v>392</v>
      </c>
      <c r="AU172" s="18" t="s">
        <v>88</v>
      </c>
    </row>
    <row r="173" spans="2:65" s="1" customFormat="1" ht="22.5" customHeight="1">
      <c r="B173" s="157"/>
      <c r="C173" s="158" t="s">
        <v>531</v>
      </c>
      <c r="D173" s="158" t="s">
        <v>201</v>
      </c>
      <c r="E173" s="159" t="s">
        <v>1615</v>
      </c>
      <c r="F173" s="160" t="s">
        <v>1616</v>
      </c>
      <c r="G173" s="161" t="s">
        <v>1325</v>
      </c>
      <c r="H173" s="162">
        <v>14</v>
      </c>
      <c r="I173" s="163"/>
      <c r="J173" s="164">
        <f>ROUND(I173*H173,2)</f>
        <v>0</v>
      </c>
      <c r="K173" s="160" t="s">
        <v>78</v>
      </c>
      <c r="L173" s="35"/>
      <c r="M173" s="165" t="s">
        <v>78</v>
      </c>
      <c r="N173" s="166" t="s">
        <v>50</v>
      </c>
      <c r="O173" s="36"/>
      <c r="P173" s="167">
        <f>O173*H173</f>
        <v>0</v>
      </c>
      <c r="Q173" s="167">
        <v>0</v>
      </c>
      <c r="R173" s="167">
        <f>Q173*H173</f>
        <v>0</v>
      </c>
      <c r="S173" s="167">
        <v>0</v>
      </c>
      <c r="T173" s="168">
        <f>S173*H173</f>
        <v>0</v>
      </c>
      <c r="AR173" s="18" t="s">
        <v>206</v>
      </c>
      <c r="AT173" s="18" t="s">
        <v>201</v>
      </c>
      <c r="AU173" s="18" t="s">
        <v>88</v>
      </c>
      <c r="AY173" s="18" t="s">
        <v>200</v>
      </c>
      <c r="BE173" s="169">
        <f>IF(N173="základní",J173,0)</f>
        <v>0</v>
      </c>
      <c r="BF173" s="169">
        <f>IF(N173="snížená",J173,0)</f>
        <v>0</v>
      </c>
      <c r="BG173" s="169">
        <f>IF(N173="zákl. přenesená",J173,0)</f>
        <v>0</v>
      </c>
      <c r="BH173" s="169">
        <f>IF(N173="sníž. přenesená",J173,0)</f>
        <v>0</v>
      </c>
      <c r="BI173" s="169">
        <f>IF(N173="nulová",J173,0)</f>
        <v>0</v>
      </c>
      <c r="BJ173" s="18" t="s">
        <v>23</v>
      </c>
      <c r="BK173" s="169">
        <f>ROUND(I173*H173,2)</f>
        <v>0</v>
      </c>
      <c r="BL173" s="18" t="s">
        <v>206</v>
      </c>
      <c r="BM173" s="18" t="s">
        <v>1617</v>
      </c>
    </row>
    <row r="174" spans="2:47" s="1" customFormat="1" ht="22.5" customHeight="1">
      <c r="B174" s="35"/>
      <c r="D174" s="170" t="s">
        <v>392</v>
      </c>
      <c r="F174" s="201" t="s">
        <v>1616</v>
      </c>
      <c r="I174" s="133"/>
      <c r="L174" s="35"/>
      <c r="M174" s="64"/>
      <c r="N174" s="36"/>
      <c r="O174" s="36"/>
      <c r="P174" s="36"/>
      <c r="Q174" s="36"/>
      <c r="R174" s="36"/>
      <c r="S174" s="36"/>
      <c r="T174" s="65"/>
      <c r="AT174" s="18" t="s">
        <v>392</v>
      </c>
      <c r="AU174" s="18" t="s">
        <v>88</v>
      </c>
    </row>
    <row r="175" spans="2:65" s="1" customFormat="1" ht="22.5" customHeight="1">
      <c r="B175" s="157"/>
      <c r="C175" s="158" t="s">
        <v>536</v>
      </c>
      <c r="D175" s="158" t="s">
        <v>201</v>
      </c>
      <c r="E175" s="159" t="s">
        <v>1618</v>
      </c>
      <c r="F175" s="160" t="s">
        <v>1619</v>
      </c>
      <c r="G175" s="161" t="s">
        <v>1325</v>
      </c>
      <c r="H175" s="162">
        <v>3</v>
      </c>
      <c r="I175" s="163"/>
      <c r="J175" s="164">
        <f>ROUND(I175*H175,2)</f>
        <v>0</v>
      </c>
      <c r="K175" s="160" t="s">
        <v>78</v>
      </c>
      <c r="L175" s="35"/>
      <c r="M175" s="165" t="s">
        <v>78</v>
      </c>
      <c r="N175" s="166" t="s">
        <v>50</v>
      </c>
      <c r="O175" s="36"/>
      <c r="P175" s="167">
        <f>O175*H175</f>
        <v>0</v>
      </c>
      <c r="Q175" s="167">
        <v>0</v>
      </c>
      <c r="R175" s="167">
        <f>Q175*H175</f>
        <v>0</v>
      </c>
      <c r="S175" s="167">
        <v>0</v>
      </c>
      <c r="T175" s="168">
        <f>S175*H175</f>
        <v>0</v>
      </c>
      <c r="AR175" s="18" t="s">
        <v>206</v>
      </c>
      <c r="AT175" s="18" t="s">
        <v>201</v>
      </c>
      <c r="AU175" s="18" t="s">
        <v>88</v>
      </c>
      <c r="AY175" s="18" t="s">
        <v>200</v>
      </c>
      <c r="BE175" s="169">
        <f>IF(N175="základní",J175,0)</f>
        <v>0</v>
      </c>
      <c r="BF175" s="169">
        <f>IF(N175="snížená",J175,0)</f>
        <v>0</v>
      </c>
      <c r="BG175" s="169">
        <f>IF(N175="zákl. přenesená",J175,0)</f>
        <v>0</v>
      </c>
      <c r="BH175" s="169">
        <f>IF(N175="sníž. přenesená",J175,0)</f>
        <v>0</v>
      </c>
      <c r="BI175" s="169">
        <f>IF(N175="nulová",J175,0)</f>
        <v>0</v>
      </c>
      <c r="BJ175" s="18" t="s">
        <v>23</v>
      </c>
      <c r="BK175" s="169">
        <f>ROUND(I175*H175,2)</f>
        <v>0</v>
      </c>
      <c r="BL175" s="18" t="s">
        <v>206</v>
      </c>
      <c r="BM175" s="18" t="s">
        <v>1620</v>
      </c>
    </row>
    <row r="176" spans="2:47" s="1" customFormat="1" ht="22.5" customHeight="1">
      <c r="B176" s="35"/>
      <c r="D176" s="170" t="s">
        <v>392</v>
      </c>
      <c r="F176" s="201" t="s">
        <v>1619</v>
      </c>
      <c r="I176" s="133"/>
      <c r="L176" s="35"/>
      <c r="M176" s="64"/>
      <c r="N176" s="36"/>
      <c r="O176" s="36"/>
      <c r="P176" s="36"/>
      <c r="Q176" s="36"/>
      <c r="R176" s="36"/>
      <c r="S176" s="36"/>
      <c r="T176" s="65"/>
      <c r="AT176" s="18" t="s">
        <v>392</v>
      </c>
      <c r="AU176" s="18" t="s">
        <v>88</v>
      </c>
    </row>
    <row r="177" spans="2:65" s="1" customFormat="1" ht="22.5" customHeight="1">
      <c r="B177" s="157"/>
      <c r="C177" s="158" t="s">
        <v>541</v>
      </c>
      <c r="D177" s="158" t="s">
        <v>201</v>
      </c>
      <c r="E177" s="159" t="s">
        <v>1621</v>
      </c>
      <c r="F177" s="160" t="s">
        <v>1622</v>
      </c>
      <c r="G177" s="161" t="s">
        <v>1325</v>
      </c>
      <c r="H177" s="162">
        <v>3</v>
      </c>
      <c r="I177" s="163"/>
      <c r="J177" s="164">
        <f>ROUND(I177*H177,2)</f>
        <v>0</v>
      </c>
      <c r="K177" s="160" t="s">
        <v>78</v>
      </c>
      <c r="L177" s="35"/>
      <c r="M177" s="165" t="s">
        <v>78</v>
      </c>
      <c r="N177" s="166" t="s">
        <v>50</v>
      </c>
      <c r="O177" s="36"/>
      <c r="P177" s="167">
        <f>O177*H177</f>
        <v>0</v>
      </c>
      <c r="Q177" s="167">
        <v>0</v>
      </c>
      <c r="R177" s="167">
        <f>Q177*H177</f>
        <v>0</v>
      </c>
      <c r="S177" s="167">
        <v>0</v>
      </c>
      <c r="T177" s="168">
        <f>S177*H177</f>
        <v>0</v>
      </c>
      <c r="AR177" s="18" t="s">
        <v>206</v>
      </c>
      <c r="AT177" s="18" t="s">
        <v>201</v>
      </c>
      <c r="AU177" s="18" t="s">
        <v>88</v>
      </c>
      <c r="AY177" s="18" t="s">
        <v>200</v>
      </c>
      <c r="BE177" s="169">
        <f>IF(N177="základní",J177,0)</f>
        <v>0</v>
      </c>
      <c r="BF177" s="169">
        <f>IF(N177="snížená",J177,0)</f>
        <v>0</v>
      </c>
      <c r="BG177" s="169">
        <f>IF(N177="zákl. přenesená",J177,0)</f>
        <v>0</v>
      </c>
      <c r="BH177" s="169">
        <f>IF(N177="sníž. přenesená",J177,0)</f>
        <v>0</v>
      </c>
      <c r="BI177" s="169">
        <f>IF(N177="nulová",J177,0)</f>
        <v>0</v>
      </c>
      <c r="BJ177" s="18" t="s">
        <v>23</v>
      </c>
      <c r="BK177" s="169">
        <f>ROUND(I177*H177,2)</f>
        <v>0</v>
      </c>
      <c r="BL177" s="18" t="s">
        <v>206</v>
      </c>
      <c r="BM177" s="18" t="s">
        <v>1623</v>
      </c>
    </row>
    <row r="178" spans="2:47" s="1" customFormat="1" ht="22.5" customHeight="1">
      <c r="B178" s="35"/>
      <c r="D178" s="170" t="s">
        <v>392</v>
      </c>
      <c r="F178" s="201" t="s">
        <v>1622</v>
      </c>
      <c r="I178" s="133"/>
      <c r="L178" s="35"/>
      <c r="M178" s="64"/>
      <c r="N178" s="36"/>
      <c r="O178" s="36"/>
      <c r="P178" s="36"/>
      <c r="Q178" s="36"/>
      <c r="R178" s="36"/>
      <c r="S178" s="36"/>
      <c r="T178" s="65"/>
      <c r="AT178" s="18" t="s">
        <v>392</v>
      </c>
      <c r="AU178" s="18" t="s">
        <v>88</v>
      </c>
    </row>
    <row r="179" spans="2:65" s="1" customFormat="1" ht="22.5" customHeight="1">
      <c r="B179" s="157"/>
      <c r="C179" s="158" t="s">
        <v>142</v>
      </c>
      <c r="D179" s="158" t="s">
        <v>201</v>
      </c>
      <c r="E179" s="159" t="s">
        <v>1624</v>
      </c>
      <c r="F179" s="160" t="s">
        <v>1625</v>
      </c>
      <c r="G179" s="161" t="s">
        <v>1325</v>
      </c>
      <c r="H179" s="162">
        <v>2</v>
      </c>
      <c r="I179" s="163"/>
      <c r="J179" s="164">
        <f>ROUND(I179*H179,2)</f>
        <v>0</v>
      </c>
      <c r="K179" s="160" t="s">
        <v>78</v>
      </c>
      <c r="L179" s="35"/>
      <c r="M179" s="165" t="s">
        <v>78</v>
      </c>
      <c r="N179" s="166" t="s">
        <v>50</v>
      </c>
      <c r="O179" s="36"/>
      <c r="P179" s="167">
        <f>O179*H179</f>
        <v>0</v>
      </c>
      <c r="Q179" s="167">
        <v>0</v>
      </c>
      <c r="R179" s="167">
        <f>Q179*H179</f>
        <v>0</v>
      </c>
      <c r="S179" s="167">
        <v>0</v>
      </c>
      <c r="T179" s="168">
        <f>S179*H179</f>
        <v>0</v>
      </c>
      <c r="AR179" s="18" t="s">
        <v>206</v>
      </c>
      <c r="AT179" s="18" t="s">
        <v>201</v>
      </c>
      <c r="AU179" s="18" t="s">
        <v>88</v>
      </c>
      <c r="AY179" s="18" t="s">
        <v>200</v>
      </c>
      <c r="BE179" s="169">
        <f>IF(N179="základní",J179,0)</f>
        <v>0</v>
      </c>
      <c r="BF179" s="169">
        <f>IF(N179="snížená",J179,0)</f>
        <v>0</v>
      </c>
      <c r="BG179" s="169">
        <f>IF(N179="zákl. přenesená",J179,0)</f>
        <v>0</v>
      </c>
      <c r="BH179" s="169">
        <f>IF(N179="sníž. přenesená",J179,0)</f>
        <v>0</v>
      </c>
      <c r="BI179" s="169">
        <f>IF(N179="nulová",J179,0)</f>
        <v>0</v>
      </c>
      <c r="BJ179" s="18" t="s">
        <v>23</v>
      </c>
      <c r="BK179" s="169">
        <f>ROUND(I179*H179,2)</f>
        <v>0</v>
      </c>
      <c r="BL179" s="18" t="s">
        <v>206</v>
      </c>
      <c r="BM179" s="18" t="s">
        <v>1626</v>
      </c>
    </row>
    <row r="180" spans="2:47" s="1" customFormat="1" ht="22.5" customHeight="1">
      <c r="B180" s="35"/>
      <c r="D180" s="170" t="s">
        <v>392</v>
      </c>
      <c r="F180" s="201" t="s">
        <v>1625</v>
      </c>
      <c r="I180" s="133"/>
      <c r="L180" s="35"/>
      <c r="M180" s="64"/>
      <c r="N180" s="36"/>
      <c r="O180" s="36"/>
      <c r="P180" s="36"/>
      <c r="Q180" s="36"/>
      <c r="R180" s="36"/>
      <c r="S180" s="36"/>
      <c r="T180" s="65"/>
      <c r="AT180" s="18" t="s">
        <v>392</v>
      </c>
      <c r="AU180" s="18" t="s">
        <v>88</v>
      </c>
    </row>
    <row r="181" spans="2:65" s="1" customFormat="1" ht="22.5" customHeight="1">
      <c r="B181" s="157"/>
      <c r="C181" s="158" t="s">
        <v>561</v>
      </c>
      <c r="D181" s="158" t="s">
        <v>201</v>
      </c>
      <c r="E181" s="159" t="s">
        <v>1627</v>
      </c>
      <c r="F181" s="160" t="s">
        <v>1628</v>
      </c>
      <c r="G181" s="161" t="s">
        <v>1325</v>
      </c>
      <c r="H181" s="162">
        <v>4</v>
      </c>
      <c r="I181" s="163"/>
      <c r="J181" s="164">
        <f>ROUND(I181*H181,2)</f>
        <v>0</v>
      </c>
      <c r="K181" s="160" t="s">
        <v>78</v>
      </c>
      <c r="L181" s="35"/>
      <c r="M181" s="165" t="s">
        <v>78</v>
      </c>
      <c r="N181" s="166" t="s">
        <v>50</v>
      </c>
      <c r="O181" s="36"/>
      <c r="P181" s="167">
        <f>O181*H181</f>
        <v>0</v>
      </c>
      <c r="Q181" s="167">
        <v>0</v>
      </c>
      <c r="R181" s="167">
        <f>Q181*H181</f>
        <v>0</v>
      </c>
      <c r="S181" s="167">
        <v>0</v>
      </c>
      <c r="T181" s="168">
        <f>S181*H181</f>
        <v>0</v>
      </c>
      <c r="AR181" s="18" t="s">
        <v>206</v>
      </c>
      <c r="AT181" s="18" t="s">
        <v>201</v>
      </c>
      <c r="AU181" s="18" t="s">
        <v>88</v>
      </c>
      <c r="AY181" s="18" t="s">
        <v>200</v>
      </c>
      <c r="BE181" s="169">
        <f>IF(N181="základní",J181,0)</f>
        <v>0</v>
      </c>
      <c r="BF181" s="169">
        <f>IF(N181="snížená",J181,0)</f>
        <v>0</v>
      </c>
      <c r="BG181" s="169">
        <f>IF(N181="zákl. přenesená",J181,0)</f>
        <v>0</v>
      </c>
      <c r="BH181" s="169">
        <f>IF(N181="sníž. přenesená",J181,0)</f>
        <v>0</v>
      </c>
      <c r="BI181" s="169">
        <f>IF(N181="nulová",J181,0)</f>
        <v>0</v>
      </c>
      <c r="BJ181" s="18" t="s">
        <v>23</v>
      </c>
      <c r="BK181" s="169">
        <f>ROUND(I181*H181,2)</f>
        <v>0</v>
      </c>
      <c r="BL181" s="18" t="s">
        <v>206</v>
      </c>
      <c r="BM181" s="18" t="s">
        <v>1629</v>
      </c>
    </row>
    <row r="182" spans="2:47" s="1" customFormat="1" ht="22.5" customHeight="1">
      <c r="B182" s="35"/>
      <c r="D182" s="170" t="s">
        <v>392</v>
      </c>
      <c r="F182" s="201" t="s">
        <v>1628</v>
      </c>
      <c r="I182" s="133"/>
      <c r="L182" s="35"/>
      <c r="M182" s="64"/>
      <c r="N182" s="36"/>
      <c r="O182" s="36"/>
      <c r="P182" s="36"/>
      <c r="Q182" s="36"/>
      <c r="R182" s="36"/>
      <c r="S182" s="36"/>
      <c r="T182" s="65"/>
      <c r="AT182" s="18" t="s">
        <v>392</v>
      </c>
      <c r="AU182" s="18" t="s">
        <v>88</v>
      </c>
    </row>
    <row r="183" spans="2:65" s="1" customFormat="1" ht="22.5" customHeight="1">
      <c r="B183" s="157"/>
      <c r="C183" s="158" t="s">
        <v>568</v>
      </c>
      <c r="D183" s="158" t="s">
        <v>201</v>
      </c>
      <c r="E183" s="159" t="s">
        <v>1630</v>
      </c>
      <c r="F183" s="160" t="s">
        <v>1631</v>
      </c>
      <c r="G183" s="161" t="s">
        <v>1325</v>
      </c>
      <c r="H183" s="162">
        <v>4</v>
      </c>
      <c r="I183" s="163"/>
      <c r="J183" s="164">
        <f>ROUND(I183*H183,2)</f>
        <v>0</v>
      </c>
      <c r="K183" s="160" t="s">
        <v>78</v>
      </c>
      <c r="L183" s="35"/>
      <c r="M183" s="165" t="s">
        <v>78</v>
      </c>
      <c r="N183" s="166" t="s">
        <v>50</v>
      </c>
      <c r="O183" s="36"/>
      <c r="P183" s="167">
        <f>O183*H183</f>
        <v>0</v>
      </c>
      <c r="Q183" s="167">
        <v>0</v>
      </c>
      <c r="R183" s="167">
        <f>Q183*H183</f>
        <v>0</v>
      </c>
      <c r="S183" s="167">
        <v>0</v>
      </c>
      <c r="T183" s="168">
        <f>S183*H183</f>
        <v>0</v>
      </c>
      <c r="AR183" s="18" t="s">
        <v>206</v>
      </c>
      <c r="AT183" s="18" t="s">
        <v>201</v>
      </c>
      <c r="AU183" s="18" t="s">
        <v>88</v>
      </c>
      <c r="AY183" s="18" t="s">
        <v>200</v>
      </c>
      <c r="BE183" s="169">
        <f>IF(N183="základní",J183,0)</f>
        <v>0</v>
      </c>
      <c r="BF183" s="169">
        <f>IF(N183="snížená",J183,0)</f>
        <v>0</v>
      </c>
      <c r="BG183" s="169">
        <f>IF(N183="zákl. přenesená",J183,0)</f>
        <v>0</v>
      </c>
      <c r="BH183" s="169">
        <f>IF(N183="sníž. přenesená",J183,0)</f>
        <v>0</v>
      </c>
      <c r="BI183" s="169">
        <f>IF(N183="nulová",J183,0)</f>
        <v>0</v>
      </c>
      <c r="BJ183" s="18" t="s">
        <v>23</v>
      </c>
      <c r="BK183" s="169">
        <f>ROUND(I183*H183,2)</f>
        <v>0</v>
      </c>
      <c r="BL183" s="18" t="s">
        <v>206</v>
      </c>
      <c r="BM183" s="18" t="s">
        <v>1632</v>
      </c>
    </row>
    <row r="184" spans="2:47" s="1" customFormat="1" ht="22.5" customHeight="1">
      <c r="B184" s="35"/>
      <c r="D184" s="170" t="s">
        <v>392</v>
      </c>
      <c r="F184" s="201" t="s">
        <v>1631</v>
      </c>
      <c r="I184" s="133"/>
      <c r="L184" s="35"/>
      <c r="M184" s="64"/>
      <c r="N184" s="36"/>
      <c r="O184" s="36"/>
      <c r="P184" s="36"/>
      <c r="Q184" s="36"/>
      <c r="R184" s="36"/>
      <c r="S184" s="36"/>
      <c r="T184" s="65"/>
      <c r="AT184" s="18" t="s">
        <v>392</v>
      </c>
      <c r="AU184" s="18" t="s">
        <v>88</v>
      </c>
    </row>
    <row r="185" spans="2:65" s="1" customFormat="1" ht="22.5" customHeight="1">
      <c r="B185" s="157"/>
      <c r="C185" s="158" t="s">
        <v>573</v>
      </c>
      <c r="D185" s="158" t="s">
        <v>201</v>
      </c>
      <c r="E185" s="159" t="s">
        <v>1633</v>
      </c>
      <c r="F185" s="160" t="s">
        <v>1634</v>
      </c>
      <c r="G185" s="161" t="s">
        <v>1325</v>
      </c>
      <c r="H185" s="162">
        <v>6</v>
      </c>
      <c r="I185" s="163"/>
      <c r="J185" s="164">
        <f>ROUND(I185*H185,2)</f>
        <v>0</v>
      </c>
      <c r="K185" s="160" t="s">
        <v>78</v>
      </c>
      <c r="L185" s="35"/>
      <c r="M185" s="165" t="s">
        <v>78</v>
      </c>
      <c r="N185" s="166" t="s">
        <v>50</v>
      </c>
      <c r="O185" s="36"/>
      <c r="P185" s="167">
        <f>O185*H185</f>
        <v>0</v>
      </c>
      <c r="Q185" s="167">
        <v>0</v>
      </c>
      <c r="R185" s="167">
        <f>Q185*H185</f>
        <v>0</v>
      </c>
      <c r="S185" s="167">
        <v>0</v>
      </c>
      <c r="T185" s="168">
        <f>S185*H185</f>
        <v>0</v>
      </c>
      <c r="AR185" s="18" t="s">
        <v>206</v>
      </c>
      <c r="AT185" s="18" t="s">
        <v>201</v>
      </c>
      <c r="AU185" s="18" t="s">
        <v>88</v>
      </c>
      <c r="AY185" s="18" t="s">
        <v>200</v>
      </c>
      <c r="BE185" s="169">
        <f>IF(N185="základní",J185,0)</f>
        <v>0</v>
      </c>
      <c r="BF185" s="169">
        <f>IF(N185="snížená",J185,0)</f>
        <v>0</v>
      </c>
      <c r="BG185" s="169">
        <f>IF(N185="zákl. přenesená",J185,0)</f>
        <v>0</v>
      </c>
      <c r="BH185" s="169">
        <f>IF(N185="sníž. přenesená",J185,0)</f>
        <v>0</v>
      </c>
      <c r="BI185" s="169">
        <f>IF(N185="nulová",J185,0)</f>
        <v>0</v>
      </c>
      <c r="BJ185" s="18" t="s">
        <v>23</v>
      </c>
      <c r="BK185" s="169">
        <f>ROUND(I185*H185,2)</f>
        <v>0</v>
      </c>
      <c r="BL185" s="18" t="s">
        <v>206</v>
      </c>
      <c r="BM185" s="18" t="s">
        <v>1635</v>
      </c>
    </row>
    <row r="186" spans="2:47" s="1" customFormat="1" ht="22.5" customHeight="1">
      <c r="B186" s="35"/>
      <c r="D186" s="170" t="s">
        <v>392</v>
      </c>
      <c r="F186" s="201" t="s">
        <v>1634</v>
      </c>
      <c r="I186" s="133"/>
      <c r="L186" s="35"/>
      <c r="M186" s="64"/>
      <c r="N186" s="36"/>
      <c r="O186" s="36"/>
      <c r="P186" s="36"/>
      <c r="Q186" s="36"/>
      <c r="R186" s="36"/>
      <c r="S186" s="36"/>
      <c r="T186" s="65"/>
      <c r="AT186" s="18" t="s">
        <v>392</v>
      </c>
      <c r="AU186" s="18" t="s">
        <v>88</v>
      </c>
    </row>
    <row r="187" spans="2:65" s="1" customFormat="1" ht="22.5" customHeight="1">
      <c r="B187" s="157"/>
      <c r="C187" s="158" t="s">
        <v>578</v>
      </c>
      <c r="D187" s="158" t="s">
        <v>201</v>
      </c>
      <c r="E187" s="159" t="s">
        <v>1636</v>
      </c>
      <c r="F187" s="160" t="s">
        <v>1637</v>
      </c>
      <c r="G187" s="161" t="s">
        <v>1325</v>
      </c>
      <c r="H187" s="162">
        <v>6</v>
      </c>
      <c r="I187" s="163"/>
      <c r="J187" s="164">
        <f>ROUND(I187*H187,2)</f>
        <v>0</v>
      </c>
      <c r="K187" s="160" t="s">
        <v>78</v>
      </c>
      <c r="L187" s="35"/>
      <c r="M187" s="165" t="s">
        <v>78</v>
      </c>
      <c r="N187" s="166" t="s">
        <v>50</v>
      </c>
      <c r="O187" s="36"/>
      <c r="P187" s="167">
        <f>O187*H187</f>
        <v>0</v>
      </c>
      <c r="Q187" s="167">
        <v>0</v>
      </c>
      <c r="R187" s="167">
        <f>Q187*H187</f>
        <v>0</v>
      </c>
      <c r="S187" s="167">
        <v>0</v>
      </c>
      <c r="T187" s="168">
        <f>S187*H187</f>
        <v>0</v>
      </c>
      <c r="AR187" s="18" t="s">
        <v>206</v>
      </c>
      <c r="AT187" s="18" t="s">
        <v>201</v>
      </c>
      <c r="AU187" s="18" t="s">
        <v>88</v>
      </c>
      <c r="AY187" s="18" t="s">
        <v>200</v>
      </c>
      <c r="BE187" s="169">
        <f>IF(N187="základní",J187,0)</f>
        <v>0</v>
      </c>
      <c r="BF187" s="169">
        <f>IF(N187="snížená",J187,0)</f>
        <v>0</v>
      </c>
      <c r="BG187" s="169">
        <f>IF(N187="zákl. přenesená",J187,0)</f>
        <v>0</v>
      </c>
      <c r="BH187" s="169">
        <f>IF(N187="sníž. přenesená",J187,0)</f>
        <v>0</v>
      </c>
      <c r="BI187" s="169">
        <f>IF(N187="nulová",J187,0)</f>
        <v>0</v>
      </c>
      <c r="BJ187" s="18" t="s">
        <v>23</v>
      </c>
      <c r="BK187" s="169">
        <f>ROUND(I187*H187,2)</f>
        <v>0</v>
      </c>
      <c r="BL187" s="18" t="s">
        <v>206</v>
      </c>
      <c r="BM187" s="18" t="s">
        <v>1638</v>
      </c>
    </row>
    <row r="188" spans="2:47" s="1" customFormat="1" ht="22.5" customHeight="1">
      <c r="B188" s="35"/>
      <c r="D188" s="170" t="s">
        <v>392</v>
      </c>
      <c r="F188" s="201" t="s">
        <v>1637</v>
      </c>
      <c r="I188" s="133"/>
      <c r="L188" s="35"/>
      <c r="M188" s="64"/>
      <c r="N188" s="36"/>
      <c r="O188" s="36"/>
      <c r="P188" s="36"/>
      <c r="Q188" s="36"/>
      <c r="R188" s="36"/>
      <c r="S188" s="36"/>
      <c r="T188" s="65"/>
      <c r="AT188" s="18" t="s">
        <v>392</v>
      </c>
      <c r="AU188" s="18" t="s">
        <v>88</v>
      </c>
    </row>
    <row r="189" spans="2:65" s="1" customFormat="1" ht="22.5" customHeight="1">
      <c r="B189" s="157"/>
      <c r="C189" s="158" t="s">
        <v>583</v>
      </c>
      <c r="D189" s="158" t="s">
        <v>201</v>
      </c>
      <c r="E189" s="159" t="s">
        <v>1639</v>
      </c>
      <c r="F189" s="160" t="s">
        <v>1640</v>
      </c>
      <c r="G189" s="161" t="s">
        <v>1325</v>
      </c>
      <c r="H189" s="162">
        <v>4</v>
      </c>
      <c r="I189" s="163"/>
      <c r="J189" s="164">
        <f>ROUND(I189*H189,2)</f>
        <v>0</v>
      </c>
      <c r="K189" s="160" t="s">
        <v>78</v>
      </c>
      <c r="L189" s="35"/>
      <c r="M189" s="165" t="s">
        <v>78</v>
      </c>
      <c r="N189" s="166" t="s">
        <v>50</v>
      </c>
      <c r="O189" s="36"/>
      <c r="P189" s="167">
        <f>O189*H189</f>
        <v>0</v>
      </c>
      <c r="Q189" s="167">
        <v>0</v>
      </c>
      <c r="R189" s="167">
        <f>Q189*H189</f>
        <v>0</v>
      </c>
      <c r="S189" s="167">
        <v>0</v>
      </c>
      <c r="T189" s="168">
        <f>S189*H189</f>
        <v>0</v>
      </c>
      <c r="AR189" s="18" t="s">
        <v>206</v>
      </c>
      <c r="AT189" s="18" t="s">
        <v>201</v>
      </c>
      <c r="AU189" s="18" t="s">
        <v>88</v>
      </c>
      <c r="AY189" s="18" t="s">
        <v>200</v>
      </c>
      <c r="BE189" s="169">
        <f>IF(N189="základní",J189,0)</f>
        <v>0</v>
      </c>
      <c r="BF189" s="169">
        <f>IF(N189="snížená",J189,0)</f>
        <v>0</v>
      </c>
      <c r="BG189" s="169">
        <f>IF(N189="zákl. přenesená",J189,0)</f>
        <v>0</v>
      </c>
      <c r="BH189" s="169">
        <f>IF(N189="sníž. přenesená",J189,0)</f>
        <v>0</v>
      </c>
      <c r="BI189" s="169">
        <f>IF(N189="nulová",J189,0)</f>
        <v>0</v>
      </c>
      <c r="BJ189" s="18" t="s">
        <v>23</v>
      </c>
      <c r="BK189" s="169">
        <f>ROUND(I189*H189,2)</f>
        <v>0</v>
      </c>
      <c r="BL189" s="18" t="s">
        <v>206</v>
      </c>
      <c r="BM189" s="18" t="s">
        <v>1641</v>
      </c>
    </row>
    <row r="190" spans="2:47" s="1" customFormat="1" ht="22.5" customHeight="1">
      <c r="B190" s="35"/>
      <c r="D190" s="170" t="s">
        <v>392</v>
      </c>
      <c r="F190" s="201" t="s">
        <v>1640</v>
      </c>
      <c r="I190" s="133"/>
      <c r="L190" s="35"/>
      <c r="M190" s="64"/>
      <c r="N190" s="36"/>
      <c r="O190" s="36"/>
      <c r="P190" s="36"/>
      <c r="Q190" s="36"/>
      <c r="R190" s="36"/>
      <c r="S190" s="36"/>
      <c r="T190" s="65"/>
      <c r="AT190" s="18" t="s">
        <v>392</v>
      </c>
      <c r="AU190" s="18" t="s">
        <v>88</v>
      </c>
    </row>
    <row r="191" spans="2:65" s="1" customFormat="1" ht="22.5" customHeight="1">
      <c r="B191" s="157"/>
      <c r="C191" s="158" t="s">
        <v>588</v>
      </c>
      <c r="D191" s="158" t="s">
        <v>201</v>
      </c>
      <c r="E191" s="159" t="s">
        <v>1642</v>
      </c>
      <c r="F191" s="160" t="s">
        <v>1643</v>
      </c>
      <c r="G191" s="161" t="s">
        <v>1325</v>
      </c>
      <c r="H191" s="162">
        <v>6</v>
      </c>
      <c r="I191" s="163"/>
      <c r="J191" s="164">
        <f>ROUND(I191*H191,2)</f>
        <v>0</v>
      </c>
      <c r="K191" s="160" t="s">
        <v>78</v>
      </c>
      <c r="L191" s="35"/>
      <c r="M191" s="165" t="s">
        <v>78</v>
      </c>
      <c r="N191" s="166" t="s">
        <v>50</v>
      </c>
      <c r="O191" s="36"/>
      <c r="P191" s="167">
        <f>O191*H191</f>
        <v>0</v>
      </c>
      <c r="Q191" s="167">
        <v>0</v>
      </c>
      <c r="R191" s="167">
        <f>Q191*H191</f>
        <v>0</v>
      </c>
      <c r="S191" s="167">
        <v>0</v>
      </c>
      <c r="T191" s="168">
        <f>S191*H191</f>
        <v>0</v>
      </c>
      <c r="AR191" s="18" t="s">
        <v>206</v>
      </c>
      <c r="AT191" s="18" t="s">
        <v>201</v>
      </c>
      <c r="AU191" s="18" t="s">
        <v>88</v>
      </c>
      <c r="AY191" s="18" t="s">
        <v>200</v>
      </c>
      <c r="BE191" s="169">
        <f>IF(N191="základní",J191,0)</f>
        <v>0</v>
      </c>
      <c r="BF191" s="169">
        <f>IF(N191="snížená",J191,0)</f>
        <v>0</v>
      </c>
      <c r="BG191" s="169">
        <f>IF(N191="zákl. přenesená",J191,0)</f>
        <v>0</v>
      </c>
      <c r="BH191" s="169">
        <f>IF(N191="sníž. přenesená",J191,0)</f>
        <v>0</v>
      </c>
      <c r="BI191" s="169">
        <f>IF(N191="nulová",J191,0)</f>
        <v>0</v>
      </c>
      <c r="BJ191" s="18" t="s">
        <v>23</v>
      </c>
      <c r="BK191" s="169">
        <f>ROUND(I191*H191,2)</f>
        <v>0</v>
      </c>
      <c r="BL191" s="18" t="s">
        <v>206</v>
      </c>
      <c r="BM191" s="18" t="s">
        <v>1644</v>
      </c>
    </row>
    <row r="192" spans="2:47" s="1" customFormat="1" ht="22.5" customHeight="1">
      <c r="B192" s="35"/>
      <c r="D192" s="170" t="s">
        <v>392</v>
      </c>
      <c r="F192" s="201" t="s">
        <v>1643</v>
      </c>
      <c r="I192" s="133"/>
      <c r="L192" s="35"/>
      <c r="M192" s="64"/>
      <c r="N192" s="36"/>
      <c r="O192" s="36"/>
      <c r="P192" s="36"/>
      <c r="Q192" s="36"/>
      <c r="R192" s="36"/>
      <c r="S192" s="36"/>
      <c r="T192" s="65"/>
      <c r="AT192" s="18" t="s">
        <v>392</v>
      </c>
      <c r="AU192" s="18" t="s">
        <v>88</v>
      </c>
    </row>
    <row r="193" spans="2:65" s="1" customFormat="1" ht="22.5" customHeight="1">
      <c r="B193" s="157"/>
      <c r="C193" s="158" t="s">
        <v>593</v>
      </c>
      <c r="D193" s="158" t="s">
        <v>201</v>
      </c>
      <c r="E193" s="159" t="s">
        <v>1645</v>
      </c>
      <c r="F193" s="160" t="s">
        <v>1646</v>
      </c>
      <c r="G193" s="161" t="s">
        <v>1325</v>
      </c>
      <c r="H193" s="162">
        <v>6</v>
      </c>
      <c r="I193" s="163"/>
      <c r="J193" s="164">
        <f>ROUND(I193*H193,2)</f>
        <v>0</v>
      </c>
      <c r="K193" s="160" t="s">
        <v>78</v>
      </c>
      <c r="L193" s="35"/>
      <c r="M193" s="165" t="s">
        <v>78</v>
      </c>
      <c r="N193" s="166" t="s">
        <v>50</v>
      </c>
      <c r="O193" s="36"/>
      <c r="P193" s="167">
        <f>O193*H193</f>
        <v>0</v>
      </c>
      <c r="Q193" s="167">
        <v>0</v>
      </c>
      <c r="R193" s="167">
        <f>Q193*H193</f>
        <v>0</v>
      </c>
      <c r="S193" s="167">
        <v>0</v>
      </c>
      <c r="T193" s="168">
        <f>S193*H193</f>
        <v>0</v>
      </c>
      <c r="AR193" s="18" t="s">
        <v>206</v>
      </c>
      <c r="AT193" s="18" t="s">
        <v>201</v>
      </c>
      <c r="AU193" s="18" t="s">
        <v>88</v>
      </c>
      <c r="AY193" s="18" t="s">
        <v>200</v>
      </c>
      <c r="BE193" s="169">
        <f>IF(N193="základní",J193,0)</f>
        <v>0</v>
      </c>
      <c r="BF193" s="169">
        <f>IF(N193="snížená",J193,0)</f>
        <v>0</v>
      </c>
      <c r="BG193" s="169">
        <f>IF(N193="zákl. přenesená",J193,0)</f>
        <v>0</v>
      </c>
      <c r="BH193" s="169">
        <f>IF(N193="sníž. přenesená",J193,0)</f>
        <v>0</v>
      </c>
      <c r="BI193" s="169">
        <f>IF(N193="nulová",J193,0)</f>
        <v>0</v>
      </c>
      <c r="BJ193" s="18" t="s">
        <v>23</v>
      </c>
      <c r="BK193" s="169">
        <f>ROUND(I193*H193,2)</f>
        <v>0</v>
      </c>
      <c r="BL193" s="18" t="s">
        <v>206</v>
      </c>
      <c r="BM193" s="18" t="s">
        <v>1647</v>
      </c>
    </row>
    <row r="194" spans="2:47" s="1" customFormat="1" ht="22.5" customHeight="1">
      <c r="B194" s="35"/>
      <c r="D194" s="170" t="s">
        <v>392</v>
      </c>
      <c r="F194" s="201" t="s">
        <v>1646</v>
      </c>
      <c r="I194" s="133"/>
      <c r="L194" s="35"/>
      <c r="M194" s="64"/>
      <c r="N194" s="36"/>
      <c r="O194" s="36"/>
      <c r="P194" s="36"/>
      <c r="Q194" s="36"/>
      <c r="R194" s="36"/>
      <c r="S194" s="36"/>
      <c r="T194" s="65"/>
      <c r="AT194" s="18" t="s">
        <v>392</v>
      </c>
      <c r="AU194" s="18" t="s">
        <v>88</v>
      </c>
    </row>
    <row r="195" spans="2:65" s="1" customFormat="1" ht="22.5" customHeight="1">
      <c r="B195" s="157"/>
      <c r="C195" s="158" t="s">
        <v>598</v>
      </c>
      <c r="D195" s="158" t="s">
        <v>201</v>
      </c>
      <c r="E195" s="159" t="s">
        <v>1648</v>
      </c>
      <c r="F195" s="160" t="s">
        <v>1649</v>
      </c>
      <c r="G195" s="161" t="s">
        <v>1325</v>
      </c>
      <c r="H195" s="162">
        <v>6</v>
      </c>
      <c r="I195" s="163"/>
      <c r="J195" s="164">
        <f>ROUND(I195*H195,2)</f>
        <v>0</v>
      </c>
      <c r="K195" s="160" t="s">
        <v>78</v>
      </c>
      <c r="L195" s="35"/>
      <c r="M195" s="165" t="s">
        <v>78</v>
      </c>
      <c r="N195" s="166" t="s">
        <v>50</v>
      </c>
      <c r="O195" s="36"/>
      <c r="P195" s="167">
        <f>O195*H195</f>
        <v>0</v>
      </c>
      <c r="Q195" s="167">
        <v>0</v>
      </c>
      <c r="R195" s="167">
        <f>Q195*H195</f>
        <v>0</v>
      </c>
      <c r="S195" s="167">
        <v>0</v>
      </c>
      <c r="T195" s="168">
        <f>S195*H195</f>
        <v>0</v>
      </c>
      <c r="AR195" s="18" t="s">
        <v>206</v>
      </c>
      <c r="AT195" s="18" t="s">
        <v>201</v>
      </c>
      <c r="AU195" s="18" t="s">
        <v>88</v>
      </c>
      <c r="AY195" s="18" t="s">
        <v>200</v>
      </c>
      <c r="BE195" s="169">
        <f>IF(N195="základní",J195,0)</f>
        <v>0</v>
      </c>
      <c r="BF195" s="169">
        <f>IF(N195="snížená",J195,0)</f>
        <v>0</v>
      </c>
      <c r="BG195" s="169">
        <f>IF(N195="zákl. přenesená",J195,0)</f>
        <v>0</v>
      </c>
      <c r="BH195" s="169">
        <f>IF(N195="sníž. přenesená",J195,0)</f>
        <v>0</v>
      </c>
      <c r="BI195" s="169">
        <f>IF(N195="nulová",J195,0)</f>
        <v>0</v>
      </c>
      <c r="BJ195" s="18" t="s">
        <v>23</v>
      </c>
      <c r="BK195" s="169">
        <f>ROUND(I195*H195,2)</f>
        <v>0</v>
      </c>
      <c r="BL195" s="18" t="s">
        <v>206</v>
      </c>
      <c r="BM195" s="18" t="s">
        <v>1650</v>
      </c>
    </row>
    <row r="196" spans="2:47" s="1" customFormat="1" ht="22.5" customHeight="1">
      <c r="B196" s="35"/>
      <c r="D196" s="170" t="s">
        <v>392</v>
      </c>
      <c r="F196" s="201" t="s">
        <v>1649</v>
      </c>
      <c r="I196" s="133"/>
      <c r="L196" s="35"/>
      <c r="M196" s="64"/>
      <c r="N196" s="36"/>
      <c r="O196" s="36"/>
      <c r="P196" s="36"/>
      <c r="Q196" s="36"/>
      <c r="R196" s="36"/>
      <c r="S196" s="36"/>
      <c r="T196" s="65"/>
      <c r="AT196" s="18" t="s">
        <v>392</v>
      </c>
      <c r="AU196" s="18" t="s">
        <v>88</v>
      </c>
    </row>
    <row r="197" spans="2:65" s="1" customFormat="1" ht="22.5" customHeight="1">
      <c r="B197" s="157"/>
      <c r="C197" s="158" t="s">
        <v>603</v>
      </c>
      <c r="D197" s="158" t="s">
        <v>201</v>
      </c>
      <c r="E197" s="159" t="s">
        <v>1651</v>
      </c>
      <c r="F197" s="160" t="s">
        <v>1652</v>
      </c>
      <c r="G197" s="161" t="s">
        <v>840</v>
      </c>
      <c r="H197" s="162">
        <v>115</v>
      </c>
      <c r="I197" s="163"/>
      <c r="J197" s="164">
        <f>ROUND(I197*H197,2)</f>
        <v>0</v>
      </c>
      <c r="K197" s="160" t="s">
        <v>78</v>
      </c>
      <c r="L197" s="35"/>
      <c r="M197" s="165" t="s">
        <v>78</v>
      </c>
      <c r="N197" s="166" t="s">
        <v>50</v>
      </c>
      <c r="O197" s="36"/>
      <c r="P197" s="167">
        <f>O197*H197</f>
        <v>0</v>
      </c>
      <c r="Q197" s="167">
        <v>0</v>
      </c>
      <c r="R197" s="167">
        <f>Q197*H197</f>
        <v>0</v>
      </c>
      <c r="S197" s="167">
        <v>0</v>
      </c>
      <c r="T197" s="168">
        <f>S197*H197</f>
        <v>0</v>
      </c>
      <c r="AR197" s="18" t="s">
        <v>206</v>
      </c>
      <c r="AT197" s="18" t="s">
        <v>201</v>
      </c>
      <c r="AU197" s="18" t="s">
        <v>88</v>
      </c>
      <c r="AY197" s="18" t="s">
        <v>200</v>
      </c>
      <c r="BE197" s="169">
        <f>IF(N197="základní",J197,0)</f>
        <v>0</v>
      </c>
      <c r="BF197" s="169">
        <f>IF(N197="snížená",J197,0)</f>
        <v>0</v>
      </c>
      <c r="BG197" s="169">
        <f>IF(N197="zákl. přenesená",J197,0)</f>
        <v>0</v>
      </c>
      <c r="BH197" s="169">
        <f>IF(N197="sníž. přenesená",J197,0)</f>
        <v>0</v>
      </c>
      <c r="BI197" s="169">
        <f>IF(N197="nulová",J197,0)</f>
        <v>0</v>
      </c>
      <c r="BJ197" s="18" t="s">
        <v>23</v>
      </c>
      <c r="BK197" s="169">
        <f>ROUND(I197*H197,2)</f>
        <v>0</v>
      </c>
      <c r="BL197" s="18" t="s">
        <v>206</v>
      </c>
      <c r="BM197" s="18" t="s">
        <v>1653</v>
      </c>
    </row>
    <row r="198" spans="2:47" s="1" customFormat="1" ht="22.5" customHeight="1">
      <c r="B198" s="35"/>
      <c r="D198" s="170" t="s">
        <v>392</v>
      </c>
      <c r="F198" s="201" t="s">
        <v>1652</v>
      </c>
      <c r="I198" s="133"/>
      <c r="L198" s="35"/>
      <c r="M198" s="64"/>
      <c r="N198" s="36"/>
      <c r="O198" s="36"/>
      <c r="P198" s="36"/>
      <c r="Q198" s="36"/>
      <c r="R198" s="36"/>
      <c r="S198" s="36"/>
      <c r="T198" s="65"/>
      <c r="AT198" s="18" t="s">
        <v>392</v>
      </c>
      <c r="AU198" s="18" t="s">
        <v>88</v>
      </c>
    </row>
    <row r="199" spans="2:65" s="1" customFormat="1" ht="22.5" customHeight="1">
      <c r="B199" s="157"/>
      <c r="C199" s="158" t="s">
        <v>137</v>
      </c>
      <c r="D199" s="158" t="s">
        <v>201</v>
      </c>
      <c r="E199" s="159" t="s">
        <v>1654</v>
      </c>
      <c r="F199" s="160" t="s">
        <v>1655</v>
      </c>
      <c r="G199" s="161" t="s">
        <v>1325</v>
      </c>
      <c r="H199" s="162">
        <v>85</v>
      </c>
      <c r="I199" s="163"/>
      <c r="J199" s="164">
        <f>ROUND(I199*H199,2)</f>
        <v>0</v>
      </c>
      <c r="K199" s="160" t="s">
        <v>78</v>
      </c>
      <c r="L199" s="35"/>
      <c r="M199" s="165" t="s">
        <v>78</v>
      </c>
      <c r="N199" s="166" t="s">
        <v>50</v>
      </c>
      <c r="O199" s="36"/>
      <c r="P199" s="167">
        <f>O199*H199</f>
        <v>0</v>
      </c>
      <c r="Q199" s="167">
        <v>0</v>
      </c>
      <c r="R199" s="167">
        <f>Q199*H199</f>
        <v>0</v>
      </c>
      <c r="S199" s="167">
        <v>0</v>
      </c>
      <c r="T199" s="168">
        <f>S199*H199</f>
        <v>0</v>
      </c>
      <c r="AR199" s="18" t="s">
        <v>206</v>
      </c>
      <c r="AT199" s="18" t="s">
        <v>201</v>
      </c>
      <c r="AU199" s="18" t="s">
        <v>88</v>
      </c>
      <c r="AY199" s="18" t="s">
        <v>200</v>
      </c>
      <c r="BE199" s="169">
        <f>IF(N199="základní",J199,0)</f>
        <v>0</v>
      </c>
      <c r="BF199" s="169">
        <f>IF(N199="snížená",J199,0)</f>
        <v>0</v>
      </c>
      <c r="BG199" s="169">
        <f>IF(N199="zákl. přenesená",J199,0)</f>
        <v>0</v>
      </c>
      <c r="BH199" s="169">
        <f>IF(N199="sníž. přenesená",J199,0)</f>
        <v>0</v>
      </c>
      <c r="BI199" s="169">
        <f>IF(N199="nulová",J199,0)</f>
        <v>0</v>
      </c>
      <c r="BJ199" s="18" t="s">
        <v>23</v>
      </c>
      <c r="BK199" s="169">
        <f>ROUND(I199*H199,2)</f>
        <v>0</v>
      </c>
      <c r="BL199" s="18" t="s">
        <v>206</v>
      </c>
      <c r="BM199" s="18" t="s">
        <v>1656</v>
      </c>
    </row>
    <row r="200" spans="2:47" s="1" customFormat="1" ht="22.5" customHeight="1">
      <c r="B200" s="35"/>
      <c r="D200" s="170" t="s">
        <v>392</v>
      </c>
      <c r="F200" s="201" t="s">
        <v>1655</v>
      </c>
      <c r="I200" s="133"/>
      <c r="L200" s="35"/>
      <c r="M200" s="64"/>
      <c r="N200" s="36"/>
      <c r="O200" s="36"/>
      <c r="P200" s="36"/>
      <c r="Q200" s="36"/>
      <c r="R200" s="36"/>
      <c r="S200" s="36"/>
      <c r="T200" s="65"/>
      <c r="AT200" s="18" t="s">
        <v>392</v>
      </c>
      <c r="AU200" s="18" t="s">
        <v>88</v>
      </c>
    </row>
    <row r="201" spans="2:65" s="1" customFormat="1" ht="22.5" customHeight="1">
      <c r="B201" s="157"/>
      <c r="C201" s="158" t="s">
        <v>611</v>
      </c>
      <c r="D201" s="158" t="s">
        <v>201</v>
      </c>
      <c r="E201" s="159" t="s">
        <v>1657</v>
      </c>
      <c r="F201" s="160" t="s">
        <v>1658</v>
      </c>
      <c r="G201" s="161" t="s">
        <v>1325</v>
      </c>
      <c r="H201" s="162">
        <v>17</v>
      </c>
      <c r="I201" s="163"/>
      <c r="J201" s="164">
        <f>ROUND(I201*H201,2)</f>
        <v>0</v>
      </c>
      <c r="K201" s="160" t="s">
        <v>78</v>
      </c>
      <c r="L201" s="35"/>
      <c r="M201" s="165" t="s">
        <v>78</v>
      </c>
      <c r="N201" s="166" t="s">
        <v>50</v>
      </c>
      <c r="O201" s="36"/>
      <c r="P201" s="167">
        <f>O201*H201</f>
        <v>0</v>
      </c>
      <c r="Q201" s="167">
        <v>0</v>
      </c>
      <c r="R201" s="167">
        <f>Q201*H201</f>
        <v>0</v>
      </c>
      <c r="S201" s="167">
        <v>0</v>
      </c>
      <c r="T201" s="168">
        <f>S201*H201</f>
        <v>0</v>
      </c>
      <c r="AR201" s="18" t="s">
        <v>206</v>
      </c>
      <c r="AT201" s="18" t="s">
        <v>201</v>
      </c>
      <c r="AU201" s="18" t="s">
        <v>88</v>
      </c>
      <c r="AY201" s="18" t="s">
        <v>200</v>
      </c>
      <c r="BE201" s="169">
        <f>IF(N201="základní",J201,0)</f>
        <v>0</v>
      </c>
      <c r="BF201" s="169">
        <f>IF(N201="snížená",J201,0)</f>
        <v>0</v>
      </c>
      <c r="BG201" s="169">
        <f>IF(N201="zákl. přenesená",J201,0)</f>
        <v>0</v>
      </c>
      <c r="BH201" s="169">
        <f>IF(N201="sníž. přenesená",J201,0)</f>
        <v>0</v>
      </c>
      <c r="BI201" s="169">
        <f>IF(N201="nulová",J201,0)</f>
        <v>0</v>
      </c>
      <c r="BJ201" s="18" t="s">
        <v>23</v>
      </c>
      <c r="BK201" s="169">
        <f>ROUND(I201*H201,2)</f>
        <v>0</v>
      </c>
      <c r="BL201" s="18" t="s">
        <v>206</v>
      </c>
      <c r="BM201" s="18" t="s">
        <v>1659</v>
      </c>
    </row>
    <row r="202" spans="2:47" s="1" customFormat="1" ht="22.5" customHeight="1">
      <c r="B202" s="35"/>
      <c r="D202" s="170" t="s">
        <v>392</v>
      </c>
      <c r="F202" s="201" t="s">
        <v>1658</v>
      </c>
      <c r="I202" s="133"/>
      <c r="L202" s="35"/>
      <c r="M202" s="64"/>
      <c r="N202" s="36"/>
      <c r="O202" s="36"/>
      <c r="P202" s="36"/>
      <c r="Q202" s="36"/>
      <c r="R202" s="36"/>
      <c r="S202" s="36"/>
      <c r="T202" s="65"/>
      <c r="AT202" s="18" t="s">
        <v>392</v>
      </c>
      <c r="AU202" s="18" t="s">
        <v>88</v>
      </c>
    </row>
    <row r="203" spans="2:65" s="1" customFormat="1" ht="22.5" customHeight="1">
      <c r="B203" s="157"/>
      <c r="C203" s="158" t="s">
        <v>615</v>
      </c>
      <c r="D203" s="158" t="s">
        <v>201</v>
      </c>
      <c r="E203" s="159" t="s">
        <v>1660</v>
      </c>
      <c r="F203" s="160" t="s">
        <v>1661</v>
      </c>
      <c r="G203" s="161" t="s">
        <v>1325</v>
      </c>
      <c r="H203" s="162">
        <v>12</v>
      </c>
      <c r="I203" s="163"/>
      <c r="J203" s="164">
        <f>ROUND(I203*H203,2)</f>
        <v>0</v>
      </c>
      <c r="K203" s="160" t="s">
        <v>78</v>
      </c>
      <c r="L203" s="35"/>
      <c r="M203" s="165" t="s">
        <v>78</v>
      </c>
      <c r="N203" s="166" t="s">
        <v>50</v>
      </c>
      <c r="O203" s="36"/>
      <c r="P203" s="167">
        <f>O203*H203</f>
        <v>0</v>
      </c>
      <c r="Q203" s="167">
        <v>0</v>
      </c>
      <c r="R203" s="167">
        <f>Q203*H203</f>
        <v>0</v>
      </c>
      <c r="S203" s="167">
        <v>0</v>
      </c>
      <c r="T203" s="168">
        <f>S203*H203</f>
        <v>0</v>
      </c>
      <c r="AR203" s="18" t="s">
        <v>206</v>
      </c>
      <c r="AT203" s="18" t="s">
        <v>201</v>
      </c>
      <c r="AU203" s="18" t="s">
        <v>88</v>
      </c>
      <c r="AY203" s="18" t="s">
        <v>200</v>
      </c>
      <c r="BE203" s="169">
        <f>IF(N203="základní",J203,0)</f>
        <v>0</v>
      </c>
      <c r="BF203" s="169">
        <f>IF(N203="snížená",J203,0)</f>
        <v>0</v>
      </c>
      <c r="BG203" s="169">
        <f>IF(N203="zákl. přenesená",J203,0)</f>
        <v>0</v>
      </c>
      <c r="BH203" s="169">
        <f>IF(N203="sníž. přenesená",J203,0)</f>
        <v>0</v>
      </c>
      <c r="BI203" s="169">
        <f>IF(N203="nulová",J203,0)</f>
        <v>0</v>
      </c>
      <c r="BJ203" s="18" t="s">
        <v>23</v>
      </c>
      <c r="BK203" s="169">
        <f>ROUND(I203*H203,2)</f>
        <v>0</v>
      </c>
      <c r="BL203" s="18" t="s">
        <v>206</v>
      </c>
      <c r="BM203" s="18" t="s">
        <v>1662</v>
      </c>
    </row>
    <row r="204" spans="2:47" s="1" customFormat="1" ht="22.5" customHeight="1">
      <c r="B204" s="35"/>
      <c r="D204" s="170" t="s">
        <v>392</v>
      </c>
      <c r="F204" s="201" t="s">
        <v>1661</v>
      </c>
      <c r="I204" s="133"/>
      <c r="L204" s="35"/>
      <c r="M204" s="64"/>
      <c r="N204" s="36"/>
      <c r="O204" s="36"/>
      <c r="P204" s="36"/>
      <c r="Q204" s="36"/>
      <c r="R204" s="36"/>
      <c r="S204" s="36"/>
      <c r="T204" s="65"/>
      <c r="AT204" s="18" t="s">
        <v>392</v>
      </c>
      <c r="AU204" s="18" t="s">
        <v>88</v>
      </c>
    </row>
    <row r="205" spans="2:65" s="1" customFormat="1" ht="22.5" customHeight="1">
      <c r="B205" s="157"/>
      <c r="C205" s="158" t="s">
        <v>620</v>
      </c>
      <c r="D205" s="158" t="s">
        <v>201</v>
      </c>
      <c r="E205" s="159" t="s">
        <v>1663</v>
      </c>
      <c r="F205" s="160" t="s">
        <v>1664</v>
      </c>
      <c r="G205" s="161" t="s">
        <v>1325</v>
      </c>
      <c r="H205" s="162">
        <v>12</v>
      </c>
      <c r="I205" s="163"/>
      <c r="J205" s="164">
        <f>ROUND(I205*H205,2)</f>
        <v>0</v>
      </c>
      <c r="K205" s="160" t="s">
        <v>78</v>
      </c>
      <c r="L205" s="35"/>
      <c r="M205" s="165" t="s">
        <v>78</v>
      </c>
      <c r="N205" s="166" t="s">
        <v>50</v>
      </c>
      <c r="O205" s="36"/>
      <c r="P205" s="167">
        <f>O205*H205</f>
        <v>0</v>
      </c>
      <c r="Q205" s="167">
        <v>0</v>
      </c>
      <c r="R205" s="167">
        <f>Q205*H205</f>
        <v>0</v>
      </c>
      <c r="S205" s="167">
        <v>0</v>
      </c>
      <c r="T205" s="168">
        <f>S205*H205</f>
        <v>0</v>
      </c>
      <c r="AR205" s="18" t="s">
        <v>206</v>
      </c>
      <c r="AT205" s="18" t="s">
        <v>201</v>
      </c>
      <c r="AU205" s="18" t="s">
        <v>88</v>
      </c>
      <c r="AY205" s="18" t="s">
        <v>200</v>
      </c>
      <c r="BE205" s="169">
        <f>IF(N205="základní",J205,0)</f>
        <v>0</v>
      </c>
      <c r="BF205" s="169">
        <f>IF(N205="snížená",J205,0)</f>
        <v>0</v>
      </c>
      <c r="BG205" s="169">
        <f>IF(N205="zákl. přenesená",J205,0)</f>
        <v>0</v>
      </c>
      <c r="BH205" s="169">
        <f>IF(N205="sníž. přenesená",J205,0)</f>
        <v>0</v>
      </c>
      <c r="BI205" s="169">
        <f>IF(N205="nulová",J205,0)</f>
        <v>0</v>
      </c>
      <c r="BJ205" s="18" t="s">
        <v>23</v>
      </c>
      <c r="BK205" s="169">
        <f>ROUND(I205*H205,2)</f>
        <v>0</v>
      </c>
      <c r="BL205" s="18" t="s">
        <v>206</v>
      </c>
      <c r="BM205" s="18" t="s">
        <v>1665</v>
      </c>
    </row>
    <row r="206" spans="2:47" s="1" customFormat="1" ht="22.5" customHeight="1">
      <c r="B206" s="35"/>
      <c r="D206" s="170" t="s">
        <v>392</v>
      </c>
      <c r="F206" s="201" t="s">
        <v>1664</v>
      </c>
      <c r="I206" s="133"/>
      <c r="L206" s="35"/>
      <c r="M206" s="64"/>
      <c r="N206" s="36"/>
      <c r="O206" s="36"/>
      <c r="P206" s="36"/>
      <c r="Q206" s="36"/>
      <c r="R206" s="36"/>
      <c r="S206" s="36"/>
      <c r="T206" s="65"/>
      <c r="AT206" s="18" t="s">
        <v>392</v>
      </c>
      <c r="AU206" s="18" t="s">
        <v>88</v>
      </c>
    </row>
    <row r="207" spans="2:65" s="1" customFormat="1" ht="22.5" customHeight="1">
      <c r="B207" s="157"/>
      <c r="C207" s="158" t="s">
        <v>627</v>
      </c>
      <c r="D207" s="158" t="s">
        <v>201</v>
      </c>
      <c r="E207" s="159" t="s">
        <v>1666</v>
      </c>
      <c r="F207" s="160" t="s">
        <v>1667</v>
      </c>
      <c r="G207" s="161" t="s">
        <v>1325</v>
      </c>
      <c r="H207" s="162">
        <v>2</v>
      </c>
      <c r="I207" s="163"/>
      <c r="J207" s="164">
        <f>ROUND(I207*H207,2)</f>
        <v>0</v>
      </c>
      <c r="K207" s="160" t="s">
        <v>78</v>
      </c>
      <c r="L207" s="35"/>
      <c r="M207" s="165" t="s">
        <v>78</v>
      </c>
      <c r="N207" s="166" t="s">
        <v>50</v>
      </c>
      <c r="O207" s="36"/>
      <c r="P207" s="167">
        <f>O207*H207</f>
        <v>0</v>
      </c>
      <c r="Q207" s="167">
        <v>0</v>
      </c>
      <c r="R207" s="167">
        <f>Q207*H207</f>
        <v>0</v>
      </c>
      <c r="S207" s="167">
        <v>0</v>
      </c>
      <c r="T207" s="168">
        <f>S207*H207</f>
        <v>0</v>
      </c>
      <c r="AR207" s="18" t="s">
        <v>206</v>
      </c>
      <c r="AT207" s="18" t="s">
        <v>201</v>
      </c>
      <c r="AU207" s="18" t="s">
        <v>88</v>
      </c>
      <c r="AY207" s="18" t="s">
        <v>200</v>
      </c>
      <c r="BE207" s="169">
        <f>IF(N207="základní",J207,0)</f>
        <v>0</v>
      </c>
      <c r="BF207" s="169">
        <f>IF(N207="snížená",J207,0)</f>
        <v>0</v>
      </c>
      <c r="BG207" s="169">
        <f>IF(N207="zákl. přenesená",J207,0)</f>
        <v>0</v>
      </c>
      <c r="BH207" s="169">
        <f>IF(N207="sníž. přenesená",J207,0)</f>
        <v>0</v>
      </c>
      <c r="BI207" s="169">
        <f>IF(N207="nulová",J207,0)</f>
        <v>0</v>
      </c>
      <c r="BJ207" s="18" t="s">
        <v>23</v>
      </c>
      <c r="BK207" s="169">
        <f>ROUND(I207*H207,2)</f>
        <v>0</v>
      </c>
      <c r="BL207" s="18" t="s">
        <v>206</v>
      </c>
      <c r="BM207" s="18" t="s">
        <v>1668</v>
      </c>
    </row>
    <row r="208" spans="2:47" s="1" customFormat="1" ht="22.5" customHeight="1">
      <c r="B208" s="35"/>
      <c r="D208" s="170" t="s">
        <v>392</v>
      </c>
      <c r="F208" s="201" t="s">
        <v>1667</v>
      </c>
      <c r="I208" s="133"/>
      <c r="L208" s="35"/>
      <c r="M208" s="64"/>
      <c r="N208" s="36"/>
      <c r="O208" s="36"/>
      <c r="P208" s="36"/>
      <c r="Q208" s="36"/>
      <c r="R208" s="36"/>
      <c r="S208" s="36"/>
      <c r="T208" s="65"/>
      <c r="AT208" s="18" t="s">
        <v>392</v>
      </c>
      <c r="AU208" s="18" t="s">
        <v>88</v>
      </c>
    </row>
    <row r="209" spans="2:65" s="1" customFormat="1" ht="22.5" customHeight="1">
      <c r="B209" s="157"/>
      <c r="C209" s="158" t="s">
        <v>631</v>
      </c>
      <c r="D209" s="158" t="s">
        <v>201</v>
      </c>
      <c r="E209" s="159" t="s">
        <v>1669</v>
      </c>
      <c r="F209" s="160" t="s">
        <v>1670</v>
      </c>
      <c r="G209" s="161" t="s">
        <v>1325</v>
      </c>
      <c r="H209" s="162">
        <v>22</v>
      </c>
      <c r="I209" s="163"/>
      <c r="J209" s="164">
        <f>ROUND(I209*H209,2)</f>
        <v>0</v>
      </c>
      <c r="K209" s="160" t="s">
        <v>78</v>
      </c>
      <c r="L209" s="35"/>
      <c r="M209" s="165" t="s">
        <v>78</v>
      </c>
      <c r="N209" s="166" t="s">
        <v>50</v>
      </c>
      <c r="O209" s="36"/>
      <c r="P209" s="167">
        <f>O209*H209</f>
        <v>0</v>
      </c>
      <c r="Q209" s="167">
        <v>0</v>
      </c>
      <c r="R209" s="167">
        <f>Q209*H209</f>
        <v>0</v>
      </c>
      <c r="S209" s="167">
        <v>0</v>
      </c>
      <c r="T209" s="168">
        <f>S209*H209</f>
        <v>0</v>
      </c>
      <c r="AR209" s="18" t="s">
        <v>206</v>
      </c>
      <c r="AT209" s="18" t="s">
        <v>201</v>
      </c>
      <c r="AU209" s="18" t="s">
        <v>88</v>
      </c>
      <c r="AY209" s="18" t="s">
        <v>200</v>
      </c>
      <c r="BE209" s="169">
        <f>IF(N209="základní",J209,0)</f>
        <v>0</v>
      </c>
      <c r="BF209" s="169">
        <f>IF(N209="snížená",J209,0)</f>
        <v>0</v>
      </c>
      <c r="BG209" s="169">
        <f>IF(N209="zákl. přenesená",J209,0)</f>
        <v>0</v>
      </c>
      <c r="BH209" s="169">
        <f>IF(N209="sníž. přenesená",J209,0)</f>
        <v>0</v>
      </c>
      <c r="BI209" s="169">
        <f>IF(N209="nulová",J209,0)</f>
        <v>0</v>
      </c>
      <c r="BJ209" s="18" t="s">
        <v>23</v>
      </c>
      <c r="BK209" s="169">
        <f>ROUND(I209*H209,2)</f>
        <v>0</v>
      </c>
      <c r="BL209" s="18" t="s">
        <v>206</v>
      </c>
      <c r="BM209" s="18" t="s">
        <v>1671</v>
      </c>
    </row>
    <row r="210" spans="2:47" s="1" customFormat="1" ht="22.5" customHeight="1">
      <c r="B210" s="35"/>
      <c r="D210" s="170" t="s">
        <v>392</v>
      </c>
      <c r="F210" s="201" t="s">
        <v>1670</v>
      </c>
      <c r="I210" s="133"/>
      <c r="L210" s="35"/>
      <c r="M210" s="64"/>
      <c r="N210" s="36"/>
      <c r="O210" s="36"/>
      <c r="P210" s="36"/>
      <c r="Q210" s="36"/>
      <c r="R210" s="36"/>
      <c r="S210" s="36"/>
      <c r="T210" s="65"/>
      <c r="AT210" s="18" t="s">
        <v>392</v>
      </c>
      <c r="AU210" s="18" t="s">
        <v>88</v>
      </c>
    </row>
    <row r="211" spans="2:65" s="1" customFormat="1" ht="22.5" customHeight="1">
      <c r="B211" s="157"/>
      <c r="C211" s="158" t="s">
        <v>636</v>
      </c>
      <c r="D211" s="158" t="s">
        <v>201</v>
      </c>
      <c r="E211" s="159" t="s">
        <v>1672</v>
      </c>
      <c r="F211" s="160" t="s">
        <v>1673</v>
      </c>
      <c r="G211" s="161" t="s">
        <v>1325</v>
      </c>
      <c r="H211" s="162">
        <v>12</v>
      </c>
      <c r="I211" s="163"/>
      <c r="J211" s="164">
        <f>ROUND(I211*H211,2)</f>
        <v>0</v>
      </c>
      <c r="K211" s="160" t="s">
        <v>78</v>
      </c>
      <c r="L211" s="35"/>
      <c r="M211" s="165" t="s">
        <v>78</v>
      </c>
      <c r="N211" s="166" t="s">
        <v>50</v>
      </c>
      <c r="O211" s="36"/>
      <c r="P211" s="167">
        <f>O211*H211</f>
        <v>0</v>
      </c>
      <c r="Q211" s="167">
        <v>0</v>
      </c>
      <c r="R211" s="167">
        <f>Q211*H211</f>
        <v>0</v>
      </c>
      <c r="S211" s="167">
        <v>0</v>
      </c>
      <c r="T211" s="168">
        <f>S211*H211</f>
        <v>0</v>
      </c>
      <c r="AR211" s="18" t="s">
        <v>206</v>
      </c>
      <c r="AT211" s="18" t="s">
        <v>201</v>
      </c>
      <c r="AU211" s="18" t="s">
        <v>88</v>
      </c>
      <c r="AY211" s="18" t="s">
        <v>200</v>
      </c>
      <c r="BE211" s="169">
        <f>IF(N211="základní",J211,0)</f>
        <v>0</v>
      </c>
      <c r="BF211" s="169">
        <f>IF(N211="snížená",J211,0)</f>
        <v>0</v>
      </c>
      <c r="BG211" s="169">
        <f>IF(N211="zákl. přenesená",J211,0)</f>
        <v>0</v>
      </c>
      <c r="BH211" s="169">
        <f>IF(N211="sníž. přenesená",J211,0)</f>
        <v>0</v>
      </c>
      <c r="BI211" s="169">
        <f>IF(N211="nulová",J211,0)</f>
        <v>0</v>
      </c>
      <c r="BJ211" s="18" t="s">
        <v>23</v>
      </c>
      <c r="BK211" s="169">
        <f>ROUND(I211*H211,2)</f>
        <v>0</v>
      </c>
      <c r="BL211" s="18" t="s">
        <v>206</v>
      </c>
      <c r="BM211" s="18" t="s">
        <v>1674</v>
      </c>
    </row>
    <row r="212" spans="2:47" s="1" customFormat="1" ht="22.5" customHeight="1">
      <c r="B212" s="35"/>
      <c r="D212" s="170" t="s">
        <v>392</v>
      </c>
      <c r="F212" s="201" t="s">
        <v>1673</v>
      </c>
      <c r="I212" s="133"/>
      <c r="L212" s="35"/>
      <c r="M212" s="64"/>
      <c r="N212" s="36"/>
      <c r="O212" s="36"/>
      <c r="P212" s="36"/>
      <c r="Q212" s="36"/>
      <c r="R212" s="36"/>
      <c r="S212" s="36"/>
      <c r="T212" s="65"/>
      <c r="AT212" s="18" t="s">
        <v>392</v>
      </c>
      <c r="AU212" s="18" t="s">
        <v>88</v>
      </c>
    </row>
    <row r="213" spans="2:65" s="1" customFormat="1" ht="22.5" customHeight="1">
      <c r="B213" s="157"/>
      <c r="C213" s="158" t="s">
        <v>640</v>
      </c>
      <c r="D213" s="158" t="s">
        <v>201</v>
      </c>
      <c r="E213" s="159" t="s">
        <v>1675</v>
      </c>
      <c r="F213" s="160" t="s">
        <v>1676</v>
      </c>
      <c r="G213" s="161" t="s">
        <v>1325</v>
      </c>
      <c r="H213" s="162">
        <v>6</v>
      </c>
      <c r="I213" s="163"/>
      <c r="J213" s="164">
        <f>ROUND(I213*H213,2)</f>
        <v>0</v>
      </c>
      <c r="K213" s="160" t="s">
        <v>78</v>
      </c>
      <c r="L213" s="35"/>
      <c r="M213" s="165" t="s">
        <v>78</v>
      </c>
      <c r="N213" s="166" t="s">
        <v>50</v>
      </c>
      <c r="O213" s="36"/>
      <c r="P213" s="167">
        <f>O213*H213</f>
        <v>0</v>
      </c>
      <c r="Q213" s="167">
        <v>0</v>
      </c>
      <c r="R213" s="167">
        <f>Q213*H213</f>
        <v>0</v>
      </c>
      <c r="S213" s="167">
        <v>0</v>
      </c>
      <c r="T213" s="168">
        <f>S213*H213</f>
        <v>0</v>
      </c>
      <c r="AR213" s="18" t="s">
        <v>206</v>
      </c>
      <c r="AT213" s="18" t="s">
        <v>201</v>
      </c>
      <c r="AU213" s="18" t="s">
        <v>88</v>
      </c>
      <c r="AY213" s="18" t="s">
        <v>200</v>
      </c>
      <c r="BE213" s="169">
        <f>IF(N213="základní",J213,0)</f>
        <v>0</v>
      </c>
      <c r="BF213" s="169">
        <f>IF(N213="snížená",J213,0)</f>
        <v>0</v>
      </c>
      <c r="BG213" s="169">
        <f>IF(N213="zákl. přenesená",J213,0)</f>
        <v>0</v>
      </c>
      <c r="BH213" s="169">
        <f>IF(N213="sníž. přenesená",J213,0)</f>
        <v>0</v>
      </c>
      <c r="BI213" s="169">
        <f>IF(N213="nulová",J213,0)</f>
        <v>0</v>
      </c>
      <c r="BJ213" s="18" t="s">
        <v>23</v>
      </c>
      <c r="BK213" s="169">
        <f>ROUND(I213*H213,2)</f>
        <v>0</v>
      </c>
      <c r="BL213" s="18" t="s">
        <v>206</v>
      </c>
      <c r="BM213" s="18" t="s">
        <v>1677</v>
      </c>
    </row>
    <row r="214" spans="2:47" s="1" customFormat="1" ht="22.5" customHeight="1">
      <c r="B214" s="35"/>
      <c r="D214" s="170" t="s">
        <v>392</v>
      </c>
      <c r="F214" s="201" t="s">
        <v>1676</v>
      </c>
      <c r="I214" s="133"/>
      <c r="L214" s="35"/>
      <c r="M214" s="64"/>
      <c r="N214" s="36"/>
      <c r="O214" s="36"/>
      <c r="P214" s="36"/>
      <c r="Q214" s="36"/>
      <c r="R214" s="36"/>
      <c r="S214" s="36"/>
      <c r="T214" s="65"/>
      <c r="AT214" s="18" t="s">
        <v>392</v>
      </c>
      <c r="AU214" s="18" t="s">
        <v>88</v>
      </c>
    </row>
    <row r="215" spans="2:65" s="1" customFormat="1" ht="22.5" customHeight="1">
      <c r="B215" s="157"/>
      <c r="C215" s="158" t="s">
        <v>135</v>
      </c>
      <c r="D215" s="158" t="s">
        <v>201</v>
      </c>
      <c r="E215" s="159" t="s">
        <v>1678</v>
      </c>
      <c r="F215" s="160" t="s">
        <v>1679</v>
      </c>
      <c r="G215" s="161" t="s">
        <v>1325</v>
      </c>
      <c r="H215" s="162">
        <v>6</v>
      </c>
      <c r="I215" s="163"/>
      <c r="J215" s="164">
        <f>ROUND(I215*H215,2)</f>
        <v>0</v>
      </c>
      <c r="K215" s="160" t="s">
        <v>78</v>
      </c>
      <c r="L215" s="35"/>
      <c r="M215" s="165" t="s">
        <v>78</v>
      </c>
      <c r="N215" s="166" t="s">
        <v>50</v>
      </c>
      <c r="O215" s="36"/>
      <c r="P215" s="167">
        <f>O215*H215</f>
        <v>0</v>
      </c>
      <c r="Q215" s="167">
        <v>0</v>
      </c>
      <c r="R215" s="167">
        <f>Q215*H215</f>
        <v>0</v>
      </c>
      <c r="S215" s="167">
        <v>0</v>
      </c>
      <c r="T215" s="168">
        <f>S215*H215</f>
        <v>0</v>
      </c>
      <c r="AR215" s="18" t="s">
        <v>206</v>
      </c>
      <c r="AT215" s="18" t="s">
        <v>201</v>
      </c>
      <c r="AU215" s="18" t="s">
        <v>88</v>
      </c>
      <c r="AY215" s="18" t="s">
        <v>200</v>
      </c>
      <c r="BE215" s="169">
        <f>IF(N215="základní",J215,0)</f>
        <v>0</v>
      </c>
      <c r="BF215" s="169">
        <f>IF(N215="snížená",J215,0)</f>
        <v>0</v>
      </c>
      <c r="BG215" s="169">
        <f>IF(N215="zákl. přenesená",J215,0)</f>
        <v>0</v>
      </c>
      <c r="BH215" s="169">
        <f>IF(N215="sníž. přenesená",J215,0)</f>
        <v>0</v>
      </c>
      <c r="BI215" s="169">
        <f>IF(N215="nulová",J215,0)</f>
        <v>0</v>
      </c>
      <c r="BJ215" s="18" t="s">
        <v>23</v>
      </c>
      <c r="BK215" s="169">
        <f>ROUND(I215*H215,2)</f>
        <v>0</v>
      </c>
      <c r="BL215" s="18" t="s">
        <v>206</v>
      </c>
      <c r="BM215" s="18" t="s">
        <v>1680</v>
      </c>
    </row>
    <row r="216" spans="2:47" s="1" customFormat="1" ht="22.5" customHeight="1">
      <c r="B216" s="35"/>
      <c r="D216" s="170" t="s">
        <v>392</v>
      </c>
      <c r="F216" s="201" t="s">
        <v>1679</v>
      </c>
      <c r="I216" s="133"/>
      <c r="L216" s="35"/>
      <c r="M216" s="64"/>
      <c r="N216" s="36"/>
      <c r="O216" s="36"/>
      <c r="P216" s="36"/>
      <c r="Q216" s="36"/>
      <c r="R216" s="36"/>
      <c r="S216" s="36"/>
      <c r="T216" s="65"/>
      <c r="AT216" s="18" t="s">
        <v>392</v>
      </c>
      <c r="AU216" s="18" t="s">
        <v>88</v>
      </c>
    </row>
    <row r="217" spans="2:65" s="1" customFormat="1" ht="22.5" customHeight="1">
      <c r="B217" s="157"/>
      <c r="C217" s="158" t="s">
        <v>647</v>
      </c>
      <c r="D217" s="158" t="s">
        <v>201</v>
      </c>
      <c r="E217" s="159" t="s">
        <v>1681</v>
      </c>
      <c r="F217" s="160" t="s">
        <v>1682</v>
      </c>
      <c r="G217" s="161" t="s">
        <v>1325</v>
      </c>
      <c r="H217" s="162">
        <v>1</v>
      </c>
      <c r="I217" s="163"/>
      <c r="J217" s="164">
        <f>ROUND(I217*H217,2)</f>
        <v>0</v>
      </c>
      <c r="K217" s="160" t="s">
        <v>78</v>
      </c>
      <c r="L217" s="35"/>
      <c r="M217" s="165" t="s">
        <v>78</v>
      </c>
      <c r="N217" s="166" t="s">
        <v>50</v>
      </c>
      <c r="O217" s="36"/>
      <c r="P217" s="167">
        <f>O217*H217</f>
        <v>0</v>
      </c>
      <c r="Q217" s="167">
        <v>0</v>
      </c>
      <c r="R217" s="167">
        <f>Q217*H217</f>
        <v>0</v>
      </c>
      <c r="S217" s="167">
        <v>0</v>
      </c>
      <c r="T217" s="168">
        <f>S217*H217</f>
        <v>0</v>
      </c>
      <c r="AR217" s="18" t="s">
        <v>206</v>
      </c>
      <c r="AT217" s="18" t="s">
        <v>201</v>
      </c>
      <c r="AU217" s="18" t="s">
        <v>88</v>
      </c>
      <c r="AY217" s="18" t="s">
        <v>200</v>
      </c>
      <c r="BE217" s="169">
        <f>IF(N217="základní",J217,0)</f>
        <v>0</v>
      </c>
      <c r="BF217" s="169">
        <f>IF(N217="snížená",J217,0)</f>
        <v>0</v>
      </c>
      <c r="BG217" s="169">
        <f>IF(N217="zákl. přenesená",J217,0)</f>
        <v>0</v>
      </c>
      <c r="BH217" s="169">
        <f>IF(N217="sníž. přenesená",J217,0)</f>
        <v>0</v>
      </c>
      <c r="BI217" s="169">
        <f>IF(N217="nulová",J217,0)</f>
        <v>0</v>
      </c>
      <c r="BJ217" s="18" t="s">
        <v>23</v>
      </c>
      <c r="BK217" s="169">
        <f>ROUND(I217*H217,2)</f>
        <v>0</v>
      </c>
      <c r="BL217" s="18" t="s">
        <v>206</v>
      </c>
      <c r="BM217" s="18" t="s">
        <v>1683</v>
      </c>
    </row>
    <row r="218" spans="2:47" s="1" customFormat="1" ht="22.5" customHeight="1">
      <c r="B218" s="35"/>
      <c r="D218" s="170" t="s">
        <v>392</v>
      </c>
      <c r="F218" s="201" t="s">
        <v>1682</v>
      </c>
      <c r="I218" s="133"/>
      <c r="L218" s="35"/>
      <c r="M218" s="64"/>
      <c r="N218" s="36"/>
      <c r="O218" s="36"/>
      <c r="P218" s="36"/>
      <c r="Q218" s="36"/>
      <c r="R218" s="36"/>
      <c r="S218" s="36"/>
      <c r="T218" s="65"/>
      <c r="AT218" s="18" t="s">
        <v>392</v>
      </c>
      <c r="AU218" s="18" t="s">
        <v>88</v>
      </c>
    </row>
    <row r="219" spans="2:65" s="1" customFormat="1" ht="22.5" customHeight="1">
      <c r="B219" s="157"/>
      <c r="C219" s="158" t="s">
        <v>654</v>
      </c>
      <c r="D219" s="158" t="s">
        <v>201</v>
      </c>
      <c r="E219" s="159" t="s">
        <v>1684</v>
      </c>
      <c r="F219" s="160" t="s">
        <v>1685</v>
      </c>
      <c r="G219" s="161" t="s">
        <v>1325</v>
      </c>
      <c r="H219" s="162">
        <v>2</v>
      </c>
      <c r="I219" s="163"/>
      <c r="J219" s="164">
        <f>ROUND(I219*H219,2)</f>
        <v>0</v>
      </c>
      <c r="K219" s="160" t="s">
        <v>78</v>
      </c>
      <c r="L219" s="35"/>
      <c r="M219" s="165" t="s">
        <v>78</v>
      </c>
      <c r="N219" s="166" t="s">
        <v>50</v>
      </c>
      <c r="O219" s="36"/>
      <c r="P219" s="167">
        <f>O219*H219</f>
        <v>0</v>
      </c>
      <c r="Q219" s="167">
        <v>0</v>
      </c>
      <c r="R219" s="167">
        <f>Q219*H219</f>
        <v>0</v>
      </c>
      <c r="S219" s="167">
        <v>0</v>
      </c>
      <c r="T219" s="168">
        <f>S219*H219</f>
        <v>0</v>
      </c>
      <c r="AR219" s="18" t="s">
        <v>206</v>
      </c>
      <c r="AT219" s="18" t="s">
        <v>201</v>
      </c>
      <c r="AU219" s="18" t="s">
        <v>88</v>
      </c>
      <c r="AY219" s="18" t="s">
        <v>200</v>
      </c>
      <c r="BE219" s="169">
        <f>IF(N219="základní",J219,0)</f>
        <v>0</v>
      </c>
      <c r="BF219" s="169">
        <f>IF(N219="snížená",J219,0)</f>
        <v>0</v>
      </c>
      <c r="BG219" s="169">
        <f>IF(N219="zákl. přenesená",J219,0)</f>
        <v>0</v>
      </c>
      <c r="BH219" s="169">
        <f>IF(N219="sníž. přenesená",J219,0)</f>
        <v>0</v>
      </c>
      <c r="BI219" s="169">
        <f>IF(N219="nulová",J219,0)</f>
        <v>0</v>
      </c>
      <c r="BJ219" s="18" t="s">
        <v>23</v>
      </c>
      <c r="BK219" s="169">
        <f>ROUND(I219*H219,2)</f>
        <v>0</v>
      </c>
      <c r="BL219" s="18" t="s">
        <v>206</v>
      </c>
      <c r="BM219" s="18" t="s">
        <v>1686</v>
      </c>
    </row>
    <row r="220" spans="2:47" s="1" customFormat="1" ht="22.5" customHeight="1">
      <c r="B220" s="35"/>
      <c r="D220" s="170" t="s">
        <v>392</v>
      </c>
      <c r="F220" s="201" t="s">
        <v>1685</v>
      </c>
      <c r="I220" s="133"/>
      <c r="L220" s="35"/>
      <c r="M220" s="64"/>
      <c r="N220" s="36"/>
      <c r="O220" s="36"/>
      <c r="P220" s="36"/>
      <c r="Q220" s="36"/>
      <c r="R220" s="36"/>
      <c r="S220" s="36"/>
      <c r="T220" s="65"/>
      <c r="AT220" s="18" t="s">
        <v>392</v>
      </c>
      <c r="AU220" s="18" t="s">
        <v>88</v>
      </c>
    </row>
    <row r="221" spans="2:65" s="1" customFormat="1" ht="22.5" customHeight="1">
      <c r="B221" s="157"/>
      <c r="C221" s="158" t="s">
        <v>664</v>
      </c>
      <c r="D221" s="158" t="s">
        <v>201</v>
      </c>
      <c r="E221" s="159" t="s">
        <v>1687</v>
      </c>
      <c r="F221" s="160" t="s">
        <v>1688</v>
      </c>
      <c r="G221" s="161" t="s">
        <v>1325</v>
      </c>
      <c r="H221" s="162">
        <v>6</v>
      </c>
      <c r="I221" s="163"/>
      <c r="J221" s="164">
        <f>ROUND(I221*H221,2)</f>
        <v>0</v>
      </c>
      <c r="K221" s="160" t="s">
        <v>78</v>
      </c>
      <c r="L221" s="35"/>
      <c r="M221" s="165" t="s">
        <v>78</v>
      </c>
      <c r="N221" s="166" t="s">
        <v>50</v>
      </c>
      <c r="O221" s="36"/>
      <c r="P221" s="167">
        <f>O221*H221</f>
        <v>0</v>
      </c>
      <c r="Q221" s="167">
        <v>0</v>
      </c>
      <c r="R221" s="167">
        <f>Q221*H221</f>
        <v>0</v>
      </c>
      <c r="S221" s="167">
        <v>0</v>
      </c>
      <c r="T221" s="168">
        <f>S221*H221</f>
        <v>0</v>
      </c>
      <c r="AR221" s="18" t="s">
        <v>206</v>
      </c>
      <c r="AT221" s="18" t="s">
        <v>201</v>
      </c>
      <c r="AU221" s="18" t="s">
        <v>88</v>
      </c>
      <c r="AY221" s="18" t="s">
        <v>200</v>
      </c>
      <c r="BE221" s="169">
        <f>IF(N221="základní",J221,0)</f>
        <v>0</v>
      </c>
      <c r="BF221" s="169">
        <f>IF(N221="snížená",J221,0)</f>
        <v>0</v>
      </c>
      <c r="BG221" s="169">
        <f>IF(N221="zákl. přenesená",J221,0)</f>
        <v>0</v>
      </c>
      <c r="BH221" s="169">
        <f>IF(N221="sníž. přenesená",J221,0)</f>
        <v>0</v>
      </c>
      <c r="BI221" s="169">
        <f>IF(N221="nulová",J221,0)</f>
        <v>0</v>
      </c>
      <c r="BJ221" s="18" t="s">
        <v>23</v>
      </c>
      <c r="BK221" s="169">
        <f>ROUND(I221*H221,2)</f>
        <v>0</v>
      </c>
      <c r="BL221" s="18" t="s">
        <v>206</v>
      </c>
      <c r="BM221" s="18" t="s">
        <v>1689</v>
      </c>
    </row>
    <row r="222" spans="2:47" s="1" customFormat="1" ht="22.5" customHeight="1">
      <c r="B222" s="35"/>
      <c r="D222" s="170" t="s">
        <v>392</v>
      </c>
      <c r="F222" s="201" t="s">
        <v>1688</v>
      </c>
      <c r="I222" s="133"/>
      <c r="L222" s="35"/>
      <c r="M222" s="64"/>
      <c r="N222" s="36"/>
      <c r="O222" s="36"/>
      <c r="P222" s="36"/>
      <c r="Q222" s="36"/>
      <c r="R222" s="36"/>
      <c r="S222" s="36"/>
      <c r="T222" s="65"/>
      <c r="AT222" s="18" t="s">
        <v>392</v>
      </c>
      <c r="AU222" s="18" t="s">
        <v>88</v>
      </c>
    </row>
    <row r="223" spans="2:65" s="1" customFormat="1" ht="22.5" customHeight="1">
      <c r="B223" s="157"/>
      <c r="C223" s="158" t="s">
        <v>669</v>
      </c>
      <c r="D223" s="158" t="s">
        <v>201</v>
      </c>
      <c r="E223" s="159" t="s">
        <v>1690</v>
      </c>
      <c r="F223" s="160" t="s">
        <v>1691</v>
      </c>
      <c r="G223" s="161" t="s">
        <v>830</v>
      </c>
      <c r="H223" s="162">
        <v>8</v>
      </c>
      <c r="I223" s="163"/>
      <c r="J223" s="164">
        <f>ROUND(I223*H223,2)</f>
        <v>0</v>
      </c>
      <c r="K223" s="160" t="s">
        <v>78</v>
      </c>
      <c r="L223" s="35"/>
      <c r="M223" s="165" t="s">
        <v>78</v>
      </c>
      <c r="N223" s="166" t="s">
        <v>50</v>
      </c>
      <c r="O223" s="36"/>
      <c r="P223" s="167">
        <f>O223*H223</f>
        <v>0</v>
      </c>
      <c r="Q223" s="167">
        <v>0</v>
      </c>
      <c r="R223" s="167">
        <f>Q223*H223</f>
        <v>0</v>
      </c>
      <c r="S223" s="167">
        <v>0</v>
      </c>
      <c r="T223" s="168">
        <f>S223*H223</f>
        <v>0</v>
      </c>
      <c r="AR223" s="18" t="s">
        <v>206</v>
      </c>
      <c r="AT223" s="18" t="s">
        <v>201</v>
      </c>
      <c r="AU223" s="18" t="s">
        <v>88</v>
      </c>
      <c r="AY223" s="18" t="s">
        <v>200</v>
      </c>
      <c r="BE223" s="169">
        <f>IF(N223="základní",J223,0)</f>
        <v>0</v>
      </c>
      <c r="BF223" s="169">
        <f>IF(N223="snížená",J223,0)</f>
        <v>0</v>
      </c>
      <c r="BG223" s="169">
        <f>IF(N223="zákl. přenesená",J223,0)</f>
        <v>0</v>
      </c>
      <c r="BH223" s="169">
        <f>IF(N223="sníž. přenesená",J223,0)</f>
        <v>0</v>
      </c>
      <c r="BI223" s="169">
        <f>IF(N223="nulová",J223,0)</f>
        <v>0</v>
      </c>
      <c r="BJ223" s="18" t="s">
        <v>23</v>
      </c>
      <c r="BK223" s="169">
        <f>ROUND(I223*H223,2)</f>
        <v>0</v>
      </c>
      <c r="BL223" s="18" t="s">
        <v>206</v>
      </c>
      <c r="BM223" s="18" t="s">
        <v>1692</v>
      </c>
    </row>
    <row r="224" spans="2:47" s="1" customFormat="1" ht="22.5" customHeight="1">
      <c r="B224" s="35"/>
      <c r="D224" s="170" t="s">
        <v>392</v>
      </c>
      <c r="F224" s="201" t="s">
        <v>1691</v>
      </c>
      <c r="I224" s="133"/>
      <c r="L224" s="35"/>
      <c r="M224" s="64"/>
      <c r="N224" s="36"/>
      <c r="O224" s="36"/>
      <c r="P224" s="36"/>
      <c r="Q224" s="36"/>
      <c r="R224" s="36"/>
      <c r="S224" s="36"/>
      <c r="T224" s="65"/>
      <c r="AT224" s="18" t="s">
        <v>392</v>
      </c>
      <c r="AU224" s="18" t="s">
        <v>88</v>
      </c>
    </row>
    <row r="225" spans="2:65" s="1" customFormat="1" ht="22.5" customHeight="1">
      <c r="B225" s="157"/>
      <c r="C225" s="158" t="s">
        <v>674</v>
      </c>
      <c r="D225" s="158" t="s">
        <v>201</v>
      </c>
      <c r="E225" s="159" t="s">
        <v>1693</v>
      </c>
      <c r="F225" s="160" t="s">
        <v>1694</v>
      </c>
      <c r="G225" s="161" t="s">
        <v>1325</v>
      </c>
      <c r="H225" s="162">
        <v>1</v>
      </c>
      <c r="I225" s="163"/>
      <c r="J225" s="164">
        <f>ROUND(I225*H225,2)</f>
        <v>0</v>
      </c>
      <c r="K225" s="160" t="s">
        <v>78</v>
      </c>
      <c r="L225" s="35"/>
      <c r="M225" s="165" t="s">
        <v>78</v>
      </c>
      <c r="N225" s="166" t="s">
        <v>50</v>
      </c>
      <c r="O225" s="36"/>
      <c r="P225" s="167">
        <f>O225*H225</f>
        <v>0</v>
      </c>
      <c r="Q225" s="167">
        <v>0</v>
      </c>
      <c r="R225" s="167">
        <f>Q225*H225</f>
        <v>0</v>
      </c>
      <c r="S225" s="167">
        <v>0</v>
      </c>
      <c r="T225" s="168">
        <f>S225*H225</f>
        <v>0</v>
      </c>
      <c r="AR225" s="18" t="s">
        <v>206</v>
      </c>
      <c r="AT225" s="18" t="s">
        <v>201</v>
      </c>
      <c r="AU225" s="18" t="s">
        <v>88</v>
      </c>
      <c r="AY225" s="18" t="s">
        <v>200</v>
      </c>
      <c r="BE225" s="169">
        <f>IF(N225="základní",J225,0)</f>
        <v>0</v>
      </c>
      <c r="BF225" s="169">
        <f>IF(N225="snížená",J225,0)</f>
        <v>0</v>
      </c>
      <c r="BG225" s="169">
        <f>IF(N225="zákl. přenesená",J225,0)</f>
        <v>0</v>
      </c>
      <c r="BH225" s="169">
        <f>IF(N225="sníž. přenesená",J225,0)</f>
        <v>0</v>
      </c>
      <c r="BI225" s="169">
        <f>IF(N225="nulová",J225,0)</f>
        <v>0</v>
      </c>
      <c r="BJ225" s="18" t="s">
        <v>23</v>
      </c>
      <c r="BK225" s="169">
        <f>ROUND(I225*H225,2)</f>
        <v>0</v>
      </c>
      <c r="BL225" s="18" t="s">
        <v>206</v>
      </c>
      <c r="BM225" s="18" t="s">
        <v>1695</v>
      </c>
    </row>
    <row r="226" spans="2:47" s="1" customFormat="1" ht="22.5" customHeight="1">
      <c r="B226" s="35"/>
      <c r="D226" s="170" t="s">
        <v>392</v>
      </c>
      <c r="F226" s="201" t="s">
        <v>1694</v>
      </c>
      <c r="I226" s="133"/>
      <c r="L226" s="35"/>
      <c r="M226" s="64"/>
      <c r="N226" s="36"/>
      <c r="O226" s="36"/>
      <c r="P226" s="36"/>
      <c r="Q226" s="36"/>
      <c r="R226" s="36"/>
      <c r="S226" s="36"/>
      <c r="T226" s="65"/>
      <c r="AT226" s="18" t="s">
        <v>392</v>
      </c>
      <c r="AU226" s="18" t="s">
        <v>88</v>
      </c>
    </row>
    <row r="227" spans="2:65" s="1" customFormat="1" ht="22.5" customHeight="1">
      <c r="B227" s="157"/>
      <c r="C227" s="158" t="s">
        <v>680</v>
      </c>
      <c r="D227" s="158" t="s">
        <v>201</v>
      </c>
      <c r="E227" s="159" t="s">
        <v>1696</v>
      </c>
      <c r="F227" s="160" t="s">
        <v>1697</v>
      </c>
      <c r="G227" s="161" t="s">
        <v>1325</v>
      </c>
      <c r="H227" s="162">
        <v>1</v>
      </c>
      <c r="I227" s="163"/>
      <c r="J227" s="164">
        <f>ROUND(I227*H227,2)</f>
        <v>0</v>
      </c>
      <c r="K227" s="160" t="s">
        <v>78</v>
      </c>
      <c r="L227" s="35"/>
      <c r="M227" s="165" t="s">
        <v>78</v>
      </c>
      <c r="N227" s="166" t="s">
        <v>50</v>
      </c>
      <c r="O227" s="36"/>
      <c r="P227" s="167">
        <f>O227*H227</f>
        <v>0</v>
      </c>
      <c r="Q227" s="167">
        <v>0</v>
      </c>
      <c r="R227" s="167">
        <f>Q227*H227</f>
        <v>0</v>
      </c>
      <c r="S227" s="167">
        <v>0</v>
      </c>
      <c r="T227" s="168">
        <f>S227*H227</f>
        <v>0</v>
      </c>
      <c r="AR227" s="18" t="s">
        <v>206</v>
      </c>
      <c r="AT227" s="18" t="s">
        <v>201</v>
      </c>
      <c r="AU227" s="18" t="s">
        <v>88</v>
      </c>
      <c r="AY227" s="18" t="s">
        <v>200</v>
      </c>
      <c r="BE227" s="169">
        <f>IF(N227="základní",J227,0)</f>
        <v>0</v>
      </c>
      <c r="BF227" s="169">
        <f>IF(N227="snížená",J227,0)</f>
        <v>0</v>
      </c>
      <c r="BG227" s="169">
        <f>IF(N227="zákl. přenesená",J227,0)</f>
        <v>0</v>
      </c>
      <c r="BH227" s="169">
        <f>IF(N227="sníž. přenesená",J227,0)</f>
        <v>0</v>
      </c>
      <c r="BI227" s="169">
        <f>IF(N227="nulová",J227,0)</f>
        <v>0</v>
      </c>
      <c r="BJ227" s="18" t="s">
        <v>23</v>
      </c>
      <c r="BK227" s="169">
        <f>ROUND(I227*H227,2)</f>
        <v>0</v>
      </c>
      <c r="BL227" s="18" t="s">
        <v>206</v>
      </c>
      <c r="BM227" s="18" t="s">
        <v>1698</v>
      </c>
    </row>
    <row r="228" spans="2:47" s="1" customFormat="1" ht="22.5" customHeight="1">
      <c r="B228" s="35"/>
      <c r="D228" s="170" t="s">
        <v>392</v>
      </c>
      <c r="F228" s="201" t="s">
        <v>1697</v>
      </c>
      <c r="I228" s="133"/>
      <c r="L228" s="35"/>
      <c r="M228" s="64"/>
      <c r="N228" s="36"/>
      <c r="O228" s="36"/>
      <c r="P228" s="36"/>
      <c r="Q228" s="36"/>
      <c r="R228" s="36"/>
      <c r="S228" s="36"/>
      <c r="T228" s="65"/>
      <c r="AT228" s="18" t="s">
        <v>392</v>
      </c>
      <c r="AU228" s="18" t="s">
        <v>88</v>
      </c>
    </row>
    <row r="229" spans="2:65" s="1" customFormat="1" ht="22.5" customHeight="1">
      <c r="B229" s="157"/>
      <c r="C229" s="158" t="s">
        <v>684</v>
      </c>
      <c r="D229" s="158" t="s">
        <v>201</v>
      </c>
      <c r="E229" s="159" t="s">
        <v>1699</v>
      </c>
      <c r="F229" s="160" t="s">
        <v>1700</v>
      </c>
      <c r="G229" s="161" t="s">
        <v>1325</v>
      </c>
      <c r="H229" s="162">
        <v>1</v>
      </c>
      <c r="I229" s="163"/>
      <c r="J229" s="164">
        <f>ROUND(I229*H229,2)</f>
        <v>0</v>
      </c>
      <c r="K229" s="160" t="s">
        <v>78</v>
      </c>
      <c r="L229" s="35"/>
      <c r="M229" s="165" t="s">
        <v>78</v>
      </c>
      <c r="N229" s="166" t="s">
        <v>50</v>
      </c>
      <c r="O229" s="36"/>
      <c r="P229" s="167">
        <f>O229*H229</f>
        <v>0</v>
      </c>
      <c r="Q229" s="167">
        <v>0</v>
      </c>
      <c r="R229" s="167">
        <f>Q229*H229</f>
        <v>0</v>
      </c>
      <c r="S229" s="167">
        <v>0</v>
      </c>
      <c r="T229" s="168">
        <f>S229*H229</f>
        <v>0</v>
      </c>
      <c r="AR229" s="18" t="s">
        <v>206</v>
      </c>
      <c r="AT229" s="18" t="s">
        <v>201</v>
      </c>
      <c r="AU229" s="18" t="s">
        <v>88</v>
      </c>
      <c r="AY229" s="18" t="s">
        <v>200</v>
      </c>
      <c r="BE229" s="169">
        <f>IF(N229="základní",J229,0)</f>
        <v>0</v>
      </c>
      <c r="BF229" s="169">
        <f>IF(N229="snížená",J229,0)</f>
        <v>0</v>
      </c>
      <c r="BG229" s="169">
        <f>IF(N229="zákl. přenesená",J229,0)</f>
        <v>0</v>
      </c>
      <c r="BH229" s="169">
        <f>IF(N229="sníž. přenesená",J229,0)</f>
        <v>0</v>
      </c>
      <c r="BI229" s="169">
        <f>IF(N229="nulová",J229,0)</f>
        <v>0</v>
      </c>
      <c r="BJ229" s="18" t="s">
        <v>23</v>
      </c>
      <c r="BK229" s="169">
        <f>ROUND(I229*H229,2)</f>
        <v>0</v>
      </c>
      <c r="BL229" s="18" t="s">
        <v>206</v>
      </c>
      <c r="BM229" s="18" t="s">
        <v>1701</v>
      </c>
    </row>
    <row r="230" spans="2:47" s="1" customFormat="1" ht="22.5" customHeight="1">
      <c r="B230" s="35"/>
      <c r="D230" s="170" t="s">
        <v>392</v>
      </c>
      <c r="F230" s="201" t="s">
        <v>1700</v>
      </c>
      <c r="I230" s="133"/>
      <c r="L230" s="35"/>
      <c r="M230" s="64"/>
      <c r="N230" s="36"/>
      <c r="O230" s="36"/>
      <c r="P230" s="36"/>
      <c r="Q230" s="36"/>
      <c r="R230" s="36"/>
      <c r="S230" s="36"/>
      <c r="T230" s="65"/>
      <c r="AT230" s="18" t="s">
        <v>392</v>
      </c>
      <c r="AU230" s="18" t="s">
        <v>88</v>
      </c>
    </row>
    <row r="231" spans="2:65" s="1" customFormat="1" ht="22.5" customHeight="1">
      <c r="B231" s="157"/>
      <c r="C231" s="158" t="s">
        <v>689</v>
      </c>
      <c r="D231" s="158" t="s">
        <v>201</v>
      </c>
      <c r="E231" s="159" t="s">
        <v>1702</v>
      </c>
      <c r="F231" s="160" t="s">
        <v>1703</v>
      </c>
      <c r="G231" s="161" t="s">
        <v>830</v>
      </c>
      <c r="H231" s="162">
        <v>10</v>
      </c>
      <c r="I231" s="163"/>
      <c r="J231" s="164">
        <f>ROUND(I231*H231,2)</f>
        <v>0</v>
      </c>
      <c r="K231" s="160" t="s">
        <v>78</v>
      </c>
      <c r="L231" s="35"/>
      <c r="M231" s="165" t="s">
        <v>78</v>
      </c>
      <c r="N231" s="166" t="s">
        <v>50</v>
      </c>
      <c r="O231" s="36"/>
      <c r="P231" s="167">
        <f>O231*H231</f>
        <v>0</v>
      </c>
      <c r="Q231" s="167">
        <v>0</v>
      </c>
      <c r="R231" s="167">
        <f>Q231*H231</f>
        <v>0</v>
      </c>
      <c r="S231" s="167">
        <v>0</v>
      </c>
      <c r="T231" s="168">
        <f>S231*H231</f>
        <v>0</v>
      </c>
      <c r="AR231" s="18" t="s">
        <v>206</v>
      </c>
      <c r="AT231" s="18" t="s">
        <v>201</v>
      </c>
      <c r="AU231" s="18" t="s">
        <v>88</v>
      </c>
      <c r="AY231" s="18" t="s">
        <v>200</v>
      </c>
      <c r="BE231" s="169">
        <f>IF(N231="základní",J231,0)</f>
        <v>0</v>
      </c>
      <c r="BF231" s="169">
        <f>IF(N231="snížená",J231,0)</f>
        <v>0</v>
      </c>
      <c r="BG231" s="169">
        <f>IF(N231="zákl. přenesená",J231,0)</f>
        <v>0</v>
      </c>
      <c r="BH231" s="169">
        <f>IF(N231="sníž. přenesená",J231,0)</f>
        <v>0</v>
      </c>
      <c r="BI231" s="169">
        <f>IF(N231="nulová",J231,0)</f>
        <v>0</v>
      </c>
      <c r="BJ231" s="18" t="s">
        <v>23</v>
      </c>
      <c r="BK231" s="169">
        <f>ROUND(I231*H231,2)</f>
        <v>0</v>
      </c>
      <c r="BL231" s="18" t="s">
        <v>206</v>
      </c>
      <c r="BM231" s="18" t="s">
        <v>1704</v>
      </c>
    </row>
    <row r="232" spans="2:47" s="1" customFormat="1" ht="22.5" customHeight="1">
      <c r="B232" s="35"/>
      <c r="D232" s="172" t="s">
        <v>392</v>
      </c>
      <c r="F232" s="185" t="s">
        <v>1703</v>
      </c>
      <c r="I232" s="133"/>
      <c r="L232" s="35"/>
      <c r="M232" s="64"/>
      <c r="N232" s="36"/>
      <c r="O232" s="36"/>
      <c r="P232" s="36"/>
      <c r="Q232" s="36"/>
      <c r="R232" s="36"/>
      <c r="S232" s="36"/>
      <c r="T232" s="65"/>
      <c r="AT232" s="18" t="s">
        <v>392</v>
      </c>
      <c r="AU232" s="18" t="s">
        <v>88</v>
      </c>
    </row>
    <row r="233" spans="2:63" s="9" customFormat="1" ht="29.25" customHeight="1">
      <c r="B233" s="145"/>
      <c r="D233" s="146" t="s">
        <v>79</v>
      </c>
      <c r="E233" s="199" t="s">
        <v>92</v>
      </c>
      <c r="F233" s="199" t="s">
        <v>225</v>
      </c>
      <c r="I233" s="148"/>
      <c r="J233" s="200">
        <f>BK233</f>
        <v>0</v>
      </c>
      <c r="L233" s="145"/>
      <c r="M233" s="150"/>
      <c r="N233" s="151"/>
      <c r="O233" s="151"/>
      <c r="P233" s="152">
        <f>SUM(P234:P259)</f>
        <v>0</v>
      </c>
      <c r="Q233" s="151"/>
      <c r="R233" s="152">
        <f>SUM(R234:R259)</f>
        <v>0</v>
      </c>
      <c r="S233" s="151"/>
      <c r="T233" s="153">
        <f>SUM(T234:T259)</f>
        <v>0</v>
      </c>
      <c r="AR233" s="154" t="s">
        <v>23</v>
      </c>
      <c r="AT233" s="155" t="s">
        <v>79</v>
      </c>
      <c r="AU233" s="155" t="s">
        <v>23</v>
      </c>
      <c r="AY233" s="154" t="s">
        <v>200</v>
      </c>
      <c r="BK233" s="156">
        <f>SUM(BK234:BK259)</f>
        <v>0</v>
      </c>
    </row>
    <row r="234" spans="2:65" s="1" customFormat="1" ht="22.5" customHeight="1">
      <c r="B234" s="157"/>
      <c r="C234" s="158" t="s">
        <v>696</v>
      </c>
      <c r="D234" s="158" t="s">
        <v>201</v>
      </c>
      <c r="E234" s="159" t="s">
        <v>1705</v>
      </c>
      <c r="F234" s="160" t="s">
        <v>1706</v>
      </c>
      <c r="G234" s="161" t="s">
        <v>840</v>
      </c>
      <c r="H234" s="162">
        <v>7.394</v>
      </c>
      <c r="I234" s="163"/>
      <c r="J234" s="164">
        <f>ROUND(I234*H234,2)</f>
        <v>0</v>
      </c>
      <c r="K234" s="160" t="s">
        <v>78</v>
      </c>
      <c r="L234" s="35"/>
      <c r="M234" s="165" t="s">
        <v>78</v>
      </c>
      <c r="N234" s="166" t="s">
        <v>50</v>
      </c>
      <c r="O234" s="36"/>
      <c r="P234" s="167">
        <f>O234*H234</f>
        <v>0</v>
      </c>
      <c r="Q234" s="167">
        <v>0</v>
      </c>
      <c r="R234" s="167">
        <f>Q234*H234</f>
        <v>0</v>
      </c>
      <c r="S234" s="167">
        <v>0</v>
      </c>
      <c r="T234" s="168">
        <f>S234*H234</f>
        <v>0</v>
      </c>
      <c r="AR234" s="18" t="s">
        <v>206</v>
      </c>
      <c r="AT234" s="18" t="s">
        <v>201</v>
      </c>
      <c r="AU234" s="18" t="s">
        <v>88</v>
      </c>
      <c r="AY234" s="18" t="s">
        <v>200</v>
      </c>
      <c r="BE234" s="169">
        <f>IF(N234="základní",J234,0)</f>
        <v>0</v>
      </c>
      <c r="BF234" s="169">
        <f>IF(N234="snížená",J234,0)</f>
        <v>0</v>
      </c>
      <c r="BG234" s="169">
        <f>IF(N234="zákl. přenesená",J234,0)</f>
        <v>0</v>
      </c>
      <c r="BH234" s="169">
        <f>IF(N234="sníž. přenesená",J234,0)</f>
        <v>0</v>
      </c>
      <c r="BI234" s="169">
        <f>IF(N234="nulová",J234,0)</f>
        <v>0</v>
      </c>
      <c r="BJ234" s="18" t="s">
        <v>23</v>
      </c>
      <c r="BK234" s="169">
        <f>ROUND(I234*H234,2)</f>
        <v>0</v>
      </c>
      <c r="BL234" s="18" t="s">
        <v>206</v>
      </c>
      <c r="BM234" s="18" t="s">
        <v>1707</v>
      </c>
    </row>
    <row r="235" spans="2:47" s="1" customFormat="1" ht="22.5" customHeight="1">
      <c r="B235" s="35"/>
      <c r="D235" s="170" t="s">
        <v>392</v>
      </c>
      <c r="F235" s="201" t="s">
        <v>1706</v>
      </c>
      <c r="I235" s="133"/>
      <c r="L235" s="35"/>
      <c r="M235" s="64"/>
      <c r="N235" s="36"/>
      <c r="O235" s="36"/>
      <c r="P235" s="36"/>
      <c r="Q235" s="36"/>
      <c r="R235" s="36"/>
      <c r="S235" s="36"/>
      <c r="T235" s="65"/>
      <c r="AT235" s="18" t="s">
        <v>392</v>
      </c>
      <c r="AU235" s="18" t="s">
        <v>88</v>
      </c>
    </row>
    <row r="236" spans="2:65" s="1" customFormat="1" ht="22.5" customHeight="1">
      <c r="B236" s="157"/>
      <c r="C236" s="158" t="s">
        <v>704</v>
      </c>
      <c r="D236" s="158" t="s">
        <v>201</v>
      </c>
      <c r="E236" s="159" t="s">
        <v>1708</v>
      </c>
      <c r="F236" s="160" t="s">
        <v>1709</v>
      </c>
      <c r="G236" s="161" t="s">
        <v>849</v>
      </c>
      <c r="H236" s="162">
        <v>1</v>
      </c>
      <c r="I236" s="163"/>
      <c r="J236" s="164">
        <f>ROUND(I236*H236,2)</f>
        <v>0</v>
      </c>
      <c r="K236" s="160" t="s">
        <v>78</v>
      </c>
      <c r="L236" s="35"/>
      <c r="M236" s="165" t="s">
        <v>78</v>
      </c>
      <c r="N236" s="166" t="s">
        <v>50</v>
      </c>
      <c r="O236" s="36"/>
      <c r="P236" s="167">
        <f>O236*H236</f>
        <v>0</v>
      </c>
      <c r="Q236" s="167">
        <v>0</v>
      </c>
      <c r="R236" s="167">
        <f>Q236*H236</f>
        <v>0</v>
      </c>
      <c r="S236" s="167">
        <v>0</v>
      </c>
      <c r="T236" s="168">
        <f>S236*H236</f>
        <v>0</v>
      </c>
      <c r="AR236" s="18" t="s">
        <v>206</v>
      </c>
      <c r="AT236" s="18" t="s">
        <v>201</v>
      </c>
      <c r="AU236" s="18" t="s">
        <v>88</v>
      </c>
      <c r="AY236" s="18" t="s">
        <v>200</v>
      </c>
      <c r="BE236" s="169">
        <f>IF(N236="základní",J236,0)</f>
        <v>0</v>
      </c>
      <c r="BF236" s="169">
        <f>IF(N236="snížená",J236,0)</f>
        <v>0</v>
      </c>
      <c r="BG236" s="169">
        <f>IF(N236="zákl. přenesená",J236,0)</f>
        <v>0</v>
      </c>
      <c r="BH236" s="169">
        <f>IF(N236="sníž. přenesená",J236,0)</f>
        <v>0</v>
      </c>
      <c r="BI236" s="169">
        <f>IF(N236="nulová",J236,0)</f>
        <v>0</v>
      </c>
      <c r="BJ236" s="18" t="s">
        <v>23</v>
      </c>
      <c r="BK236" s="169">
        <f>ROUND(I236*H236,2)</f>
        <v>0</v>
      </c>
      <c r="BL236" s="18" t="s">
        <v>206</v>
      </c>
      <c r="BM236" s="18" t="s">
        <v>1710</v>
      </c>
    </row>
    <row r="237" spans="2:47" s="1" customFormat="1" ht="22.5" customHeight="1">
      <c r="B237" s="35"/>
      <c r="D237" s="170" t="s">
        <v>392</v>
      </c>
      <c r="F237" s="201" t="s">
        <v>1709</v>
      </c>
      <c r="I237" s="133"/>
      <c r="L237" s="35"/>
      <c r="M237" s="64"/>
      <c r="N237" s="36"/>
      <c r="O237" s="36"/>
      <c r="P237" s="36"/>
      <c r="Q237" s="36"/>
      <c r="R237" s="36"/>
      <c r="S237" s="36"/>
      <c r="T237" s="65"/>
      <c r="AT237" s="18" t="s">
        <v>392</v>
      </c>
      <c r="AU237" s="18" t="s">
        <v>88</v>
      </c>
    </row>
    <row r="238" spans="2:65" s="1" customFormat="1" ht="22.5" customHeight="1">
      <c r="B238" s="157"/>
      <c r="C238" s="158" t="s">
        <v>709</v>
      </c>
      <c r="D238" s="158" t="s">
        <v>201</v>
      </c>
      <c r="E238" s="159" t="s">
        <v>1711</v>
      </c>
      <c r="F238" s="160" t="s">
        <v>1712</v>
      </c>
      <c r="G238" s="161" t="s">
        <v>849</v>
      </c>
      <c r="H238" s="162">
        <v>3</v>
      </c>
      <c r="I238" s="163"/>
      <c r="J238" s="164">
        <f>ROUND(I238*H238,2)</f>
        <v>0</v>
      </c>
      <c r="K238" s="160" t="s">
        <v>78</v>
      </c>
      <c r="L238" s="35"/>
      <c r="M238" s="165" t="s">
        <v>78</v>
      </c>
      <c r="N238" s="166" t="s">
        <v>50</v>
      </c>
      <c r="O238" s="36"/>
      <c r="P238" s="167">
        <f>O238*H238</f>
        <v>0</v>
      </c>
      <c r="Q238" s="167">
        <v>0</v>
      </c>
      <c r="R238" s="167">
        <f>Q238*H238</f>
        <v>0</v>
      </c>
      <c r="S238" s="167">
        <v>0</v>
      </c>
      <c r="T238" s="168">
        <f>S238*H238</f>
        <v>0</v>
      </c>
      <c r="AR238" s="18" t="s">
        <v>206</v>
      </c>
      <c r="AT238" s="18" t="s">
        <v>201</v>
      </c>
      <c r="AU238" s="18" t="s">
        <v>88</v>
      </c>
      <c r="AY238" s="18" t="s">
        <v>200</v>
      </c>
      <c r="BE238" s="169">
        <f>IF(N238="základní",J238,0)</f>
        <v>0</v>
      </c>
      <c r="BF238" s="169">
        <f>IF(N238="snížená",J238,0)</f>
        <v>0</v>
      </c>
      <c r="BG238" s="169">
        <f>IF(N238="zákl. přenesená",J238,0)</f>
        <v>0</v>
      </c>
      <c r="BH238" s="169">
        <f>IF(N238="sníž. přenesená",J238,0)</f>
        <v>0</v>
      </c>
      <c r="BI238" s="169">
        <f>IF(N238="nulová",J238,0)</f>
        <v>0</v>
      </c>
      <c r="BJ238" s="18" t="s">
        <v>23</v>
      </c>
      <c r="BK238" s="169">
        <f>ROUND(I238*H238,2)</f>
        <v>0</v>
      </c>
      <c r="BL238" s="18" t="s">
        <v>206</v>
      </c>
      <c r="BM238" s="18" t="s">
        <v>1713</v>
      </c>
    </row>
    <row r="239" spans="2:47" s="1" customFormat="1" ht="22.5" customHeight="1">
      <c r="B239" s="35"/>
      <c r="D239" s="170" t="s">
        <v>392</v>
      </c>
      <c r="F239" s="201" t="s">
        <v>1712</v>
      </c>
      <c r="I239" s="133"/>
      <c r="L239" s="35"/>
      <c r="M239" s="64"/>
      <c r="N239" s="36"/>
      <c r="O239" s="36"/>
      <c r="P239" s="36"/>
      <c r="Q239" s="36"/>
      <c r="R239" s="36"/>
      <c r="S239" s="36"/>
      <c r="T239" s="65"/>
      <c r="AT239" s="18" t="s">
        <v>392</v>
      </c>
      <c r="AU239" s="18" t="s">
        <v>88</v>
      </c>
    </row>
    <row r="240" spans="2:65" s="1" customFormat="1" ht="22.5" customHeight="1">
      <c r="B240" s="157"/>
      <c r="C240" s="158" t="s">
        <v>714</v>
      </c>
      <c r="D240" s="158" t="s">
        <v>201</v>
      </c>
      <c r="E240" s="159" t="s">
        <v>1714</v>
      </c>
      <c r="F240" s="160" t="s">
        <v>1715</v>
      </c>
      <c r="G240" s="161" t="s">
        <v>849</v>
      </c>
      <c r="H240" s="162">
        <v>3</v>
      </c>
      <c r="I240" s="163"/>
      <c r="J240" s="164">
        <f>ROUND(I240*H240,2)</f>
        <v>0</v>
      </c>
      <c r="K240" s="160" t="s">
        <v>78</v>
      </c>
      <c r="L240" s="35"/>
      <c r="M240" s="165" t="s">
        <v>78</v>
      </c>
      <c r="N240" s="166" t="s">
        <v>50</v>
      </c>
      <c r="O240" s="36"/>
      <c r="P240" s="167">
        <f>O240*H240</f>
        <v>0</v>
      </c>
      <c r="Q240" s="167">
        <v>0</v>
      </c>
      <c r="R240" s="167">
        <f>Q240*H240</f>
        <v>0</v>
      </c>
      <c r="S240" s="167">
        <v>0</v>
      </c>
      <c r="T240" s="168">
        <f>S240*H240</f>
        <v>0</v>
      </c>
      <c r="AR240" s="18" t="s">
        <v>206</v>
      </c>
      <c r="AT240" s="18" t="s">
        <v>201</v>
      </c>
      <c r="AU240" s="18" t="s">
        <v>88</v>
      </c>
      <c r="AY240" s="18" t="s">
        <v>200</v>
      </c>
      <c r="BE240" s="169">
        <f>IF(N240="základní",J240,0)</f>
        <v>0</v>
      </c>
      <c r="BF240" s="169">
        <f>IF(N240="snížená",J240,0)</f>
        <v>0</v>
      </c>
      <c r="BG240" s="169">
        <f>IF(N240="zákl. přenesená",J240,0)</f>
        <v>0</v>
      </c>
      <c r="BH240" s="169">
        <f>IF(N240="sníž. přenesená",J240,0)</f>
        <v>0</v>
      </c>
      <c r="BI240" s="169">
        <f>IF(N240="nulová",J240,0)</f>
        <v>0</v>
      </c>
      <c r="BJ240" s="18" t="s">
        <v>23</v>
      </c>
      <c r="BK240" s="169">
        <f>ROUND(I240*H240,2)</f>
        <v>0</v>
      </c>
      <c r="BL240" s="18" t="s">
        <v>206</v>
      </c>
      <c r="BM240" s="18" t="s">
        <v>1716</v>
      </c>
    </row>
    <row r="241" spans="2:47" s="1" customFormat="1" ht="22.5" customHeight="1">
      <c r="B241" s="35"/>
      <c r="D241" s="170" t="s">
        <v>392</v>
      </c>
      <c r="F241" s="201" t="s">
        <v>1715</v>
      </c>
      <c r="I241" s="133"/>
      <c r="L241" s="35"/>
      <c r="M241" s="64"/>
      <c r="N241" s="36"/>
      <c r="O241" s="36"/>
      <c r="P241" s="36"/>
      <c r="Q241" s="36"/>
      <c r="R241" s="36"/>
      <c r="S241" s="36"/>
      <c r="T241" s="65"/>
      <c r="AT241" s="18" t="s">
        <v>392</v>
      </c>
      <c r="AU241" s="18" t="s">
        <v>88</v>
      </c>
    </row>
    <row r="242" spans="2:65" s="1" customFormat="1" ht="22.5" customHeight="1">
      <c r="B242" s="157"/>
      <c r="C242" s="158" t="s">
        <v>719</v>
      </c>
      <c r="D242" s="158" t="s">
        <v>201</v>
      </c>
      <c r="E242" s="159" t="s">
        <v>1717</v>
      </c>
      <c r="F242" s="160" t="s">
        <v>1718</v>
      </c>
      <c r="G242" s="161" t="s">
        <v>840</v>
      </c>
      <c r="H242" s="162">
        <v>86.9</v>
      </c>
      <c r="I242" s="163"/>
      <c r="J242" s="164">
        <f>ROUND(I242*H242,2)</f>
        <v>0</v>
      </c>
      <c r="K242" s="160" t="s">
        <v>78</v>
      </c>
      <c r="L242" s="35"/>
      <c r="M242" s="165" t="s">
        <v>78</v>
      </c>
      <c r="N242" s="166" t="s">
        <v>50</v>
      </c>
      <c r="O242" s="36"/>
      <c r="P242" s="167">
        <f>O242*H242</f>
        <v>0</v>
      </c>
      <c r="Q242" s="167">
        <v>0</v>
      </c>
      <c r="R242" s="167">
        <f>Q242*H242</f>
        <v>0</v>
      </c>
      <c r="S242" s="167">
        <v>0</v>
      </c>
      <c r="T242" s="168">
        <f>S242*H242</f>
        <v>0</v>
      </c>
      <c r="AR242" s="18" t="s">
        <v>206</v>
      </c>
      <c r="AT242" s="18" t="s">
        <v>201</v>
      </c>
      <c r="AU242" s="18" t="s">
        <v>88</v>
      </c>
      <c r="AY242" s="18" t="s">
        <v>200</v>
      </c>
      <c r="BE242" s="169">
        <f>IF(N242="základní",J242,0)</f>
        <v>0</v>
      </c>
      <c r="BF242" s="169">
        <f>IF(N242="snížená",J242,0)</f>
        <v>0</v>
      </c>
      <c r="BG242" s="169">
        <f>IF(N242="zákl. přenesená",J242,0)</f>
        <v>0</v>
      </c>
      <c r="BH242" s="169">
        <f>IF(N242="sníž. přenesená",J242,0)</f>
        <v>0</v>
      </c>
      <c r="BI242" s="169">
        <f>IF(N242="nulová",J242,0)</f>
        <v>0</v>
      </c>
      <c r="BJ242" s="18" t="s">
        <v>23</v>
      </c>
      <c r="BK242" s="169">
        <f>ROUND(I242*H242,2)</f>
        <v>0</v>
      </c>
      <c r="BL242" s="18" t="s">
        <v>206</v>
      </c>
      <c r="BM242" s="18" t="s">
        <v>1719</v>
      </c>
    </row>
    <row r="243" spans="2:47" s="1" customFormat="1" ht="22.5" customHeight="1">
      <c r="B243" s="35"/>
      <c r="D243" s="170" t="s">
        <v>392</v>
      </c>
      <c r="F243" s="201" t="s">
        <v>1718</v>
      </c>
      <c r="I243" s="133"/>
      <c r="L243" s="35"/>
      <c r="M243" s="64"/>
      <c r="N243" s="36"/>
      <c r="O243" s="36"/>
      <c r="P243" s="36"/>
      <c r="Q243" s="36"/>
      <c r="R243" s="36"/>
      <c r="S243" s="36"/>
      <c r="T243" s="65"/>
      <c r="AT243" s="18" t="s">
        <v>392</v>
      </c>
      <c r="AU243" s="18" t="s">
        <v>88</v>
      </c>
    </row>
    <row r="244" spans="2:65" s="1" customFormat="1" ht="22.5" customHeight="1">
      <c r="B244" s="157"/>
      <c r="C244" s="158" t="s">
        <v>725</v>
      </c>
      <c r="D244" s="158" t="s">
        <v>201</v>
      </c>
      <c r="E244" s="159" t="s">
        <v>1720</v>
      </c>
      <c r="F244" s="160" t="s">
        <v>1721</v>
      </c>
      <c r="G244" s="161" t="s">
        <v>840</v>
      </c>
      <c r="H244" s="162">
        <v>24.2</v>
      </c>
      <c r="I244" s="163"/>
      <c r="J244" s="164">
        <f>ROUND(I244*H244,2)</f>
        <v>0</v>
      </c>
      <c r="K244" s="160" t="s">
        <v>78</v>
      </c>
      <c r="L244" s="35"/>
      <c r="M244" s="165" t="s">
        <v>78</v>
      </c>
      <c r="N244" s="166" t="s">
        <v>50</v>
      </c>
      <c r="O244" s="36"/>
      <c r="P244" s="167">
        <f>O244*H244</f>
        <v>0</v>
      </c>
      <c r="Q244" s="167">
        <v>0</v>
      </c>
      <c r="R244" s="167">
        <f>Q244*H244</f>
        <v>0</v>
      </c>
      <c r="S244" s="167">
        <v>0</v>
      </c>
      <c r="T244" s="168">
        <f>S244*H244</f>
        <v>0</v>
      </c>
      <c r="AR244" s="18" t="s">
        <v>206</v>
      </c>
      <c r="AT244" s="18" t="s">
        <v>201</v>
      </c>
      <c r="AU244" s="18" t="s">
        <v>88</v>
      </c>
      <c r="AY244" s="18" t="s">
        <v>200</v>
      </c>
      <c r="BE244" s="169">
        <f>IF(N244="základní",J244,0)</f>
        <v>0</v>
      </c>
      <c r="BF244" s="169">
        <f>IF(N244="snížená",J244,0)</f>
        <v>0</v>
      </c>
      <c r="BG244" s="169">
        <f>IF(N244="zákl. přenesená",J244,0)</f>
        <v>0</v>
      </c>
      <c r="BH244" s="169">
        <f>IF(N244="sníž. přenesená",J244,0)</f>
        <v>0</v>
      </c>
      <c r="BI244" s="169">
        <f>IF(N244="nulová",J244,0)</f>
        <v>0</v>
      </c>
      <c r="BJ244" s="18" t="s">
        <v>23</v>
      </c>
      <c r="BK244" s="169">
        <f>ROUND(I244*H244,2)</f>
        <v>0</v>
      </c>
      <c r="BL244" s="18" t="s">
        <v>206</v>
      </c>
      <c r="BM244" s="18" t="s">
        <v>1722</v>
      </c>
    </row>
    <row r="245" spans="2:47" s="1" customFormat="1" ht="22.5" customHeight="1">
      <c r="B245" s="35"/>
      <c r="D245" s="170" t="s">
        <v>392</v>
      </c>
      <c r="F245" s="201" t="s">
        <v>1721</v>
      </c>
      <c r="I245" s="133"/>
      <c r="L245" s="35"/>
      <c r="M245" s="64"/>
      <c r="N245" s="36"/>
      <c r="O245" s="36"/>
      <c r="P245" s="36"/>
      <c r="Q245" s="36"/>
      <c r="R245" s="36"/>
      <c r="S245" s="36"/>
      <c r="T245" s="65"/>
      <c r="AT245" s="18" t="s">
        <v>392</v>
      </c>
      <c r="AU245" s="18" t="s">
        <v>88</v>
      </c>
    </row>
    <row r="246" spans="2:65" s="1" customFormat="1" ht="22.5" customHeight="1">
      <c r="B246" s="157"/>
      <c r="C246" s="158" t="s">
        <v>1228</v>
      </c>
      <c r="D246" s="158" t="s">
        <v>201</v>
      </c>
      <c r="E246" s="159" t="s">
        <v>1723</v>
      </c>
      <c r="F246" s="160" t="s">
        <v>1724</v>
      </c>
      <c r="G246" s="161" t="s">
        <v>840</v>
      </c>
      <c r="H246" s="162">
        <v>27.5</v>
      </c>
      <c r="I246" s="163"/>
      <c r="J246" s="164">
        <f>ROUND(I246*H246,2)</f>
        <v>0</v>
      </c>
      <c r="K246" s="160" t="s">
        <v>78</v>
      </c>
      <c r="L246" s="35"/>
      <c r="M246" s="165" t="s">
        <v>78</v>
      </c>
      <c r="N246" s="166" t="s">
        <v>50</v>
      </c>
      <c r="O246" s="36"/>
      <c r="P246" s="167">
        <f>O246*H246</f>
        <v>0</v>
      </c>
      <c r="Q246" s="167">
        <v>0</v>
      </c>
      <c r="R246" s="167">
        <f>Q246*H246</f>
        <v>0</v>
      </c>
      <c r="S246" s="167">
        <v>0</v>
      </c>
      <c r="T246" s="168">
        <f>S246*H246</f>
        <v>0</v>
      </c>
      <c r="AR246" s="18" t="s">
        <v>206</v>
      </c>
      <c r="AT246" s="18" t="s">
        <v>201</v>
      </c>
      <c r="AU246" s="18" t="s">
        <v>88</v>
      </c>
      <c r="AY246" s="18" t="s">
        <v>200</v>
      </c>
      <c r="BE246" s="169">
        <f>IF(N246="základní",J246,0)</f>
        <v>0</v>
      </c>
      <c r="BF246" s="169">
        <f>IF(N246="snížená",J246,0)</f>
        <v>0</v>
      </c>
      <c r="BG246" s="169">
        <f>IF(N246="zákl. přenesená",J246,0)</f>
        <v>0</v>
      </c>
      <c r="BH246" s="169">
        <f>IF(N246="sníž. přenesená",J246,0)</f>
        <v>0</v>
      </c>
      <c r="BI246" s="169">
        <f>IF(N246="nulová",J246,0)</f>
        <v>0</v>
      </c>
      <c r="BJ246" s="18" t="s">
        <v>23</v>
      </c>
      <c r="BK246" s="169">
        <f>ROUND(I246*H246,2)</f>
        <v>0</v>
      </c>
      <c r="BL246" s="18" t="s">
        <v>206</v>
      </c>
      <c r="BM246" s="18" t="s">
        <v>1725</v>
      </c>
    </row>
    <row r="247" spans="2:47" s="1" customFormat="1" ht="22.5" customHeight="1">
      <c r="B247" s="35"/>
      <c r="D247" s="170" t="s">
        <v>392</v>
      </c>
      <c r="F247" s="201" t="s">
        <v>1724</v>
      </c>
      <c r="I247" s="133"/>
      <c r="L247" s="35"/>
      <c r="M247" s="64"/>
      <c r="N247" s="36"/>
      <c r="O247" s="36"/>
      <c r="P247" s="36"/>
      <c r="Q247" s="36"/>
      <c r="R247" s="36"/>
      <c r="S247" s="36"/>
      <c r="T247" s="65"/>
      <c r="AT247" s="18" t="s">
        <v>392</v>
      </c>
      <c r="AU247" s="18" t="s">
        <v>88</v>
      </c>
    </row>
    <row r="248" spans="2:65" s="1" customFormat="1" ht="22.5" customHeight="1">
      <c r="B248" s="157"/>
      <c r="C248" s="158" t="s">
        <v>1235</v>
      </c>
      <c r="D248" s="158" t="s">
        <v>201</v>
      </c>
      <c r="E248" s="159" t="s">
        <v>1726</v>
      </c>
      <c r="F248" s="160" t="s">
        <v>1727</v>
      </c>
      <c r="G248" s="161" t="s">
        <v>840</v>
      </c>
      <c r="H248" s="162">
        <v>28.6</v>
      </c>
      <c r="I248" s="163"/>
      <c r="J248" s="164">
        <f>ROUND(I248*H248,2)</f>
        <v>0</v>
      </c>
      <c r="K248" s="160" t="s">
        <v>78</v>
      </c>
      <c r="L248" s="35"/>
      <c r="M248" s="165" t="s">
        <v>78</v>
      </c>
      <c r="N248" s="166" t="s">
        <v>50</v>
      </c>
      <c r="O248" s="36"/>
      <c r="P248" s="167">
        <f>O248*H248</f>
        <v>0</v>
      </c>
      <c r="Q248" s="167">
        <v>0</v>
      </c>
      <c r="R248" s="167">
        <f>Q248*H248</f>
        <v>0</v>
      </c>
      <c r="S248" s="167">
        <v>0</v>
      </c>
      <c r="T248" s="168">
        <f>S248*H248</f>
        <v>0</v>
      </c>
      <c r="AR248" s="18" t="s">
        <v>206</v>
      </c>
      <c r="AT248" s="18" t="s">
        <v>201</v>
      </c>
      <c r="AU248" s="18" t="s">
        <v>88</v>
      </c>
      <c r="AY248" s="18" t="s">
        <v>200</v>
      </c>
      <c r="BE248" s="169">
        <f>IF(N248="základní",J248,0)</f>
        <v>0</v>
      </c>
      <c r="BF248" s="169">
        <f>IF(N248="snížená",J248,0)</f>
        <v>0</v>
      </c>
      <c r="BG248" s="169">
        <f>IF(N248="zákl. přenesená",J248,0)</f>
        <v>0</v>
      </c>
      <c r="BH248" s="169">
        <f>IF(N248="sníž. přenesená",J248,0)</f>
        <v>0</v>
      </c>
      <c r="BI248" s="169">
        <f>IF(N248="nulová",J248,0)</f>
        <v>0</v>
      </c>
      <c r="BJ248" s="18" t="s">
        <v>23</v>
      </c>
      <c r="BK248" s="169">
        <f>ROUND(I248*H248,2)</f>
        <v>0</v>
      </c>
      <c r="BL248" s="18" t="s">
        <v>206</v>
      </c>
      <c r="BM248" s="18" t="s">
        <v>1728</v>
      </c>
    </row>
    <row r="249" spans="2:47" s="1" customFormat="1" ht="22.5" customHeight="1">
      <c r="B249" s="35"/>
      <c r="D249" s="170" t="s">
        <v>392</v>
      </c>
      <c r="F249" s="201" t="s">
        <v>1727</v>
      </c>
      <c r="I249" s="133"/>
      <c r="L249" s="35"/>
      <c r="M249" s="64"/>
      <c r="N249" s="36"/>
      <c r="O249" s="36"/>
      <c r="P249" s="36"/>
      <c r="Q249" s="36"/>
      <c r="R249" s="36"/>
      <c r="S249" s="36"/>
      <c r="T249" s="65"/>
      <c r="AT249" s="18" t="s">
        <v>392</v>
      </c>
      <c r="AU249" s="18" t="s">
        <v>88</v>
      </c>
    </row>
    <row r="250" spans="2:65" s="1" customFormat="1" ht="22.5" customHeight="1">
      <c r="B250" s="157"/>
      <c r="C250" s="158" t="s">
        <v>1240</v>
      </c>
      <c r="D250" s="158" t="s">
        <v>201</v>
      </c>
      <c r="E250" s="159" t="s">
        <v>1729</v>
      </c>
      <c r="F250" s="160" t="s">
        <v>1730</v>
      </c>
      <c r="G250" s="161" t="s">
        <v>840</v>
      </c>
      <c r="H250" s="162">
        <v>24.2</v>
      </c>
      <c r="I250" s="163"/>
      <c r="J250" s="164">
        <f>ROUND(I250*H250,2)</f>
        <v>0</v>
      </c>
      <c r="K250" s="160" t="s">
        <v>78</v>
      </c>
      <c r="L250" s="35"/>
      <c r="M250" s="165" t="s">
        <v>78</v>
      </c>
      <c r="N250" s="166" t="s">
        <v>50</v>
      </c>
      <c r="O250" s="36"/>
      <c r="P250" s="167">
        <f>O250*H250</f>
        <v>0</v>
      </c>
      <c r="Q250" s="167">
        <v>0</v>
      </c>
      <c r="R250" s="167">
        <f>Q250*H250</f>
        <v>0</v>
      </c>
      <c r="S250" s="167">
        <v>0</v>
      </c>
      <c r="T250" s="168">
        <f>S250*H250</f>
        <v>0</v>
      </c>
      <c r="AR250" s="18" t="s">
        <v>206</v>
      </c>
      <c r="AT250" s="18" t="s">
        <v>201</v>
      </c>
      <c r="AU250" s="18" t="s">
        <v>88</v>
      </c>
      <c r="AY250" s="18" t="s">
        <v>200</v>
      </c>
      <c r="BE250" s="169">
        <f>IF(N250="základní",J250,0)</f>
        <v>0</v>
      </c>
      <c r="BF250" s="169">
        <f>IF(N250="snížená",J250,0)</f>
        <v>0</v>
      </c>
      <c r="BG250" s="169">
        <f>IF(N250="zákl. přenesená",J250,0)</f>
        <v>0</v>
      </c>
      <c r="BH250" s="169">
        <f>IF(N250="sníž. přenesená",J250,0)</f>
        <v>0</v>
      </c>
      <c r="BI250" s="169">
        <f>IF(N250="nulová",J250,0)</f>
        <v>0</v>
      </c>
      <c r="BJ250" s="18" t="s">
        <v>23</v>
      </c>
      <c r="BK250" s="169">
        <f>ROUND(I250*H250,2)</f>
        <v>0</v>
      </c>
      <c r="BL250" s="18" t="s">
        <v>206</v>
      </c>
      <c r="BM250" s="18" t="s">
        <v>1731</v>
      </c>
    </row>
    <row r="251" spans="2:47" s="1" customFormat="1" ht="22.5" customHeight="1">
      <c r="B251" s="35"/>
      <c r="D251" s="170" t="s">
        <v>392</v>
      </c>
      <c r="F251" s="201" t="s">
        <v>1730</v>
      </c>
      <c r="I251" s="133"/>
      <c r="L251" s="35"/>
      <c r="M251" s="64"/>
      <c r="N251" s="36"/>
      <c r="O251" s="36"/>
      <c r="P251" s="36"/>
      <c r="Q251" s="36"/>
      <c r="R251" s="36"/>
      <c r="S251" s="36"/>
      <c r="T251" s="65"/>
      <c r="AT251" s="18" t="s">
        <v>392</v>
      </c>
      <c r="AU251" s="18" t="s">
        <v>88</v>
      </c>
    </row>
    <row r="252" spans="2:65" s="1" customFormat="1" ht="22.5" customHeight="1">
      <c r="B252" s="157"/>
      <c r="C252" s="158" t="s">
        <v>1245</v>
      </c>
      <c r="D252" s="158" t="s">
        <v>201</v>
      </c>
      <c r="E252" s="159" t="s">
        <v>1732</v>
      </c>
      <c r="F252" s="160" t="s">
        <v>1733</v>
      </c>
      <c r="G252" s="161" t="s">
        <v>840</v>
      </c>
      <c r="H252" s="162">
        <v>27.5</v>
      </c>
      <c r="I252" s="163"/>
      <c r="J252" s="164">
        <f>ROUND(I252*H252,2)</f>
        <v>0</v>
      </c>
      <c r="K252" s="160" t="s">
        <v>78</v>
      </c>
      <c r="L252" s="35"/>
      <c r="M252" s="165" t="s">
        <v>78</v>
      </c>
      <c r="N252" s="166" t="s">
        <v>50</v>
      </c>
      <c r="O252" s="36"/>
      <c r="P252" s="167">
        <f>O252*H252</f>
        <v>0</v>
      </c>
      <c r="Q252" s="167">
        <v>0</v>
      </c>
      <c r="R252" s="167">
        <f>Q252*H252</f>
        <v>0</v>
      </c>
      <c r="S252" s="167">
        <v>0</v>
      </c>
      <c r="T252" s="168">
        <f>S252*H252</f>
        <v>0</v>
      </c>
      <c r="AR252" s="18" t="s">
        <v>206</v>
      </c>
      <c r="AT252" s="18" t="s">
        <v>201</v>
      </c>
      <c r="AU252" s="18" t="s">
        <v>88</v>
      </c>
      <c r="AY252" s="18" t="s">
        <v>200</v>
      </c>
      <c r="BE252" s="169">
        <f>IF(N252="základní",J252,0)</f>
        <v>0</v>
      </c>
      <c r="BF252" s="169">
        <f>IF(N252="snížená",J252,0)</f>
        <v>0</v>
      </c>
      <c r="BG252" s="169">
        <f>IF(N252="zákl. přenesená",J252,0)</f>
        <v>0</v>
      </c>
      <c r="BH252" s="169">
        <f>IF(N252="sníž. přenesená",J252,0)</f>
        <v>0</v>
      </c>
      <c r="BI252" s="169">
        <f>IF(N252="nulová",J252,0)</f>
        <v>0</v>
      </c>
      <c r="BJ252" s="18" t="s">
        <v>23</v>
      </c>
      <c r="BK252" s="169">
        <f>ROUND(I252*H252,2)</f>
        <v>0</v>
      </c>
      <c r="BL252" s="18" t="s">
        <v>206</v>
      </c>
      <c r="BM252" s="18" t="s">
        <v>1734</v>
      </c>
    </row>
    <row r="253" spans="2:47" s="1" customFormat="1" ht="22.5" customHeight="1">
      <c r="B253" s="35"/>
      <c r="D253" s="170" t="s">
        <v>392</v>
      </c>
      <c r="F253" s="201" t="s">
        <v>1733</v>
      </c>
      <c r="I253" s="133"/>
      <c r="L253" s="35"/>
      <c r="M253" s="64"/>
      <c r="N253" s="36"/>
      <c r="O253" s="36"/>
      <c r="P253" s="36"/>
      <c r="Q253" s="36"/>
      <c r="R253" s="36"/>
      <c r="S253" s="36"/>
      <c r="T253" s="65"/>
      <c r="AT253" s="18" t="s">
        <v>392</v>
      </c>
      <c r="AU253" s="18" t="s">
        <v>88</v>
      </c>
    </row>
    <row r="254" spans="2:65" s="1" customFormat="1" ht="22.5" customHeight="1">
      <c r="B254" s="157"/>
      <c r="C254" s="158" t="s">
        <v>1250</v>
      </c>
      <c r="D254" s="158" t="s">
        <v>201</v>
      </c>
      <c r="E254" s="159" t="s">
        <v>1735</v>
      </c>
      <c r="F254" s="160" t="s">
        <v>1736</v>
      </c>
      <c r="G254" s="161" t="s">
        <v>840</v>
      </c>
      <c r="H254" s="162">
        <v>528</v>
      </c>
      <c r="I254" s="163"/>
      <c r="J254" s="164">
        <f>ROUND(I254*H254,2)</f>
        <v>0</v>
      </c>
      <c r="K254" s="160" t="s">
        <v>78</v>
      </c>
      <c r="L254" s="35"/>
      <c r="M254" s="165" t="s">
        <v>78</v>
      </c>
      <c r="N254" s="166" t="s">
        <v>50</v>
      </c>
      <c r="O254" s="36"/>
      <c r="P254" s="167">
        <f>O254*H254</f>
        <v>0</v>
      </c>
      <c r="Q254" s="167">
        <v>0</v>
      </c>
      <c r="R254" s="167">
        <f>Q254*H254</f>
        <v>0</v>
      </c>
      <c r="S254" s="167">
        <v>0</v>
      </c>
      <c r="T254" s="168">
        <f>S254*H254</f>
        <v>0</v>
      </c>
      <c r="AR254" s="18" t="s">
        <v>206</v>
      </c>
      <c r="AT254" s="18" t="s">
        <v>201</v>
      </c>
      <c r="AU254" s="18" t="s">
        <v>88</v>
      </c>
      <c r="AY254" s="18" t="s">
        <v>200</v>
      </c>
      <c r="BE254" s="169">
        <f>IF(N254="základní",J254,0)</f>
        <v>0</v>
      </c>
      <c r="BF254" s="169">
        <f>IF(N254="snížená",J254,0)</f>
        <v>0</v>
      </c>
      <c r="BG254" s="169">
        <f>IF(N254="zákl. přenesená",J254,0)</f>
        <v>0</v>
      </c>
      <c r="BH254" s="169">
        <f>IF(N254="sníž. přenesená",J254,0)</f>
        <v>0</v>
      </c>
      <c r="BI254" s="169">
        <f>IF(N254="nulová",J254,0)</f>
        <v>0</v>
      </c>
      <c r="BJ254" s="18" t="s">
        <v>23</v>
      </c>
      <c r="BK254" s="169">
        <f>ROUND(I254*H254,2)</f>
        <v>0</v>
      </c>
      <c r="BL254" s="18" t="s">
        <v>206</v>
      </c>
      <c r="BM254" s="18" t="s">
        <v>1737</v>
      </c>
    </row>
    <row r="255" spans="2:47" s="1" customFormat="1" ht="22.5" customHeight="1">
      <c r="B255" s="35"/>
      <c r="D255" s="170" t="s">
        <v>392</v>
      </c>
      <c r="F255" s="201" t="s">
        <v>1736</v>
      </c>
      <c r="I255" s="133"/>
      <c r="L255" s="35"/>
      <c r="M255" s="64"/>
      <c r="N255" s="36"/>
      <c r="O255" s="36"/>
      <c r="P255" s="36"/>
      <c r="Q255" s="36"/>
      <c r="R255" s="36"/>
      <c r="S255" s="36"/>
      <c r="T255" s="65"/>
      <c r="AT255" s="18" t="s">
        <v>392</v>
      </c>
      <c r="AU255" s="18" t="s">
        <v>88</v>
      </c>
    </row>
    <row r="256" spans="2:65" s="1" customFormat="1" ht="22.5" customHeight="1">
      <c r="B256" s="157"/>
      <c r="C256" s="158" t="s">
        <v>1257</v>
      </c>
      <c r="D256" s="158" t="s">
        <v>201</v>
      </c>
      <c r="E256" s="159" t="s">
        <v>1738</v>
      </c>
      <c r="F256" s="160" t="s">
        <v>1739</v>
      </c>
      <c r="G256" s="161" t="s">
        <v>1325</v>
      </c>
      <c r="H256" s="162">
        <v>104.5</v>
      </c>
      <c r="I256" s="163"/>
      <c r="J256" s="164">
        <f>ROUND(I256*H256,2)</f>
        <v>0</v>
      </c>
      <c r="K256" s="160" t="s">
        <v>78</v>
      </c>
      <c r="L256" s="35"/>
      <c r="M256" s="165" t="s">
        <v>78</v>
      </c>
      <c r="N256" s="166" t="s">
        <v>50</v>
      </c>
      <c r="O256" s="36"/>
      <c r="P256" s="167">
        <f>O256*H256</f>
        <v>0</v>
      </c>
      <c r="Q256" s="167">
        <v>0</v>
      </c>
      <c r="R256" s="167">
        <f>Q256*H256</f>
        <v>0</v>
      </c>
      <c r="S256" s="167">
        <v>0</v>
      </c>
      <c r="T256" s="168">
        <f>S256*H256</f>
        <v>0</v>
      </c>
      <c r="AR256" s="18" t="s">
        <v>206</v>
      </c>
      <c r="AT256" s="18" t="s">
        <v>201</v>
      </c>
      <c r="AU256" s="18" t="s">
        <v>88</v>
      </c>
      <c r="AY256" s="18" t="s">
        <v>200</v>
      </c>
      <c r="BE256" s="169">
        <f>IF(N256="základní",J256,0)</f>
        <v>0</v>
      </c>
      <c r="BF256" s="169">
        <f>IF(N256="snížená",J256,0)</f>
        <v>0</v>
      </c>
      <c r="BG256" s="169">
        <f>IF(N256="zákl. přenesená",J256,0)</f>
        <v>0</v>
      </c>
      <c r="BH256" s="169">
        <f>IF(N256="sníž. přenesená",J256,0)</f>
        <v>0</v>
      </c>
      <c r="BI256" s="169">
        <f>IF(N256="nulová",J256,0)</f>
        <v>0</v>
      </c>
      <c r="BJ256" s="18" t="s">
        <v>23</v>
      </c>
      <c r="BK256" s="169">
        <f>ROUND(I256*H256,2)</f>
        <v>0</v>
      </c>
      <c r="BL256" s="18" t="s">
        <v>206</v>
      </c>
      <c r="BM256" s="18" t="s">
        <v>1740</v>
      </c>
    </row>
    <row r="257" spans="2:47" s="1" customFormat="1" ht="22.5" customHeight="1">
      <c r="B257" s="35"/>
      <c r="D257" s="170" t="s">
        <v>392</v>
      </c>
      <c r="F257" s="201" t="s">
        <v>1739</v>
      </c>
      <c r="I257" s="133"/>
      <c r="L257" s="35"/>
      <c r="M257" s="64"/>
      <c r="N257" s="36"/>
      <c r="O257" s="36"/>
      <c r="P257" s="36"/>
      <c r="Q257" s="36"/>
      <c r="R257" s="36"/>
      <c r="S257" s="36"/>
      <c r="T257" s="65"/>
      <c r="AT257" s="18" t="s">
        <v>392</v>
      </c>
      <c r="AU257" s="18" t="s">
        <v>88</v>
      </c>
    </row>
    <row r="258" spans="2:65" s="1" customFormat="1" ht="22.5" customHeight="1">
      <c r="B258" s="157"/>
      <c r="C258" s="158" t="s">
        <v>1264</v>
      </c>
      <c r="D258" s="158" t="s">
        <v>201</v>
      </c>
      <c r="E258" s="159" t="s">
        <v>1741</v>
      </c>
      <c r="F258" s="160" t="s">
        <v>1742</v>
      </c>
      <c r="G258" s="161" t="s">
        <v>1325</v>
      </c>
      <c r="H258" s="162">
        <v>1</v>
      </c>
      <c r="I258" s="163"/>
      <c r="J258" s="164">
        <f>ROUND(I258*H258,2)</f>
        <v>0</v>
      </c>
      <c r="K258" s="160" t="s">
        <v>78</v>
      </c>
      <c r="L258" s="35"/>
      <c r="M258" s="165" t="s">
        <v>78</v>
      </c>
      <c r="N258" s="166" t="s">
        <v>50</v>
      </c>
      <c r="O258" s="36"/>
      <c r="P258" s="167">
        <f>O258*H258</f>
        <v>0</v>
      </c>
      <c r="Q258" s="167">
        <v>0</v>
      </c>
      <c r="R258" s="167">
        <f>Q258*H258</f>
        <v>0</v>
      </c>
      <c r="S258" s="167">
        <v>0</v>
      </c>
      <c r="T258" s="168">
        <f>S258*H258</f>
        <v>0</v>
      </c>
      <c r="AR258" s="18" t="s">
        <v>206</v>
      </c>
      <c r="AT258" s="18" t="s">
        <v>201</v>
      </c>
      <c r="AU258" s="18" t="s">
        <v>88</v>
      </c>
      <c r="AY258" s="18" t="s">
        <v>200</v>
      </c>
      <c r="BE258" s="169">
        <f>IF(N258="základní",J258,0)</f>
        <v>0</v>
      </c>
      <c r="BF258" s="169">
        <f>IF(N258="snížená",J258,0)</f>
        <v>0</v>
      </c>
      <c r="BG258" s="169">
        <f>IF(N258="zákl. přenesená",J258,0)</f>
        <v>0</v>
      </c>
      <c r="BH258" s="169">
        <f>IF(N258="sníž. přenesená",J258,0)</f>
        <v>0</v>
      </c>
      <c r="BI258" s="169">
        <f>IF(N258="nulová",J258,0)</f>
        <v>0</v>
      </c>
      <c r="BJ258" s="18" t="s">
        <v>23</v>
      </c>
      <c r="BK258" s="169">
        <f>ROUND(I258*H258,2)</f>
        <v>0</v>
      </c>
      <c r="BL258" s="18" t="s">
        <v>206</v>
      </c>
      <c r="BM258" s="18" t="s">
        <v>1743</v>
      </c>
    </row>
    <row r="259" spans="2:47" s="1" customFormat="1" ht="22.5" customHeight="1">
      <c r="B259" s="35"/>
      <c r="D259" s="172" t="s">
        <v>392</v>
      </c>
      <c r="F259" s="185" t="s">
        <v>1742</v>
      </c>
      <c r="I259" s="133"/>
      <c r="L259" s="35"/>
      <c r="M259" s="221"/>
      <c r="N259" s="222"/>
      <c r="O259" s="222"/>
      <c r="P259" s="222"/>
      <c r="Q259" s="222"/>
      <c r="R259" s="222"/>
      <c r="S259" s="222"/>
      <c r="T259" s="223"/>
      <c r="AT259" s="18" t="s">
        <v>392</v>
      </c>
      <c r="AU259" s="18" t="s">
        <v>88</v>
      </c>
    </row>
    <row r="260" spans="2:12" s="1" customFormat="1" ht="6.75" customHeight="1">
      <c r="B260" s="50"/>
      <c r="C260" s="51"/>
      <c r="D260" s="51"/>
      <c r="E260" s="51"/>
      <c r="F260" s="51"/>
      <c r="G260" s="51"/>
      <c r="H260" s="51"/>
      <c r="I260" s="118"/>
      <c r="J260" s="51"/>
      <c r="K260" s="51"/>
      <c r="L260" s="35"/>
    </row>
    <row r="521" ht="13.5">
      <c r="AT521" s="189"/>
    </row>
  </sheetData>
  <sheetProtection password="CC35" sheet="1" objects="1" scenarios="1" formatColumns="0" formatRows="0" sort="0" autoFilter="0"/>
  <autoFilter ref="C79:K79"/>
  <mergeCells count="9">
    <mergeCell ref="E72:H72"/>
    <mergeCell ref="G1:H1"/>
    <mergeCell ref="L2:V2"/>
    <mergeCell ref="E7:H7"/>
    <mergeCell ref="E9:H9"/>
    <mergeCell ref="E24:H24"/>
    <mergeCell ref="E45:H45"/>
    <mergeCell ref="E47:H47"/>
    <mergeCell ref="E70:H70"/>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52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53"/>
      <c r="C1" s="253"/>
      <c r="D1" s="252" t="s">
        <v>1</v>
      </c>
      <c r="E1" s="253"/>
      <c r="F1" s="254" t="s">
        <v>1802</v>
      </c>
      <c r="G1" s="378" t="s">
        <v>1803</v>
      </c>
      <c r="H1" s="378"/>
      <c r="I1" s="259"/>
      <c r="J1" s="254" t="s">
        <v>1804</v>
      </c>
      <c r="K1" s="252" t="s">
        <v>108</v>
      </c>
      <c r="L1" s="254" t="s">
        <v>1805</v>
      </c>
      <c r="M1" s="254"/>
      <c r="N1" s="254"/>
      <c r="O1" s="254"/>
      <c r="P1" s="254"/>
      <c r="Q1" s="254"/>
      <c r="R1" s="254"/>
      <c r="S1" s="254"/>
      <c r="T1" s="254"/>
      <c r="U1" s="250"/>
      <c r="V1" s="250"/>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42"/>
      <c r="M2" s="342"/>
      <c r="N2" s="342"/>
      <c r="O2" s="342"/>
      <c r="P2" s="342"/>
      <c r="Q2" s="342"/>
      <c r="R2" s="342"/>
      <c r="S2" s="342"/>
      <c r="T2" s="342"/>
      <c r="U2" s="342"/>
      <c r="V2" s="342"/>
      <c r="AT2" s="18" t="s">
        <v>107</v>
      </c>
    </row>
    <row r="3" spans="2:46" ht="6.75" customHeight="1">
      <c r="B3" s="19"/>
      <c r="C3" s="20"/>
      <c r="D3" s="20"/>
      <c r="E3" s="20"/>
      <c r="F3" s="20"/>
      <c r="G3" s="20"/>
      <c r="H3" s="20"/>
      <c r="I3" s="94"/>
      <c r="J3" s="20"/>
      <c r="K3" s="21"/>
      <c r="AT3" s="18" t="s">
        <v>88</v>
      </c>
    </row>
    <row r="4" spans="2:46" ht="36.75" customHeight="1">
      <c r="B4" s="22"/>
      <c r="C4" s="23"/>
      <c r="D4" s="24" t="s">
        <v>113</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79" t="str">
        <f>'Rekapitulace stavby'!K6</f>
        <v>Oprava komunikace Dr. M. Horákové v úseku Melantrichova – Hradební</v>
      </c>
      <c r="F7" s="371"/>
      <c r="G7" s="371"/>
      <c r="H7" s="371"/>
      <c r="I7" s="95"/>
      <c r="J7" s="23"/>
      <c r="K7" s="25"/>
    </row>
    <row r="8" spans="2:11" s="1" customFormat="1" ht="15">
      <c r="B8" s="35"/>
      <c r="C8" s="36"/>
      <c r="D8" s="31" t="s">
        <v>123</v>
      </c>
      <c r="E8" s="36"/>
      <c r="F8" s="36"/>
      <c r="G8" s="36"/>
      <c r="H8" s="36"/>
      <c r="I8" s="96"/>
      <c r="J8" s="36"/>
      <c r="K8" s="39"/>
    </row>
    <row r="9" spans="2:11" s="1" customFormat="1" ht="36.75" customHeight="1">
      <c r="B9" s="35"/>
      <c r="C9" s="36"/>
      <c r="D9" s="36"/>
      <c r="E9" s="380" t="s">
        <v>1744</v>
      </c>
      <c r="F9" s="364"/>
      <c r="G9" s="364"/>
      <c r="H9" s="364"/>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20</v>
      </c>
      <c r="G11" s="36"/>
      <c r="H11" s="36"/>
      <c r="I11" s="97" t="s">
        <v>21</v>
      </c>
      <c r="J11" s="29" t="s">
        <v>78</v>
      </c>
      <c r="K11" s="39"/>
    </row>
    <row r="12" spans="2:11" s="1" customFormat="1" ht="14.25" customHeight="1">
      <c r="B12" s="35"/>
      <c r="C12" s="36"/>
      <c r="D12" s="31" t="s">
        <v>24</v>
      </c>
      <c r="E12" s="36"/>
      <c r="F12" s="29" t="s">
        <v>25</v>
      </c>
      <c r="G12" s="36"/>
      <c r="H12" s="36"/>
      <c r="I12" s="97" t="s">
        <v>26</v>
      </c>
      <c r="J12" s="98" t="str">
        <f>'Rekapitulace stavby'!AN8</f>
        <v>3.3.2016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30</v>
      </c>
      <c r="E14" s="36"/>
      <c r="F14" s="36"/>
      <c r="G14" s="36"/>
      <c r="H14" s="36"/>
      <c r="I14" s="97" t="s">
        <v>31</v>
      </c>
      <c r="J14" s="29" t="s">
        <v>32</v>
      </c>
      <c r="K14" s="39"/>
    </row>
    <row r="15" spans="2:11" s="1" customFormat="1" ht="18" customHeight="1">
      <c r="B15" s="35"/>
      <c r="C15" s="36"/>
      <c r="D15" s="36"/>
      <c r="E15" s="29" t="s">
        <v>33</v>
      </c>
      <c r="F15" s="36"/>
      <c r="G15" s="36"/>
      <c r="H15" s="36"/>
      <c r="I15" s="97" t="s">
        <v>34</v>
      </c>
      <c r="J15" s="29" t="s">
        <v>35</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36</v>
      </c>
      <c r="E17" s="36"/>
      <c r="F17" s="36"/>
      <c r="G17" s="36"/>
      <c r="H17" s="36"/>
      <c r="I17" s="97" t="s">
        <v>31</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34</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38</v>
      </c>
      <c r="E20" s="36"/>
      <c r="F20" s="36"/>
      <c r="G20" s="36"/>
      <c r="H20" s="36"/>
      <c r="I20" s="97" t="s">
        <v>31</v>
      </c>
      <c r="J20" s="29" t="s">
        <v>39</v>
      </c>
      <c r="K20" s="39"/>
    </row>
    <row r="21" spans="2:11" s="1" customFormat="1" ht="18" customHeight="1">
      <c r="B21" s="35"/>
      <c r="C21" s="36"/>
      <c r="D21" s="36"/>
      <c r="E21" s="29" t="s">
        <v>40</v>
      </c>
      <c r="F21" s="36"/>
      <c r="G21" s="36"/>
      <c r="H21" s="36"/>
      <c r="I21" s="97" t="s">
        <v>34</v>
      </c>
      <c r="J21" s="29" t="s">
        <v>41</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43</v>
      </c>
      <c r="E23" s="36"/>
      <c r="F23" s="36"/>
      <c r="G23" s="36"/>
      <c r="H23" s="36"/>
      <c r="I23" s="96"/>
      <c r="J23" s="36"/>
      <c r="K23" s="39"/>
    </row>
    <row r="24" spans="2:11" s="6" customFormat="1" ht="22.5" customHeight="1">
      <c r="B24" s="99"/>
      <c r="C24" s="100"/>
      <c r="D24" s="100"/>
      <c r="E24" s="374" t="s">
        <v>78</v>
      </c>
      <c r="F24" s="381"/>
      <c r="G24" s="381"/>
      <c r="H24" s="381"/>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4"/>
      <c r="J26" s="62"/>
      <c r="K26" s="105"/>
    </row>
    <row r="27" spans="2:11" s="1" customFormat="1" ht="24.75" customHeight="1">
      <c r="B27" s="35"/>
      <c r="C27" s="36"/>
      <c r="D27" s="106" t="s">
        <v>45</v>
      </c>
      <c r="E27" s="36"/>
      <c r="F27" s="36"/>
      <c r="G27" s="36"/>
      <c r="H27" s="36"/>
      <c r="I27" s="96"/>
      <c r="J27" s="107">
        <f>ROUND(J83,2)</f>
        <v>0</v>
      </c>
      <c r="K27" s="39"/>
    </row>
    <row r="28" spans="2:11" s="1" customFormat="1" ht="6.75" customHeight="1">
      <c r="B28" s="35"/>
      <c r="C28" s="36"/>
      <c r="D28" s="62"/>
      <c r="E28" s="62"/>
      <c r="F28" s="62"/>
      <c r="G28" s="62"/>
      <c r="H28" s="62"/>
      <c r="I28" s="104"/>
      <c r="J28" s="62"/>
      <c r="K28" s="105"/>
    </row>
    <row r="29" spans="2:11" s="1" customFormat="1" ht="14.25" customHeight="1">
      <c r="B29" s="35"/>
      <c r="C29" s="36"/>
      <c r="D29" s="36"/>
      <c r="E29" s="36"/>
      <c r="F29" s="40" t="s">
        <v>47</v>
      </c>
      <c r="G29" s="36"/>
      <c r="H29" s="36"/>
      <c r="I29" s="108" t="s">
        <v>46</v>
      </c>
      <c r="J29" s="40" t="s">
        <v>48</v>
      </c>
      <c r="K29" s="39"/>
    </row>
    <row r="30" spans="2:11" s="1" customFormat="1" ht="14.25" customHeight="1">
      <c r="B30" s="35"/>
      <c r="C30" s="36"/>
      <c r="D30" s="43" t="s">
        <v>49</v>
      </c>
      <c r="E30" s="43" t="s">
        <v>50</v>
      </c>
      <c r="F30" s="109">
        <f>ROUND(SUM(BE83:BE109),2)</f>
        <v>0</v>
      </c>
      <c r="G30" s="36"/>
      <c r="H30" s="36"/>
      <c r="I30" s="110">
        <v>0.21</v>
      </c>
      <c r="J30" s="109">
        <f>ROUND(ROUND((SUM(BE83:BE109)),2)*I30,2)</f>
        <v>0</v>
      </c>
      <c r="K30" s="39"/>
    </row>
    <row r="31" spans="2:11" s="1" customFormat="1" ht="14.25" customHeight="1">
      <c r="B31" s="35"/>
      <c r="C31" s="36"/>
      <c r="D31" s="36"/>
      <c r="E31" s="43" t="s">
        <v>51</v>
      </c>
      <c r="F31" s="109">
        <f>ROUND(SUM(BF83:BF109),2)</f>
        <v>0</v>
      </c>
      <c r="G31" s="36"/>
      <c r="H31" s="36"/>
      <c r="I31" s="110">
        <v>0.15</v>
      </c>
      <c r="J31" s="109">
        <f>ROUND(ROUND((SUM(BF83:BF109)),2)*I31,2)</f>
        <v>0</v>
      </c>
      <c r="K31" s="39"/>
    </row>
    <row r="32" spans="2:11" s="1" customFormat="1" ht="14.25" customHeight="1" hidden="1">
      <c r="B32" s="35"/>
      <c r="C32" s="36"/>
      <c r="D32" s="36"/>
      <c r="E32" s="43" t="s">
        <v>52</v>
      </c>
      <c r="F32" s="109">
        <f>ROUND(SUM(BG83:BG109),2)</f>
        <v>0</v>
      </c>
      <c r="G32" s="36"/>
      <c r="H32" s="36"/>
      <c r="I32" s="110">
        <v>0.21</v>
      </c>
      <c r="J32" s="109">
        <v>0</v>
      </c>
      <c r="K32" s="39"/>
    </row>
    <row r="33" spans="2:11" s="1" customFormat="1" ht="14.25" customHeight="1" hidden="1">
      <c r="B33" s="35"/>
      <c r="C33" s="36"/>
      <c r="D33" s="36"/>
      <c r="E33" s="43" t="s">
        <v>53</v>
      </c>
      <c r="F33" s="109">
        <f>ROUND(SUM(BH83:BH109),2)</f>
        <v>0</v>
      </c>
      <c r="G33" s="36"/>
      <c r="H33" s="36"/>
      <c r="I33" s="110">
        <v>0.15</v>
      </c>
      <c r="J33" s="109">
        <v>0</v>
      </c>
      <c r="K33" s="39"/>
    </row>
    <row r="34" spans="2:11" s="1" customFormat="1" ht="14.25" customHeight="1" hidden="1">
      <c r="B34" s="35"/>
      <c r="C34" s="36"/>
      <c r="D34" s="36"/>
      <c r="E34" s="43" t="s">
        <v>54</v>
      </c>
      <c r="F34" s="109">
        <f>ROUND(SUM(BI83:BI109),2)</f>
        <v>0</v>
      </c>
      <c r="G34" s="36"/>
      <c r="H34" s="36"/>
      <c r="I34" s="110">
        <v>0</v>
      </c>
      <c r="J34" s="109">
        <v>0</v>
      </c>
      <c r="K34" s="39"/>
    </row>
    <row r="35" spans="2:11" s="1" customFormat="1" ht="6.75" customHeight="1">
      <c r="B35" s="35"/>
      <c r="C35" s="36"/>
      <c r="D35" s="36"/>
      <c r="E35" s="36"/>
      <c r="F35" s="36"/>
      <c r="G35" s="36"/>
      <c r="H35" s="36"/>
      <c r="I35" s="96"/>
      <c r="J35" s="36"/>
      <c r="K35" s="39"/>
    </row>
    <row r="36" spans="2:11" s="1" customFormat="1" ht="24.75" customHeight="1">
      <c r="B36" s="35"/>
      <c r="C36" s="111"/>
      <c r="D36" s="112" t="s">
        <v>55</v>
      </c>
      <c r="E36" s="66"/>
      <c r="F36" s="66"/>
      <c r="G36" s="113" t="s">
        <v>56</v>
      </c>
      <c r="H36" s="114" t="s">
        <v>57</v>
      </c>
      <c r="I36" s="115"/>
      <c r="J36" s="116">
        <f>SUM(J27:J34)</f>
        <v>0</v>
      </c>
      <c r="K36" s="117"/>
    </row>
    <row r="37" spans="2:11" s="1" customFormat="1" ht="14.25" customHeight="1">
      <c r="B37" s="50"/>
      <c r="C37" s="51"/>
      <c r="D37" s="51"/>
      <c r="E37" s="51"/>
      <c r="F37" s="51"/>
      <c r="G37" s="51"/>
      <c r="H37" s="51"/>
      <c r="I37" s="118"/>
      <c r="J37" s="51"/>
      <c r="K37" s="52"/>
    </row>
    <row r="41" spans="2:11" s="1" customFormat="1" ht="6.75" customHeight="1">
      <c r="B41" s="53"/>
      <c r="C41" s="54"/>
      <c r="D41" s="54"/>
      <c r="E41" s="54"/>
      <c r="F41" s="54"/>
      <c r="G41" s="54"/>
      <c r="H41" s="54"/>
      <c r="I41" s="119"/>
      <c r="J41" s="54"/>
      <c r="K41" s="120"/>
    </row>
    <row r="42" spans="2:11" s="1" customFormat="1" ht="36.75" customHeight="1">
      <c r="B42" s="35"/>
      <c r="C42" s="24" t="s">
        <v>173</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79" t="str">
        <f>E7</f>
        <v>Oprava komunikace Dr. M. Horákové v úseku Melantrichova – Hradební</v>
      </c>
      <c r="F45" s="364"/>
      <c r="G45" s="364"/>
      <c r="H45" s="364"/>
      <c r="I45" s="96"/>
      <c r="J45" s="36"/>
      <c r="K45" s="39"/>
    </row>
    <row r="46" spans="2:11" s="1" customFormat="1" ht="14.25" customHeight="1">
      <c r="B46" s="35"/>
      <c r="C46" s="31" t="s">
        <v>123</v>
      </c>
      <c r="D46" s="36"/>
      <c r="E46" s="36"/>
      <c r="F46" s="36"/>
      <c r="G46" s="36"/>
      <c r="H46" s="36"/>
      <c r="I46" s="96"/>
      <c r="J46" s="36"/>
      <c r="K46" s="39"/>
    </row>
    <row r="47" spans="2:11" s="1" customFormat="1" ht="23.25" customHeight="1">
      <c r="B47" s="35"/>
      <c r="C47" s="36"/>
      <c r="D47" s="36"/>
      <c r="E47" s="380" t="str">
        <f>E9</f>
        <v>09 - VRN - Vedlejší rozpočtové náklady</v>
      </c>
      <c r="F47" s="364"/>
      <c r="G47" s="364"/>
      <c r="H47" s="364"/>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24</v>
      </c>
      <c r="D49" s="36"/>
      <c r="E49" s="36"/>
      <c r="F49" s="29" t="str">
        <f>F12</f>
        <v>Liberec</v>
      </c>
      <c r="G49" s="36"/>
      <c r="H49" s="36"/>
      <c r="I49" s="97" t="s">
        <v>26</v>
      </c>
      <c r="J49" s="98" t="str">
        <f>IF(J12="","",J12)</f>
        <v>3.3.2016</v>
      </c>
      <c r="K49" s="39"/>
    </row>
    <row r="50" spans="2:11" s="1" customFormat="1" ht="6.75" customHeight="1">
      <c r="B50" s="35"/>
      <c r="C50" s="36"/>
      <c r="D50" s="36"/>
      <c r="E50" s="36"/>
      <c r="F50" s="36"/>
      <c r="G50" s="36"/>
      <c r="H50" s="36"/>
      <c r="I50" s="96"/>
      <c r="J50" s="36"/>
      <c r="K50" s="39"/>
    </row>
    <row r="51" spans="2:11" s="1" customFormat="1" ht="15">
      <c r="B51" s="35"/>
      <c r="C51" s="31" t="s">
        <v>30</v>
      </c>
      <c r="D51" s="36"/>
      <c r="E51" s="36"/>
      <c r="F51" s="29" t="str">
        <f>E15</f>
        <v>Statutární město Liberec</v>
      </c>
      <c r="G51" s="36"/>
      <c r="H51" s="36"/>
      <c r="I51" s="97" t="s">
        <v>38</v>
      </c>
      <c r="J51" s="29" t="str">
        <f>E21</f>
        <v>SNOWPLAN, spol. s r.o.</v>
      </c>
      <c r="K51" s="39"/>
    </row>
    <row r="52" spans="2:11" s="1" customFormat="1" ht="14.25" customHeight="1">
      <c r="B52" s="35"/>
      <c r="C52" s="31" t="s">
        <v>36</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1" t="s">
        <v>174</v>
      </c>
      <c r="D54" s="111"/>
      <c r="E54" s="111"/>
      <c r="F54" s="111"/>
      <c r="G54" s="111"/>
      <c r="H54" s="111"/>
      <c r="I54" s="122"/>
      <c r="J54" s="123" t="s">
        <v>175</v>
      </c>
      <c r="K54" s="124"/>
    </row>
    <row r="55" spans="2:11" s="1" customFormat="1" ht="9.75" customHeight="1">
      <c r="B55" s="35"/>
      <c r="C55" s="36"/>
      <c r="D55" s="36"/>
      <c r="E55" s="36"/>
      <c r="F55" s="36"/>
      <c r="G55" s="36"/>
      <c r="H55" s="36"/>
      <c r="I55" s="96"/>
      <c r="J55" s="36"/>
      <c r="K55" s="39"/>
    </row>
    <row r="56" spans="2:47" s="1" customFormat="1" ht="29.25" customHeight="1">
      <c r="B56" s="35"/>
      <c r="C56" s="125" t="s">
        <v>176</v>
      </c>
      <c r="D56" s="36"/>
      <c r="E56" s="36"/>
      <c r="F56" s="36"/>
      <c r="G56" s="36"/>
      <c r="H56" s="36"/>
      <c r="I56" s="96"/>
      <c r="J56" s="107">
        <f>J83</f>
        <v>0</v>
      </c>
      <c r="K56" s="39"/>
      <c r="AU56" s="18" t="s">
        <v>177</v>
      </c>
    </row>
    <row r="57" spans="2:11" s="7" customFormat="1" ht="24.75" customHeight="1">
      <c r="B57" s="126"/>
      <c r="C57" s="127"/>
      <c r="D57" s="128" t="s">
        <v>815</v>
      </c>
      <c r="E57" s="129"/>
      <c r="F57" s="129"/>
      <c r="G57" s="129"/>
      <c r="H57" s="129"/>
      <c r="I57" s="130"/>
      <c r="J57" s="131">
        <f>J84</f>
        <v>0</v>
      </c>
      <c r="K57" s="132"/>
    </row>
    <row r="58" spans="2:11" s="11" customFormat="1" ht="19.5" customHeight="1">
      <c r="B58" s="190"/>
      <c r="C58" s="191"/>
      <c r="D58" s="192" t="s">
        <v>1745</v>
      </c>
      <c r="E58" s="193"/>
      <c r="F58" s="193"/>
      <c r="G58" s="193"/>
      <c r="H58" s="193"/>
      <c r="I58" s="194"/>
      <c r="J58" s="195">
        <f>J85</f>
        <v>0</v>
      </c>
      <c r="K58" s="196"/>
    </row>
    <row r="59" spans="2:11" s="7" customFormat="1" ht="24.75" customHeight="1">
      <c r="B59" s="126"/>
      <c r="C59" s="127"/>
      <c r="D59" s="128" t="s">
        <v>106</v>
      </c>
      <c r="E59" s="129"/>
      <c r="F59" s="129"/>
      <c r="G59" s="129"/>
      <c r="H59" s="129"/>
      <c r="I59" s="130"/>
      <c r="J59" s="131">
        <f>J88</f>
        <v>0</v>
      </c>
      <c r="K59" s="132"/>
    </row>
    <row r="60" spans="2:11" s="11" customFormat="1" ht="19.5" customHeight="1">
      <c r="B60" s="190"/>
      <c r="C60" s="191"/>
      <c r="D60" s="192" t="s">
        <v>1746</v>
      </c>
      <c r="E60" s="193"/>
      <c r="F60" s="193"/>
      <c r="G60" s="193"/>
      <c r="H60" s="193"/>
      <c r="I60" s="194"/>
      <c r="J60" s="195">
        <f>J89</f>
        <v>0</v>
      </c>
      <c r="K60" s="196"/>
    </row>
    <row r="61" spans="2:11" s="11" customFormat="1" ht="19.5" customHeight="1">
      <c r="B61" s="190"/>
      <c r="C61" s="191"/>
      <c r="D61" s="192" t="s">
        <v>1747</v>
      </c>
      <c r="E61" s="193"/>
      <c r="F61" s="193"/>
      <c r="G61" s="193"/>
      <c r="H61" s="193"/>
      <c r="I61" s="194"/>
      <c r="J61" s="195">
        <f>J92</f>
        <v>0</v>
      </c>
      <c r="K61" s="196"/>
    </row>
    <row r="62" spans="2:11" s="11" customFormat="1" ht="19.5" customHeight="1">
      <c r="B62" s="190"/>
      <c r="C62" s="191"/>
      <c r="D62" s="192" t="s">
        <v>1748</v>
      </c>
      <c r="E62" s="193"/>
      <c r="F62" s="193"/>
      <c r="G62" s="193"/>
      <c r="H62" s="193"/>
      <c r="I62" s="194"/>
      <c r="J62" s="195">
        <f>J103</f>
        <v>0</v>
      </c>
      <c r="K62" s="196"/>
    </row>
    <row r="63" spans="2:11" s="11" customFormat="1" ht="19.5" customHeight="1">
      <c r="B63" s="190"/>
      <c r="C63" s="191"/>
      <c r="D63" s="192" t="s">
        <v>1749</v>
      </c>
      <c r="E63" s="193"/>
      <c r="F63" s="193"/>
      <c r="G63" s="193"/>
      <c r="H63" s="193"/>
      <c r="I63" s="194"/>
      <c r="J63" s="195">
        <f>J107</f>
        <v>0</v>
      </c>
      <c r="K63" s="196"/>
    </row>
    <row r="64" spans="2:11" s="1" customFormat="1" ht="21.75" customHeight="1">
      <c r="B64" s="35"/>
      <c r="C64" s="36"/>
      <c r="D64" s="36"/>
      <c r="E64" s="36"/>
      <c r="F64" s="36"/>
      <c r="G64" s="36"/>
      <c r="H64" s="36"/>
      <c r="I64" s="96"/>
      <c r="J64" s="36"/>
      <c r="K64" s="39"/>
    </row>
    <row r="65" spans="2:11" s="1" customFormat="1" ht="6.75" customHeight="1">
      <c r="B65" s="50"/>
      <c r="C65" s="51"/>
      <c r="D65" s="51"/>
      <c r="E65" s="51"/>
      <c r="F65" s="51"/>
      <c r="G65" s="51"/>
      <c r="H65" s="51"/>
      <c r="I65" s="118"/>
      <c r="J65" s="51"/>
      <c r="K65" s="52"/>
    </row>
    <row r="69" spans="2:12" s="1" customFormat="1" ht="6.75" customHeight="1">
      <c r="B69" s="53"/>
      <c r="C69" s="54"/>
      <c r="D69" s="54"/>
      <c r="E69" s="54"/>
      <c r="F69" s="54"/>
      <c r="G69" s="54"/>
      <c r="H69" s="54"/>
      <c r="I69" s="119"/>
      <c r="J69" s="54"/>
      <c r="K69" s="54"/>
      <c r="L69" s="35"/>
    </row>
    <row r="70" spans="2:12" s="1" customFormat="1" ht="36.75" customHeight="1">
      <c r="B70" s="35"/>
      <c r="C70" s="55" t="s">
        <v>185</v>
      </c>
      <c r="I70" s="133"/>
      <c r="L70" s="35"/>
    </row>
    <row r="71" spans="2:12" s="1" customFormat="1" ht="6.75" customHeight="1">
      <c r="B71" s="35"/>
      <c r="I71" s="133"/>
      <c r="L71" s="35"/>
    </row>
    <row r="72" spans="2:12" s="1" customFormat="1" ht="14.25" customHeight="1">
      <c r="B72" s="35"/>
      <c r="C72" s="57" t="s">
        <v>16</v>
      </c>
      <c r="I72" s="133"/>
      <c r="L72" s="35"/>
    </row>
    <row r="73" spans="2:12" s="1" customFormat="1" ht="22.5" customHeight="1">
      <c r="B73" s="35"/>
      <c r="E73" s="382" t="str">
        <f>E7</f>
        <v>Oprava komunikace Dr. M. Horákové v úseku Melantrichova – Hradební</v>
      </c>
      <c r="F73" s="359"/>
      <c r="G73" s="359"/>
      <c r="H73" s="359"/>
      <c r="I73" s="133"/>
      <c r="L73" s="35"/>
    </row>
    <row r="74" spans="2:12" s="1" customFormat="1" ht="14.25" customHeight="1">
      <c r="B74" s="35"/>
      <c r="C74" s="57" t="s">
        <v>123</v>
      </c>
      <c r="I74" s="133"/>
      <c r="L74" s="35"/>
    </row>
    <row r="75" spans="2:12" s="1" customFormat="1" ht="23.25" customHeight="1">
      <c r="B75" s="35"/>
      <c r="E75" s="356" t="str">
        <f>E9</f>
        <v>09 - VRN - Vedlejší rozpočtové náklady</v>
      </c>
      <c r="F75" s="359"/>
      <c r="G75" s="359"/>
      <c r="H75" s="359"/>
      <c r="I75" s="133"/>
      <c r="L75" s="35"/>
    </row>
    <row r="76" spans="2:12" s="1" customFormat="1" ht="6.75" customHeight="1">
      <c r="B76" s="35"/>
      <c r="I76" s="133"/>
      <c r="L76" s="35"/>
    </row>
    <row r="77" spans="2:12" s="1" customFormat="1" ht="18" customHeight="1">
      <c r="B77" s="35"/>
      <c r="C77" s="57" t="s">
        <v>24</v>
      </c>
      <c r="F77" s="134" t="str">
        <f>F12</f>
        <v>Liberec</v>
      </c>
      <c r="I77" s="135" t="s">
        <v>26</v>
      </c>
      <c r="J77" s="61" t="str">
        <f>IF(J12="","",J12)</f>
        <v>3.3.2016</v>
      </c>
      <c r="L77" s="35"/>
    </row>
    <row r="78" spans="2:12" s="1" customFormat="1" ht="6.75" customHeight="1">
      <c r="B78" s="35"/>
      <c r="I78" s="133"/>
      <c r="L78" s="35"/>
    </row>
    <row r="79" spans="2:12" s="1" customFormat="1" ht="15">
      <c r="B79" s="35"/>
      <c r="C79" s="57" t="s">
        <v>30</v>
      </c>
      <c r="F79" s="134" t="str">
        <f>E15</f>
        <v>Statutární město Liberec</v>
      </c>
      <c r="I79" s="135" t="s">
        <v>38</v>
      </c>
      <c r="J79" s="134" t="str">
        <f>E21</f>
        <v>SNOWPLAN, spol. s r.o.</v>
      </c>
      <c r="L79" s="35"/>
    </row>
    <row r="80" spans="2:12" s="1" customFormat="1" ht="14.25" customHeight="1">
      <c r="B80" s="35"/>
      <c r="C80" s="57" t="s">
        <v>36</v>
      </c>
      <c r="F80" s="134">
        <f>IF(E18="","",E18)</f>
      </c>
      <c r="I80" s="133"/>
      <c r="L80" s="35"/>
    </row>
    <row r="81" spans="2:12" s="1" customFormat="1" ht="9.75" customHeight="1">
      <c r="B81" s="35"/>
      <c r="I81" s="133"/>
      <c r="L81" s="35"/>
    </row>
    <row r="82" spans="2:20" s="8" customFormat="1" ht="29.25" customHeight="1">
      <c r="B82" s="136"/>
      <c r="C82" s="137" t="s">
        <v>186</v>
      </c>
      <c r="D82" s="138" t="s">
        <v>64</v>
      </c>
      <c r="E82" s="138" t="s">
        <v>60</v>
      </c>
      <c r="F82" s="138" t="s">
        <v>187</v>
      </c>
      <c r="G82" s="138" t="s">
        <v>188</v>
      </c>
      <c r="H82" s="138" t="s">
        <v>189</v>
      </c>
      <c r="I82" s="139" t="s">
        <v>190</v>
      </c>
      <c r="J82" s="138" t="s">
        <v>175</v>
      </c>
      <c r="K82" s="140" t="s">
        <v>191</v>
      </c>
      <c r="L82" s="136"/>
      <c r="M82" s="68" t="s">
        <v>192</v>
      </c>
      <c r="N82" s="69" t="s">
        <v>49</v>
      </c>
      <c r="O82" s="69" t="s">
        <v>193</v>
      </c>
      <c r="P82" s="69" t="s">
        <v>194</v>
      </c>
      <c r="Q82" s="69" t="s">
        <v>195</v>
      </c>
      <c r="R82" s="69" t="s">
        <v>196</v>
      </c>
      <c r="S82" s="69" t="s">
        <v>197</v>
      </c>
      <c r="T82" s="70" t="s">
        <v>198</v>
      </c>
    </row>
    <row r="83" spans="2:63" s="1" customFormat="1" ht="29.25" customHeight="1">
      <c r="B83" s="35"/>
      <c r="C83" s="72" t="s">
        <v>176</v>
      </c>
      <c r="I83" s="133"/>
      <c r="J83" s="141">
        <f>BK83</f>
        <v>0</v>
      </c>
      <c r="L83" s="35"/>
      <c r="M83" s="71"/>
      <c r="N83" s="62"/>
      <c r="O83" s="62"/>
      <c r="P83" s="142">
        <f>P84+P88</f>
        <v>0</v>
      </c>
      <c r="Q83" s="62"/>
      <c r="R83" s="142">
        <f>R84+R88</f>
        <v>0</v>
      </c>
      <c r="S83" s="62"/>
      <c r="T83" s="143">
        <f>T84+T88</f>
        <v>0</v>
      </c>
      <c r="AT83" s="18" t="s">
        <v>79</v>
      </c>
      <c r="AU83" s="18" t="s">
        <v>177</v>
      </c>
      <c r="BK83" s="144">
        <f>BK84+BK88</f>
        <v>0</v>
      </c>
    </row>
    <row r="84" spans="2:63" s="9" customFormat="1" ht="36.75" customHeight="1">
      <c r="B84" s="145"/>
      <c r="D84" s="154" t="s">
        <v>79</v>
      </c>
      <c r="E84" s="197" t="s">
        <v>1300</v>
      </c>
      <c r="F84" s="197" t="s">
        <v>1301</v>
      </c>
      <c r="I84" s="148"/>
      <c r="J84" s="198">
        <f>BK84</f>
        <v>0</v>
      </c>
      <c r="L84" s="145"/>
      <c r="M84" s="150"/>
      <c r="N84" s="151"/>
      <c r="O84" s="151"/>
      <c r="P84" s="152">
        <f>P85</f>
        <v>0</v>
      </c>
      <c r="Q84" s="151"/>
      <c r="R84" s="152">
        <f>R85</f>
        <v>0</v>
      </c>
      <c r="S84" s="151"/>
      <c r="T84" s="153">
        <f>T85</f>
        <v>0</v>
      </c>
      <c r="AR84" s="154" t="s">
        <v>88</v>
      </c>
      <c r="AT84" s="155" t="s">
        <v>79</v>
      </c>
      <c r="AU84" s="155" t="s">
        <v>80</v>
      </c>
      <c r="AY84" s="154" t="s">
        <v>200</v>
      </c>
      <c r="BK84" s="156">
        <f>BK85</f>
        <v>0</v>
      </c>
    </row>
    <row r="85" spans="2:63" s="9" customFormat="1" ht="19.5" customHeight="1">
      <c r="B85" s="145"/>
      <c r="D85" s="146" t="s">
        <v>79</v>
      </c>
      <c r="E85" s="199" t="s">
        <v>1750</v>
      </c>
      <c r="F85" s="199" t="s">
        <v>1751</v>
      </c>
      <c r="I85" s="148"/>
      <c r="J85" s="200">
        <f>BK85</f>
        <v>0</v>
      </c>
      <c r="L85" s="145"/>
      <c r="M85" s="150"/>
      <c r="N85" s="151"/>
      <c r="O85" s="151"/>
      <c r="P85" s="152">
        <f>SUM(P86:P87)</f>
        <v>0</v>
      </c>
      <c r="Q85" s="151"/>
      <c r="R85" s="152">
        <f>SUM(R86:R87)</f>
        <v>0</v>
      </c>
      <c r="S85" s="151"/>
      <c r="T85" s="153">
        <f>SUM(T86:T87)</f>
        <v>0</v>
      </c>
      <c r="AR85" s="154" t="s">
        <v>88</v>
      </c>
      <c r="AT85" s="155" t="s">
        <v>79</v>
      </c>
      <c r="AU85" s="155" t="s">
        <v>23</v>
      </c>
      <c r="AY85" s="154" t="s">
        <v>200</v>
      </c>
      <c r="BK85" s="156">
        <f>SUM(BK86:BK87)</f>
        <v>0</v>
      </c>
    </row>
    <row r="86" spans="2:65" s="1" customFormat="1" ht="22.5" customHeight="1">
      <c r="B86" s="157"/>
      <c r="C86" s="158" t="s">
        <v>23</v>
      </c>
      <c r="D86" s="158" t="s">
        <v>201</v>
      </c>
      <c r="E86" s="159" t="s">
        <v>1752</v>
      </c>
      <c r="F86" s="160" t="s">
        <v>1753</v>
      </c>
      <c r="G86" s="161" t="s">
        <v>1754</v>
      </c>
      <c r="H86" s="162">
        <v>1</v>
      </c>
      <c r="I86" s="163"/>
      <c r="J86" s="164">
        <f>ROUND(I86*H86,2)</f>
        <v>0</v>
      </c>
      <c r="K86" s="160" t="s">
        <v>741</v>
      </c>
      <c r="L86" s="35"/>
      <c r="M86" s="165" t="s">
        <v>78</v>
      </c>
      <c r="N86" s="166" t="s">
        <v>50</v>
      </c>
      <c r="O86" s="36"/>
      <c r="P86" s="167">
        <f>O86*H86</f>
        <v>0</v>
      </c>
      <c r="Q86" s="167">
        <v>0</v>
      </c>
      <c r="R86" s="167">
        <f>Q86*H86</f>
        <v>0</v>
      </c>
      <c r="S86" s="167">
        <v>0</v>
      </c>
      <c r="T86" s="168">
        <f>S86*H86</f>
        <v>0</v>
      </c>
      <c r="AR86" s="18" t="s">
        <v>1755</v>
      </c>
      <c r="AT86" s="18" t="s">
        <v>201</v>
      </c>
      <c r="AU86" s="18" t="s">
        <v>88</v>
      </c>
      <c r="AY86" s="18" t="s">
        <v>200</v>
      </c>
      <c r="BE86" s="169">
        <f>IF(N86="základní",J86,0)</f>
        <v>0</v>
      </c>
      <c r="BF86" s="169">
        <f>IF(N86="snížená",J86,0)</f>
        <v>0</v>
      </c>
      <c r="BG86" s="169">
        <f>IF(N86="zákl. přenesená",J86,0)</f>
        <v>0</v>
      </c>
      <c r="BH86" s="169">
        <f>IF(N86="sníž. přenesená",J86,0)</f>
        <v>0</v>
      </c>
      <c r="BI86" s="169">
        <f>IF(N86="nulová",J86,0)</f>
        <v>0</v>
      </c>
      <c r="BJ86" s="18" t="s">
        <v>23</v>
      </c>
      <c r="BK86" s="169">
        <f>ROUND(I86*H86,2)</f>
        <v>0</v>
      </c>
      <c r="BL86" s="18" t="s">
        <v>1755</v>
      </c>
      <c r="BM86" s="18" t="s">
        <v>1756</v>
      </c>
    </row>
    <row r="87" spans="2:47" s="1" customFormat="1" ht="22.5" customHeight="1">
      <c r="B87" s="35"/>
      <c r="D87" s="172" t="s">
        <v>392</v>
      </c>
      <c r="F87" s="185" t="s">
        <v>1757</v>
      </c>
      <c r="I87" s="133"/>
      <c r="L87" s="35"/>
      <c r="M87" s="64"/>
      <c r="N87" s="36"/>
      <c r="O87" s="36"/>
      <c r="P87" s="36"/>
      <c r="Q87" s="36"/>
      <c r="R87" s="36"/>
      <c r="S87" s="36"/>
      <c r="T87" s="65"/>
      <c r="AT87" s="18" t="s">
        <v>392</v>
      </c>
      <c r="AU87" s="18" t="s">
        <v>88</v>
      </c>
    </row>
    <row r="88" spans="2:63" s="9" customFormat="1" ht="36.75" customHeight="1">
      <c r="B88" s="145"/>
      <c r="D88" s="154" t="s">
        <v>79</v>
      </c>
      <c r="E88" s="197" t="s">
        <v>1758</v>
      </c>
      <c r="F88" s="197" t="s">
        <v>1759</v>
      </c>
      <c r="I88" s="148"/>
      <c r="J88" s="198">
        <f>BK88</f>
        <v>0</v>
      </c>
      <c r="L88" s="145"/>
      <c r="M88" s="150"/>
      <c r="N88" s="151"/>
      <c r="O88" s="151"/>
      <c r="P88" s="152">
        <f>P89+P92+P103+P107</f>
        <v>0</v>
      </c>
      <c r="Q88" s="151"/>
      <c r="R88" s="152">
        <f>R89+R92+R103+R107</f>
        <v>0</v>
      </c>
      <c r="S88" s="151"/>
      <c r="T88" s="153">
        <f>T89+T92+T103+T107</f>
        <v>0</v>
      </c>
      <c r="AR88" s="154" t="s">
        <v>236</v>
      </c>
      <c r="AT88" s="155" t="s">
        <v>79</v>
      </c>
      <c r="AU88" s="155" t="s">
        <v>80</v>
      </c>
      <c r="AY88" s="154" t="s">
        <v>200</v>
      </c>
      <c r="BK88" s="156">
        <f>BK89+BK92+BK103+BK107</f>
        <v>0</v>
      </c>
    </row>
    <row r="89" spans="2:63" s="9" customFormat="1" ht="19.5" customHeight="1">
      <c r="B89" s="145"/>
      <c r="D89" s="146" t="s">
        <v>79</v>
      </c>
      <c r="E89" s="199" t="s">
        <v>80</v>
      </c>
      <c r="F89" s="199" t="s">
        <v>199</v>
      </c>
      <c r="I89" s="148"/>
      <c r="J89" s="200">
        <f>BK89</f>
        <v>0</v>
      </c>
      <c r="L89" s="145"/>
      <c r="M89" s="150"/>
      <c r="N89" s="151"/>
      <c r="O89" s="151"/>
      <c r="P89" s="152">
        <f>SUM(P90:P91)</f>
        <v>0</v>
      </c>
      <c r="Q89" s="151"/>
      <c r="R89" s="152">
        <f>SUM(R90:R91)</f>
        <v>0</v>
      </c>
      <c r="S89" s="151"/>
      <c r="T89" s="153">
        <f>SUM(T90:T91)</f>
        <v>0</v>
      </c>
      <c r="AR89" s="154" t="s">
        <v>236</v>
      </c>
      <c r="AT89" s="155" t="s">
        <v>79</v>
      </c>
      <c r="AU89" s="155" t="s">
        <v>23</v>
      </c>
      <c r="AY89" s="154" t="s">
        <v>200</v>
      </c>
      <c r="BK89" s="156">
        <f>SUM(BK90:BK91)</f>
        <v>0</v>
      </c>
    </row>
    <row r="90" spans="2:65" s="1" customFormat="1" ht="22.5" customHeight="1">
      <c r="B90" s="157"/>
      <c r="C90" s="158" t="s">
        <v>88</v>
      </c>
      <c r="D90" s="158" t="s">
        <v>201</v>
      </c>
      <c r="E90" s="159" t="s">
        <v>1760</v>
      </c>
      <c r="F90" s="160" t="s">
        <v>1761</v>
      </c>
      <c r="G90" s="161" t="s">
        <v>1754</v>
      </c>
      <c r="H90" s="162">
        <v>1</v>
      </c>
      <c r="I90" s="163"/>
      <c r="J90" s="164">
        <f>ROUND(I90*H90,2)</f>
        <v>0</v>
      </c>
      <c r="K90" s="160" t="s">
        <v>78</v>
      </c>
      <c r="L90" s="35"/>
      <c r="M90" s="165" t="s">
        <v>78</v>
      </c>
      <c r="N90" s="166" t="s">
        <v>50</v>
      </c>
      <c r="O90" s="36"/>
      <c r="P90" s="167">
        <f>O90*H90</f>
        <v>0</v>
      </c>
      <c r="Q90" s="167">
        <v>0</v>
      </c>
      <c r="R90" s="167">
        <f>Q90*H90</f>
        <v>0</v>
      </c>
      <c r="S90" s="167">
        <v>0</v>
      </c>
      <c r="T90" s="168">
        <f>S90*H90</f>
        <v>0</v>
      </c>
      <c r="AR90" s="18" t="s">
        <v>1755</v>
      </c>
      <c r="AT90" s="18" t="s">
        <v>201</v>
      </c>
      <c r="AU90" s="18" t="s">
        <v>88</v>
      </c>
      <c r="AY90" s="18" t="s">
        <v>200</v>
      </c>
      <c r="BE90" s="169">
        <f>IF(N90="základní",J90,0)</f>
        <v>0</v>
      </c>
      <c r="BF90" s="169">
        <f>IF(N90="snížená",J90,0)</f>
        <v>0</v>
      </c>
      <c r="BG90" s="169">
        <f>IF(N90="zákl. přenesená",J90,0)</f>
        <v>0</v>
      </c>
      <c r="BH90" s="169">
        <f>IF(N90="sníž. přenesená",J90,0)</f>
        <v>0</v>
      </c>
      <c r="BI90" s="169">
        <f>IF(N90="nulová",J90,0)</f>
        <v>0</v>
      </c>
      <c r="BJ90" s="18" t="s">
        <v>23</v>
      </c>
      <c r="BK90" s="169">
        <f>ROUND(I90*H90,2)</f>
        <v>0</v>
      </c>
      <c r="BL90" s="18" t="s">
        <v>1755</v>
      </c>
      <c r="BM90" s="18" t="s">
        <v>1762</v>
      </c>
    </row>
    <row r="91" spans="2:47" s="1" customFormat="1" ht="22.5" customHeight="1">
      <c r="B91" s="35"/>
      <c r="D91" s="172" t="s">
        <v>392</v>
      </c>
      <c r="F91" s="185" t="s">
        <v>1761</v>
      </c>
      <c r="I91" s="133"/>
      <c r="L91" s="35"/>
      <c r="M91" s="64"/>
      <c r="N91" s="36"/>
      <c r="O91" s="36"/>
      <c r="P91" s="36"/>
      <c r="Q91" s="36"/>
      <c r="R91" s="36"/>
      <c r="S91" s="36"/>
      <c r="T91" s="65"/>
      <c r="AT91" s="18" t="s">
        <v>392</v>
      </c>
      <c r="AU91" s="18" t="s">
        <v>88</v>
      </c>
    </row>
    <row r="92" spans="2:63" s="9" customFormat="1" ht="29.25" customHeight="1">
      <c r="B92" s="145"/>
      <c r="D92" s="146" t="s">
        <v>79</v>
      </c>
      <c r="E92" s="199" t="s">
        <v>1763</v>
      </c>
      <c r="F92" s="199" t="s">
        <v>1764</v>
      </c>
      <c r="I92" s="148"/>
      <c r="J92" s="200">
        <f>BK92</f>
        <v>0</v>
      </c>
      <c r="L92" s="145"/>
      <c r="M92" s="150"/>
      <c r="N92" s="151"/>
      <c r="O92" s="151"/>
      <c r="P92" s="152">
        <f>SUM(P93:P102)</f>
        <v>0</v>
      </c>
      <c r="Q92" s="151"/>
      <c r="R92" s="152">
        <f>SUM(R93:R102)</f>
        <v>0</v>
      </c>
      <c r="S92" s="151"/>
      <c r="T92" s="153">
        <f>SUM(T93:T102)</f>
        <v>0</v>
      </c>
      <c r="AR92" s="154" t="s">
        <v>236</v>
      </c>
      <c r="AT92" s="155" t="s">
        <v>79</v>
      </c>
      <c r="AU92" s="155" t="s">
        <v>23</v>
      </c>
      <c r="AY92" s="154" t="s">
        <v>200</v>
      </c>
      <c r="BK92" s="156">
        <f>SUM(BK93:BK102)</f>
        <v>0</v>
      </c>
    </row>
    <row r="93" spans="2:65" s="1" customFormat="1" ht="22.5" customHeight="1">
      <c r="B93" s="157"/>
      <c r="C93" s="158" t="s">
        <v>226</v>
      </c>
      <c r="D93" s="158" t="s">
        <v>201</v>
      </c>
      <c r="E93" s="159" t="s">
        <v>1765</v>
      </c>
      <c r="F93" s="160" t="s">
        <v>1766</v>
      </c>
      <c r="G93" s="161" t="s">
        <v>1754</v>
      </c>
      <c r="H93" s="162">
        <v>1</v>
      </c>
      <c r="I93" s="163"/>
      <c r="J93" s="164">
        <f>ROUND(I93*H93,2)</f>
        <v>0</v>
      </c>
      <c r="K93" s="160" t="s">
        <v>741</v>
      </c>
      <c r="L93" s="35"/>
      <c r="M93" s="165" t="s">
        <v>78</v>
      </c>
      <c r="N93" s="166" t="s">
        <v>50</v>
      </c>
      <c r="O93" s="36"/>
      <c r="P93" s="167">
        <f>O93*H93</f>
        <v>0</v>
      </c>
      <c r="Q93" s="167">
        <v>0</v>
      </c>
      <c r="R93" s="167">
        <f>Q93*H93</f>
        <v>0</v>
      </c>
      <c r="S93" s="167">
        <v>0</v>
      </c>
      <c r="T93" s="168">
        <f>S93*H93</f>
        <v>0</v>
      </c>
      <c r="AR93" s="18" t="s">
        <v>1755</v>
      </c>
      <c r="AT93" s="18" t="s">
        <v>201</v>
      </c>
      <c r="AU93" s="18" t="s">
        <v>88</v>
      </c>
      <c r="AY93" s="18" t="s">
        <v>200</v>
      </c>
      <c r="BE93" s="169">
        <f>IF(N93="základní",J93,0)</f>
        <v>0</v>
      </c>
      <c r="BF93" s="169">
        <f>IF(N93="snížená",J93,0)</f>
        <v>0</v>
      </c>
      <c r="BG93" s="169">
        <f>IF(N93="zákl. přenesená",J93,0)</f>
        <v>0</v>
      </c>
      <c r="BH93" s="169">
        <f>IF(N93="sníž. přenesená",J93,0)</f>
        <v>0</v>
      </c>
      <c r="BI93" s="169">
        <f>IF(N93="nulová",J93,0)</f>
        <v>0</v>
      </c>
      <c r="BJ93" s="18" t="s">
        <v>23</v>
      </c>
      <c r="BK93" s="169">
        <f>ROUND(I93*H93,2)</f>
        <v>0</v>
      </c>
      <c r="BL93" s="18" t="s">
        <v>1755</v>
      </c>
      <c r="BM93" s="18" t="s">
        <v>1767</v>
      </c>
    </row>
    <row r="94" spans="2:47" s="1" customFormat="1" ht="22.5" customHeight="1">
      <c r="B94" s="35"/>
      <c r="D94" s="170" t="s">
        <v>392</v>
      </c>
      <c r="F94" s="201" t="s">
        <v>1768</v>
      </c>
      <c r="I94" s="133"/>
      <c r="L94" s="35"/>
      <c r="M94" s="64"/>
      <c r="N94" s="36"/>
      <c r="O94" s="36"/>
      <c r="P94" s="36"/>
      <c r="Q94" s="36"/>
      <c r="R94" s="36"/>
      <c r="S94" s="36"/>
      <c r="T94" s="65"/>
      <c r="AT94" s="18" t="s">
        <v>392</v>
      </c>
      <c r="AU94" s="18" t="s">
        <v>88</v>
      </c>
    </row>
    <row r="95" spans="2:65" s="1" customFormat="1" ht="22.5" customHeight="1">
      <c r="B95" s="157"/>
      <c r="C95" s="158" t="s">
        <v>206</v>
      </c>
      <c r="D95" s="158" t="s">
        <v>201</v>
      </c>
      <c r="E95" s="159" t="s">
        <v>1769</v>
      </c>
      <c r="F95" s="160" t="s">
        <v>1770</v>
      </c>
      <c r="G95" s="161" t="s">
        <v>1754</v>
      </c>
      <c r="H95" s="162">
        <v>1</v>
      </c>
      <c r="I95" s="163"/>
      <c r="J95" s="164">
        <f>ROUND(I95*H95,2)</f>
        <v>0</v>
      </c>
      <c r="K95" s="160" t="s">
        <v>741</v>
      </c>
      <c r="L95" s="35"/>
      <c r="M95" s="165" t="s">
        <v>78</v>
      </c>
      <c r="N95" s="166" t="s">
        <v>50</v>
      </c>
      <c r="O95" s="36"/>
      <c r="P95" s="167">
        <f>O95*H95</f>
        <v>0</v>
      </c>
      <c r="Q95" s="167">
        <v>0</v>
      </c>
      <c r="R95" s="167">
        <f>Q95*H95</f>
        <v>0</v>
      </c>
      <c r="S95" s="167">
        <v>0</v>
      </c>
      <c r="T95" s="168">
        <f>S95*H95</f>
        <v>0</v>
      </c>
      <c r="AR95" s="18" t="s">
        <v>1755</v>
      </c>
      <c r="AT95" s="18" t="s">
        <v>201</v>
      </c>
      <c r="AU95" s="18" t="s">
        <v>88</v>
      </c>
      <c r="AY95" s="18" t="s">
        <v>200</v>
      </c>
      <c r="BE95" s="169">
        <f>IF(N95="základní",J95,0)</f>
        <v>0</v>
      </c>
      <c r="BF95" s="169">
        <f>IF(N95="snížená",J95,0)</f>
        <v>0</v>
      </c>
      <c r="BG95" s="169">
        <f>IF(N95="zákl. přenesená",J95,0)</f>
        <v>0</v>
      </c>
      <c r="BH95" s="169">
        <f>IF(N95="sníž. přenesená",J95,0)</f>
        <v>0</v>
      </c>
      <c r="BI95" s="169">
        <f>IF(N95="nulová",J95,0)</f>
        <v>0</v>
      </c>
      <c r="BJ95" s="18" t="s">
        <v>23</v>
      </c>
      <c r="BK95" s="169">
        <f>ROUND(I95*H95,2)</f>
        <v>0</v>
      </c>
      <c r="BL95" s="18" t="s">
        <v>1755</v>
      </c>
      <c r="BM95" s="18" t="s">
        <v>1771</v>
      </c>
    </row>
    <row r="96" spans="2:47" s="1" customFormat="1" ht="22.5" customHeight="1">
      <c r="B96" s="35"/>
      <c r="D96" s="170" t="s">
        <v>392</v>
      </c>
      <c r="F96" s="201" t="s">
        <v>1772</v>
      </c>
      <c r="I96" s="133"/>
      <c r="L96" s="35"/>
      <c r="M96" s="64"/>
      <c r="N96" s="36"/>
      <c r="O96" s="36"/>
      <c r="P96" s="36"/>
      <c r="Q96" s="36"/>
      <c r="R96" s="36"/>
      <c r="S96" s="36"/>
      <c r="T96" s="65"/>
      <c r="AT96" s="18" t="s">
        <v>392</v>
      </c>
      <c r="AU96" s="18" t="s">
        <v>88</v>
      </c>
    </row>
    <row r="97" spans="2:65" s="1" customFormat="1" ht="22.5" customHeight="1">
      <c r="B97" s="157"/>
      <c r="C97" s="158" t="s">
        <v>236</v>
      </c>
      <c r="D97" s="158" t="s">
        <v>201</v>
      </c>
      <c r="E97" s="159" t="s">
        <v>1773</v>
      </c>
      <c r="F97" s="160" t="s">
        <v>1774</v>
      </c>
      <c r="G97" s="161" t="s">
        <v>1754</v>
      </c>
      <c r="H97" s="162">
        <v>1</v>
      </c>
      <c r="I97" s="163"/>
      <c r="J97" s="164">
        <f>ROUND(I97*H97,2)</f>
        <v>0</v>
      </c>
      <c r="K97" s="160" t="s">
        <v>741</v>
      </c>
      <c r="L97" s="35"/>
      <c r="M97" s="165" t="s">
        <v>78</v>
      </c>
      <c r="N97" s="166" t="s">
        <v>50</v>
      </c>
      <c r="O97" s="36"/>
      <c r="P97" s="167">
        <f>O97*H97</f>
        <v>0</v>
      </c>
      <c r="Q97" s="167">
        <v>0</v>
      </c>
      <c r="R97" s="167">
        <f>Q97*H97</f>
        <v>0</v>
      </c>
      <c r="S97" s="167">
        <v>0</v>
      </c>
      <c r="T97" s="168">
        <f>S97*H97</f>
        <v>0</v>
      </c>
      <c r="AR97" s="18" t="s">
        <v>1755</v>
      </c>
      <c r="AT97" s="18" t="s">
        <v>201</v>
      </c>
      <c r="AU97" s="18" t="s">
        <v>88</v>
      </c>
      <c r="AY97" s="18" t="s">
        <v>200</v>
      </c>
      <c r="BE97" s="169">
        <f>IF(N97="základní",J97,0)</f>
        <v>0</v>
      </c>
      <c r="BF97" s="169">
        <f>IF(N97="snížená",J97,0)</f>
        <v>0</v>
      </c>
      <c r="BG97" s="169">
        <f>IF(N97="zákl. přenesená",J97,0)</f>
        <v>0</v>
      </c>
      <c r="BH97" s="169">
        <f>IF(N97="sníž. přenesená",J97,0)</f>
        <v>0</v>
      </c>
      <c r="BI97" s="169">
        <f>IF(N97="nulová",J97,0)</f>
        <v>0</v>
      </c>
      <c r="BJ97" s="18" t="s">
        <v>23</v>
      </c>
      <c r="BK97" s="169">
        <f>ROUND(I97*H97,2)</f>
        <v>0</v>
      </c>
      <c r="BL97" s="18" t="s">
        <v>1755</v>
      </c>
      <c r="BM97" s="18" t="s">
        <v>1775</v>
      </c>
    </row>
    <row r="98" spans="2:47" s="1" customFormat="1" ht="22.5" customHeight="1">
      <c r="B98" s="35"/>
      <c r="D98" s="170" t="s">
        <v>392</v>
      </c>
      <c r="F98" s="201" t="s">
        <v>1776</v>
      </c>
      <c r="I98" s="133"/>
      <c r="L98" s="35"/>
      <c r="M98" s="64"/>
      <c r="N98" s="36"/>
      <c r="O98" s="36"/>
      <c r="P98" s="36"/>
      <c r="Q98" s="36"/>
      <c r="R98" s="36"/>
      <c r="S98" s="36"/>
      <c r="T98" s="65"/>
      <c r="AT98" s="18" t="s">
        <v>392</v>
      </c>
      <c r="AU98" s="18" t="s">
        <v>88</v>
      </c>
    </row>
    <row r="99" spans="2:65" s="1" customFormat="1" ht="22.5" customHeight="1">
      <c r="B99" s="157"/>
      <c r="C99" s="158" t="s">
        <v>159</v>
      </c>
      <c r="D99" s="158" t="s">
        <v>201</v>
      </c>
      <c r="E99" s="159" t="s">
        <v>1777</v>
      </c>
      <c r="F99" s="160" t="s">
        <v>1778</v>
      </c>
      <c r="G99" s="161" t="s">
        <v>1754</v>
      </c>
      <c r="H99" s="162">
        <v>1</v>
      </c>
      <c r="I99" s="163"/>
      <c r="J99" s="164">
        <f>ROUND(I99*H99,2)</f>
        <v>0</v>
      </c>
      <c r="K99" s="160" t="s">
        <v>741</v>
      </c>
      <c r="L99" s="35"/>
      <c r="M99" s="165" t="s">
        <v>78</v>
      </c>
      <c r="N99" s="166" t="s">
        <v>50</v>
      </c>
      <c r="O99" s="36"/>
      <c r="P99" s="167">
        <f>O99*H99</f>
        <v>0</v>
      </c>
      <c r="Q99" s="167">
        <v>0</v>
      </c>
      <c r="R99" s="167">
        <f>Q99*H99</f>
        <v>0</v>
      </c>
      <c r="S99" s="167">
        <v>0</v>
      </c>
      <c r="T99" s="168">
        <f>S99*H99</f>
        <v>0</v>
      </c>
      <c r="AR99" s="18" t="s">
        <v>1755</v>
      </c>
      <c r="AT99" s="18" t="s">
        <v>201</v>
      </c>
      <c r="AU99" s="18" t="s">
        <v>88</v>
      </c>
      <c r="AY99" s="18" t="s">
        <v>200</v>
      </c>
      <c r="BE99" s="169">
        <f>IF(N99="základní",J99,0)</f>
        <v>0</v>
      </c>
      <c r="BF99" s="169">
        <f>IF(N99="snížená",J99,0)</f>
        <v>0</v>
      </c>
      <c r="BG99" s="169">
        <f>IF(N99="zákl. přenesená",J99,0)</f>
        <v>0</v>
      </c>
      <c r="BH99" s="169">
        <f>IF(N99="sníž. přenesená",J99,0)</f>
        <v>0</v>
      </c>
      <c r="BI99" s="169">
        <f>IF(N99="nulová",J99,0)</f>
        <v>0</v>
      </c>
      <c r="BJ99" s="18" t="s">
        <v>23</v>
      </c>
      <c r="BK99" s="169">
        <f>ROUND(I99*H99,2)</f>
        <v>0</v>
      </c>
      <c r="BL99" s="18" t="s">
        <v>1755</v>
      </c>
      <c r="BM99" s="18" t="s">
        <v>1779</v>
      </c>
    </row>
    <row r="100" spans="2:47" s="1" customFormat="1" ht="30" customHeight="1">
      <c r="B100" s="35"/>
      <c r="D100" s="170" t="s">
        <v>392</v>
      </c>
      <c r="F100" s="201" t="s">
        <v>1780</v>
      </c>
      <c r="I100" s="133"/>
      <c r="L100" s="35"/>
      <c r="M100" s="64"/>
      <c r="N100" s="36"/>
      <c r="O100" s="36"/>
      <c r="P100" s="36"/>
      <c r="Q100" s="36"/>
      <c r="R100" s="36"/>
      <c r="S100" s="36"/>
      <c r="T100" s="65"/>
      <c r="AT100" s="18" t="s">
        <v>392</v>
      </c>
      <c r="AU100" s="18" t="s">
        <v>88</v>
      </c>
    </row>
    <row r="101" spans="2:65" s="1" customFormat="1" ht="22.5" customHeight="1">
      <c r="B101" s="157"/>
      <c r="C101" s="158" t="s">
        <v>248</v>
      </c>
      <c r="D101" s="158" t="s">
        <v>201</v>
      </c>
      <c r="E101" s="159" t="s">
        <v>1781</v>
      </c>
      <c r="F101" s="160" t="s">
        <v>1782</v>
      </c>
      <c r="G101" s="161" t="s">
        <v>1754</v>
      </c>
      <c r="H101" s="162">
        <v>1</v>
      </c>
      <c r="I101" s="163"/>
      <c r="J101" s="164">
        <f>ROUND(I101*H101,2)</f>
        <v>0</v>
      </c>
      <c r="K101" s="160" t="s">
        <v>741</v>
      </c>
      <c r="L101" s="35"/>
      <c r="M101" s="165" t="s">
        <v>78</v>
      </c>
      <c r="N101" s="166" t="s">
        <v>50</v>
      </c>
      <c r="O101" s="36"/>
      <c r="P101" s="167">
        <f>O101*H101</f>
        <v>0</v>
      </c>
      <c r="Q101" s="167">
        <v>0</v>
      </c>
      <c r="R101" s="167">
        <f>Q101*H101</f>
        <v>0</v>
      </c>
      <c r="S101" s="167">
        <v>0</v>
      </c>
      <c r="T101" s="168">
        <f>S101*H101</f>
        <v>0</v>
      </c>
      <c r="AR101" s="18" t="s">
        <v>1755</v>
      </c>
      <c r="AT101" s="18" t="s">
        <v>201</v>
      </c>
      <c r="AU101" s="18" t="s">
        <v>88</v>
      </c>
      <c r="AY101" s="18" t="s">
        <v>200</v>
      </c>
      <c r="BE101" s="169">
        <f>IF(N101="základní",J101,0)</f>
        <v>0</v>
      </c>
      <c r="BF101" s="169">
        <f>IF(N101="snížená",J101,0)</f>
        <v>0</v>
      </c>
      <c r="BG101" s="169">
        <f>IF(N101="zákl. přenesená",J101,0)</f>
        <v>0</v>
      </c>
      <c r="BH101" s="169">
        <f>IF(N101="sníž. přenesená",J101,0)</f>
        <v>0</v>
      </c>
      <c r="BI101" s="169">
        <f>IF(N101="nulová",J101,0)</f>
        <v>0</v>
      </c>
      <c r="BJ101" s="18" t="s">
        <v>23</v>
      </c>
      <c r="BK101" s="169">
        <f>ROUND(I101*H101,2)</f>
        <v>0</v>
      </c>
      <c r="BL101" s="18" t="s">
        <v>1755</v>
      </c>
      <c r="BM101" s="18" t="s">
        <v>1783</v>
      </c>
    </row>
    <row r="102" spans="2:47" s="1" customFormat="1" ht="30" customHeight="1">
      <c r="B102" s="35"/>
      <c r="D102" s="172" t="s">
        <v>392</v>
      </c>
      <c r="F102" s="185" t="s">
        <v>1784</v>
      </c>
      <c r="I102" s="133"/>
      <c r="L102" s="35"/>
      <c r="M102" s="64"/>
      <c r="N102" s="36"/>
      <c r="O102" s="36"/>
      <c r="P102" s="36"/>
      <c r="Q102" s="36"/>
      <c r="R102" s="36"/>
      <c r="S102" s="36"/>
      <c r="T102" s="65"/>
      <c r="AT102" s="18" t="s">
        <v>392</v>
      </c>
      <c r="AU102" s="18" t="s">
        <v>88</v>
      </c>
    </row>
    <row r="103" spans="2:63" s="9" customFormat="1" ht="29.25" customHeight="1">
      <c r="B103" s="145"/>
      <c r="D103" s="146" t="s">
        <v>79</v>
      </c>
      <c r="E103" s="199" t="s">
        <v>1785</v>
      </c>
      <c r="F103" s="199" t="s">
        <v>1786</v>
      </c>
      <c r="I103" s="148"/>
      <c r="J103" s="200">
        <f>BK103</f>
        <v>0</v>
      </c>
      <c r="L103" s="145"/>
      <c r="M103" s="150"/>
      <c r="N103" s="151"/>
      <c r="O103" s="151"/>
      <c r="P103" s="152">
        <f>SUM(P104:P106)</f>
        <v>0</v>
      </c>
      <c r="Q103" s="151"/>
      <c r="R103" s="152">
        <f>SUM(R104:R106)</f>
        <v>0</v>
      </c>
      <c r="S103" s="151"/>
      <c r="T103" s="153">
        <f>SUM(T104:T106)</f>
        <v>0</v>
      </c>
      <c r="AR103" s="154" t="s">
        <v>236</v>
      </c>
      <c r="AT103" s="155" t="s">
        <v>79</v>
      </c>
      <c r="AU103" s="155" t="s">
        <v>23</v>
      </c>
      <c r="AY103" s="154" t="s">
        <v>200</v>
      </c>
      <c r="BK103" s="156">
        <f>SUM(BK104:BK106)</f>
        <v>0</v>
      </c>
    </row>
    <row r="104" spans="2:65" s="1" customFormat="1" ht="22.5" customHeight="1">
      <c r="B104" s="157"/>
      <c r="C104" s="158" t="s">
        <v>253</v>
      </c>
      <c r="D104" s="158" t="s">
        <v>201</v>
      </c>
      <c r="E104" s="159" t="s">
        <v>1787</v>
      </c>
      <c r="F104" s="160" t="s">
        <v>1788</v>
      </c>
      <c r="G104" s="161" t="s">
        <v>1789</v>
      </c>
      <c r="H104" s="162">
        <v>1</v>
      </c>
      <c r="I104" s="163"/>
      <c r="J104" s="164">
        <f>ROUND(I104*H104,2)</f>
        <v>0</v>
      </c>
      <c r="K104" s="160" t="s">
        <v>78</v>
      </c>
      <c r="L104" s="35"/>
      <c r="M104" s="165" t="s">
        <v>78</v>
      </c>
      <c r="N104" s="166" t="s">
        <v>50</v>
      </c>
      <c r="O104" s="36"/>
      <c r="P104" s="167">
        <f>O104*H104</f>
        <v>0</v>
      </c>
      <c r="Q104" s="167">
        <v>0</v>
      </c>
      <c r="R104" s="167">
        <f>Q104*H104</f>
        <v>0</v>
      </c>
      <c r="S104" s="167">
        <v>0</v>
      </c>
      <c r="T104" s="168">
        <f>S104*H104</f>
        <v>0</v>
      </c>
      <c r="AR104" s="18" t="s">
        <v>206</v>
      </c>
      <c r="AT104" s="18" t="s">
        <v>201</v>
      </c>
      <c r="AU104" s="18" t="s">
        <v>88</v>
      </c>
      <c r="AY104" s="18" t="s">
        <v>200</v>
      </c>
      <c r="BE104" s="169">
        <f>IF(N104="základní",J104,0)</f>
        <v>0</v>
      </c>
      <c r="BF104" s="169">
        <f>IF(N104="snížená",J104,0)</f>
        <v>0</v>
      </c>
      <c r="BG104" s="169">
        <f>IF(N104="zákl. přenesená",J104,0)</f>
        <v>0</v>
      </c>
      <c r="BH104" s="169">
        <f>IF(N104="sníž. přenesená",J104,0)</f>
        <v>0</v>
      </c>
      <c r="BI104" s="169">
        <f>IF(N104="nulová",J104,0)</f>
        <v>0</v>
      </c>
      <c r="BJ104" s="18" t="s">
        <v>23</v>
      </c>
      <c r="BK104" s="169">
        <f>ROUND(I104*H104,2)</f>
        <v>0</v>
      </c>
      <c r="BL104" s="18" t="s">
        <v>206</v>
      </c>
      <c r="BM104" s="18" t="s">
        <v>1790</v>
      </c>
    </row>
    <row r="105" spans="2:47" s="1" customFormat="1" ht="22.5" customHeight="1">
      <c r="B105" s="35"/>
      <c r="D105" s="172" t="s">
        <v>392</v>
      </c>
      <c r="F105" s="185" t="s">
        <v>1791</v>
      </c>
      <c r="I105" s="133"/>
      <c r="L105" s="35"/>
      <c r="M105" s="64"/>
      <c r="N105" s="36"/>
      <c r="O105" s="36"/>
      <c r="P105" s="36"/>
      <c r="Q105" s="36"/>
      <c r="R105" s="36"/>
      <c r="S105" s="36"/>
      <c r="T105" s="65"/>
      <c r="AT105" s="18" t="s">
        <v>392</v>
      </c>
      <c r="AU105" s="18" t="s">
        <v>88</v>
      </c>
    </row>
    <row r="106" spans="2:47" s="1" customFormat="1" ht="42" customHeight="1">
      <c r="B106" s="35"/>
      <c r="D106" s="172" t="s">
        <v>208</v>
      </c>
      <c r="F106" s="173" t="s">
        <v>1792</v>
      </c>
      <c r="I106" s="133"/>
      <c r="L106" s="35"/>
      <c r="M106" s="64"/>
      <c r="N106" s="36"/>
      <c r="O106" s="36"/>
      <c r="P106" s="36"/>
      <c r="Q106" s="36"/>
      <c r="R106" s="36"/>
      <c r="S106" s="36"/>
      <c r="T106" s="65"/>
      <c r="AT106" s="18" t="s">
        <v>208</v>
      </c>
      <c r="AU106" s="18" t="s">
        <v>88</v>
      </c>
    </row>
    <row r="107" spans="2:63" s="9" customFormat="1" ht="29.25" customHeight="1">
      <c r="B107" s="145"/>
      <c r="D107" s="146" t="s">
        <v>79</v>
      </c>
      <c r="E107" s="199" t="s">
        <v>1793</v>
      </c>
      <c r="F107" s="199" t="s">
        <v>1794</v>
      </c>
      <c r="I107" s="148"/>
      <c r="J107" s="200">
        <f>BK107</f>
        <v>0</v>
      </c>
      <c r="L107" s="145"/>
      <c r="M107" s="150"/>
      <c r="N107" s="151"/>
      <c r="O107" s="151"/>
      <c r="P107" s="152">
        <f>SUM(P108:P109)</f>
        <v>0</v>
      </c>
      <c r="Q107" s="151"/>
      <c r="R107" s="152">
        <f>SUM(R108:R109)</f>
        <v>0</v>
      </c>
      <c r="S107" s="151"/>
      <c r="T107" s="153">
        <f>SUM(T108:T109)</f>
        <v>0</v>
      </c>
      <c r="AR107" s="154" t="s">
        <v>236</v>
      </c>
      <c r="AT107" s="155" t="s">
        <v>79</v>
      </c>
      <c r="AU107" s="155" t="s">
        <v>23</v>
      </c>
      <c r="AY107" s="154" t="s">
        <v>200</v>
      </c>
      <c r="BK107" s="156">
        <f>SUM(BK108:BK109)</f>
        <v>0</v>
      </c>
    </row>
    <row r="108" spans="2:65" s="1" customFormat="1" ht="22.5" customHeight="1">
      <c r="B108" s="157"/>
      <c r="C108" s="158" t="s">
        <v>262</v>
      </c>
      <c r="D108" s="158" t="s">
        <v>201</v>
      </c>
      <c r="E108" s="159" t="s">
        <v>1795</v>
      </c>
      <c r="F108" s="160" t="s">
        <v>1796</v>
      </c>
      <c r="G108" s="161" t="s">
        <v>1754</v>
      </c>
      <c r="H108" s="162">
        <v>5</v>
      </c>
      <c r="I108" s="163"/>
      <c r="J108" s="164">
        <f>ROUND(I108*H108,2)</f>
        <v>0</v>
      </c>
      <c r="K108" s="160" t="s">
        <v>741</v>
      </c>
      <c r="L108" s="35"/>
      <c r="M108" s="165" t="s">
        <v>78</v>
      </c>
      <c r="N108" s="166" t="s">
        <v>50</v>
      </c>
      <c r="O108" s="36"/>
      <c r="P108" s="167">
        <f>O108*H108</f>
        <v>0</v>
      </c>
      <c r="Q108" s="167">
        <v>0</v>
      </c>
      <c r="R108" s="167">
        <f>Q108*H108</f>
        <v>0</v>
      </c>
      <c r="S108" s="167">
        <v>0</v>
      </c>
      <c r="T108" s="168">
        <f>S108*H108</f>
        <v>0</v>
      </c>
      <c r="AR108" s="18" t="s">
        <v>1755</v>
      </c>
      <c r="AT108" s="18" t="s">
        <v>201</v>
      </c>
      <c r="AU108" s="18" t="s">
        <v>88</v>
      </c>
      <c r="AY108" s="18" t="s">
        <v>200</v>
      </c>
      <c r="BE108" s="169">
        <f>IF(N108="základní",J108,0)</f>
        <v>0</v>
      </c>
      <c r="BF108" s="169">
        <f>IF(N108="snížená",J108,0)</f>
        <v>0</v>
      </c>
      <c r="BG108" s="169">
        <f>IF(N108="zákl. přenesená",J108,0)</f>
        <v>0</v>
      </c>
      <c r="BH108" s="169">
        <f>IF(N108="sníž. přenesená",J108,0)</f>
        <v>0</v>
      </c>
      <c r="BI108" s="169">
        <f>IF(N108="nulová",J108,0)</f>
        <v>0</v>
      </c>
      <c r="BJ108" s="18" t="s">
        <v>23</v>
      </c>
      <c r="BK108" s="169">
        <f>ROUND(I108*H108,2)</f>
        <v>0</v>
      </c>
      <c r="BL108" s="18" t="s">
        <v>1755</v>
      </c>
      <c r="BM108" s="18" t="s">
        <v>1797</v>
      </c>
    </row>
    <row r="109" spans="2:47" s="1" customFormat="1" ht="22.5" customHeight="1">
      <c r="B109" s="35"/>
      <c r="D109" s="172" t="s">
        <v>392</v>
      </c>
      <c r="F109" s="185" t="s">
        <v>1798</v>
      </c>
      <c r="I109" s="133"/>
      <c r="L109" s="35"/>
      <c r="M109" s="221"/>
      <c r="N109" s="222"/>
      <c r="O109" s="222"/>
      <c r="P109" s="222"/>
      <c r="Q109" s="222"/>
      <c r="R109" s="222"/>
      <c r="S109" s="222"/>
      <c r="T109" s="223"/>
      <c r="AT109" s="18" t="s">
        <v>392</v>
      </c>
      <c r="AU109" s="18" t="s">
        <v>88</v>
      </c>
    </row>
    <row r="110" spans="2:12" s="1" customFormat="1" ht="6.75" customHeight="1">
      <c r="B110" s="50"/>
      <c r="C110" s="51"/>
      <c r="D110" s="51"/>
      <c r="E110" s="51"/>
      <c r="F110" s="51"/>
      <c r="G110" s="51"/>
      <c r="H110" s="51"/>
      <c r="I110" s="118"/>
      <c r="J110" s="51"/>
      <c r="K110" s="51"/>
      <c r="L110" s="35"/>
    </row>
    <row r="521" ht="13.5">
      <c r="AT521" s="189"/>
    </row>
  </sheetData>
  <sheetProtection password="CC35" sheet="1" objects="1" scenarios="1" formatColumns="0" formatRows="0" sort="0" autoFilter="0"/>
  <autoFilter ref="C82:K82"/>
  <mergeCells count="9">
    <mergeCell ref="E75:H75"/>
    <mergeCell ref="G1:H1"/>
    <mergeCell ref="L2:V2"/>
    <mergeCell ref="E7:H7"/>
    <mergeCell ref="E9:H9"/>
    <mergeCell ref="E24:H24"/>
    <mergeCell ref="E45:H45"/>
    <mergeCell ref="E47:H47"/>
    <mergeCell ref="E73:H73"/>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7.140625" style="260" customWidth="1"/>
    <col min="2" max="2" width="1.421875" style="260" customWidth="1"/>
    <col min="3" max="4" width="4.28125" style="260" customWidth="1"/>
    <col min="5" max="5" width="10.00390625" style="260" customWidth="1"/>
    <col min="6" max="6" width="7.8515625" style="260" customWidth="1"/>
    <col min="7" max="7" width="4.28125" style="260" customWidth="1"/>
    <col min="8" max="8" width="66.7109375" style="260" customWidth="1"/>
    <col min="9" max="10" width="17.140625" style="260" customWidth="1"/>
    <col min="11" max="11" width="1.421875" style="260" customWidth="1"/>
    <col min="12" max="16384" width="9.140625" style="260" customWidth="1"/>
  </cols>
  <sheetData>
    <row r="1" ht="37.5" customHeight="1"/>
    <row r="2" spans="2:11" ht="7.5" customHeight="1">
      <c r="B2" s="261"/>
      <c r="C2" s="262"/>
      <c r="D2" s="262"/>
      <c r="E2" s="262"/>
      <c r="F2" s="262"/>
      <c r="G2" s="262"/>
      <c r="H2" s="262"/>
      <c r="I2" s="262"/>
      <c r="J2" s="262"/>
      <c r="K2" s="263"/>
    </row>
    <row r="3" spans="2:11" s="266" customFormat="1" ht="45" customHeight="1">
      <c r="B3" s="264"/>
      <c r="C3" s="385" t="s">
        <v>1806</v>
      </c>
      <c r="D3" s="385"/>
      <c r="E3" s="385"/>
      <c r="F3" s="385"/>
      <c r="G3" s="385"/>
      <c r="H3" s="385"/>
      <c r="I3" s="385"/>
      <c r="J3" s="385"/>
      <c r="K3" s="265"/>
    </row>
    <row r="4" spans="2:11" ht="25.5" customHeight="1">
      <c r="B4" s="267"/>
      <c r="C4" s="390" t="s">
        <v>1807</v>
      </c>
      <c r="D4" s="390"/>
      <c r="E4" s="390"/>
      <c r="F4" s="390"/>
      <c r="G4" s="390"/>
      <c r="H4" s="390"/>
      <c r="I4" s="390"/>
      <c r="J4" s="390"/>
      <c r="K4" s="268"/>
    </row>
    <row r="5" spans="2:11" ht="5.25" customHeight="1">
      <c r="B5" s="267"/>
      <c r="C5" s="269"/>
      <c r="D5" s="269"/>
      <c r="E5" s="269"/>
      <c r="F5" s="269"/>
      <c r="G5" s="269"/>
      <c r="H5" s="269"/>
      <c r="I5" s="269"/>
      <c r="J5" s="269"/>
      <c r="K5" s="268"/>
    </row>
    <row r="6" spans="2:11" ht="15" customHeight="1">
      <c r="B6" s="267"/>
      <c r="C6" s="387" t="s">
        <v>1808</v>
      </c>
      <c r="D6" s="387"/>
      <c r="E6" s="387"/>
      <c r="F6" s="387"/>
      <c r="G6" s="387"/>
      <c r="H6" s="387"/>
      <c r="I6" s="387"/>
      <c r="J6" s="387"/>
      <c r="K6" s="268"/>
    </row>
    <row r="7" spans="2:11" ht="15" customHeight="1">
      <c r="B7" s="271"/>
      <c r="C7" s="387" t="s">
        <v>1809</v>
      </c>
      <c r="D7" s="387"/>
      <c r="E7" s="387"/>
      <c r="F7" s="387"/>
      <c r="G7" s="387"/>
      <c r="H7" s="387"/>
      <c r="I7" s="387"/>
      <c r="J7" s="387"/>
      <c r="K7" s="268"/>
    </row>
    <row r="8" spans="2:11" ht="12.75" customHeight="1">
      <c r="B8" s="271"/>
      <c r="C8" s="270"/>
      <c r="D8" s="270"/>
      <c r="E8" s="270"/>
      <c r="F8" s="270"/>
      <c r="G8" s="270"/>
      <c r="H8" s="270"/>
      <c r="I8" s="270"/>
      <c r="J8" s="270"/>
      <c r="K8" s="268"/>
    </row>
    <row r="9" spans="2:11" ht="15" customHeight="1">
      <c r="B9" s="271"/>
      <c r="C9" s="387" t="s">
        <v>1810</v>
      </c>
      <c r="D9" s="387"/>
      <c r="E9" s="387"/>
      <c r="F9" s="387"/>
      <c r="G9" s="387"/>
      <c r="H9" s="387"/>
      <c r="I9" s="387"/>
      <c r="J9" s="387"/>
      <c r="K9" s="268"/>
    </row>
    <row r="10" spans="2:11" ht="15" customHeight="1">
      <c r="B10" s="271"/>
      <c r="C10" s="270"/>
      <c r="D10" s="387" t="s">
        <v>1811</v>
      </c>
      <c r="E10" s="387"/>
      <c r="F10" s="387"/>
      <c r="G10" s="387"/>
      <c r="H10" s="387"/>
      <c r="I10" s="387"/>
      <c r="J10" s="387"/>
      <c r="K10" s="268"/>
    </row>
    <row r="11" spans="2:11" ht="15" customHeight="1">
      <c r="B11" s="271"/>
      <c r="C11" s="272"/>
      <c r="D11" s="387" t="s">
        <v>1812</v>
      </c>
      <c r="E11" s="387"/>
      <c r="F11" s="387"/>
      <c r="G11" s="387"/>
      <c r="H11" s="387"/>
      <c r="I11" s="387"/>
      <c r="J11" s="387"/>
      <c r="K11" s="268"/>
    </row>
    <row r="12" spans="2:11" ht="12.75" customHeight="1">
      <c r="B12" s="271"/>
      <c r="C12" s="272"/>
      <c r="D12" s="272"/>
      <c r="E12" s="272"/>
      <c r="F12" s="272"/>
      <c r="G12" s="272"/>
      <c r="H12" s="272"/>
      <c r="I12" s="272"/>
      <c r="J12" s="272"/>
      <c r="K12" s="268"/>
    </row>
    <row r="13" spans="2:11" ht="15" customHeight="1">
      <c r="B13" s="271"/>
      <c r="C13" s="272"/>
      <c r="D13" s="387" t="s">
        <v>1813</v>
      </c>
      <c r="E13" s="387"/>
      <c r="F13" s="387"/>
      <c r="G13" s="387"/>
      <c r="H13" s="387"/>
      <c r="I13" s="387"/>
      <c r="J13" s="387"/>
      <c r="K13" s="268"/>
    </row>
    <row r="14" spans="2:11" ht="15" customHeight="1">
      <c r="B14" s="271"/>
      <c r="C14" s="272"/>
      <c r="D14" s="387" t="s">
        <v>1814</v>
      </c>
      <c r="E14" s="387"/>
      <c r="F14" s="387"/>
      <c r="G14" s="387"/>
      <c r="H14" s="387"/>
      <c r="I14" s="387"/>
      <c r="J14" s="387"/>
      <c r="K14" s="268"/>
    </row>
    <row r="15" spans="2:11" ht="15" customHeight="1">
      <c r="B15" s="271"/>
      <c r="C15" s="272"/>
      <c r="D15" s="387" t="s">
        <v>1815</v>
      </c>
      <c r="E15" s="387"/>
      <c r="F15" s="387"/>
      <c r="G15" s="387"/>
      <c r="H15" s="387"/>
      <c r="I15" s="387"/>
      <c r="J15" s="387"/>
      <c r="K15" s="268"/>
    </row>
    <row r="16" spans="2:11" ht="15" customHeight="1">
      <c r="B16" s="271"/>
      <c r="C16" s="272"/>
      <c r="D16" s="272"/>
      <c r="E16" s="273" t="s">
        <v>86</v>
      </c>
      <c r="F16" s="387" t="s">
        <v>1816</v>
      </c>
      <c r="G16" s="387"/>
      <c r="H16" s="387"/>
      <c r="I16" s="387"/>
      <c r="J16" s="387"/>
      <c r="K16" s="268"/>
    </row>
    <row r="17" spans="2:11" ht="15" customHeight="1">
      <c r="B17" s="271"/>
      <c r="C17" s="272"/>
      <c r="D17" s="272"/>
      <c r="E17" s="273" t="s">
        <v>1817</v>
      </c>
      <c r="F17" s="387" t="s">
        <v>1818</v>
      </c>
      <c r="G17" s="387"/>
      <c r="H17" s="387"/>
      <c r="I17" s="387"/>
      <c r="J17" s="387"/>
      <c r="K17" s="268"/>
    </row>
    <row r="18" spans="2:11" ht="15" customHeight="1">
      <c r="B18" s="271"/>
      <c r="C18" s="272"/>
      <c r="D18" s="272"/>
      <c r="E18" s="273" t="s">
        <v>1819</v>
      </c>
      <c r="F18" s="387" t="s">
        <v>1820</v>
      </c>
      <c r="G18" s="387"/>
      <c r="H18" s="387"/>
      <c r="I18" s="387"/>
      <c r="J18" s="387"/>
      <c r="K18" s="268"/>
    </row>
    <row r="19" spans="2:11" ht="15" customHeight="1">
      <c r="B19" s="271"/>
      <c r="C19" s="272"/>
      <c r="D19" s="272"/>
      <c r="E19" s="273" t="s">
        <v>1821</v>
      </c>
      <c r="F19" s="387" t="s">
        <v>1822</v>
      </c>
      <c r="G19" s="387"/>
      <c r="H19" s="387"/>
      <c r="I19" s="387"/>
      <c r="J19" s="387"/>
      <c r="K19" s="268"/>
    </row>
    <row r="20" spans="2:11" ht="15" customHeight="1">
      <c r="B20" s="271"/>
      <c r="C20" s="272"/>
      <c r="D20" s="272"/>
      <c r="E20" s="273" t="s">
        <v>1823</v>
      </c>
      <c r="F20" s="387" t="s">
        <v>1824</v>
      </c>
      <c r="G20" s="387"/>
      <c r="H20" s="387"/>
      <c r="I20" s="387"/>
      <c r="J20" s="387"/>
      <c r="K20" s="268"/>
    </row>
    <row r="21" spans="2:11" ht="15" customHeight="1">
      <c r="B21" s="271"/>
      <c r="C21" s="272"/>
      <c r="D21" s="272"/>
      <c r="E21" s="273" t="s">
        <v>1825</v>
      </c>
      <c r="F21" s="387" t="s">
        <v>1826</v>
      </c>
      <c r="G21" s="387"/>
      <c r="H21" s="387"/>
      <c r="I21" s="387"/>
      <c r="J21" s="387"/>
      <c r="K21" s="268"/>
    </row>
    <row r="22" spans="2:11" ht="12.75" customHeight="1">
      <c r="B22" s="271"/>
      <c r="C22" s="272"/>
      <c r="D22" s="272"/>
      <c r="E22" s="272"/>
      <c r="F22" s="272"/>
      <c r="G22" s="272"/>
      <c r="H22" s="272"/>
      <c r="I22" s="272"/>
      <c r="J22" s="272"/>
      <c r="K22" s="268"/>
    </row>
    <row r="23" spans="2:11" ht="15" customHeight="1">
      <c r="B23" s="271"/>
      <c r="C23" s="387" t="s">
        <v>1827</v>
      </c>
      <c r="D23" s="387"/>
      <c r="E23" s="387"/>
      <c r="F23" s="387"/>
      <c r="G23" s="387"/>
      <c r="H23" s="387"/>
      <c r="I23" s="387"/>
      <c r="J23" s="387"/>
      <c r="K23" s="268"/>
    </row>
    <row r="24" spans="2:11" ht="15" customHeight="1">
      <c r="B24" s="271"/>
      <c r="C24" s="387" t="s">
        <v>1828</v>
      </c>
      <c r="D24" s="387"/>
      <c r="E24" s="387"/>
      <c r="F24" s="387"/>
      <c r="G24" s="387"/>
      <c r="H24" s="387"/>
      <c r="I24" s="387"/>
      <c r="J24" s="387"/>
      <c r="K24" s="268"/>
    </row>
    <row r="25" spans="2:11" ht="15" customHeight="1">
      <c r="B25" s="271"/>
      <c r="C25" s="270"/>
      <c r="D25" s="387" t="s">
        <v>1829</v>
      </c>
      <c r="E25" s="387"/>
      <c r="F25" s="387"/>
      <c r="G25" s="387"/>
      <c r="H25" s="387"/>
      <c r="I25" s="387"/>
      <c r="J25" s="387"/>
      <c r="K25" s="268"/>
    </row>
    <row r="26" spans="2:11" ht="15" customHeight="1">
      <c r="B26" s="271"/>
      <c r="C26" s="272"/>
      <c r="D26" s="387" t="s">
        <v>1830</v>
      </c>
      <c r="E26" s="387"/>
      <c r="F26" s="387"/>
      <c r="G26" s="387"/>
      <c r="H26" s="387"/>
      <c r="I26" s="387"/>
      <c r="J26" s="387"/>
      <c r="K26" s="268"/>
    </row>
    <row r="27" spans="2:11" ht="12.75" customHeight="1">
      <c r="B27" s="271"/>
      <c r="C27" s="272"/>
      <c r="D27" s="272"/>
      <c r="E27" s="272"/>
      <c r="F27" s="272"/>
      <c r="G27" s="272"/>
      <c r="H27" s="272"/>
      <c r="I27" s="272"/>
      <c r="J27" s="272"/>
      <c r="K27" s="268"/>
    </row>
    <row r="28" spans="2:11" ht="15" customHeight="1">
      <c r="B28" s="271"/>
      <c r="C28" s="272"/>
      <c r="D28" s="387" t="s">
        <v>1831</v>
      </c>
      <c r="E28" s="387"/>
      <c r="F28" s="387"/>
      <c r="G28" s="387"/>
      <c r="H28" s="387"/>
      <c r="I28" s="387"/>
      <c r="J28" s="387"/>
      <c r="K28" s="268"/>
    </row>
    <row r="29" spans="2:11" ht="15" customHeight="1">
      <c r="B29" s="271"/>
      <c r="C29" s="272"/>
      <c r="D29" s="387" t="s">
        <v>1832</v>
      </c>
      <c r="E29" s="387"/>
      <c r="F29" s="387"/>
      <c r="G29" s="387"/>
      <c r="H29" s="387"/>
      <c r="I29" s="387"/>
      <c r="J29" s="387"/>
      <c r="K29" s="268"/>
    </row>
    <row r="30" spans="2:11" ht="12.75" customHeight="1">
      <c r="B30" s="271"/>
      <c r="C30" s="272"/>
      <c r="D30" s="272"/>
      <c r="E30" s="272"/>
      <c r="F30" s="272"/>
      <c r="G30" s="272"/>
      <c r="H30" s="272"/>
      <c r="I30" s="272"/>
      <c r="J30" s="272"/>
      <c r="K30" s="268"/>
    </row>
    <row r="31" spans="2:11" ht="15" customHeight="1">
      <c r="B31" s="271"/>
      <c r="C31" s="272"/>
      <c r="D31" s="387" t="s">
        <v>1833</v>
      </c>
      <c r="E31" s="387"/>
      <c r="F31" s="387"/>
      <c r="G31" s="387"/>
      <c r="H31" s="387"/>
      <c r="I31" s="387"/>
      <c r="J31" s="387"/>
      <c r="K31" s="268"/>
    </row>
    <row r="32" spans="2:11" ht="15" customHeight="1">
      <c r="B32" s="271"/>
      <c r="C32" s="272"/>
      <c r="D32" s="387" t="s">
        <v>1834</v>
      </c>
      <c r="E32" s="387"/>
      <c r="F32" s="387"/>
      <c r="G32" s="387"/>
      <c r="H32" s="387"/>
      <c r="I32" s="387"/>
      <c r="J32" s="387"/>
      <c r="K32" s="268"/>
    </row>
    <row r="33" spans="2:11" ht="15" customHeight="1">
      <c r="B33" s="271"/>
      <c r="C33" s="272"/>
      <c r="D33" s="387" t="s">
        <v>1835</v>
      </c>
      <c r="E33" s="387"/>
      <c r="F33" s="387"/>
      <c r="G33" s="387"/>
      <c r="H33" s="387"/>
      <c r="I33" s="387"/>
      <c r="J33" s="387"/>
      <c r="K33" s="268"/>
    </row>
    <row r="34" spans="2:11" ht="15" customHeight="1">
      <c r="B34" s="271"/>
      <c r="C34" s="272"/>
      <c r="D34" s="270"/>
      <c r="E34" s="274" t="s">
        <v>186</v>
      </c>
      <c r="F34" s="270"/>
      <c r="G34" s="387" t="s">
        <v>1836</v>
      </c>
      <c r="H34" s="387"/>
      <c r="I34" s="387"/>
      <c r="J34" s="387"/>
      <c r="K34" s="268"/>
    </row>
    <row r="35" spans="2:11" ht="30.75" customHeight="1">
      <c r="B35" s="271"/>
      <c r="C35" s="272"/>
      <c r="D35" s="270"/>
      <c r="E35" s="274" t="s">
        <v>1837</v>
      </c>
      <c r="F35" s="270"/>
      <c r="G35" s="387" t="s">
        <v>1838</v>
      </c>
      <c r="H35" s="387"/>
      <c r="I35" s="387"/>
      <c r="J35" s="387"/>
      <c r="K35" s="268"/>
    </row>
    <row r="36" spans="2:11" ht="15" customHeight="1">
      <c r="B36" s="271"/>
      <c r="C36" s="272"/>
      <c r="D36" s="270"/>
      <c r="E36" s="274" t="s">
        <v>60</v>
      </c>
      <c r="F36" s="270"/>
      <c r="G36" s="387" t="s">
        <v>1839</v>
      </c>
      <c r="H36" s="387"/>
      <c r="I36" s="387"/>
      <c r="J36" s="387"/>
      <c r="K36" s="268"/>
    </row>
    <row r="37" spans="2:11" ht="15" customHeight="1">
      <c r="B37" s="271"/>
      <c r="C37" s="272"/>
      <c r="D37" s="270"/>
      <c r="E37" s="274" t="s">
        <v>187</v>
      </c>
      <c r="F37" s="270"/>
      <c r="G37" s="387" t="s">
        <v>1840</v>
      </c>
      <c r="H37" s="387"/>
      <c r="I37" s="387"/>
      <c r="J37" s="387"/>
      <c r="K37" s="268"/>
    </row>
    <row r="38" spans="2:11" ht="15" customHeight="1">
      <c r="B38" s="271"/>
      <c r="C38" s="272"/>
      <c r="D38" s="270"/>
      <c r="E38" s="274" t="s">
        <v>188</v>
      </c>
      <c r="F38" s="270"/>
      <c r="G38" s="387" t="s">
        <v>1841</v>
      </c>
      <c r="H38" s="387"/>
      <c r="I38" s="387"/>
      <c r="J38" s="387"/>
      <c r="K38" s="268"/>
    </row>
    <row r="39" spans="2:11" ht="15" customHeight="1">
      <c r="B39" s="271"/>
      <c r="C39" s="272"/>
      <c r="D39" s="270"/>
      <c r="E39" s="274" t="s">
        <v>189</v>
      </c>
      <c r="F39" s="270"/>
      <c r="G39" s="387" t="s">
        <v>1842</v>
      </c>
      <c r="H39" s="387"/>
      <c r="I39" s="387"/>
      <c r="J39" s="387"/>
      <c r="K39" s="268"/>
    </row>
    <row r="40" spans="2:11" ht="15" customHeight="1">
      <c r="B40" s="271"/>
      <c r="C40" s="272"/>
      <c r="D40" s="270"/>
      <c r="E40" s="274" t="s">
        <v>1843</v>
      </c>
      <c r="F40" s="270"/>
      <c r="G40" s="387" t="s">
        <v>1844</v>
      </c>
      <c r="H40" s="387"/>
      <c r="I40" s="387"/>
      <c r="J40" s="387"/>
      <c r="K40" s="268"/>
    </row>
    <row r="41" spans="2:11" ht="15" customHeight="1">
      <c r="B41" s="271"/>
      <c r="C41" s="272"/>
      <c r="D41" s="270"/>
      <c r="E41" s="274"/>
      <c r="F41" s="270"/>
      <c r="G41" s="387" t="s">
        <v>1845</v>
      </c>
      <c r="H41" s="387"/>
      <c r="I41" s="387"/>
      <c r="J41" s="387"/>
      <c r="K41" s="268"/>
    </row>
    <row r="42" spans="2:11" ht="15" customHeight="1">
      <c r="B42" s="271"/>
      <c r="C42" s="272"/>
      <c r="D42" s="270"/>
      <c r="E42" s="274" t="s">
        <v>1846</v>
      </c>
      <c r="F42" s="270"/>
      <c r="G42" s="387" t="s">
        <v>1847</v>
      </c>
      <c r="H42" s="387"/>
      <c r="I42" s="387"/>
      <c r="J42" s="387"/>
      <c r="K42" s="268"/>
    </row>
    <row r="43" spans="2:11" ht="15" customHeight="1">
      <c r="B43" s="271"/>
      <c r="C43" s="272"/>
      <c r="D43" s="270"/>
      <c r="E43" s="274" t="s">
        <v>191</v>
      </c>
      <c r="F43" s="270"/>
      <c r="G43" s="387" t="s">
        <v>1848</v>
      </c>
      <c r="H43" s="387"/>
      <c r="I43" s="387"/>
      <c r="J43" s="387"/>
      <c r="K43" s="268"/>
    </row>
    <row r="44" spans="2:11" ht="12.75" customHeight="1">
      <c r="B44" s="271"/>
      <c r="C44" s="272"/>
      <c r="D44" s="270"/>
      <c r="E44" s="270"/>
      <c r="F44" s="270"/>
      <c r="G44" s="270"/>
      <c r="H44" s="270"/>
      <c r="I44" s="270"/>
      <c r="J44" s="270"/>
      <c r="K44" s="268"/>
    </row>
    <row r="45" spans="2:11" ht="15" customHeight="1">
      <c r="B45" s="271"/>
      <c r="C45" s="272"/>
      <c r="D45" s="387" t="s">
        <v>1849</v>
      </c>
      <c r="E45" s="387"/>
      <c r="F45" s="387"/>
      <c r="G45" s="387"/>
      <c r="H45" s="387"/>
      <c r="I45" s="387"/>
      <c r="J45" s="387"/>
      <c r="K45" s="268"/>
    </row>
    <row r="46" spans="2:11" ht="15" customHeight="1">
      <c r="B46" s="271"/>
      <c r="C46" s="272"/>
      <c r="D46" s="272"/>
      <c r="E46" s="387" t="s">
        <v>1850</v>
      </c>
      <c r="F46" s="387"/>
      <c r="G46" s="387"/>
      <c r="H46" s="387"/>
      <c r="I46" s="387"/>
      <c r="J46" s="387"/>
      <c r="K46" s="268"/>
    </row>
    <row r="47" spans="2:11" ht="15" customHeight="1">
      <c r="B47" s="271"/>
      <c r="C47" s="272"/>
      <c r="D47" s="272"/>
      <c r="E47" s="387" t="s">
        <v>1851</v>
      </c>
      <c r="F47" s="387"/>
      <c r="G47" s="387"/>
      <c r="H47" s="387"/>
      <c r="I47" s="387"/>
      <c r="J47" s="387"/>
      <c r="K47" s="268"/>
    </row>
    <row r="48" spans="2:11" ht="15" customHeight="1">
      <c r="B48" s="271"/>
      <c r="C48" s="272"/>
      <c r="D48" s="272"/>
      <c r="E48" s="387" t="s">
        <v>1852</v>
      </c>
      <c r="F48" s="387"/>
      <c r="G48" s="387"/>
      <c r="H48" s="387"/>
      <c r="I48" s="387"/>
      <c r="J48" s="387"/>
      <c r="K48" s="268"/>
    </row>
    <row r="49" spans="2:11" ht="15" customHeight="1">
      <c r="B49" s="271"/>
      <c r="C49" s="272"/>
      <c r="D49" s="387" t="s">
        <v>1853</v>
      </c>
      <c r="E49" s="387"/>
      <c r="F49" s="387"/>
      <c r="G49" s="387"/>
      <c r="H49" s="387"/>
      <c r="I49" s="387"/>
      <c r="J49" s="387"/>
      <c r="K49" s="268"/>
    </row>
    <row r="50" spans="2:11" ht="25.5" customHeight="1">
      <c r="B50" s="267"/>
      <c r="C50" s="390" t="s">
        <v>1854</v>
      </c>
      <c r="D50" s="390"/>
      <c r="E50" s="390"/>
      <c r="F50" s="390"/>
      <c r="G50" s="390"/>
      <c r="H50" s="390"/>
      <c r="I50" s="390"/>
      <c r="J50" s="390"/>
      <c r="K50" s="268"/>
    </row>
    <row r="51" spans="2:11" ht="5.25" customHeight="1">
      <c r="B51" s="267"/>
      <c r="C51" s="269"/>
      <c r="D51" s="269"/>
      <c r="E51" s="269"/>
      <c r="F51" s="269"/>
      <c r="G51" s="269"/>
      <c r="H51" s="269"/>
      <c r="I51" s="269"/>
      <c r="J51" s="269"/>
      <c r="K51" s="268"/>
    </row>
    <row r="52" spans="2:11" ht="15" customHeight="1">
      <c r="B52" s="267"/>
      <c r="C52" s="387" t="s">
        <v>1855</v>
      </c>
      <c r="D52" s="387"/>
      <c r="E52" s="387"/>
      <c r="F52" s="387"/>
      <c r="G52" s="387"/>
      <c r="H52" s="387"/>
      <c r="I52" s="387"/>
      <c r="J52" s="387"/>
      <c r="K52" s="268"/>
    </row>
    <row r="53" spans="2:11" ht="15" customHeight="1">
      <c r="B53" s="267"/>
      <c r="C53" s="387" t="s">
        <v>1856</v>
      </c>
      <c r="D53" s="387"/>
      <c r="E53" s="387"/>
      <c r="F53" s="387"/>
      <c r="G53" s="387"/>
      <c r="H53" s="387"/>
      <c r="I53" s="387"/>
      <c r="J53" s="387"/>
      <c r="K53" s="268"/>
    </row>
    <row r="54" spans="2:11" ht="12.75" customHeight="1">
      <c r="B54" s="267"/>
      <c r="C54" s="270"/>
      <c r="D54" s="270"/>
      <c r="E54" s="270"/>
      <c r="F54" s="270"/>
      <c r="G54" s="270"/>
      <c r="H54" s="270"/>
      <c r="I54" s="270"/>
      <c r="J54" s="270"/>
      <c r="K54" s="268"/>
    </row>
    <row r="55" spans="2:11" ht="15" customHeight="1">
      <c r="B55" s="267"/>
      <c r="C55" s="387" t="s">
        <v>1857</v>
      </c>
      <c r="D55" s="387"/>
      <c r="E55" s="387"/>
      <c r="F55" s="387"/>
      <c r="G55" s="387"/>
      <c r="H55" s="387"/>
      <c r="I55" s="387"/>
      <c r="J55" s="387"/>
      <c r="K55" s="268"/>
    </row>
    <row r="56" spans="2:11" ht="15" customHeight="1">
      <c r="B56" s="267"/>
      <c r="C56" s="272"/>
      <c r="D56" s="387" t="s">
        <v>1858</v>
      </c>
      <c r="E56" s="387"/>
      <c r="F56" s="387"/>
      <c r="G56" s="387"/>
      <c r="H56" s="387"/>
      <c r="I56" s="387"/>
      <c r="J56" s="387"/>
      <c r="K56" s="268"/>
    </row>
    <row r="57" spans="2:11" ht="15" customHeight="1">
      <c r="B57" s="267"/>
      <c r="C57" s="272"/>
      <c r="D57" s="387" t="s">
        <v>1859</v>
      </c>
      <c r="E57" s="387"/>
      <c r="F57" s="387"/>
      <c r="G57" s="387"/>
      <c r="H57" s="387"/>
      <c r="I57" s="387"/>
      <c r="J57" s="387"/>
      <c r="K57" s="268"/>
    </row>
    <row r="58" spans="2:11" ht="15" customHeight="1">
      <c r="B58" s="267"/>
      <c r="C58" s="272"/>
      <c r="D58" s="387" t="s">
        <v>1860</v>
      </c>
      <c r="E58" s="387"/>
      <c r="F58" s="387"/>
      <c r="G58" s="387"/>
      <c r="H58" s="387"/>
      <c r="I58" s="387"/>
      <c r="J58" s="387"/>
      <c r="K58" s="268"/>
    </row>
    <row r="59" spans="2:11" ht="15" customHeight="1">
      <c r="B59" s="267"/>
      <c r="C59" s="272"/>
      <c r="D59" s="387" t="s">
        <v>1861</v>
      </c>
      <c r="E59" s="387"/>
      <c r="F59" s="387"/>
      <c r="G59" s="387"/>
      <c r="H59" s="387"/>
      <c r="I59" s="387"/>
      <c r="J59" s="387"/>
      <c r="K59" s="268"/>
    </row>
    <row r="60" spans="2:11" ht="15" customHeight="1">
      <c r="B60" s="267"/>
      <c r="C60" s="272"/>
      <c r="D60" s="389" t="s">
        <v>1862</v>
      </c>
      <c r="E60" s="389"/>
      <c r="F60" s="389"/>
      <c r="G60" s="389"/>
      <c r="H60" s="389"/>
      <c r="I60" s="389"/>
      <c r="J60" s="389"/>
      <c r="K60" s="268"/>
    </row>
    <row r="61" spans="2:11" ht="15" customHeight="1">
      <c r="B61" s="267"/>
      <c r="C61" s="272"/>
      <c r="D61" s="387" t="s">
        <v>1863</v>
      </c>
      <c r="E61" s="387"/>
      <c r="F61" s="387"/>
      <c r="G61" s="387"/>
      <c r="H61" s="387"/>
      <c r="I61" s="387"/>
      <c r="J61" s="387"/>
      <c r="K61" s="268"/>
    </row>
    <row r="62" spans="2:11" ht="12.75" customHeight="1">
      <c r="B62" s="267"/>
      <c r="C62" s="272"/>
      <c r="D62" s="272"/>
      <c r="E62" s="275"/>
      <c r="F62" s="272"/>
      <c r="G62" s="272"/>
      <c r="H62" s="272"/>
      <c r="I62" s="272"/>
      <c r="J62" s="272"/>
      <c r="K62" s="268"/>
    </row>
    <row r="63" spans="2:11" ht="15" customHeight="1">
      <c r="B63" s="267"/>
      <c r="C63" s="272"/>
      <c r="D63" s="387" t="s">
        <v>1864</v>
      </c>
      <c r="E63" s="387"/>
      <c r="F63" s="387"/>
      <c r="G63" s="387"/>
      <c r="H63" s="387"/>
      <c r="I63" s="387"/>
      <c r="J63" s="387"/>
      <c r="K63" s="268"/>
    </row>
    <row r="64" spans="2:11" ht="15" customHeight="1">
      <c r="B64" s="267"/>
      <c r="C64" s="272"/>
      <c r="D64" s="389" t="s">
        <v>1865</v>
      </c>
      <c r="E64" s="389"/>
      <c r="F64" s="389"/>
      <c r="G64" s="389"/>
      <c r="H64" s="389"/>
      <c r="I64" s="389"/>
      <c r="J64" s="389"/>
      <c r="K64" s="268"/>
    </row>
    <row r="65" spans="2:11" ht="15" customHeight="1">
      <c r="B65" s="267"/>
      <c r="C65" s="272"/>
      <c r="D65" s="387" t="s">
        <v>1866</v>
      </c>
      <c r="E65" s="387"/>
      <c r="F65" s="387"/>
      <c r="G65" s="387"/>
      <c r="H65" s="387"/>
      <c r="I65" s="387"/>
      <c r="J65" s="387"/>
      <c r="K65" s="268"/>
    </row>
    <row r="66" spans="2:11" ht="15" customHeight="1">
      <c r="B66" s="267"/>
      <c r="C66" s="272"/>
      <c r="D66" s="387" t="s">
        <v>1867</v>
      </c>
      <c r="E66" s="387"/>
      <c r="F66" s="387"/>
      <c r="G66" s="387"/>
      <c r="H66" s="387"/>
      <c r="I66" s="387"/>
      <c r="J66" s="387"/>
      <c r="K66" s="268"/>
    </row>
    <row r="67" spans="2:11" ht="15" customHeight="1">
      <c r="B67" s="267"/>
      <c r="C67" s="272"/>
      <c r="D67" s="387" t="s">
        <v>1868</v>
      </c>
      <c r="E67" s="387"/>
      <c r="F67" s="387"/>
      <c r="G67" s="387"/>
      <c r="H67" s="387"/>
      <c r="I67" s="387"/>
      <c r="J67" s="387"/>
      <c r="K67" s="268"/>
    </row>
    <row r="68" spans="2:11" ht="15" customHeight="1">
      <c r="B68" s="267"/>
      <c r="C68" s="272"/>
      <c r="D68" s="387" t="s">
        <v>1869</v>
      </c>
      <c r="E68" s="387"/>
      <c r="F68" s="387"/>
      <c r="G68" s="387"/>
      <c r="H68" s="387"/>
      <c r="I68" s="387"/>
      <c r="J68" s="387"/>
      <c r="K68" s="268"/>
    </row>
    <row r="69" spans="2:11" ht="12.75" customHeight="1">
      <c r="B69" s="276"/>
      <c r="C69" s="277"/>
      <c r="D69" s="277"/>
      <c r="E69" s="277"/>
      <c r="F69" s="277"/>
      <c r="G69" s="277"/>
      <c r="H69" s="277"/>
      <c r="I69" s="277"/>
      <c r="J69" s="277"/>
      <c r="K69" s="278"/>
    </row>
    <row r="70" spans="2:11" ht="18.75" customHeight="1">
      <c r="B70" s="279"/>
      <c r="C70" s="279"/>
      <c r="D70" s="279"/>
      <c r="E70" s="279"/>
      <c r="F70" s="279"/>
      <c r="G70" s="279"/>
      <c r="H70" s="279"/>
      <c r="I70" s="279"/>
      <c r="J70" s="279"/>
      <c r="K70" s="280"/>
    </row>
    <row r="71" spans="2:11" ht="18.75" customHeight="1">
      <c r="B71" s="280"/>
      <c r="C71" s="280"/>
      <c r="D71" s="280"/>
      <c r="E71" s="280"/>
      <c r="F71" s="280"/>
      <c r="G71" s="280"/>
      <c r="H71" s="280"/>
      <c r="I71" s="280"/>
      <c r="J71" s="280"/>
      <c r="K71" s="280"/>
    </row>
    <row r="72" spans="2:11" ht="7.5" customHeight="1">
      <c r="B72" s="281"/>
      <c r="C72" s="282"/>
      <c r="D72" s="282"/>
      <c r="E72" s="282"/>
      <c r="F72" s="282"/>
      <c r="G72" s="282"/>
      <c r="H72" s="282"/>
      <c r="I72" s="282"/>
      <c r="J72" s="282"/>
      <c r="K72" s="283"/>
    </row>
    <row r="73" spans="2:11" ht="45" customHeight="1">
      <c r="B73" s="284"/>
      <c r="C73" s="388" t="s">
        <v>1805</v>
      </c>
      <c r="D73" s="388"/>
      <c r="E73" s="388"/>
      <c r="F73" s="388"/>
      <c r="G73" s="388"/>
      <c r="H73" s="388"/>
      <c r="I73" s="388"/>
      <c r="J73" s="388"/>
      <c r="K73" s="285"/>
    </row>
    <row r="74" spans="2:11" ht="17.25" customHeight="1">
      <c r="B74" s="284"/>
      <c r="C74" s="286" t="s">
        <v>1870</v>
      </c>
      <c r="D74" s="286"/>
      <c r="E74" s="286"/>
      <c r="F74" s="286" t="s">
        <v>1871</v>
      </c>
      <c r="G74" s="287"/>
      <c r="H74" s="286" t="s">
        <v>187</v>
      </c>
      <c r="I74" s="286" t="s">
        <v>64</v>
      </c>
      <c r="J74" s="286" t="s">
        <v>1872</v>
      </c>
      <c r="K74" s="285"/>
    </row>
    <row r="75" spans="2:11" ht="17.25" customHeight="1">
      <c r="B75" s="284"/>
      <c r="C75" s="288" t="s">
        <v>1873</v>
      </c>
      <c r="D75" s="288"/>
      <c r="E75" s="288"/>
      <c r="F75" s="289" t="s">
        <v>1874</v>
      </c>
      <c r="G75" s="290"/>
      <c r="H75" s="288"/>
      <c r="I75" s="288"/>
      <c r="J75" s="288" t="s">
        <v>1875</v>
      </c>
      <c r="K75" s="285"/>
    </row>
    <row r="76" spans="2:11" ht="5.25" customHeight="1">
      <c r="B76" s="284"/>
      <c r="C76" s="291"/>
      <c r="D76" s="291"/>
      <c r="E76" s="291"/>
      <c r="F76" s="291"/>
      <c r="G76" s="292"/>
      <c r="H76" s="291"/>
      <c r="I76" s="291"/>
      <c r="J76" s="291"/>
      <c r="K76" s="285"/>
    </row>
    <row r="77" spans="2:11" ht="15" customHeight="1">
      <c r="B77" s="284"/>
      <c r="C77" s="274" t="s">
        <v>60</v>
      </c>
      <c r="D77" s="291"/>
      <c r="E77" s="291"/>
      <c r="F77" s="293" t="s">
        <v>1876</v>
      </c>
      <c r="G77" s="292"/>
      <c r="H77" s="274" t="s">
        <v>1877</v>
      </c>
      <c r="I77" s="274" t="s">
        <v>1878</v>
      </c>
      <c r="J77" s="274">
        <v>20</v>
      </c>
      <c r="K77" s="285"/>
    </row>
    <row r="78" spans="2:11" ht="15" customHeight="1">
      <c r="B78" s="284"/>
      <c r="C78" s="274" t="s">
        <v>1879</v>
      </c>
      <c r="D78" s="274"/>
      <c r="E78" s="274"/>
      <c r="F78" s="293" t="s">
        <v>1876</v>
      </c>
      <c r="G78" s="292"/>
      <c r="H78" s="274" t="s">
        <v>1880</v>
      </c>
      <c r="I78" s="274" t="s">
        <v>1878</v>
      </c>
      <c r="J78" s="274">
        <v>120</v>
      </c>
      <c r="K78" s="285"/>
    </row>
    <row r="79" spans="2:11" ht="15" customHeight="1">
      <c r="B79" s="294"/>
      <c r="C79" s="274" t="s">
        <v>1881</v>
      </c>
      <c r="D79" s="274"/>
      <c r="E79" s="274"/>
      <c r="F79" s="293" t="s">
        <v>1882</v>
      </c>
      <c r="G79" s="292"/>
      <c r="H79" s="274" t="s">
        <v>1883</v>
      </c>
      <c r="I79" s="274" t="s">
        <v>1878</v>
      </c>
      <c r="J79" s="274">
        <v>50</v>
      </c>
      <c r="K79" s="285"/>
    </row>
    <row r="80" spans="2:11" ht="15" customHeight="1">
      <c r="B80" s="294"/>
      <c r="C80" s="274" t="s">
        <v>1884</v>
      </c>
      <c r="D80" s="274"/>
      <c r="E80" s="274"/>
      <c r="F80" s="293" t="s">
        <v>1876</v>
      </c>
      <c r="G80" s="292"/>
      <c r="H80" s="274" t="s">
        <v>1885</v>
      </c>
      <c r="I80" s="274" t="s">
        <v>1886</v>
      </c>
      <c r="J80" s="274"/>
      <c r="K80" s="285"/>
    </row>
    <row r="81" spans="2:11" ht="15" customHeight="1">
      <c r="B81" s="294"/>
      <c r="C81" s="295" t="s">
        <v>1887</v>
      </c>
      <c r="D81" s="295"/>
      <c r="E81" s="295"/>
      <c r="F81" s="296" t="s">
        <v>1882</v>
      </c>
      <c r="G81" s="295"/>
      <c r="H81" s="295" t="s">
        <v>1888</v>
      </c>
      <c r="I81" s="295" t="s">
        <v>1878</v>
      </c>
      <c r="J81" s="295">
        <v>15</v>
      </c>
      <c r="K81" s="285"/>
    </row>
    <row r="82" spans="2:11" ht="15" customHeight="1">
      <c r="B82" s="294"/>
      <c r="C82" s="295" t="s">
        <v>1889</v>
      </c>
      <c r="D82" s="295"/>
      <c r="E82" s="295"/>
      <c r="F82" s="296" t="s">
        <v>1882</v>
      </c>
      <c r="G82" s="295"/>
      <c r="H82" s="295" t="s">
        <v>1890</v>
      </c>
      <c r="I82" s="295" t="s">
        <v>1878</v>
      </c>
      <c r="J82" s="295">
        <v>15</v>
      </c>
      <c r="K82" s="285"/>
    </row>
    <row r="83" spans="2:11" ht="15" customHeight="1">
      <c r="B83" s="294"/>
      <c r="C83" s="295" t="s">
        <v>1891</v>
      </c>
      <c r="D83" s="295"/>
      <c r="E83" s="295"/>
      <c r="F83" s="296" t="s">
        <v>1882</v>
      </c>
      <c r="G83" s="295"/>
      <c r="H83" s="295" t="s">
        <v>1892</v>
      </c>
      <c r="I83" s="295" t="s">
        <v>1878</v>
      </c>
      <c r="J83" s="295">
        <v>20</v>
      </c>
      <c r="K83" s="285"/>
    </row>
    <row r="84" spans="2:11" ht="15" customHeight="1">
      <c r="B84" s="294"/>
      <c r="C84" s="295" t="s">
        <v>1893</v>
      </c>
      <c r="D84" s="295"/>
      <c r="E84" s="295"/>
      <c r="F84" s="296" t="s">
        <v>1882</v>
      </c>
      <c r="G84" s="295"/>
      <c r="H84" s="295" t="s">
        <v>1894</v>
      </c>
      <c r="I84" s="295" t="s">
        <v>1878</v>
      </c>
      <c r="J84" s="295">
        <v>20</v>
      </c>
      <c r="K84" s="285"/>
    </row>
    <row r="85" spans="2:11" ht="15" customHeight="1">
      <c r="B85" s="294"/>
      <c r="C85" s="274" t="s">
        <v>1895</v>
      </c>
      <c r="D85" s="274"/>
      <c r="E85" s="274"/>
      <c r="F85" s="293" t="s">
        <v>1882</v>
      </c>
      <c r="G85" s="292"/>
      <c r="H85" s="274" t="s">
        <v>1896</v>
      </c>
      <c r="I85" s="274" t="s">
        <v>1878</v>
      </c>
      <c r="J85" s="274">
        <v>50</v>
      </c>
      <c r="K85" s="285"/>
    </row>
    <row r="86" spans="2:11" ht="15" customHeight="1">
      <c r="B86" s="294"/>
      <c r="C86" s="274" t="s">
        <v>1897</v>
      </c>
      <c r="D86" s="274"/>
      <c r="E86" s="274"/>
      <c r="F86" s="293" t="s">
        <v>1882</v>
      </c>
      <c r="G86" s="292"/>
      <c r="H86" s="274" t="s">
        <v>1898</v>
      </c>
      <c r="I86" s="274" t="s">
        <v>1878</v>
      </c>
      <c r="J86" s="274">
        <v>20</v>
      </c>
      <c r="K86" s="285"/>
    </row>
    <row r="87" spans="2:11" ht="15" customHeight="1">
      <c r="B87" s="294"/>
      <c r="C87" s="274" t="s">
        <v>1899</v>
      </c>
      <c r="D87" s="274"/>
      <c r="E87" s="274"/>
      <c r="F87" s="293" t="s">
        <v>1882</v>
      </c>
      <c r="G87" s="292"/>
      <c r="H87" s="274" t="s">
        <v>1900</v>
      </c>
      <c r="I87" s="274" t="s">
        <v>1878</v>
      </c>
      <c r="J87" s="274">
        <v>20</v>
      </c>
      <c r="K87" s="285"/>
    </row>
    <row r="88" spans="2:11" ht="15" customHeight="1">
      <c r="B88" s="294"/>
      <c r="C88" s="274" t="s">
        <v>1901</v>
      </c>
      <c r="D88" s="274"/>
      <c r="E88" s="274"/>
      <c r="F88" s="293" t="s">
        <v>1882</v>
      </c>
      <c r="G88" s="292"/>
      <c r="H88" s="274" t="s">
        <v>1902</v>
      </c>
      <c r="I88" s="274" t="s">
        <v>1878</v>
      </c>
      <c r="J88" s="274">
        <v>50</v>
      </c>
      <c r="K88" s="285"/>
    </row>
    <row r="89" spans="2:11" ht="15" customHeight="1">
      <c r="B89" s="294"/>
      <c r="C89" s="274" t="s">
        <v>1903</v>
      </c>
      <c r="D89" s="274"/>
      <c r="E89" s="274"/>
      <c r="F89" s="293" t="s">
        <v>1882</v>
      </c>
      <c r="G89" s="292"/>
      <c r="H89" s="274" t="s">
        <v>1903</v>
      </c>
      <c r="I89" s="274" t="s">
        <v>1878</v>
      </c>
      <c r="J89" s="274">
        <v>50</v>
      </c>
      <c r="K89" s="285"/>
    </row>
    <row r="90" spans="2:11" ht="15" customHeight="1">
      <c r="B90" s="294"/>
      <c r="C90" s="274" t="s">
        <v>192</v>
      </c>
      <c r="D90" s="274"/>
      <c r="E90" s="274"/>
      <c r="F90" s="293" t="s">
        <v>1882</v>
      </c>
      <c r="G90" s="292"/>
      <c r="H90" s="274" t="s">
        <v>1904</v>
      </c>
      <c r="I90" s="274" t="s">
        <v>1878</v>
      </c>
      <c r="J90" s="274">
        <v>255</v>
      </c>
      <c r="K90" s="285"/>
    </row>
    <row r="91" spans="2:11" ht="15" customHeight="1">
      <c r="B91" s="294"/>
      <c r="C91" s="274" t="s">
        <v>1905</v>
      </c>
      <c r="D91" s="274"/>
      <c r="E91" s="274"/>
      <c r="F91" s="293" t="s">
        <v>1876</v>
      </c>
      <c r="G91" s="292"/>
      <c r="H91" s="274" t="s">
        <v>1906</v>
      </c>
      <c r="I91" s="274" t="s">
        <v>1907</v>
      </c>
      <c r="J91" s="274"/>
      <c r="K91" s="285"/>
    </row>
    <row r="92" spans="2:11" ht="15" customHeight="1">
      <c r="B92" s="294"/>
      <c r="C92" s="274" t="s">
        <v>1908</v>
      </c>
      <c r="D92" s="274"/>
      <c r="E92" s="274"/>
      <c r="F92" s="293" t="s">
        <v>1876</v>
      </c>
      <c r="G92" s="292"/>
      <c r="H92" s="274" t="s">
        <v>1909</v>
      </c>
      <c r="I92" s="274" t="s">
        <v>1910</v>
      </c>
      <c r="J92" s="274"/>
      <c r="K92" s="285"/>
    </row>
    <row r="93" spans="2:11" ht="15" customHeight="1">
      <c r="B93" s="294"/>
      <c r="C93" s="274" t="s">
        <v>1911</v>
      </c>
      <c r="D93" s="274"/>
      <c r="E93" s="274"/>
      <c r="F93" s="293" t="s">
        <v>1876</v>
      </c>
      <c r="G93" s="292"/>
      <c r="H93" s="274" t="s">
        <v>1911</v>
      </c>
      <c r="I93" s="274" t="s">
        <v>1910</v>
      </c>
      <c r="J93" s="274"/>
      <c r="K93" s="285"/>
    </row>
    <row r="94" spans="2:11" ht="15" customHeight="1">
      <c r="B94" s="294"/>
      <c r="C94" s="274" t="s">
        <v>45</v>
      </c>
      <c r="D94" s="274"/>
      <c r="E94" s="274"/>
      <c r="F94" s="293" t="s">
        <v>1876</v>
      </c>
      <c r="G94" s="292"/>
      <c r="H94" s="274" t="s">
        <v>1912</v>
      </c>
      <c r="I94" s="274" t="s">
        <v>1910</v>
      </c>
      <c r="J94" s="274"/>
      <c r="K94" s="285"/>
    </row>
    <row r="95" spans="2:11" ht="15" customHeight="1">
      <c r="B95" s="294"/>
      <c r="C95" s="274" t="s">
        <v>55</v>
      </c>
      <c r="D95" s="274"/>
      <c r="E95" s="274"/>
      <c r="F95" s="293" t="s">
        <v>1876</v>
      </c>
      <c r="G95" s="292"/>
      <c r="H95" s="274" t="s">
        <v>1913</v>
      </c>
      <c r="I95" s="274" t="s">
        <v>1910</v>
      </c>
      <c r="J95" s="274"/>
      <c r="K95" s="285"/>
    </row>
    <row r="96" spans="2:11" ht="15" customHeight="1">
      <c r="B96" s="297"/>
      <c r="C96" s="298"/>
      <c r="D96" s="298"/>
      <c r="E96" s="298"/>
      <c r="F96" s="298"/>
      <c r="G96" s="298"/>
      <c r="H96" s="298"/>
      <c r="I96" s="298"/>
      <c r="J96" s="298"/>
      <c r="K96" s="299"/>
    </row>
    <row r="97" spans="2:11" ht="18.75" customHeight="1">
      <c r="B97" s="300"/>
      <c r="C97" s="301"/>
      <c r="D97" s="301"/>
      <c r="E97" s="301"/>
      <c r="F97" s="301"/>
      <c r="G97" s="301"/>
      <c r="H97" s="301"/>
      <c r="I97" s="301"/>
      <c r="J97" s="301"/>
      <c r="K97" s="300"/>
    </row>
    <row r="98" spans="2:11" ht="18.75" customHeight="1">
      <c r="B98" s="280"/>
      <c r="C98" s="280"/>
      <c r="D98" s="280"/>
      <c r="E98" s="280"/>
      <c r="F98" s="280"/>
      <c r="G98" s="280"/>
      <c r="H98" s="280"/>
      <c r="I98" s="280"/>
      <c r="J98" s="280"/>
      <c r="K98" s="280"/>
    </row>
    <row r="99" spans="2:11" ht="7.5" customHeight="1">
      <c r="B99" s="281"/>
      <c r="C99" s="282"/>
      <c r="D99" s="282"/>
      <c r="E99" s="282"/>
      <c r="F99" s="282"/>
      <c r="G99" s="282"/>
      <c r="H99" s="282"/>
      <c r="I99" s="282"/>
      <c r="J99" s="282"/>
      <c r="K99" s="283"/>
    </row>
    <row r="100" spans="2:11" ht="45" customHeight="1">
      <c r="B100" s="284"/>
      <c r="C100" s="388" t="s">
        <v>1914</v>
      </c>
      <c r="D100" s="388"/>
      <c r="E100" s="388"/>
      <c r="F100" s="388"/>
      <c r="G100" s="388"/>
      <c r="H100" s="388"/>
      <c r="I100" s="388"/>
      <c r="J100" s="388"/>
      <c r="K100" s="285"/>
    </row>
    <row r="101" spans="2:11" ht="17.25" customHeight="1">
      <c r="B101" s="284"/>
      <c r="C101" s="286" t="s">
        <v>1870</v>
      </c>
      <c r="D101" s="286"/>
      <c r="E101" s="286"/>
      <c r="F101" s="286" t="s">
        <v>1871</v>
      </c>
      <c r="G101" s="287"/>
      <c r="H101" s="286" t="s">
        <v>187</v>
      </c>
      <c r="I101" s="286" t="s">
        <v>64</v>
      </c>
      <c r="J101" s="286" t="s">
        <v>1872</v>
      </c>
      <c r="K101" s="285"/>
    </row>
    <row r="102" spans="2:11" ht="17.25" customHeight="1">
      <c r="B102" s="284"/>
      <c r="C102" s="288" t="s">
        <v>1873</v>
      </c>
      <c r="D102" s="288"/>
      <c r="E102" s="288"/>
      <c r="F102" s="289" t="s">
        <v>1874</v>
      </c>
      <c r="G102" s="290"/>
      <c r="H102" s="288"/>
      <c r="I102" s="288"/>
      <c r="J102" s="288" t="s">
        <v>1875</v>
      </c>
      <c r="K102" s="285"/>
    </row>
    <row r="103" spans="2:11" ht="5.25" customHeight="1">
      <c r="B103" s="284"/>
      <c r="C103" s="286"/>
      <c r="D103" s="286"/>
      <c r="E103" s="286"/>
      <c r="F103" s="286"/>
      <c r="G103" s="302"/>
      <c r="H103" s="286"/>
      <c r="I103" s="286"/>
      <c r="J103" s="286"/>
      <c r="K103" s="285"/>
    </row>
    <row r="104" spans="2:11" ht="15" customHeight="1">
      <c r="B104" s="284"/>
      <c r="C104" s="274" t="s">
        <v>60</v>
      </c>
      <c r="D104" s="291"/>
      <c r="E104" s="291"/>
      <c r="F104" s="293" t="s">
        <v>1876</v>
      </c>
      <c r="G104" s="302"/>
      <c r="H104" s="274" t="s">
        <v>1915</v>
      </c>
      <c r="I104" s="274" t="s">
        <v>1878</v>
      </c>
      <c r="J104" s="274">
        <v>20</v>
      </c>
      <c r="K104" s="285"/>
    </row>
    <row r="105" spans="2:11" ht="15" customHeight="1">
      <c r="B105" s="284"/>
      <c r="C105" s="274" t="s">
        <v>1879</v>
      </c>
      <c r="D105" s="274"/>
      <c r="E105" s="274"/>
      <c r="F105" s="293" t="s">
        <v>1876</v>
      </c>
      <c r="G105" s="274"/>
      <c r="H105" s="274" t="s">
        <v>1915</v>
      </c>
      <c r="I105" s="274" t="s">
        <v>1878</v>
      </c>
      <c r="J105" s="274">
        <v>120</v>
      </c>
      <c r="K105" s="285"/>
    </row>
    <row r="106" spans="2:11" ht="15" customHeight="1">
      <c r="B106" s="294"/>
      <c r="C106" s="274" t="s">
        <v>1881</v>
      </c>
      <c r="D106" s="274"/>
      <c r="E106" s="274"/>
      <c r="F106" s="293" t="s">
        <v>1882</v>
      </c>
      <c r="G106" s="274"/>
      <c r="H106" s="274" t="s">
        <v>1915</v>
      </c>
      <c r="I106" s="274" t="s">
        <v>1878</v>
      </c>
      <c r="J106" s="274">
        <v>50</v>
      </c>
      <c r="K106" s="285"/>
    </row>
    <row r="107" spans="2:11" ht="15" customHeight="1">
      <c r="B107" s="294"/>
      <c r="C107" s="274" t="s">
        <v>1884</v>
      </c>
      <c r="D107" s="274"/>
      <c r="E107" s="274"/>
      <c r="F107" s="293" t="s">
        <v>1876</v>
      </c>
      <c r="G107" s="274"/>
      <c r="H107" s="274" t="s">
        <v>1915</v>
      </c>
      <c r="I107" s="274" t="s">
        <v>1886</v>
      </c>
      <c r="J107" s="274"/>
      <c r="K107" s="285"/>
    </row>
    <row r="108" spans="2:11" ht="15" customHeight="1">
      <c r="B108" s="294"/>
      <c r="C108" s="274" t="s">
        <v>1895</v>
      </c>
      <c r="D108" s="274"/>
      <c r="E108" s="274"/>
      <c r="F108" s="293" t="s">
        <v>1882</v>
      </c>
      <c r="G108" s="274"/>
      <c r="H108" s="274" t="s">
        <v>1915</v>
      </c>
      <c r="I108" s="274" t="s">
        <v>1878</v>
      </c>
      <c r="J108" s="274">
        <v>50</v>
      </c>
      <c r="K108" s="285"/>
    </row>
    <row r="109" spans="2:11" ht="15" customHeight="1">
      <c r="B109" s="294"/>
      <c r="C109" s="274" t="s">
        <v>1903</v>
      </c>
      <c r="D109" s="274"/>
      <c r="E109" s="274"/>
      <c r="F109" s="293" t="s">
        <v>1882</v>
      </c>
      <c r="G109" s="274"/>
      <c r="H109" s="274" t="s">
        <v>1915</v>
      </c>
      <c r="I109" s="274" t="s">
        <v>1878</v>
      </c>
      <c r="J109" s="274">
        <v>50</v>
      </c>
      <c r="K109" s="285"/>
    </row>
    <row r="110" spans="2:11" ht="15" customHeight="1">
      <c r="B110" s="294"/>
      <c r="C110" s="274" t="s">
        <v>1901</v>
      </c>
      <c r="D110" s="274"/>
      <c r="E110" s="274"/>
      <c r="F110" s="293" t="s">
        <v>1882</v>
      </c>
      <c r="G110" s="274"/>
      <c r="H110" s="274" t="s">
        <v>1915</v>
      </c>
      <c r="I110" s="274" t="s">
        <v>1878</v>
      </c>
      <c r="J110" s="274">
        <v>50</v>
      </c>
      <c r="K110" s="285"/>
    </row>
    <row r="111" spans="2:11" ht="15" customHeight="1">
      <c r="B111" s="294"/>
      <c r="C111" s="274" t="s">
        <v>60</v>
      </c>
      <c r="D111" s="274"/>
      <c r="E111" s="274"/>
      <c r="F111" s="293" t="s">
        <v>1876</v>
      </c>
      <c r="G111" s="274"/>
      <c r="H111" s="274" t="s">
        <v>1916</v>
      </c>
      <c r="I111" s="274" t="s">
        <v>1878</v>
      </c>
      <c r="J111" s="274">
        <v>20</v>
      </c>
      <c r="K111" s="285"/>
    </row>
    <row r="112" spans="2:11" ht="15" customHeight="1">
      <c r="B112" s="294"/>
      <c r="C112" s="274" t="s">
        <v>1917</v>
      </c>
      <c r="D112" s="274"/>
      <c r="E112" s="274"/>
      <c r="F112" s="293" t="s">
        <v>1876</v>
      </c>
      <c r="G112" s="274"/>
      <c r="H112" s="274" t="s">
        <v>1918</v>
      </c>
      <c r="I112" s="274" t="s">
        <v>1878</v>
      </c>
      <c r="J112" s="274">
        <v>120</v>
      </c>
      <c r="K112" s="285"/>
    </row>
    <row r="113" spans="2:11" ht="15" customHeight="1">
      <c r="B113" s="294"/>
      <c r="C113" s="274" t="s">
        <v>45</v>
      </c>
      <c r="D113" s="274"/>
      <c r="E113" s="274"/>
      <c r="F113" s="293" t="s">
        <v>1876</v>
      </c>
      <c r="G113" s="274"/>
      <c r="H113" s="274" t="s">
        <v>1919</v>
      </c>
      <c r="I113" s="274" t="s">
        <v>1910</v>
      </c>
      <c r="J113" s="274"/>
      <c r="K113" s="285"/>
    </row>
    <row r="114" spans="2:11" ht="15" customHeight="1">
      <c r="B114" s="294"/>
      <c r="C114" s="274" t="s">
        <v>55</v>
      </c>
      <c r="D114" s="274"/>
      <c r="E114" s="274"/>
      <c r="F114" s="293" t="s">
        <v>1876</v>
      </c>
      <c r="G114" s="274"/>
      <c r="H114" s="274" t="s">
        <v>1920</v>
      </c>
      <c r="I114" s="274" t="s">
        <v>1910</v>
      </c>
      <c r="J114" s="274"/>
      <c r="K114" s="285"/>
    </row>
    <row r="115" spans="2:11" ht="15" customHeight="1">
      <c r="B115" s="294"/>
      <c r="C115" s="274" t="s">
        <v>64</v>
      </c>
      <c r="D115" s="274"/>
      <c r="E115" s="274"/>
      <c r="F115" s="293" t="s">
        <v>1876</v>
      </c>
      <c r="G115" s="274"/>
      <c r="H115" s="274" t="s">
        <v>1921</v>
      </c>
      <c r="I115" s="274" t="s">
        <v>1922</v>
      </c>
      <c r="J115" s="274"/>
      <c r="K115" s="285"/>
    </row>
    <row r="116" spans="2:11" ht="15" customHeight="1">
      <c r="B116" s="297"/>
      <c r="C116" s="303"/>
      <c r="D116" s="303"/>
      <c r="E116" s="303"/>
      <c r="F116" s="303"/>
      <c r="G116" s="303"/>
      <c r="H116" s="303"/>
      <c r="I116" s="303"/>
      <c r="J116" s="303"/>
      <c r="K116" s="299"/>
    </row>
    <row r="117" spans="2:11" ht="18.75" customHeight="1">
      <c r="B117" s="304"/>
      <c r="C117" s="270"/>
      <c r="D117" s="270"/>
      <c r="E117" s="270"/>
      <c r="F117" s="305"/>
      <c r="G117" s="270"/>
      <c r="H117" s="270"/>
      <c r="I117" s="270"/>
      <c r="J117" s="270"/>
      <c r="K117" s="304"/>
    </row>
    <row r="118" spans="2:11" ht="18.75" customHeight="1">
      <c r="B118" s="280"/>
      <c r="C118" s="280"/>
      <c r="D118" s="280"/>
      <c r="E118" s="280"/>
      <c r="F118" s="280"/>
      <c r="G118" s="280"/>
      <c r="H118" s="280"/>
      <c r="I118" s="280"/>
      <c r="J118" s="280"/>
      <c r="K118" s="280"/>
    </row>
    <row r="119" spans="2:11" ht="7.5" customHeight="1">
      <c r="B119" s="306"/>
      <c r="C119" s="307"/>
      <c r="D119" s="307"/>
      <c r="E119" s="307"/>
      <c r="F119" s="307"/>
      <c r="G119" s="307"/>
      <c r="H119" s="307"/>
      <c r="I119" s="307"/>
      <c r="J119" s="307"/>
      <c r="K119" s="308"/>
    </row>
    <row r="120" spans="2:11" ht="45" customHeight="1">
      <c r="B120" s="309"/>
      <c r="C120" s="385" t="s">
        <v>1923</v>
      </c>
      <c r="D120" s="385"/>
      <c r="E120" s="385"/>
      <c r="F120" s="385"/>
      <c r="G120" s="385"/>
      <c r="H120" s="385"/>
      <c r="I120" s="385"/>
      <c r="J120" s="385"/>
      <c r="K120" s="310"/>
    </row>
    <row r="121" spans="2:11" ht="17.25" customHeight="1">
      <c r="B121" s="311"/>
      <c r="C121" s="286" t="s">
        <v>1870</v>
      </c>
      <c r="D121" s="286"/>
      <c r="E121" s="286"/>
      <c r="F121" s="286" t="s">
        <v>1871</v>
      </c>
      <c r="G121" s="287"/>
      <c r="H121" s="286" t="s">
        <v>187</v>
      </c>
      <c r="I121" s="286" t="s">
        <v>64</v>
      </c>
      <c r="J121" s="286" t="s">
        <v>1872</v>
      </c>
      <c r="K121" s="312"/>
    </row>
    <row r="122" spans="2:11" ht="17.25" customHeight="1">
      <c r="B122" s="311"/>
      <c r="C122" s="288" t="s">
        <v>1873</v>
      </c>
      <c r="D122" s="288"/>
      <c r="E122" s="288"/>
      <c r="F122" s="289" t="s">
        <v>1874</v>
      </c>
      <c r="G122" s="290"/>
      <c r="H122" s="288"/>
      <c r="I122" s="288"/>
      <c r="J122" s="288" t="s">
        <v>1875</v>
      </c>
      <c r="K122" s="312"/>
    </row>
    <row r="123" spans="2:11" ht="5.25" customHeight="1">
      <c r="B123" s="313"/>
      <c r="C123" s="291"/>
      <c r="D123" s="291"/>
      <c r="E123" s="291"/>
      <c r="F123" s="291"/>
      <c r="G123" s="274"/>
      <c r="H123" s="291"/>
      <c r="I123" s="291"/>
      <c r="J123" s="291"/>
      <c r="K123" s="314"/>
    </row>
    <row r="124" spans="2:11" ht="15" customHeight="1">
      <c r="B124" s="313"/>
      <c r="C124" s="274" t="s">
        <v>1879</v>
      </c>
      <c r="D124" s="291"/>
      <c r="E124" s="291"/>
      <c r="F124" s="293" t="s">
        <v>1876</v>
      </c>
      <c r="G124" s="274"/>
      <c r="H124" s="274" t="s">
        <v>1915</v>
      </c>
      <c r="I124" s="274" t="s">
        <v>1878</v>
      </c>
      <c r="J124" s="274">
        <v>120</v>
      </c>
      <c r="K124" s="315"/>
    </row>
    <row r="125" spans="2:11" ht="15" customHeight="1">
      <c r="B125" s="313"/>
      <c r="C125" s="274" t="s">
        <v>1924</v>
      </c>
      <c r="D125" s="274"/>
      <c r="E125" s="274"/>
      <c r="F125" s="293" t="s">
        <v>1876</v>
      </c>
      <c r="G125" s="274"/>
      <c r="H125" s="274" t="s">
        <v>1925</v>
      </c>
      <c r="I125" s="274" t="s">
        <v>1878</v>
      </c>
      <c r="J125" s="274" t="s">
        <v>1926</v>
      </c>
      <c r="K125" s="315"/>
    </row>
    <row r="126" spans="2:11" ht="15" customHeight="1">
      <c r="B126" s="313"/>
      <c r="C126" s="274" t="s">
        <v>1825</v>
      </c>
      <c r="D126" s="274"/>
      <c r="E126" s="274"/>
      <c r="F126" s="293" t="s">
        <v>1876</v>
      </c>
      <c r="G126" s="274"/>
      <c r="H126" s="274" t="s">
        <v>1927</v>
      </c>
      <c r="I126" s="274" t="s">
        <v>1878</v>
      </c>
      <c r="J126" s="274" t="s">
        <v>1926</v>
      </c>
      <c r="K126" s="315"/>
    </row>
    <row r="127" spans="2:11" ht="15" customHeight="1">
      <c r="B127" s="313"/>
      <c r="C127" s="274" t="s">
        <v>1887</v>
      </c>
      <c r="D127" s="274"/>
      <c r="E127" s="274"/>
      <c r="F127" s="293" t="s">
        <v>1882</v>
      </c>
      <c r="G127" s="274"/>
      <c r="H127" s="274" t="s">
        <v>1888</v>
      </c>
      <c r="I127" s="274" t="s">
        <v>1878</v>
      </c>
      <c r="J127" s="274">
        <v>15</v>
      </c>
      <c r="K127" s="315"/>
    </row>
    <row r="128" spans="2:11" ht="15" customHeight="1">
      <c r="B128" s="313"/>
      <c r="C128" s="295" t="s">
        <v>1889</v>
      </c>
      <c r="D128" s="295"/>
      <c r="E128" s="295"/>
      <c r="F128" s="296" t="s">
        <v>1882</v>
      </c>
      <c r="G128" s="295"/>
      <c r="H128" s="295" t="s">
        <v>1890</v>
      </c>
      <c r="I128" s="295" t="s">
        <v>1878</v>
      </c>
      <c r="J128" s="295">
        <v>15</v>
      </c>
      <c r="K128" s="315"/>
    </row>
    <row r="129" spans="2:11" ht="15" customHeight="1">
      <c r="B129" s="313"/>
      <c r="C129" s="295" t="s">
        <v>1891</v>
      </c>
      <c r="D129" s="295"/>
      <c r="E129" s="295"/>
      <c r="F129" s="296" t="s">
        <v>1882</v>
      </c>
      <c r="G129" s="295"/>
      <c r="H129" s="295" t="s">
        <v>1892</v>
      </c>
      <c r="I129" s="295" t="s">
        <v>1878</v>
      </c>
      <c r="J129" s="295">
        <v>20</v>
      </c>
      <c r="K129" s="315"/>
    </row>
    <row r="130" spans="2:11" ht="15" customHeight="1">
      <c r="B130" s="313"/>
      <c r="C130" s="295" t="s">
        <v>1893</v>
      </c>
      <c r="D130" s="295"/>
      <c r="E130" s="295"/>
      <c r="F130" s="296" t="s">
        <v>1882</v>
      </c>
      <c r="G130" s="295"/>
      <c r="H130" s="295" t="s">
        <v>1894</v>
      </c>
      <c r="I130" s="295" t="s">
        <v>1878</v>
      </c>
      <c r="J130" s="295">
        <v>20</v>
      </c>
      <c r="K130" s="315"/>
    </row>
    <row r="131" spans="2:11" ht="15" customHeight="1">
      <c r="B131" s="313"/>
      <c r="C131" s="274" t="s">
        <v>1881</v>
      </c>
      <c r="D131" s="274"/>
      <c r="E131" s="274"/>
      <c r="F131" s="293" t="s">
        <v>1882</v>
      </c>
      <c r="G131" s="274"/>
      <c r="H131" s="274" t="s">
        <v>1915</v>
      </c>
      <c r="I131" s="274" t="s">
        <v>1878</v>
      </c>
      <c r="J131" s="274">
        <v>50</v>
      </c>
      <c r="K131" s="315"/>
    </row>
    <row r="132" spans="2:11" ht="15" customHeight="1">
      <c r="B132" s="313"/>
      <c r="C132" s="274" t="s">
        <v>1895</v>
      </c>
      <c r="D132" s="274"/>
      <c r="E132" s="274"/>
      <c r="F132" s="293" t="s">
        <v>1882</v>
      </c>
      <c r="G132" s="274"/>
      <c r="H132" s="274" t="s">
        <v>1915</v>
      </c>
      <c r="I132" s="274" t="s">
        <v>1878</v>
      </c>
      <c r="J132" s="274">
        <v>50</v>
      </c>
      <c r="K132" s="315"/>
    </row>
    <row r="133" spans="2:11" ht="15" customHeight="1">
      <c r="B133" s="313"/>
      <c r="C133" s="274" t="s">
        <v>1901</v>
      </c>
      <c r="D133" s="274"/>
      <c r="E133" s="274"/>
      <c r="F133" s="293" t="s">
        <v>1882</v>
      </c>
      <c r="G133" s="274"/>
      <c r="H133" s="274" t="s">
        <v>1915</v>
      </c>
      <c r="I133" s="274" t="s">
        <v>1878</v>
      </c>
      <c r="J133" s="274">
        <v>50</v>
      </c>
      <c r="K133" s="315"/>
    </row>
    <row r="134" spans="2:11" ht="15" customHeight="1">
      <c r="B134" s="313"/>
      <c r="C134" s="274" t="s">
        <v>1903</v>
      </c>
      <c r="D134" s="274"/>
      <c r="E134" s="274"/>
      <c r="F134" s="293" t="s">
        <v>1882</v>
      </c>
      <c r="G134" s="274"/>
      <c r="H134" s="274" t="s">
        <v>1915</v>
      </c>
      <c r="I134" s="274" t="s">
        <v>1878</v>
      </c>
      <c r="J134" s="274">
        <v>50</v>
      </c>
      <c r="K134" s="315"/>
    </row>
    <row r="135" spans="2:11" ht="15" customHeight="1">
      <c r="B135" s="313"/>
      <c r="C135" s="274" t="s">
        <v>192</v>
      </c>
      <c r="D135" s="274"/>
      <c r="E135" s="274"/>
      <c r="F135" s="293" t="s">
        <v>1882</v>
      </c>
      <c r="G135" s="274"/>
      <c r="H135" s="274" t="s">
        <v>1928</v>
      </c>
      <c r="I135" s="274" t="s">
        <v>1878</v>
      </c>
      <c r="J135" s="274">
        <v>255</v>
      </c>
      <c r="K135" s="315"/>
    </row>
    <row r="136" spans="2:11" ht="15" customHeight="1">
      <c r="B136" s="313"/>
      <c r="C136" s="274" t="s">
        <v>1905</v>
      </c>
      <c r="D136" s="274"/>
      <c r="E136" s="274"/>
      <c r="F136" s="293" t="s">
        <v>1876</v>
      </c>
      <c r="G136" s="274"/>
      <c r="H136" s="274" t="s">
        <v>1929</v>
      </c>
      <c r="I136" s="274" t="s">
        <v>1907</v>
      </c>
      <c r="J136" s="274"/>
      <c r="K136" s="315"/>
    </row>
    <row r="137" spans="2:11" ht="15" customHeight="1">
      <c r="B137" s="313"/>
      <c r="C137" s="274" t="s">
        <v>1908</v>
      </c>
      <c r="D137" s="274"/>
      <c r="E137" s="274"/>
      <c r="F137" s="293" t="s">
        <v>1876</v>
      </c>
      <c r="G137" s="274"/>
      <c r="H137" s="274" t="s">
        <v>1930</v>
      </c>
      <c r="I137" s="274" t="s">
        <v>1910</v>
      </c>
      <c r="J137" s="274"/>
      <c r="K137" s="315"/>
    </row>
    <row r="138" spans="2:11" ht="15" customHeight="1">
      <c r="B138" s="313"/>
      <c r="C138" s="274" t="s">
        <v>1911</v>
      </c>
      <c r="D138" s="274"/>
      <c r="E138" s="274"/>
      <c r="F138" s="293" t="s">
        <v>1876</v>
      </c>
      <c r="G138" s="274"/>
      <c r="H138" s="274" t="s">
        <v>1911</v>
      </c>
      <c r="I138" s="274" t="s">
        <v>1910</v>
      </c>
      <c r="J138" s="274"/>
      <c r="K138" s="315"/>
    </row>
    <row r="139" spans="2:11" ht="15" customHeight="1">
      <c r="B139" s="313"/>
      <c r="C139" s="274" t="s">
        <v>45</v>
      </c>
      <c r="D139" s="274"/>
      <c r="E139" s="274"/>
      <c r="F139" s="293" t="s">
        <v>1876</v>
      </c>
      <c r="G139" s="274"/>
      <c r="H139" s="274" t="s">
        <v>1931</v>
      </c>
      <c r="I139" s="274" t="s">
        <v>1910</v>
      </c>
      <c r="J139" s="274"/>
      <c r="K139" s="315"/>
    </row>
    <row r="140" spans="2:11" ht="15" customHeight="1">
      <c r="B140" s="313"/>
      <c r="C140" s="274" t="s">
        <v>1932</v>
      </c>
      <c r="D140" s="274"/>
      <c r="E140" s="274"/>
      <c r="F140" s="293" t="s">
        <v>1876</v>
      </c>
      <c r="G140" s="274"/>
      <c r="H140" s="274" t="s">
        <v>1933</v>
      </c>
      <c r="I140" s="274" t="s">
        <v>1910</v>
      </c>
      <c r="J140" s="274"/>
      <c r="K140" s="315"/>
    </row>
    <row r="141" spans="2:11" ht="15" customHeight="1">
      <c r="B141" s="316"/>
      <c r="C141" s="317"/>
      <c r="D141" s="317"/>
      <c r="E141" s="317"/>
      <c r="F141" s="317"/>
      <c r="G141" s="317"/>
      <c r="H141" s="317"/>
      <c r="I141" s="317"/>
      <c r="J141" s="317"/>
      <c r="K141" s="318"/>
    </row>
    <row r="142" spans="2:11" ht="18.75" customHeight="1">
      <c r="B142" s="270"/>
      <c r="C142" s="270"/>
      <c r="D142" s="270"/>
      <c r="E142" s="270"/>
      <c r="F142" s="305"/>
      <c r="G142" s="270"/>
      <c r="H142" s="270"/>
      <c r="I142" s="270"/>
      <c r="J142" s="270"/>
      <c r="K142" s="270"/>
    </row>
    <row r="143" spans="2:11" ht="18.75" customHeight="1">
      <c r="B143" s="280"/>
      <c r="C143" s="280"/>
      <c r="D143" s="280"/>
      <c r="E143" s="280"/>
      <c r="F143" s="280"/>
      <c r="G143" s="280"/>
      <c r="H143" s="280"/>
      <c r="I143" s="280"/>
      <c r="J143" s="280"/>
      <c r="K143" s="280"/>
    </row>
    <row r="144" spans="2:11" ht="7.5" customHeight="1">
      <c r="B144" s="281"/>
      <c r="C144" s="282"/>
      <c r="D144" s="282"/>
      <c r="E144" s="282"/>
      <c r="F144" s="282"/>
      <c r="G144" s="282"/>
      <c r="H144" s="282"/>
      <c r="I144" s="282"/>
      <c r="J144" s="282"/>
      <c r="K144" s="283"/>
    </row>
    <row r="145" spans="2:11" ht="45" customHeight="1">
      <c r="B145" s="284"/>
      <c r="C145" s="388" t="s">
        <v>1934</v>
      </c>
      <c r="D145" s="388"/>
      <c r="E145" s="388"/>
      <c r="F145" s="388"/>
      <c r="G145" s="388"/>
      <c r="H145" s="388"/>
      <c r="I145" s="388"/>
      <c r="J145" s="388"/>
      <c r="K145" s="285"/>
    </row>
    <row r="146" spans="2:11" ht="17.25" customHeight="1">
      <c r="B146" s="284"/>
      <c r="C146" s="286" t="s">
        <v>1870</v>
      </c>
      <c r="D146" s="286"/>
      <c r="E146" s="286"/>
      <c r="F146" s="286" t="s">
        <v>1871</v>
      </c>
      <c r="G146" s="287"/>
      <c r="H146" s="286" t="s">
        <v>187</v>
      </c>
      <c r="I146" s="286" t="s">
        <v>64</v>
      </c>
      <c r="J146" s="286" t="s">
        <v>1872</v>
      </c>
      <c r="K146" s="285"/>
    </row>
    <row r="147" spans="2:11" ht="17.25" customHeight="1">
      <c r="B147" s="284"/>
      <c r="C147" s="288" t="s">
        <v>1873</v>
      </c>
      <c r="D147" s="288"/>
      <c r="E147" s="288"/>
      <c r="F147" s="289" t="s">
        <v>1874</v>
      </c>
      <c r="G147" s="290"/>
      <c r="H147" s="288"/>
      <c r="I147" s="288"/>
      <c r="J147" s="288" t="s">
        <v>1875</v>
      </c>
      <c r="K147" s="285"/>
    </row>
    <row r="148" spans="2:11" ht="5.25" customHeight="1">
      <c r="B148" s="294"/>
      <c r="C148" s="291"/>
      <c r="D148" s="291"/>
      <c r="E148" s="291"/>
      <c r="F148" s="291"/>
      <c r="G148" s="292"/>
      <c r="H148" s="291"/>
      <c r="I148" s="291"/>
      <c r="J148" s="291"/>
      <c r="K148" s="315"/>
    </row>
    <row r="149" spans="2:11" ht="15" customHeight="1">
      <c r="B149" s="294"/>
      <c r="C149" s="319" t="s">
        <v>1879</v>
      </c>
      <c r="D149" s="274"/>
      <c r="E149" s="274"/>
      <c r="F149" s="320" t="s">
        <v>1876</v>
      </c>
      <c r="G149" s="274"/>
      <c r="H149" s="319" t="s">
        <v>1915</v>
      </c>
      <c r="I149" s="319" t="s">
        <v>1878</v>
      </c>
      <c r="J149" s="319">
        <v>120</v>
      </c>
      <c r="K149" s="315"/>
    </row>
    <row r="150" spans="2:11" ht="15" customHeight="1">
      <c r="B150" s="294"/>
      <c r="C150" s="319" t="s">
        <v>1924</v>
      </c>
      <c r="D150" s="274"/>
      <c r="E150" s="274"/>
      <c r="F150" s="320" t="s">
        <v>1876</v>
      </c>
      <c r="G150" s="274"/>
      <c r="H150" s="319" t="s">
        <v>1935</v>
      </c>
      <c r="I150" s="319" t="s">
        <v>1878</v>
      </c>
      <c r="J150" s="319" t="s">
        <v>1926</v>
      </c>
      <c r="K150" s="315"/>
    </row>
    <row r="151" spans="2:11" ht="15" customHeight="1">
      <c r="B151" s="294"/>
      <c r="C151" s="319" t="s">
        <v>1825</v>
      </c>
      <c r="D151" s="274"/>
      <c r="E151" s="274"/>
      <c r="F151" s="320" t="s">
        <v>1876</v>
      </c>
      <c r="G151" s="274"/>
      <c r="H151" s="319" t="s">
        <v>1936</v>
      </c>
      <c r="I151" s="319" t="s">
        <v>1878</v>
      </c>
      <c r="J151" s="319" t="s">
        <v>1926</v>
      </c>
      <c r="K151" s="315"/>
    </row>
    <row r="152" spans="2:11" ht="15" customHeight="1">
      <c r="B152" s="294"/>
      <c r="C152" s="319" t="s">
        <v>1881</v>
      </c>
      <c r="D152" s="274"/>
      <c r="E152" s="274"/>
      <c r="F152" s="320" t="s">
        <v>1882</v>
      </c>
      <c r="G152" s="274"/>
      <c r="H152" s="319" t="s">
        <v>1915</v>
      </c>
      <c r="I152" s="319" t="s">
        <v>1878</v>
      </c>
      <c r="J152" s="319">
        <v>50</v>
      </c>
      <c r="K152" s="315"/>
    </row>
    <row r="153" spans="2:11" ht="15" customHeight="1">
      <c r="B153" s="294"/>
      <c r="C153" s="319" t="s">
        <v>1884</v>
      </c>
      <c r="D153" s="274"/>
      <c r="E153" s="274"/>
      <c r="F153" s="320" t="s">
        <v>1876</v>
      </c>
      <c r="G153" s="274"/>
      <c r="H153" s="319" t="s">
        <v>1915</v>
      </c>
      <c r="I153" s="319" t="s">
        <v>1886</v>
      </c>
      <c r="J153" s="319"/>
      <c r="K153" s="315"/>
    </row>
    <row r="154" spans="2:11" ht="15" customHeight="1">
      <c r="B154" s="294"/>
      <c r="C154" s="319" t="s">
        <v>1895</v>
      </c>
      <c r="D154" s="274"/>
      <c r="E154" s="274"/>
      <c r="F154" s="320" t="s">
        <v>1882</v>
      </c>
      <c r="G154" s="274"/>
      <c r="H154" s="319" t="s">
        <v>1915</v>
      </c>
      <c r="I154" s="319" t="s">
        <v>1878</v>
      </c>
      <c r="J154" s="319">
        <v>50</v>
      </c>
      <c r="K154" s="315"/>
    </row>
    <row r="155" spans="2:11" ht="15" customHeight="1">
      <c r="B155" s="294"/>
      <c r="C155" s="319" t="s">
        <v>1903</v>
      </c>
      <c r="D155" s="274"/>
      <c r="E155" s="274"/>
      <c r="F155" s="320" t="s">
        <v>1882</v>
      </c>
      <c r="G155" s="274"/>
      <c r="H155" s="319" t="s">
        <v>1915</v>
      </c>
      <c r="I155" s="319" t="s">
        <v>1878</v>
      </c>
      <c r="J155" s="319">
        <v>50</v>
      </c>
      <c r="K155" s="315"/>
    </row>
    <row r="156" spans="2:11" ht="15" customHeight="1">
      <c r="B156" s="294"/>
      <c r="C156" s="319" t="s">
        <v>1901</v>
      </c>
      <c r="D156" s="274"/>
      <c r="E156" s="274"/>
      <c r="F156" s="320" t="s">
        <v>1882</v>
      </c>
      <c r="G156" s="274"/>
      <c r="H156" s="319" t="s">
        <v>1915</v>
      </c>
      <c r="I156" s="319" t="s">
        <v>1878</v>
      </c>
      <c r="J156" s="319">
        <v>50</v>
      </c>
      <c r="K156" s="315"/>
    </row>
    <row r="157" spans="2:11" ht="15" customHeight="1">
      <c r="B157" s="294"/>
      <c r="C157" s="319" t="s">
        <v>174</v>
      </c>
      <c r="D157" s="274"/>
      <c r="E157" s="274"/>
      <c r="F157" s="320" t="s">
        <v>1876</v>
      </c>
      <c r="G157" s="274"/>
      <c r="H157" s="319" t="s">
        <v>1937</v>
      </c>
      <c r="I157" s="319" t="s">
        <v>1878</v>
      </c>
      <c r="J157" s="319" t="s">
        <v>1938</v>
      </c>
      <c r="K157" s="315"/>
    </row>
    <row r="158" spans="2:11" ht="15" customHeight="1">
      <c r="B158" s="294"/>
      <c r="C158" s="319" t="s">
        <v>1939</v>
      </c>
      <c r="D158" s="274"/>
      <c r="E158" s="274"/>
      <c r="F158" s="320" t="s">
        <v>1876</v>
      </c>
      <c r="G158" s="274"/>
      <c r="H158" s="319" t="s">
        <v>1940</v>
      </c>
      <c r="I158" s="319" t="s">
        <v>1910</v>
      </c>
      <c r="J158" s="319"/>
      <c r="K158" s="315"/>
    </row>
    <row r="159" spans="2:11" ht="15" customHeight="1">
      <c r="B159" s="321"/>
      <c r="C159" s="303"/>
      <c r="D159" s="303"/>
      <c r="E159" s="303"/>
      <c r="F159" s="303"/>
      <c r="G159" s="303"/>
      <c r="H159" s="303"/>
      <c r="I159" s="303"/>
      <c r="J159" s="303"/>
      <c r="K159" s="322"/>
    </row>
    <row r="160" spans="2:11" ht="18.75" customHeight="1">
      <c r="B160" s="270"/>
      <c r="C160" s="274"/>
      <c r="D160" s="274"/>
      <c r="E160" s="274"/>
      <c r="F160" s="293"/>
      <c r="G160" s="274"/>
      <c r="H160" s="274"/>
      <c r="I160" s="274"/>
      <c r="J160" s="274"/>
      <c r="K160" s="270"/>
    </row>
    <row r="161" spans="2:11" ht="18.75" customHeight="1">
      <c r="B161" s="280"/>
      <c r="C161" s="280"/>
      <c r="D161" s="280"/>
      <c r="E161" s="280"/>
      <c r="F161" s="280"/>
      <c r="G161" s="280"/>
      <c r="H161" s="280"/>
      <c r="I161" s="280"/>
      <c r="J161" s="280"/>
      <c r="K161" s="280"/>
    </row>
    <row r="162" spans="2:11" ht="7.5" customHeight="1">
      <c r="B162" s="261"/>
      <c r="C162" s="262"/>
      <c r="D162" s="262"/>
      <c r="E162" s="262"/>
      <c r="F162" s="262"/>
      <c r="G162" s="262"/>
      <c r="H162" s="262"/>
      <c r="I162" s="262"/>
      <c r="J162" s="262"/>
      <c r="K162" s="263"/>
    </row>
    <row r="163" spans="2:11" ht="45" customHeight="1">
      <c r="B163" s="264"/>
      <c r="C163" s="385" t="s">
        <v>1941</v>
      </c>
      <c r="D163" s="385"/>
      <c r="E163" s="385"/>
      <c r="F163" s="385"/>
      <c r="G163" s="385"/>
      <c r="H163" s="385"/>
      <c r="I163" s="385"/>
      <c r="J163" s="385"/>
      <c r="K163" s="265"/>
    </row>
    <row r="164" spans="2:11" ht="17.25" customHeight="1">
      <c r="B164" s="264"/>
      <c r="C164" s="286" t="s">
        <v>1870</v>
      </c>
      <c r="D164" s="286"/>
      <c r="E164" s="286"/>
      <c r="F164" s="286" t="s">
        <v>1871</v>
      </c>
      <c r="G164" s="323"/>
      <c r="H164" s="324" t="s">
        <v>187</v>
      </c>
      <c r="I164" s="324" t="s">
        <v>64</v>
      </c>
      <c r="J164" s="286" t="s">
        <v>1872</v>
      </c>
      <c r="K164" s="265"/>
    </row>
    <row r="165" spans="2:11" ht="17.25" customHeight="1">
      <c r="B165" s="267"/>
      <c r="C165" s="288" t="s">
        <v>1873</v>
      </c>
      <c r="D165" s="288"/>
      <c r="E165" s="288"/>
      <c r="F165" s="289" t="s">
        <v>1874</v>
      </c>
      <c r="G165" s="325"/>
      <c r="H165" s="326"/>
      <c r="I165" s="326"/>
      <c r="J165" s="288" t="s">
        <v>1875</v>
      </c>
      <c r="K165" s="268"/>
    </row>
    <row r="166" spans="2:11" ht="5.25" customHeight="1">
      <c r="B166" s="294"/>
      <c r="C166" s="291"/>
      <c r="D166" s="291"/>
      <c r="E166" s="291"/>
      <c r="F166" s="291"/>
      <c r="G166" s="292"/>
      <c r="H166" s="291"/>
      <c r="I166" s="291"/>
      <c r="J166" s="291"/>
      <c r="K166" s="315"/>
    </row>
    <row r="167" spans="2:11" ht="15" customHeight="1">
      <c r="B167" s="294"/>
      <c r="C167" s="274" t="s">
        <v>1879</v>
      </c>
      <c r="D167" s="274"/>
      <c r="E167" s="274"/>
      <c r="F167" s="293" t="s">
        <v>1876</v>
      </c>
      <c r="G167" s="274"/>
      <c r="H167" s="274" t="s">
        <v>1915</v>
      </c>
      <c r="I167" s="274" t="s">
        <v>1878</v>
      </c>
      <c r="J167" s="274">
        <v>120</v>
      </c>
      <c r="K167" s="315"/>
    </row>
    <row r="168" spans="2:11" ht="15" customHeight="1">
      <c r="B168" s="294"/>
      <c r="C168" s="274" t="s">
        <v>1924</v>
      </c>
      <c r="D168" s="274"/>
      <c r="E168" s="274"/>
      <c r="F168" s="293" t="s">
        <v>1876</v>
      </c>
      <c r="G168" s="274"/>
      <c r="H168" s="274" t="s">
        <v>1925</v>
      </c>
      <c r="I168" s="274" t="s">
        <v>1878</v>
      </c>
      <c r="J168" s="274" t="s">
        <v>1926</v>
      </c>
      <c r="K168" s="315"/>
    </row>
    <row r="169" spans="2:11" ht="15" customHeight="1">
      <c r="B169" s="294"/>
      <c r="C169" s="274" t="s">
        <v>1825</v>
      </c>
      <c r="D169" s="274"/>
      <c r="E169" s="274"/>
      <c r="F169" s="293" t="s">
        <v>1876</v>
      </c>
      <c r="G169" s="274"/>
      <c r="H169" s="274" t="s">
        <v>1942</v>
      </c>
      <c r="I169" s="274" t="s">
        <v>1878</v>
      </c>
      <c r="J169" s="274" t="s">
        <v>1926</v>
      </c>
      <c r="K169" s="315"/>
    </row>
    <row r="170" spans="2:11" ht="15" customHeight="1">
      <c r="B170" s="294"/>
      <c r="C170" s="274" t="s">
        <v>1881</v>
      </c>
      <c r="D170" s="274"/>
      <c r="E170" s="274"/>
      <c r="F170" s="293" t="s">
        <v>1882</v>
      </c>
      <c r="G170" s="274"/>
      <c r="H170" s="274" t="s">
        <v>1942</v>
      </c>
      <c r="I170" s="274" t="s">
        <v>1878</v>
      </c>
      <c r="J170" s="274">
        <v>50</v>
      </c>
      <c r="K170" s="315"/>
    </row>
    <row r="171" spans="2:11" ht="15" customHeight="1">
      <c r="B171" s="294"/>
      <c r="C171" s="274" t="s">
        <v>1884</v>
      </c>
      <c r="D171" s="274"/>
      <c r="E171" s="274"/>
      <c r="F171" s="293" t="s">
        <v>1876</v>
      </c>
      <c r="G171" s="274"/>
      <c r="H171" s="274" t="s">
        <v>1942</v>
      </c>
      <c r="I171" s="274" t="s">
        <v>1886</v>
      </c>
      <c r="J171" s="274"/>
      <c r="K171" s="315"/>
    </row>
    <row r="172" spans="2:11" ht="15" customHeight="1">
      <c r="B172" s="294"/>
      <c r="C172" s="274" t="s">
        <v>1895</v>
      </c>
      <c r="D172" s="274"/>
      <c r="E172" s="274"/>
      <c r="F172" s="293" t="s">
        <v>1882</v>
      </c>
      <c r="G172" s="274"/>
      <c r="H172" s="274" t="s">
        <v>1942</v>
      </c>
      <c r="I172" s="274" t="s">
        <v>1878</v>
      </c>
      <c r="J172" s="274">
        <v>50</v>
      </c>
      <c r="K172" s="315"/>
    </row>
    <row r="173" spans="2:11" ht="15" customHeight="1">
      <c r="B173" s="294"/>
      <c r="C173" s="274" t="s">
        <v>1903</v>
      </c>
      <c r="D173" s="274"/>
      <c r="E173" s="274"/>
      <c r="F173" s="293" t="s">
        <v>1882</v>
      </c>
      <c r="G173" s="274"/>
      <c r="H173" s="274" t="s">
        <v>1942</v>
      </c>
      <c r="I173" s="274" t="s">
        <v>1878</v>
      </c>
      <c r="J173" s="274">
        <v>50</v>
      </c>
      <c r="K173" s="315"/>
    </row>
    <row r="174" spans="2:11" ht="15" customHeight="1">
      <c r="B174" s="294"/>
      <c r="C174" s="274" t="s">
        <v>1901</v>
      </c>
      <c r="D174" s="274"/>
      <c r="E174" s="274"/>
      <c r="F174" s="293" t="s">
        <v>1882</v>
      </c>
      <c r="G174" s="274"/>
      <c r="H174" s="274" t="s">
        <v>1942</v>
      </c>
      <c r="I174" s="274" t="s">
        <v>1878</v>
      </c>
      <c r="J174" s="274">
        <v>50</v>
      </c>
      <c r="K174" s="315"/>
    </row>
    <row r="175" spans="2:11" ht="15" customHeight="1">
      <c r="B175" s="294"/>
      <c r="C175" s="274" t="s">
        <v>186</v>
      </c>
      <c r="D175" s="274"/>
      <c r="E175" s="274"/>
      <c r="F175" s="293" t="s">
        <v>1876</v>
      </c>
      <c r="G175" s="274"/>
      <c r="H175" s="274" t="s">
        <v>1943</v>
      </c>
      <c r="I175" s="274" t="s">
        <v>1944</v>
      </c>
      <c r="J175" s="274"/>
      <c r="K175" s="315"/>
    </row>
    <row r="176" spans="2:11" ht="15" customHeight="1">
      <c r="B176" s="294"/>
      <c r="C176" s="274" t="s">
        <v>64</v>
      </c>
      <c r="D176" s="274"/>
      <c r="E176" s="274"/>
      <c r="F176" s="293" t="s">
        <v>1876</v>
      </c>
      <c r="G176" s="274"/>
      <c r="H176" s="274" t="s">
        <v>1945</v>
      </c>
      <c r="I176" s="274" t="s">
        <v>1946</v>
      </c>
      <c r="J176" s="274">
        <v>1</v>
      </c>
      <c r="K176" s="315"/>
    </row>
    <row r="177" spans="2:11" ht="15" customHeight="1">
      <c r="B177" s="294"/>
      <c r="C177" s="274" t="s">
        <v>60</v>
      </c>
      <c r="D177" s="274"/>
      <c r="E177" s="274"/>
      <c r="F177" s="293" t="s">
        <v>1876</v>
      </c>
      <c r="G177" s="274"/>
      <c r="H177" s="274" t="s">
        <v>1947</v>
      </c>
      <c r="I177" s="274" t="s">
        <v>1878</v>
      </c>
      <c r="J177" s="274">
        <v>20</v>
      </c>
      <c r="K177" s="315"/>
    </row>
    <row r="178" spans="2:11" ht="15" customHeight="1">
      <c r="B178" s="294"/>
      <c r="C178" s="274" t="s">
        <v>187</v>
      </c>
      <c r="D178" s="274"/>
      <c r="E178" s="274"/>
      <c r="F178" s="293" t="s">
        <v>1876</v>
      </c>
      <c r="G178" s="274"/>
      <c r="H178" s="274" t="s">
        <v>1948</v>
      </c>
      <c r="I178" s="274" t="s">
        <v>1878</v>
      </c>
      <c r="J178" s="274">
        <v>255</v>
      </c>
      <c r="K178" s="315"/>
    </row>
    <row r="179" spans="2:11" ht="15" customHeight="1">
      <c r="B179" s="294"/>
      <c r="C179" s="274" t="s">
        <v>188</v>
      </c>
      <c r="D179" s="274"/>
      <c r="E179" s="274"/>
      <c r="F179" s="293" t="s">
        <v>1876</v>
      </c>
      <c r="G179" s="274"/>
      <c r="H179" s="274" t="s">
        <v>1841</v>
      </c>
      <c r="I179" s="274" t="s">
        <v>1878</v>
      </c>
      <c r="J179" s="274">
        <v>10</v>
      </c>
      <c r="K179" s="315"/>
    </row>
    <row r="180" spans="2:11" ht="15" customHeight="1">
      <c r="B180" s="294"/>
      <c r="C180" s="274" t="s">
        <v>189</v>
      </c>
      <c r="D180" s="274"/>
      <c r="E180" s="274"/>
      <c r="F180" s="293" t="s">
        <v>1876</v>
      </c>
      <c r="G180" s="274"/>
      <c r="H180" s="274" t="s">
        <v>1949</v>
      </c>
      <c r="I180" s="274" t="s">
        <v>1910</v>
      </c>
      <c r="J180" s="274"/>
      <c r="K180" s="315"/>
    </row>
    <row r="181" spans="2:11" ht="15" customHeight="1">
      <c r="B181" s="294"/>
      <c r="C181" s="274" t="s">
        <v>1950</v>
      </c>
      <c r="D181" s="274"/>
      <c r="E181" s="274"/>
      <c r="F181" s="293" t="s">
        <v>1876</v>
      </c>
      <c r="G181" s="274"/>
      <c r="H181" s="274" t="s">
        <v>1951</v>
      </c>
      <c r="I181" s="274" t="s">
        <v>1910</v>
      </c>
      <c r="J181" s="274"/>
      <c r="K181" s="315"/>
    </row>
    <row r="182" spans="2:11" ht="15" customHeight="1">
      <c r="B182" s="294"/>
      <c r="C182" s="274" t="s">
        <v>1939</v>
      </c>
      <c r="D182" s="274"/>
      <c r="E182" s="274"/>
      <c r="F182" s="293" t="s">
        <v>1876</v>
      </c>
      <c r="G182" s="274"/>
      <c r="H182" s="274" t="s">
        <v>1952</v>
      </c>
      <c r="I182" s="274" t="s">
        <v>1910</v>
      </c>
      <c r="J182" s="274"/>
      <c r="K182" s="315"/>
    </row>
    <row r="183" spans="2:11" ht="15" customHeight="1">
      <c r="B183" s="294"/>
      <c r="C183" s="274" t="s">
        <v>191</v>
      </c>
      <c r="D183" s="274"/>
      <c r="E183" s="274"/>
      <c r="F183" s="293" t="s">
        <v>1882</v>
      </c>
      <c r="G183" s="274"/>
      <c r="H183" s="274" t="s">
        <v>1953</v>
      </c>
      <c r="I183" s="274" t="s">
        <v>1878</v>
      </c>
      <c r="J183" s="274">
        <v>50</v>
      </c>
      <c r="K183" s="315"/>
    </row>
    <row r="184" spans="2:11" ht="15" customHeight="1">
      <c r="B184" s="294"/>
      <c r="C184" s="274" t="s">
        <v>1954</v>
      </c>
      <c r="D184" s="274"/>
      <c r="E184" s="274"/>
      <c r="F184" s="293" t="s">
        <v>1882</v>
      </c>
      <c r="G184" s="274"/>
      <c r="H184" s="274" t="s">
        <v>1955</v>
      </c>
      <c r="I184" s="274" t="s">
        <v>1956</v>
      </c>
      <c r="J184" s="274"/>
      <c r="K184" s="315"/>
    </row>
    <row r="185" spans="2:11" ht="15" customHeight="1">
      <c r="B185" s="294"/>
      <c r="C185" s="274" t="s">
        <v>1957</v>
      </c>
      <c r="D185" s="274"/>
      <c r="E185" s="274"/>
      <c r="F185" s="293" t="s">
        <v>1882</v>
      </c>
      <c r="G185" s="274"/>
      <c r="H185" s="274" t="s">
        <v>1958</v>
      </c>
      <c r="I185" s="274" t="s">
        <v>1956</v>
      </c>
      <c r="J185" s="274"/>
      <c r="K185" s="315"/>
    </row>
    <row r="186" spans="2:11" ht="15" customHeight="1">
      <c r="B186" s="294"/>
      <c r="C186" s="274" t="s">
        <v>1959</v>
      </c>
      <c r="D186" s="274"/>
      <c r="E186" s="274"/>
      <c r="F186" s="293" t="s">
        <v>1882</v>
      </c>
      <c r="G186" s="274"/>
      <c r="H186" s="274" t="s">
        <v>1960</v>
      </c>
      <c r="I186" s="274" t="s">
        <v>1956</v>
      </c>
      <c r="J186" s="274"/>
      <c r="K186" s="315"/>
    </row>
    <row r="187" spans="2:11" ht="15" customHeight="1">
      <c r="B187" s="294"/>
      <c r="C187" s="327" t="s">
        <v>1961</v>
      </c>
      <c r="D187" s="274"/>
      <c r="E187" s="274"/>
      <c r="F187" s="293" t="s">
        <v>1882</v>
      </c>
      <c r="G187" s="274"/>
      <c r="H187" s="274" t="s">
        <v>1962</v>
      </c>
      <c r="I187" s="274" t="s">
        <v>1963</v>
      </c>
      <c r="J187" s="328" t="s">
        <v>1964</v>
      </c>
      <c r="K187" s="315"/>
    </row>
    <row r="188" spans="2:11" ht="15" customHeight="1">
      <c r="B188" s="321"/>
      <c r="C188" s="329"/>
      <c r="D188" s="303"/>
      <c r="E188" s="303"/>
      <c r="F188" s="303"/>
      <c r="G188" s="303"/>
      <c r="H188" s="303"/>
      <c r="I188" s="303"/>
      <c r="J188" s="303"/>
      <c r="K188" s="322"/>
    </row>
    <row r="189" spans="2:11" ht="18.75" customHeight="1">
      <c r="B189" s="330"/>
      <c r="C189" s="331"/>
      <c r="D189" s="331"/>
      <c r="E189" s="331"/>
      <c r="F189" s="332"/>
      <c r="G189" s="274"/>
      <c r="H189" s="274"/>
      <c r="I189" s="274"/>
      <c r="J189" s="274"/>
      <c r="K189" s="270"/>
    </row>
    <row r="190" spans="2:11" ht="18.75" customHeight="1">
      <c r="B190" s="270"/>
      <c r="C190" s="274"/>
      <c r="D190" s="274"/>
      <c r="E190" s="274"/>
      <c r="F190" s="293"/>
      <c r="G190" s="274"/>
      <c r="H190" s="274"/>
      <c r="I190" s="274"/>
      <c r="J190" s="274"/>
      <c r="K190" s="270"/>
    </row>
    <row r="191" spans="2:11" ht="18.75" customHeight="1">
      <c r="B191" s="280"/>
      <c r="C191" s="280"/>
      <c r="D191" s="280"/>
      <c r="E191" s="280"/>
      <c r="F191" s="280"/>
      <c r="G191" s="280"/>
      <c r="H191" s="280"/>
      <c r="I191" s="280"/>
      <c r="J191" s="280"/>
      <c r="K191" s="280"/>
    </row>
    <row r="192" spans="2:11" ht="13.5">
      <c r="B192" s="261"/>
      <c r="C192" s="262"/>
      <c r="D192" s="262"/>
      <c r="E192" s="262"/>
      <c r="F192" s="262"/>
      <c r="G192" s="262"/>
      <c r="H192" s="262"/>
      <c r="I192" s="262"/>
      <c r="J192" s="262"/>
      <c r="K192" s="263"/>
    </row>
    <row r="193" spans="2:11" ht="21">
      <c r="B193" s="264"/>
      <c r="C193" s="385" t="s">
        <v>1965</v>
      </c>
      <c r="D193" s="385"/>
      <c r="E193" s="385"/>
      <c r="F193" s="385"/>
      <c r="G193" s="385"/>
      <c r="H193" s="385"/>
      <c r="I193" s="385"/>
      <c r="J193" s="385"/>
      <c r="K193" s="265"/>
    </row>
    <row r="194" spans="2:11" ht="25.5" customHeight="1">
      <c r="B194" s="264"/>
      <c r="C194" s="333" t="s">
        <v>1966</v>
      </c>
      <c r="D194" s="333"/>
      <c r="E194" s="333"/>
      <c r="F194" s="333" t="s">
        <v>1967</v>
      </c>
      <c r="G194" s="334"/>
      <c r="H194" s="386" t="s">
        <v>1968</v>
      </c>
      <c r="I194" s="386"/>
      <c r="J194" s="386"/>
      <c r="K194" s="265"/>
    </row>
    <row r="195" spans="2:11" ht="5.25" customHeight="1">
      <c r="B195" s="294"/>
      <c r="C195" s="291"/>
      <c r="D195" s="291"/>
      <c r="E195" s="291"/>
      <c r="F195" s="291"/>
      <c r="G195" s="274"/>
      <c r="H195" s="291"/>
      <c r="I195" s="291"/>
      <c r="J195" s="291"/>
      <c r="K195" s="315"/>
    </row>
    <row r="196" spans="2:11" ht="15" customHeight="1">
      <c r="B196" s="294"/>
      <c r="C196" s="274" t="s">
        <v>1969</v>
      </c>
      <c r="D196" s="274"/>
      <c r="E196" s="274"/>
      <c r="F196" s="293" t="s">
        <v>50</v>
      </c>
      <c r="G196" s="274"/>
      <c r="H196" s="384" t="s">
        <v>1970</v>
      </c>
      <c r="I196" s="384"/>
      <c r="J196" s="384"/>
      <c r="K196" s="315"/>
    </row>
    <row r="197" spans="2:11" ht="15" customHeight="1">
      <c r="B197" s="294"/>
      <c r="C197" s="300"/>
      <c r="D197" s="274"/>
      <c r="E197" s="274"/>
      <c r="F197" s="293" t="s">
        <v>51</v>
      </c>
      <c r="G197" s="274"/>
      <c r="H197" s="384" t="s">
        <v>1971</v>
      </c>
      <c r="I197" s="384"/>
      <c r="J197" s="384"/>
      <c r="K197" s="315"/>
    </row>
    <row r="198" spans="2:11" ht="15" customHeight="1">
      <c r="B198" s="294"/>
      <c r="C198" s="300"/>
      <c r="D198" s="274"/>
      <c r="E198" s="274"/>
      <c r="F198" s="293" t="s">
        <v>54</v>
      </c>
      <c r="G198" s="274"/>
      <c r="H198" s="384" t="s">
        <v>1972</v>
      </c>
      <c r="I198" s="384"/>
      <c r="J198" s="384"/>
      <c r="K198" s="315"/>
    </row>
    <row r="199" spans="2:11" ht="15" customHeight="1">
      <c r="B199" s="294"/>
      <c r="C199" s="274"/>
      <c r="D199" s="274"/>
      <c r="E199" s="274"/>
      <c r="F199" s="293" t="s">
        <v>52</v>
      </c>
      <c r="G199" s="274"/>
      <c r="H199" s="384" t="s">
        <v>1973</v>
      </c>
      <c r="I199" s="384"/>
      <c r="J199" s="384"/>
      <c r="K199" s="315"/>
    </row>
    <row r="200" spans="2:11" ht="15" customHeight="1">
      <c r="B200" s="294"/>
      <c r="C200" s="274"/>
      <c r="D200" s="274"/>
      <c r="E200" s="274"/>
      <c r="F200" s="293" t="s">
        <v>53</v>
      </c>
      <c r="G200" s="274"/>
      <c r="H200" s="384" t="s">
        <v>1974</v>
      </c>
      <c r="I200" s="384"/>
      <c r="J200" s="384"/>
      <c r="K200" s="315"/>
    </row>
    <row r="201" spans="2:11" ht="15" customHeight="1">
      <c r="B201" s="294"/>
      <c r="C201" s="274"/>
      <c r="D201" s="274"/>
      <c r="E201" s="274"/>
      <c r="F201" s="293"/>
      <c r="G201" s="274"/>
      <c r="H201" s="274"/>
      <c r="I201" s="274"/>
      <c r="J201" s="274"/>
      <c r="K201" s="315"/>
    </row>
    <row r="202" spans="2:11" ht="15" customHeight="1">
      <c r="B202" s="294"/>
      <c r="C202" s="274" t="s">
        <v>1922</v>
      </c>
      <c r="D202" s="274"/>
      <c r="E202" s="274"/>
      <c r="F202" s="293" t="s">
        <v>86</v>
      </c>
      <c r="G202" s="274"/>
      <c r="H202" s="384" t="s">
        <v>1975</v>
      </c>
      <c r="I202" s="384"/>
      <c r="J202" s="384"/>
      <c r="K202" s="315"/>
    </row>
    <row r="203" spans="2:11" ht="15" customHeight="1">
      <c r="B203" s="294"/>
      <c r="C203" s="300"/>
      <c r="D203" s="274"/>
      <c r="E203" s="274"/>
      <c r="F203" s="293" t="s">
        <v>1819</v>
      </c>
      <c r="G203" s="274"/>
      <c r="H203" s="384" t="s">
        <v>1820</v>
      </c>
      <c r="I203" s="384"/>
      <c r="J203" s="384"/>
      <c r="K203" s="315"/>
    </row>
    <row r="204" spans="2:11" ht="15" customHeight="1">
      <c r="B204" s="294"/>
      <c r="C204" s="274"/>
      <c r="D204" s="274"/>
      <c r="E204" s="274"/>
      <c r="F204" s="293" t="s">
        <v>1817</v>
      </c>
      <c r="G204" s="274"/>
      <c r="H204" s="384" t="s">
        <v>1976</v>
      </c>
      <c r="I204" s="384"/>
      <c r="J204" s="384"/>
      <c r="K204" s="315"/>
    </row>
    <row r="205" spans="2:11" ht="15" customHeight="1">
      <c r="B205" s="335"/>
      <c r="C205" s="300"/>
      <c r="D205" s="300"/>
      <c r="E205" s="300"/>
      <c r="F205" s="293" t="s">
        <v>1821</v>
      </c>
      <c r="G205" s="279"/>
      <c r="H205" s="383" t="s">
        <v>1822</v>
      </c>
      <c r="I205" s="383"/>
      <c r="J205" s="383"/>
      <c r="K205" s="336"/>
    </row>
    <row r="206" spans="2:11" ht="15" customHeight="1">
      <c r="B206" s="335"/>
      <c r="C206" s="300"/>
      <c r="D206" s="300"/>
      <c r="E206" s="300"/>
      <c r="F206" s="293" t="s">
        <v>1823</v>
      </c>
      <c r="G206" s="279"/>
      <c r="H206" s="383" t="s">
        <v>1977</v>
      </c>
      <c r="I206" s="383"/>
      <c r="J206" s="383"/>
      <c r="K206" s="336"/>
    </row>
    <row r="207" spans="2:11" ht="15" customHeight="1">
      <c r="B207" s="335"/>
      <c r="C207" s="300"/>
      <c r="D207" s="300"/>
      <c r="E207" s="300"/>
      <c r="F207" s="337"/>
      <c r="G207" s="279"/>
      <c r="H207" s="338"/>
      <c r="I207" s="338"/>
      <c r="J207" s="338"/>
      <c r="K207" s="336"/>
    </row>
    <row r="208" spans="2:11" ht="15" customHeight="1">
      <c r="B208" s="335"/>
      <c r="C208" s="274" t="s">
        <v>1946</v>
      </c>
      <c r="D208" s="300"/>
      <c r="E208" s="300"/>
      <c r="F208" s="293">
        <v>1</v>
      </c>
      <c r="G208" s="279"/>
      <c r="H208" s="383" t="s">
        <v>1978</v>
      </c>
      <c r="I208" s="383"/>
      <c r="J208" s="383"/>
      <c r="K208" s="336"/>
    </row>
    <row r="209" spans="2:11" ht="15" customHeight="1">
      <c r="B209" s="335"/>
      <c r="C209" s="300"/>
      <c r="D209" s="300"/>
      <c r="E209" s="300"/>
      <c r="F209" s="293">
        <v>2</v>
      </c>
      <c r="G209" s="279"/>
      <c r="H209" s="383" t="s">
        <v>1979</v>
      </c>
      <c r="I209" s="383"/>
      <c r="J209" s="383"/>
      <c r="K209" s="336"/>
    </row>
    <row r="210" spans="2:11" ht="15" customHeight="1">
      <c r="B210" s="335"/>
      <c r="C210" s="300"/>
      <c r="D210" s="300"/>
      <c r="E210" s="300"/>
      <c r="F210" s="293">
        <v>3</v>
      </c>
      <c r="G210" s="279"/>
      <c r="H210" s="383" t="s">
        <v>1980</v>
      </c>
      <c r="I210" s="383"/>
      <c r="J210" s="383"/>
      <c r="K210" s="336"/>
    </row>
    <row r="211" spans="2:11" ht="15" customHeight="1">
      <c r="B211" s="335"/>
      <c r="C211" s="300"/>
      <c r="D211" s="300"/>
      <c r="E211" s="300"/>
      <c r="F211" s="293">
        <v>4</v>
      </c>
      <c r="G211" s="279"/>
      <c r="H211" s="383" t="s">
        <v>1981</v>
      </c>
      <c r="I211" s="383"/>
      <c r="J211" s="383"/>
      <c r="K211" s="336"/>
    </row>
    <row r="212" spans="2:11" ht="12.75" customHeight="1">
      <c r="B212" s="339"/>
      <c r="C212" s="340"/>
      <c r="D212" s="340"/>
      <c r="E212" s="340"/>
      <c r="F212" s="340"/>
      <c r="G212" s="340"/>
      <c r="H212" s="340"/>
      <c r="I212" s="340"/>
      <c r="J212" s="340"/>
      <c r="K212" s="341"/>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5:J205"/>
    <mergeCell ref="C163:J163"/>
    <mergeCell ref="C193:J193"/>
    <mergeCell ref="H194:J194"/>
    <mergeCell ref="H196:J196"/>
    <mergeCell ref="H197:J197"/>
    <mergeCell ref="H198:J198"/>
    <mergeCell ref="H206:J206"/>
    <mergeCell ref="H208:J208"/>
    <mergeCell ref="H209:J209"/>
    <mergeCell ref="H210:J210"/>
    <mergeCell ref="H211:J211"/>
    <mergeCell ref="H199:J199"/>
    <mergeCell ref="H200:J200"/>
    <mergeCell ref="H202:J202"/>
    <mergeCell ref="H203:J203"/>
    <mergeCell ref="H204:J204"/>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NEZBEDA\locadmin</dc:creator>
  <cp:keywords/>
  <dc:description/>
  <cp:lastModifiedBy>Martinetz Nikola</cp:lastModifiedBy>
  <dcterms:created xsi:type="dcterms:W3CDTF">2016-04-27T09:30:43Z</dcterms:created>
  <dcterms:modified xsi:type="dcterms:W3CDTF">2016-04-27T10:11:49Z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