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<sst xmlns="http://schemas.openxmlformats.org/spreadsheetml/2006/main" count="709" uniqueCount="356">
  <si>
    <t>KRYCÍ LIST ROZPOČTU-VÝKAZU VÝMĚR</t>
  </si>
  <si>
    <t>Název stavby</t>
  </si>
  <si>
    <t>Oprava omítek a odstranění vlhkosti</t>
  </si>
  <si>
    <t>JKSO</t>
  </si>
  <si>
    <t xml:space="preserve"> </t>
  </si>
  <si>
    <t>Kód stavby</t>
  </si>
  <si>
    <t>107</t>
  </si>
  <si>
    <t>Název objektu</t>
  </si>
  <si>
    <t>EČO</t>
  </si>
  <si>
    <t>Kód objektu</t>
  </si>
  <si>
    <t>Název části</t>
  </si>
  <si>
    <t>Místo</t>
  </si>
  <si>
    <t>MŠ U bertíka odl.pr. Údolní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</si>
  <si>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</si>
  <si>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</si>
  <si>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</si>
  <si>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</si>
  <si>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</si>
  <si>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</si>
  <si>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</si>
  <si>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</si>
  <si>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</si>
  <si>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</si>
  <si>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</si>
  <si>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21.10.2015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</si>
  <si>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</si>
  <si>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</si>
  <si>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</si>
  <si>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</si>
  <si>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</si>
  <si>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</si>
  <si>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</si>
  <si>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</si>
  <si>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</si>
  <si>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</si>
  <si>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</si>
  <si>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</si>
  <si>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</si>
  <si>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</si>
  <si>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</si>
  <si>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</si>
  <si>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</si>
  <si>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</si>
  <si>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</si>
  <si>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</si>
  <si>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</si>
  <si>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</si>
  <si>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</si>
  <si>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</si>
  <si>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</si>
  <si>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</si>
  <si>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</si>
  <si>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</si>
  <si>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</si>
  <si>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</si>
  <si>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</si>
  <si>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</si>
  <si>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</si>
  <si>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</si>
  <si>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</si>
  <si>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</si>
  <si>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</si>
  <si>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</si>
  <si>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</si>
  <si>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</si>
  <si>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</si>
  <si>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</si>
  <si>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</si>
  <si>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</si>
  <si>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</si>
  <si>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</si>
  <si>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</si>
  <si>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</si>
  <si>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</si>
  <si>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</si>
  <si>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</si>
  <si>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</si>
  <si>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</si>
  <si>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</si>
  <si>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</si>
  <si>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</si>
  <si>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</si>
  <si>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</si>
  <si>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</si>
  <si>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</si>
  <si>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</si>
  <si>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</si>
  <si>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</si>
  <si>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</si>
  <si>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</si>
  <si>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</si>
  <si>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</si>
  <si>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</si>
  <si>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</si>
  <si>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</si>
  <si>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</si>
  <si>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</si>
  <si>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</si>
  <si>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</si>
  <si>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</si>
  <si>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</si>
  <si>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</si>
  <si>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</si>
  <si>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</si>
  <si>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</si>
  <si>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</si>
  <si>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</si>
  <si>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</si>
  <si>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</si>
  <si>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</si>
  <si>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319202212</t>
  </si>
  <si>
    <t>Dodatečná izolace zdiva tl 300 mm beztlakovou injektáží silikonovou mikroemulzí např WEBER včt stěrky těsnící maltou</t>
  </si>
  <si>
    <t>m</t>
  </si>
  <si>
    <t>2</t>
  </si>
  <si>
    <t>319202213</t>
  </si>
  <si>
    <t>Dodatečná izolace zdiva tl 450 mm beztlakovou injektáží silikonovou mikroemulzí např WEBER včt stěrky těsnící maltou</t>
  </si>
  <si>
    <t>319202214</t>
  </si>
  <si>
    <t>Dodatečná izolace zdiva tl 600 mm beztlakovou injektáží silikonovou mikroemulzí např WEBER včt stěrky těsnící maltou</t>
  </si>
  <si>
    <t>6</t>
  </si>
  <si>
    <t>Úpravy povrchů, podlahy a osazování výplní</t>
  </si>
  <si>
    <t>4</t>
  </si>
  <si>
    <t>011</t>
  </si>
  <si>
    <t>612321141</t>
  </si>
  <si>
    <t>Vápenocementová omítka štuková dvouvrstvá vnitřních stěn nanášená ručně- na nopovou folii</t>
  </si>
  <si>
    <t>m2</t>
  </si>
  <si>
    <t>5</t>
  </si>
  <si>
    <t>612331111</t>
  </si>
  <si>
    <t>Cementová omítka hrubá jednovrstvá zatřená vnitřních stěn nanášená ručně- vyrovnávací pod nopovou folii</t>
  </si>
  <si>
    <t>612335302</t>
  </si>
  <si>
    <t>Cementová štuková omítka ostění nebo nadpraží- opravy kolem bouraných zárubní</t>
  </si>
  <si>
    <t>7</t>
  </si>
  <si>
    <t>612821002</t>
  </si>
  <si>
    <t xml:space="preserve">Vnitřní sanační štuková omítka pro vlhké zdivo prováděná ručně- </t>
  </si>
  <si>
    <t>8</t>
  </si>
  <si>
    <t>612821031</t>
  </si>
  <si>
    <t>Vnitřní vyrovnávací sanační omítka prováděná ručně</t>
  </si>
  <si>
    <t>9</t>
  </si>
  <si>
    <t>612821032R</t>
  </si>
  <si>
    <t>dtto stropů  vyrovnávací a štuková</t>
  </si>
  <si>
    <t>10</t>
  </si>
  <si>
    <t>612821051R</t>
  </si>
  <si>
    <t>Příplatek k vnitřní sanační omítce za plochy jednotlivě</t>
  </si>
  <si>
    <t>11</t>
  </si>
  <si>
    <t>612821052R</t>
  </si>
  <si>
    <t xml:space="preserve">Příplatek k  omítce za pracnost-  plochy kolem potrubí UT a rozvodů kotelna </t>
  </si>
  <si>
    <t>12</t>
  </si>
  <si>
    <t>619991001</t>
  </si>
  <si>
    <t>Zakrytí podlah fólií přilepenou lepící páskou-  geotextilie celá plocha</t>
  </si>
  <si>
    <t>13</t>
  </si>
  <si>
    <t>619991011</t>
  </si>
  <si>
    <t>Obalení konstrukcí a prvků fólií přilepenou lepící páskou proti poškození- okna, dveře, kotle kotelna</t>
  </si>
  <si>
    <t>14</t>
  </si>
  <si>
    <t>621325203</t>
  </si>
  <si>
    <t>Oprava vápenocementové štukové omítky vnějších podhledů v rozsahu do 50%- kuchyně, mytí, WC</t>
  </si>
  <si>
    <t>15</t>
  </si>
  <si>
    <t>622143003</t>
  </si>
  <si>
    <t>Montáž omítkových plastových nebo pozinkovaných rohových profilů s tkaninou- rohy m.č. 015, 016,018 a okna</t>
  </si>
  <si>
    <t>16</t>
  </si>
  <si>
    <t>M</t>
  </si>
  <si>
    <t>MAT</t>
  </si>
  <si>
    <t>590514840</t>
  </si>
  <si>
    <t>lišta rohová PVC 10/10 cm s tkaninou bal. 2,5 m</t>
  </si>
  <si>
    <t>17</t>
  </si>
  <si>
    <t>642944121</t>
  </si>
  <si>
    <t>Osazování ocelových zárubní dodatečné pl do 2,5 m2</t>
  </si>
  <si>
    <t>kus</t>
  </si>
  <si>
    <t>18</t>
  </si>
  <si>
    <t>553311170</t>
  </si>
  <si>
    <t>zárubeň ocelová pro běžné zdění H 110 800 L/P</t>
  </si>
  <si>
    <t>19</t>
  </si>
  <si>
    <t>553311150</t>
  </si>
  <si>
    <t>zárubeň ocelová pro běžné zdění H 110 700 L/P</t>
  </si>
  <si>
    <t>Ostatní konstrukce a práce-bourání</t>
  </si>
  <si>
    <t>20</t>
  </si>
  <si>
    <t>PK</t>
  </si>
  <si>
    <t>9001R</t>
  </si>
  <si>
    <t>Dmtž a zpět osazení těles UT včt vyp a nap systému</t>
  </si>
  <si>
    <t>soub</t>
  </si>
  <si>
    <t>21</t>
  </si>
  <si>
    <t>9002R</t>
  </si>
  <si>
    <t>Dmtž a zpět osazení nerez vybavení kuchyně  a mytí- 4 x dřez, 1x plynový sporák včt odpoj a napoj na media a přemístění v místě školky</t>
  </si>
  <si>
    <t>22</t>
  </si>
  <si>
    <t>9003R</t>
  </si>
  <si>
    <t>dtto 2 x  nerez stoly a stůl s válem bez připojení mediií</t>
  </si>
  <si>
    <t>23</t>
  </si>
  <si>
    <t>9004R</t>
  </si>
  <si>
    <t>Dmtž a D+M nového dřevěného ochranného rohu zadní vstup</t>
  </si>
  <si>
    <t>24</t>
  </si>
  <si>
    <t>9005R</t>
  </si>
  <si>
    <t>Dmtž a zpět montáž sušáků prádla v prádelně ( hranolek s háčky na šňůru )</t>
  </si>
  <si>
    <t>25</t>
  </si>
  <si>
    <t>9006R</t>
  </si>
  <si>
    <t>Dmtž a zpět montáž vystrojení kotelny- rozvaděče, ovládání kotlů, expanzomat atd, pro opravu omítek, opatření pro nepoškození kotlů</t>
  </si>
  <si>
    <t>26</t>
  </si>
  <si>
    <t>9007R</t>
  </si>
  <si>
    <t>Dmtž a zpět montáž 2 ks plynových kotlů včt cca 6ti m kouřovodu pro opravu omítek</t>
  </si>
  <si>
    <t>27</t>
  </si>
  <si>
    <t>9008R</t>
  </si>
  <si>
    <t>Dmtž a zpět VZT v kotelně cca 40 x 20 cm dl 4 mpro opravu omítek</t>
  </si>
  <si>
    <t>28</t>
  </si>
  <si>
    <t>9009R</t>
  </si>
  <si>
    <t>Revize kotlů a zkouška vytápění po zpětném oazení</t>
  </si>
  <si>
    <t>29</t>
  </si>
  <si>
    <t>003</t>
  </si>
  <si>
    <t>949101111</t>
  </si>
  <si>
    <t>Lešení pomocné pro objekty pozemních staveb s lešeňovou podlahou v do 1,9 m zatížení do 150 kg/m2</t>
  </si>
  <si>
    <t>30</t>
  </si>
  <si>
    <t>952901114</t>
  </si>
  <si>
    <t>Vyčištění budov bytové a občanské výstavby při výšce podlaží přes 4 m</t>
  </si>
  <si>
    <t>31</t>
  </si>
  <si>
    <t>013</t>
  </si>
  <si>
    <t>965081611</t>
  </si>
  <si>
    <t>Odsekání soklíků rovných</t>
  </si>
  <si>
    <t>32</t>
  </si>
  <si>
    <t>968072455</t>
  </si>
  <si>
    <t>Vybourání kovových dveřních zárubní pl do 2 m2</t>
  </si>
  <si>
    <t>33</t>
  </si>
  <si>
    <t>971035441R</t>
  </si>
  <si>
    <t>Vybourání otvorů ve zdivu cihelném pl do 0,25 m2 na MC tl do 300 mm včt začištění - pro VZT potrubí</t>
  </si>
  <si>
    <t>34</t>
  </si>
  <si>
    <t>978013191</t>
  </si>
  <si>
    <t>Otlučení vnitřních omítek stěn MV nebo MVC stěn v rozsahu do 100 % - pod nopovou folii i sanač omítky včt proškrabání spár</t>
  </si>
  <si>
    <t>35</t>
  </si>
  <si>
    <t>978021191</t>
  </si>
  <si>
    <t>Otlučení cementových omítek vnitřních stěn o rozsahu do 100 %</t>
  </si>
  <si>
    <t>36</t>
  </si>
  <si>
    <t>978059541</t>
  </si>
  <si>
    <t>Odsekání a odebrání obkladů stěn z vnitřních obkládaček plochy přes 1 m2 včt podklad omítky- pruh pro izolaci injektáží</t>
  </si>
  <si>
    <t>37</t>
  </si>
  <si>
    <t>978059541a</t>
  </si>
  <si>
    <t>Odsekání a odebrání obkladů stěn z vnitřních obkládaček plochy přes 1 m2 včt podklad omítky- prádelna</t>
  </si>
  <si>
    <t>997</t>
  </si>
  <si>
    <t>Přesun sutě</t>
  </si>
  <si>
    <t>38</t>
  </si>
  <si>
    <t>997013211</t>
  </si>
  <si>
    <t>Vnitrostaveništní doprava suti a vybouraných hmot pro budovy v do 6 m ručně</t>
  </si>
  <si>
    <t>t</t>
  </si>
  <si>
    <t>39</t>
  </si>
  <si>
    <t>997013501</t>
  </si>
  <si>
    <t>Odvoz suti a vybouraných hmot na skládku nebo meziskládku do 1 km se složením</t>
  </si>
  <si>
    <t>40</t>
  </si>
  <si>
    <t>997013509</t>
  </si>
  <si>
    <t>Příplatek k odvozu suti a vybouraných hmot na skládku ZKD 1 km přes 1 km</t>
  </si>
  <si>
    <t>41</t>
  </si>
  <si>
    <t>997013803</t>
  </si>
  <si>
    <t>Poplatek za uložení stavebního odpadu z keramických a beton materiálů na skládce (skládkovné)</t>
  </si>
  <si>
    <t>998</t>
  </si>
  <si>
    <t>Přesun hmot</t>
  </si>
  <si>
    <t>42</t>
  </si>
  <si>
    <t>998011001</t>
  </si>
  <si>
    <t>Přesun hmot pro budovy zděné v do 6 m</t>
  </si>
  <si>
    <t>Práce a dodávky PSV</t>
  </si>
  <si>
    <t>711</t>
  </si>
  <si>
    <t>Izolace proti vodě, vlhkosti a plynům</t>
  </si>
  <si>
    <t>43</t>
  </si>
  <si>
    <t>711161511R</t>
  </si>
  <si>
    <t>Izolace fóliemi nopovými pro sanaci vlhkých stěn nebo soklů - s nakašírovanou plastovou mřížkou např DEKDREN S8</t>
  </si>
  <si>
    <t>44</t>
  </si>
  <si>
    <t>711161573</t>
  </si>
  <si>
    <t>Provětrávací profil pro nopové fólie např Delta PT - nahoře i dole</t>
  </si>
  <si>
    <t>45</t>
  </si>
  <si>
    <t>998711101</t>
  </si>
  <si>
    <t>Přesun hmot tonážní pro izolace proti vodě, vlhkosti a plynům v objektech výšky do 6 m</t>
  </si>
  <si>
    <t>748</t>
  </si>
  <si>
    <t>Elektromontáže - osvětlovací zařízení a svítidla</t>
  </si>
  <si>
    <t>46</t>
  </si>
  <si>
    <t>748001R</t>
  </si>
  <si>
    <t>dmtž a zpět mtž zásuvek/vypínačů/krabic  dotčených opravou omítek včt tlač stop kotel</t>
  </si>
  <si>
    <t>ks</t>
  </si>
  <si>
    <t>47</t>
  </si>
  <si>
    <t>748002R</t>
  </si>
  <si>
    <t>upevnění/vyvěšení kabelů elektro dotčených opravou omítek</t>
  </si>
  <si>
    <t>48</t>
  </si>
  <si>
    <t>748003R</t>
  </si>
  <si>
    <t>Dmtž  a likvidace nástěnných svítidel pro opravu omítek  a D+M nového svítidla</t>
  </si>
  <si>
    <t>49</t>
  </si>
  <si>
    <t>748004R</t>
  </si>
  <si>
    <t>podchycení a znovu osazení rozvodů kabelů elektro v lištách- kotelna a prádelna</t>
  </si>
  <si>
    <t>751</t>
  </si>
  <si>
    <t>Vzduchotechnika</t>
  </si>
  <si>
    <t>50</t>
  </si>
  <si>
    <t>751001R</t>
  </si>
  <si>
    <t>D+M potrubí pro VZT SPIRO pr 200 v m.č.07 (mytí ) včt vent mřížky a přechodky a napoj na stáv potrubí kuchyně T kusem</t>
  </si>
  <si>
    <t>766</t>
  </si>
  <si>
    <t>Konstrukce truhlářské</t>
  </si>
  <si>
    <t>51</t>
  </si>
  <si>
    <t>766691914</t>
  </si>
  <si>
    <t>Vyvěšení nebo zavěšení dřevěných křídel dveří pl do 2 m2</t>
  </si>
  <si>
    <t>771</t>
  </si>
  <si>
    <t>Podlahy z dlaždic</t>
  </si>
  <si>
    <t>52</t>
  </si>
  <si>
    <t>771473112</t>
  </si>
  <si>
    <t>Montáž soklíků z dlaždic keramických lepených rovných v do 90 mm</t>
  </si>
  <si>
    <t>53</t>
  </si>
  <si>
    <t>597614060</t>
  </si>
  <si>
    <t>dlaždice keramické slinuté neglazované mrazuvzdorné např TAURUS Color Light Grey S19,8 x 19,8 x 0,9 cm - dtto původní</t>
  </si>
  <si>
    <t>781</t>
  </si>
  <si>
    <t>Dokončovací práce - obklady keramické</t>
  </si>
  <si>
    <t>54</t>
  </si>
  <si>
    <t>781474114</t>
  </si>
  <si>
    <t>Montáž obkladů vnitřních keramických hladkých do 22 ks/m2 lepených flexibilním lepidlem</t>
  </si>
  <si>
    <t>55</t>
  </si>
  <si>
    <t>597610410</t>
  </si>
  <si>
    <t>obkládačky keramické RAKO - např STELLA (bílé i barevné) 20 x 25 x 0,68 cm I. j. - dtto původní</t>
  </si>
  <si>
    <t>56</t>
  </si>
  <si>
    <t>781479191</t>
  </si>
  <si>
    <t>Příplatek k montáži obkladů vnitřních keramických hladkých za plochu do 10 m2</t>
  </si>
  <si>
    <t>57</t>
  </si>
  <si>
    <t>781479192</t>
  </si>
  <si>
    <t>Příplatek k montáži obkladů vnitřních keramických hladkých za omezený prostor</t>
  </si>
  <si>
    <t>58</t>
  </si>
  <si>
    <t>781479194</t>
  </si>
  <si>
    <t>Příplatek k montáži obkladů vnitřních keramických hladkých za nerovný povrch</t>
  </si>
  <si>
    <t>59</t>
  </si>
  <si>
    <t>998781101</t>
  </si>
  <si>
    <t>Přesun hmot tonážní pro obklady keramické v objektech v do 6 m</t>
  </si>
  <si>
    <t>783</t>
  </si>
  <si>
    <t>Dokončovací práce - nátěry</t>
  </si>
  <si>
    <t>60</t>
  </si>
  <si>
    <t>783114530</t>
  </si>
  <si>
    <t>Nátěry olejové OK lehkých "C" dvojnásobné a 1x email- nové zárubně</t>
  </si>
  <si>
    <t>61</t>
  </si>
  <si>
    <t>783114530R</t>
  </si>
  <si>
    <t>Nátěry olejové OK lehkých "C" dvojnásobné a 1x email- včt očištění a obroušení pův nátěru- původní zárubně</t>
  </si>
  <si>
    <t>62</t>
  </si>
  <si>
    <t>783414140R</t>
  </si>
  <si>
    <t>Nátěry olejové potrubí do DN 50 dvojnásobné a základní včt odstranění pův nátěru a očištění- potrubí UT</t>
  </si>
  <si>
    <t>63</t>
  </si>
  <si>
    <t>783812110</t>
  </si>
  <si>
    <t>Nátěry olejové omítek stěn dvojnásobné a 1x email a 2x plné tmelení- prádelna místo obkladů</t>
  </si>
  <si>
    <t>784</t>
  </si>
  <si>
    <t>Dokončovací práce - malby a tapety</t>
  </si>
  <si>
    <t>64</t>
  </si>
  <si>
    <t>784171005</t>
  </si>
  <si>
    <t>Olepování vnitřních ploch páskou v místnostech výšky přes 5,00 m</t>
  </si>
  <si>
    <t>65</t>
  </si>
  <si>
    <t>581248380</t>
  </si>
  <si>
    <t>páska pro malířské potřeby NARCAR 50mm x 50 m</t>
  </si>
  <si>
    <t>66</t>
  </si>
  <si>
    <t>784221103R</t>
  </si>
  <si>
    <t>Dvojnásobné bílé malby  ze směsí za sucha dobře otěruvzdorných v místnostech do 5,00 m paropropustné v celé ploše stěn i stropů</t>
  </si>
  <si>
    <t>67</t>
  </si>
  <si>
    <t>784221141</t>
  </si>
  <si>
    <t>Příplatek k cenám 2x maleb za sucha otěruvzdorných za barevnou malbu tónovanou tónovacími přípravky</t>
  </si>
  <si>
    <t>68</t>
  </si>
  <si>
    <t>784221141R</t>
  </si>
  <si>
    <t>Příplatek k cenám za oškrabání původních maleb a drobných oprav štuků</t>
  </si>
  <si>
    <t>Hodinové zúčtovací sazby</t>
  </si>
  <si>
    <t>69</t>
  </si>
  <si>
    <t>HZS1292</t>
  </si>
  <si>
    <t>Hodinová zúčtovací sazba stavební dělník- přípomoc vyklízení nábytku, lednice, mrazáky atd a zpět</t>
  </si>
  <si>
    <t>hod</t>
  </si>
  <si>
    <t>OST</t>
  </si>
  <si>
    <t>70</t>
  </si>
  <si>
    <t>OST001R</t>
  </si>
  <si>
    <t>Rezerva na nepředpokládané práce ( zakryté konstrukce ) 5% z celkové ceny díla bez DPH 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</si>
</sst>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D/M/YYYY"/>
    <numFmt numFmtId="171" formatCode="#,##0.000;\-#,##0.000"/>
    <numFmt numFmtId="172" formatCode="#,##0.00000;\-#,##0.00000"/>
    <numFmt numFmtId="173" formatCode="#,##0.0;\-#,##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top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7" fillId="0" borderId="34" xfId="0" applyNumberFormat="1" applyFont="1" applyBorder="1" applyAlignment="1" applyProtection="1">
      <alignment horizontal="right" vertical="center"/>
      <protection/>
    </xf>
    <xf numFmtId="168" fontId="7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7" fillId="0" borderId="33" xfId="0" applyNumberFormat="1" applyFont="1" applyBorder="1" applyAlignment="1" applyProtection="1">
      <alignment horizontal="right" vertical="center"/>
      <protection/>
    </xf>
    <xf numFmtId="168" fontId="7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6" fillId="0" borderId="25" xfId="0" applyFont="1" applyBorder="1" applyAlignment="1" applyProtection="1">
      <alignment horizontal="left" vertical="center" wrapText="1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6" fillId="0" borderId="30" xfId="0" applyFont="1" applyBorder="1" applyAlignment="1" applyProtection="1">
      <alignment horizontal="left" vertical="center"/>
      <protection/>
    </xf>
    <xf numFmtId="164" fontId="6" fillId="0" borderId="28" xfId="0" applyFont="1" applyBorder="1" applyAlignment="1" applyProtection="1">
      <alignment horizontal="left" vertical="center"/>
      <protection/>
    </xf>
    <xf numFmtId="164" fontId="6" fillId="0" borderId="31" xfId="0" applyFont="1" applyBorder="1" applyAlignment="1" applyProtection="1">
      <alignment horizontal="left" vertical="center"/>
      <protection/>
    </xf>
    <xf numFmtId="164" fontId="6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7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0" fillId="0" borderId="19" xfId="0" applyFont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4" fontId="9" fillId="0" borderId="18" xfId="0" applyFont="1" applyBorder="1" applyAlignment="1" applyProtection="1">
      <alignment horizontal="left" vertical="center"/>
      <protection/>
    </xf>
    <xf numFmtId="168" fontId="7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7" fillId="0" borderId="42" xfId="0" applyNumberFormat="1" applyFont="1" applyBorder="1" applyAlignment="1" applyProtection="1">
      <alignment horizontal="right" vertical="center"/>
      <protection/>
    </xf>
    <xf numFmtId="168" fontId="7" fillId="0" borderId="25" xfId="0" applyNumberFormat="1" applyFont="1" applyBorder="1" applyAlignment="1" applyProtection="1">
      <alignment horizontal="right" vertical="center"/>
      <protection/>
    </xf>
    <xf numFmtId="167" fontId="11" fillId="0" borderId="5" xfId="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9" fontId="12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7" fillId="0" borderId="21" xfId="0" applyNumberFormat="1" applyFont="1" applyBorder="1" applyAlignment="1" applyProtection="1">
      <alignment horizontal="right" vertical="center"/>
      <protection/>
    </xf>
    <xf numFmtId="169" fontId="12" fillId="0" borderId="46" xfId="0" applyNumberFormat="1" applyFont="1" applyBorder="1" applyAlignment="1" applyProtection="1">
      <alignment horizontal="right" vertical="center"/>
      <protection/>
    </xf>
    <xf numFmtId="164" fontId="6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69" fontId="12" fillId="0" borderId="38" xfId="0" applyNumberFormat="1" applyFont="1" applyBorder="1" applyAlignment="1" applyProtection="1">
      <alignment horizontal="right" vertical="center"/>
      <protection/>
    </xf>
    <xf numFmtId="164" fontId="6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13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70" fontId="3" fillId="2" borderId="0" xfId="0" applyNumberFormat="1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1" fontId="16" fillId="0" borderId="0" xfId="0" applyNumberFormat="1" applyFont="1" applyAlignment="1" applyProtection="1">
      <alignment horizontal="righ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1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1" fontId="19" fillId="0" borderId="0" xfId="0" applyNumberFormat="1" applyFont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left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1" fontId="16" fillId="0" borderId="2" xfId="0" applyNumberFormat="1" applyFont="1" applyBorder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Alignment="1" applyProtection="1">
      <alignment horizontal="left" vertical="center" wrapText="1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6" fontId="20" fillId="0" borderId="0" xfId="0" applyNumberFormat="1" applyFont="1" applyAlignment="1" applyProtection="1">
      <alignment horizontal="left" vertical="top"/>
      <protection/>
    </xf>
    <xf numFmtId="164" fontId="20" fillId="0" borderId="0" xfId="0" applyFont="1" applyAlignment="1" applyProtection="1">
      <alignment horizontal="left" vertical="center" wrapText="1"/>
      <protection/>
    </xf>
    <xf numFmtId="171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colorId="8" workbookViewId="0" topLeftCell="A7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4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8</v>
      </c>
      <c r="P7" s="24"/>
      <c r="Q7" s="22"/>
      <c r="R7" s="20"/>
      <c r="S7" s="18"/>
    </row>
    <row r="8" spans="1:19" ht="17.25" customHeight="1" hidden="1">
      <c r="A8" s="12"/>
      <c r="B8" s="13" t="s">
        <v>9</v>
      </c>
      <c r="C8" s="13"/>
      <c r="D8" s="13"/>
      <c r="E8" s="25" t="s">
        <v>4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10</v>
      </c>
      <c r="C9" s="13"/>
      <c r="D9" s="13"/>
      <c r="E9" s="26" t="s">
        <v>4</v>
      </c>
      <c r="F9" s="26"/>
      <c r="G9" s="26"/>
      <c r="H9" s="26"/>
      <c r="I9" s="26"/>
      <c r="J9" s="26"/>
      <c r="K9" s="13"/>
      <c r="L9" s="13"/>
      <c r="M9" s="13"/>
      <c r="N9" s="13"/>
      <c r="O9" s="13" t="s">
        <v>11</v>
      </c>
      <c r="P9" s="27" t="s">
        <v>12</v>
      </c>
      <c r="Q9" s="27"/>
      <c r="R9" s="27"/>
      <c r="S9" s="18"/>
    </row>
    <row r="10" spans="1:19" ht="17.25" customHeight="1" hidden="1">
      <c r="A10" s="12"/>
      <c r="B10" s="13" t="s">
        <v>13</v>
      </c>
      <c r="C10" s="13"/>
      <c r="D10" s="13"/>
      <c r="E10" s="28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14</v>
      </c>
      <c r="C11" s="13"/>
      <c r="D11" s="13"/>
      <c r="E11" s="28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15</v>
      </c>
      <c r="C12" s="13"/>
      <c r="D12" s="13"/>
      <c r="E12" s="28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8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8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8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8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8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8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8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8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8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8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8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8"/>
    </row>
    <row r="26" spans="1:19" ht="17.25" customHeight="1">
      <c r="A26" s="12"/>
      <c r="B26" s="13" t="s">
        <v>18</v>
      </c>
      <c r="C26" s="13"/>
      <c r="D26" s="13"/>
      <c r="E26" s="15" t="s">
        <v>4</v>
      </c>
      <c r="F26" s="30"/>
      <c r="G26" s="30"/>
      <c r="H26" s="30"/>
      <c r="I26" s="30"/>
      <c r="J26" s="17"/>
      <c r="K26" s="13"/>
      <c r="L26" s="13"/>
      <c r="M26" s="13"/>
      <c r="N26" s="13"/>
      <c r="O26" s="31"/>
      <c r="P26" s="32"/>
      <c r="Q26" s="33"/>
      <c r="R26" s="34"/>
      <c r="S26" s="18"/>
    </row>
    <row r="27" spans="1:19" ht="17.25" customHeight="1">
      <c r="A27" s="12"/>
      <c r="B27" s="13" t="s">
        <v>19</v>
      </c>
      <c r="C27" s="13"/>
      <c r="D27" s="13"/>
      <c r="E27" s="24"/>
      <c r="F27" s="13"/>
      <c r="G27" s="13"/>
      <c r="H27" s="13"/>
      <c r="I27" s="13"/>
      <c r="J27" s="20"/>
      <c r="K27" s="13"/>
      <c r="L27" s="13"/>
      <c r="M27" s="13"/>
      <c r="N27" s="13"/>
      <c r="O27" s="31"/>
      <c r="P27" s="32"/>
      <c r="Q27" s="33"/>
      <c r="R27" s="34"/>
      <c r="S27" s="18"/>
    </row>
    <row r="28" spans="1:19" ht="17.25" customHeight="1">
      <c r="A28" s="12"/>
      <c r="B28" s="13" t="s">
        <v>20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1"/>
      <c r="P28" s="32"/>
      <c r="Q28" s="33"/>
      <c r="R28" s="34"/>
      <c r="S28" s="18"/>
    </row>
    <row r="29" spans="1:19" ht="17.25" customHeight="1">
      <c r="A29" s="12"/>
      <c r="B29" s="13"/>
      <c r="C29" s="13"/>
      <c r="D29" s="13"/>
      <c r="E29" s="35"/>
      <c r="F29" s="36"/>
      <c r="G29" s="36"/>
      <c r="H29" s="36"/>
      <c r="I29" s="36"/>
      <c r="J29" s="37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8" t="s">
        <v>21</v>
      </c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38" t="s">
        <v>23</v>
      </c>
      <c r="P30" s="22"/>
      <c r="Q30" s="22"/>
      <c r="R30" s="39"/>
      <c r="S30" s="18"/>
    </row>
    <row r="31" spans="1:19" ht="17.25" customHeight="1">
      <c r="A31" s="12"/>
      <c r="B31" s="13"/>
      <c r="C31" s="13"/>
      <c r="D31" s="13"/>
      <c r="E31" s="31"/>
      <c r="F31" s="13"/>
      <c r="G31" s="32"/>
      <c r="H31" s="40"/>
      <c r="I31" s="41"/>
      <c r="J31" s="13"/>
      <c r="K31" s="13"/>
      <c r="L31" s="13"/>
      <c r="M31" s="13"/>
      <c r="N31" s="13"/>
      <c r="O31" s="42" t="s">
        <v>24</v>
      </c>
      <c r="P31" s="22"/>
      <c r="Q31" s="22"/>
      <c r="R31" s="43"/>
      <c r="S31" s="18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26</v>
      </c>
      <c r="B34" s="52"/>
      <c r="C34" s="52"/>
      <c r="D34" s="53"/>
      <c r="E34" s="54" t="s">
        <v>27</v>
      </c>
      <c r="F34" s="53"/>
      <c r="G34" s="54" t="s">
        <v>28</v>
      </c>
      <c r="H34" s="52"/>
      <c r="I34" s="53"/>
      <c r="J34" s="54" t="s">
        <v>29</v>
      </c>
      <c r="K34" s="52"/>
      <c r="L34" s="54" t="s">
        <v>30</v>
      </c>
      <c r="M34" s="52"/>
      <c r="N34" s="52"/>
      <c r="O34" s="53"/>
      <c r="P34" s="54" t="s">
        <v>31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32</v>
      </c>
      <c r="F36" s="48"/>
      <c r="G36" s="48"/>
      <c r="H36" s="48"/>
      <c r="I36" s="48"/>
      <c r="J36" s="65" t="s">
        <v>33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34</v>
      </c>
      <c r="B37" s="67"/>
      <c r="C37" s="68" t="s">
        <v>35</v>
      </c>
      <c r="D37" s="69"/>
      <c r="E37" s="69"/>
      <c r="F37" s="70"/>
      <c r="G37" s="66" t="s">
        <v>36</v>
      </c>
      <c r="H37" s="71"/>
      <c r="I37" s="68" t="s">
        <v>37</v>
      </c>
      <c r="J37" s="69"/>
      <c r="K37" s="69"/>
      <c r="L37" s="66" t="s">
        <v>38</v>
      </c>
      <c r="M37" s="71"/>
      <c r="N37" s="68" t="s">
        <v>39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40</v>
      </c>
      <c r="C38" s="17"/>
      <c r="D38" s="74" t="s">
        <v>41</v>
      </c>
      <c r="E38" s="75"/>
      <c r="F38" s="76"/>
      <c r="G38" s="72">
        <v>8</v>
      </c>
      <c r="H38" s="77" t="s">
        <v>42</v>
      </c>
      <c r="I38" s="34"/>
      <c r="J38" s="78">
        <v>0</v>
      </c>
      <c r="K38" s="79"/>
      <c r="L38" s="72">
        <v>13</v>
      </c>
      <c r="M38" s="32" t="s">
        <v>43</v>
      </c>
      <c r="N38" s="40"/>
      <c r="O38" s="40"/>
      <c r="P38" s="80">
        <f>M49</f>
        <v>21</v>
      </c>
      <c r="Q38" s="81" t="s">
        <v>44</v>
      </c>
      <c r="R38" s="75">
        <v>0</v>
      </c>
      <c r="S38" s="76"/>
    </row>
    <row r="39" spans="1:19" ht="20.25" customHeight="1">
      <c r="A39" s="72">
        <v>2</v>
      </c>
      <c r="B39" s="82"/>
      <c r="C39" s="37"/>
      <c r="D39" s="74" t="s">
        <v>45</v>
      </c>
      <c r="E39" s="75"/>
      <c r="F39" s="76"/>
      <c r="G39" s="72">
        <v>9</v>
      </c>
      <c r="H39" s="13" t="s">
        <v>46</v>
      </c>
      <c r="I39" s="74"/>
      <c r="J39" s="78">
        <v>0</v>
      </c>
      <c r="K39" s="79"/>
      <c r="L39" s="72">
        <v>14</v>
      </c>
      <c r="M39" s="32" t="s">
        <v>47</v>
      </c>
      <c r="N39" s="40"/>
      <c r="O39" s="40"/>
      <c r="P39" s="80">
        <f>M49</f>
        <v>21</v>
      </c>
      <c r="Q39" s="81" t="s">
        <v>44</v>
      </c>
      <c r="R39" s="75">
        <v>0</v>
      </c>
      <c r="S39" s="76"/>
    </row>
    <row r="40" spans="1:19" ht="20.25" customHeight="1">
      <c r="A40" s="72">
        <v>3</v>
      </c>
      <c r="B40" s="73" t="s">
        <v>48</v>
      </c>
      <c r="C40" s="17"/>
      <c r="D40" s="74" t="s">
        <v>41</v>
      </c>
      <c r="E40" s="75"/>
      <c r="F40" s="76"/>
      <c r="G40" s="72">
        <v>10</v>
      </c>
      <c r="H40" s="77" t="s">
        <v>49</v>
      </c>
      <c r="I40" s="34"/>
      <c r="J40" s="78">
        <v>0</v>
      </c>
      <c r="K40" s="79"/>
      <c r="L40" s="72">
        <v>15</v>
      </c>
      <c r="M40" s="32" t="s">
        <v>50</v>
      </c>
      <c r="N40" s="40"/>
      <c r="O40" s="40"/>
      <c r="P40" s="80">
        <f>M49</f>
        <v>21</v>
      </c>
      <c r="Q40" s="81" t="s">
        <v>44</v>
      </c>
      <c r="R40" s="75">
        <v>0</v>
      </c>
      <c r="S40" s="76"/>
    </row>
    <row r="41" spans="1:19" ht="20.25" customHeight="1">
      <c r="A41" s="72">
        <v>4</v>
      </c>
      <c r="B41" s="82"/>
      <c r="C41" s="37"/>
      <c r="D41" s="74" t="s">
        <v>45</v>
      </c>
      <c r="E41" s="75"/>
      <c r="F41" s="76"/>
      <c r="G41" s="72">
        <v>11</v>
      </c>
      <c r="H41" s="77"/>
      <c r="I41" s="34"/>
      <c r="J41" s="78">
        <v>0</v>
      </c>
      <c r="K41" s="79"/>
      <c r="L41" s="72">
        <v>16</v>
      </c>
      <c r="M41" s="32" t="s">
        <v>51</v>
      </c>
      <c r="N41" s="40"/>
      <c r="O41" s="40"/>
      <c r="P41" s="80">
        <f>M49</f>
        <v>21</v>
      </c>
      <c r="Q41" s="81" t="s">
        <v>44</v>
      </c>
      <c r="R41" s="75"/>
      <c r="S41" s="76"/>
    </row>
    <row r="42" spans="1:19" ht="20.25" customHeight="1">
      <c r="A42" s="72">
        <v>5</v>
      </c>
      <c r="B42" s="73" t="s">
        <v>52</v>
      </c>
      <c r="C42" s="17"/>
      <c r="D42" s="74" t="s">
        <v>41</v>
      </c>
      <c r="E42" s="75">
        <v>0</v>
      </c>
      <c r="F42" s="76"/>
      <c r="G42" s="83"/>
      <c r="H42" s="40"/>
      <c r="I42" s="34"/>
      <c r="J42" s="84"/>
      <c r="K42" s="79"/>
      <c r="L42" s="72">
        <v>17</v>
      </c>
      <c r="M42" s="32" t="s">
        <v>53</v>
      </c>
      <c r="N42" s="40"/>
      <c r="O42" s="40"/>
      <c r="P42" s="80">
        <f>M49</f>
        <v>21</v>
      </c>
      <c r="Q42" s="81" t="s">
        <v>44</v>
      </c>
      <c r="R42" s="75"/>
      <c r="S42" s="76"/>
    </row>
    <row r="43" spans="1:19" ht="20.25" customHeight="1">
      <c r="A43" s="72">
        <v>6</v>
      </c>
      <c r="B43" s="82"/>
      <c r="C43" s="37"/>
      <c r="D43" s="74" t="s">
        <v>45</v>
      </c>
      <c r="E43" s="75">
        <v>0</v>
      </c>
      <c r="F43" s="76"/>
      <c r="G43" s="83"/>
      <c r="H43" s="40"/>
      <c r="I43" s="34"/>
      <c r="J43" s="84"/>
      <c r="K43" s="79"/>
      <c r="L43" s="72">
        <v>18</v>
      </c>
      <c r="M43" s="77" t="s">
        <v>54</v>
      </c>
      <c r="N43" s="40"/>
      <c r="O43" s="40"/>
      <c r="P43" s="40"/>
      <c r="Q43" s="34"/>
      <c r="R43" s="75">
        <v>0</v>
      </c>
      <c r="S43" s="76"/>
    </row>
    <row r="44" spans="1:19" ht="20.25" customHeight="1">
      <c r="A44" s="72">
        <v>7</v>
      </c>
      <c r="B44" s="85" t="s">
        <v>55</v>
      </c>
      <c r="C44" s="40"/>
      <c r="D44" s="34"/>
      <c r="E44" s="86">
        <f>SUM(E38:E43)</f>
        <v>0</v>
      </c>
      <c r="F44" s="50"/>
      <c r="G44" s="72">
        <v>12</v>
      </c>
      <c r="H44" s="85" t="s">
        <v>56</v>
      </c>
      <c r="I44" s="34"/>
      <c r="J44" s="87">
        <f>SUM(J38:J41)</f>
        <v>0</v>
      </c>
      <c r="K44" s="88"/>
      <c r="L44" s="72">
        <v>19</v>
      </c>
      <c r="M44" s="73" t="s">
        <v>57</v>
      </c>
      <c r="N44" s="30"/>
      <c r="O44" s="30"/>
      <c r="P44" s="30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58</v>
      </c>
      <c r="C45" s="92"/>
      <c r="D45" s="93"/>
      <c r="E45" s="94"/>
      <c r="F45" s="46"/>
      <c r="G45" s="90">
        <v>21</v>
      </c>
      <c r="H45" s="91" t="s">
        <v>59</v>
      </c>
      <c r="I45" s="93"/>
      <c r="J45" s="95">
        <v>0</v>
      </c>
      <c r="K45" s="96">
        <f>M49</f>
        <v>21</v>
      </c>
      <c r="L45" s="90">
        <v>22</v>
      </c>
      <c r="M45" s="91" t="s">
        <v>60</v>
      </c>
      <c r="N45" s="92"/>
      <c r="O45" s="92"/>
      <c r="P45" s="92"/>
      <c r="Q45" s="93"/>
      <c r="R45" s="94">
        <v>0</v>
      </c>
      <c r="S45" s="46"/>
    </row>
    <row r="46" spans="1:19" ht="20.25" customHeight="1">
      <c r="A46" s="97" t="s">
        <v>19</v>
      </c>
      <c r="B46" s="10"/>
      <c r="C46" s="10"/>
      <c r="D46" s="10"/>
      <c r="E46" s="10"/>
      <c r="F46" s="98"/>
      <c r="G46" s="99"/>
      <c r="H46" s="10"/>
      <c r="I46" s="10"/>
      <c r="J46" s="10"/>
      <c r="K46" s="10"/>
      <c r="L46" s="66" t="s">
        <v>61</v>
      </c>
      <c r="M46" s="53"/>
      <c r="N46" s="68" t="s">
        <v>62</v>
      </c>
      <c r="O46" s="52"/>
      <c r="P46" s="52"/>
      <c r="Q46" s="52"/>
      <c r="R46" s="52"/>
      <c r="S46" s="55"/>
    </row>
    <row r="47" spans="1:19" ht="20.25" customHeight="1">
      <c r="A47" s="12"/>
      <c r="B47" s="13"/>
      <c r="C47" s="13"/>
      <c r="D47" s="13"/>
      <c r="E47" s="13"/>
      <c r="F47" s="20"/>
      <c r="G47" s="100"/>
      <c r="H47" s="13"/>
      <c r="I47" s="13"/>
      <c r="J47" s="13"/>
      <c r="K47" s="13"/>
      <c r="L47" s="72">
        <v>23</v>
      </c>
      <c r="M47" s="77" t="s">
        <v>63</v>
      </c>
      <c r="N47" s="40"/>
      <c r="O47" s="40"/>
      <c r="P47" s="40"/>
      <c r="Q47" s="76"/>
      <c r="R47" s="86">
        <f>ROUND(E44+J44+R44+E45+J45+R45,2)</f>
        <v>0</v>
      </c>
      <c r="S47" s="101">
        <f>E44+J44+R44+E45+J45+R45</f>
        <v>0</v>
      </c>
    </row>
    <row r="48" spans="1:19" ht="20.25" customHeight="1">
      <c r="A48" s="102" t="s">
        <v>64</v>
      </c>
      <c r="B48" s="36"/>
      <c r="C48" s="36"/>
      <c r="D48" s="36"/>
      <c r="E48" s="36"/>
      <c r="F48" s="37"/>
      <c r="G48" s="103" t="s">
        <v>65</v>
      </c>
      <c r="H48" s="36"/>
      <c r="I48" s="36"/>
      <c r="J48" s="36"/>
      <c r="K48" s="36"/>
      <c r="L48" s="72">
        <v>24</v>
      </c>
      <c r="M48" s="104">
        <v>15</v>
      </c>
      <c r="N48" s="37" t="s">
        <v>44</v>
      </c>
      <c r="O48" s="105"/>
      <c r="P48" s="40" t="s">
        <v>66</v>
      </c>
      <c r="Q48" s="34"/>
      <c r="R48" s="106">
        <f>ROUND(O48*M48/100,2)</f>
        <v>0</v>
      </c>
      <c r="S48" s="107">
        <f>O48*M48/100</f>
        <v>0</v>
      </c>
    </row>
    <row r="49" spans="1:19" ht="20.25" customHeight="1">
      <c r="A49" s="108" t="s">
        <v>18</v>
      </c>
      <c r="B49" s="30"/>
      <c r="C49" s="30"/>
      <c r="D49" s="30"/>
      <c r="E49" s="30"/>
      <c r="F49" s="17"/>
      <c r="G49" s="109"/>
      <c r="H49" s="30"/>
      <c r="I49" s="30"/>
      <c r="J49" s="30"/>
      <c r="K49" s="30"/>
      <c r="L49" s="72">
        <v>25</v>
      </c>
      <c r="M49" s="110">
        <v>21</v>
      </c>
      <c r="N49" s="34" t="s">
        <v>44</v>
      </c>
      <c r="O49" s="105"/>
      <c r="P49" s="40" t="s">
        <v>66</v>
      </c>
      <c r="Q49" s="34"/>
      <c r="R49" s="75">
        <f>ROUND(O49*M49/100,2)</f>
        <v>0</v>
      </c>
      <c r="S49" s="111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100"/>
      <c r="H50" s="13"/>
      <c r="I50" s="13"/>
      <c r="J50" s="13"/>
      <c r="K50" s="13"/>
      <c r="L50" s="90">
        <v>26</v>
      </c>
      <c r="M50" s="112" t="s">
        <v>67</v>
      </c>
      <c r="N50" s="92"/>
      <c r="O50" s="92"/>
      <c r="P50" s="92"/>
      <c r="Q50" s="113"/>
      <c r="R50" s="114">
        <f>R47+R48+R49</f>
        <v>0</v>
      </c>
      <c r="S50" s="115"/>
    </row>
    <row r="51" spans="1:19" ht="20.25" customHeight="1">
      <c r="A51" s="102" t="s">
        <v>64</v>
      </c>
      <c r="B51" s="36"/>
      <c r="C51" s="36"/>
      <c r="D51" s="36"/>
      <c r="E51" s="36"/>
      <c r="F51" s="37"/>
      <c r="G51" s="103" t="s">
        <v>65</v>
      </c>
      <c r="H51" s="36"/>
      <c r="I51" s="36"/>
      <c r="J51" s="36"/>
      <c r="K51" s="36"/>
      <c r="L51" s="66" t="s">
        <v>68</v>
      </c>
      <c r="M51" s="53"/>
      <c r="N51" s="68" t="s">
        <v>69</v>
      </c>
      <c r="O51" s="52"/>
      <c r="P51" s="52"/>
      <c r="Q51" s="52"/>
      <c r="R51" s="116"/>
      <c r="S51" s="55"/>
    </row>
    <row r="52" spans="1:19" ht="20.25" customHeight="1">
      <c r="A52" s="108" t="s">
        <v>20</v>
      </c>
      <c r="B52" s="30"/>
      <c r="C52" s="30"/>
      <c r="D52" s="30"/>
      <c r="E52" s="30"/>
      <c r="F52" s="17"/>
      <c r="G52" s="109"/>
      <c r="H52" s="30"/>
      <c r="I52" s="30"/>
      <c r="J52" s="30"/>
      <c r="K52" s="30"/>
      <c r="L52" s="72">
        <v>27</v>
      </c>
      <c r="M52" s="77" t="s">
        <v>70</v>
      </c>
      <c r="N52" s="40"/>
      <c r="O52" s="40"/>
      <c r="P52" s="40"/>
      <c r="Q52" s="34"/>
      <c r="R52" s="75">
        <v>0</v>
      </c>
      <c r="S52" s="76"/>
    </row>
    <row r="53" spans="1:19" ht="20.25" customHeight="1">
      <c r="A53" s="12"/>
      <c r="B53" s="13"/>
      <c r="C53" s="13"/>
      <c r="D53" s="13"/>
      <c r="E53" s="13"/>
      <c r="F53" s="20"/>
      <c r="G53" s="100"/>
      <c r="H53" s="13"/>
      <c r="I53" s="13"/>
      <c r="J53" s="13"/>
      <c r="K53" s="13"/>
      <c r="L53" s="72">
        <v>28</v>
      </c>
      <c r="M53" s="77" t="s">
        <v>71</v>
      </c>
      <c r="N53" s="40"/>
      <c r="O53" s="40"/>
      <c r="P53" s="40"/>
      <c r="Q53" s="34"/>
      <c r="R53" s="75">
        <v>0</v>
      </c>
      <c r="S53" s="76"/>
    </row>
    <row r="54" spans="1:19" ht="20.25" customHeight="1">
      <c r="A54" s="117" t="s">
        <v>64</v>
      </c>
      <c r="B54" s="45"/>
      <c r="C54" s="45"/>
      <c r="D54" s="45"/>
      <c r="E54" s="45"/>
      <c r="F54" s="118"/>
      <c r="G54" s="119" t="s">
        <v>65</v>
      </c>
      <c r="H54" s="45"/>
      <c r="I54" s="45"/>
      <c r="J54" s="45"/>
      <c r="K54" s="45"/>
      <c r="L54" s="90">
        <v>29</v>
      </c>
      <c r="M54" s="91" t="s">
        <v>72</v>
      </c>
      <c r="N54" s="92"/>
      <c r="O54" s="92"/>
      <c r="P54" s="92"/>
      <c r="Q54" s="93"/>
      <c r="R54" s="59">
        <v>0</v>
      </c>
      <c r="S54" s="120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defaultGridColor="0" colorId="8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1" t="s">
        <v>73</v>
      </c>
      <c r="B1" s="122"/>
      <c r="C1" s="122"/>
      <c r="D1" s="122"/>
      <c r="E1" s="122"/>
    </row>
    <row r="2" spans="1:5" ht="12" customHeight="1">
      <c r="A2" s="123" t="s">
        <v>74</v>
      </c>
      <c r="B2" s="124" t="str">
        <f>'Krycí list'!E5</f>
        <v>Oprava omítek a odstranění vlhkosti</v>
      </c>
      <c r="C2" s="125"/>
      <c r="D2" s="125"/>
      <c r="E2" s="125"/>
    </row>
    <row r="3" spans="1:5" ht="12" customHeight="1">
      <c r="A3" s="123" t="s">
        <v>75</v>
      </c>
      <c r="B3" s="124" t="str">
        <f>'Krycí list'!E7</f>
        <v> </v>
      </c>
      <c r="C3" s="126"/>
      <c r="D3" s="124"/>
      <c r="E3" s="127"/>
    </row>
    <row r="4" spans="1:5" ht="12" customHeight="1">
      <c r="A4" s="123" t="s">
        <v>76</v>
      </c>
      <c r="B4" s="124" t="str">
        <f>'Krycí list'!E9</f>
        <v> </v>
      </c>
      <c r="C4" s="126"/>
      <c r="D4" s="124"/>
      <c r="E4" s="127"/>
    </row>
    <row r="5" spans="1:5" ht="12" customHeight="1">
      <c r="A5" s="124" t="s">
        <v>77</v>
      </c>
      <c r="B5" s="124" t="str">
        <f>'Krycí list'!P5</f>
        <v> </v>
      </c>
      <c r="C5" s="126"/>
      <c r="D5" s="124"/>
      <c r="E5" s="127"/>
    </row>
    <row r="6" spans="1:5" ht="6" customHeight="1">
      <c r="A6" s="124"/>
      <c r="B6" s="124"/>
      <c r="C6" s="126"/>
      <c r="D6" s="124"/>
      <c r="E6" s="127"/>
    </row>
    <row r="7" spans="1:5" ht="12" customHeight="1">
      <c r="A7" s="124" t="s">
        <v>78</v>
      </c>
      <c r="B7" s="124" t="str">
        <f>'Krycí list'!E26</f>
        <v> </v>
      </c>
      <c r="C7" s="126"/>
      <c r="D7" s="124"/>
      <c r="E7" s="127"/>
    </row>
    <row r="8" spans="1:5" ht="12" customHeight="1">
      <c r="A8" s="124" t="s">
        <v>79</v>
      </c>
      <c r="B8" s="124" t="str">
        <f>'Krycí list'!E28</f>
        <v> </v>
      </c>
      <c r="C8" s="126"/>
      <c r="D8" s="124"/>
      <c r="E8" s="127"/>
    </row>
    <row r="9" spans="1:5" ht="12" customHeight="1">
      <c r="A9" s="124" t="s">
        <v>80</v>
      </c>
      <c r="B9" s="128">
        <v>42298</v>
      </c>
      <c r="C9" s="126"/>
      <c r="D9" s="124"/>
      <c r="E9" s="127"/>
    </row>
    <row r="10" spans="1:5" ht="6" customHeight="1">
      <c r="A10" s="122"/>
      <c r="B10" s="122"/>
      <c r="C10" s="122"/>
      <c r="D10" s="122"/>
      <c r="E10" s="122"/>
    </row>
    <row r="11" spans="1:5" ht="12" customHeight="1">
      <c r="A11" s="129" t="s">
        <v>81</v>
      </c>
      <c r="B11" s="130" t="s">
        <v>82</v>
      </c>
      <c r="C11" s="131" t="s">
        <v>83</v>
      </c>
      <c r="D11" s="132" t="s">
        <v>84</v>
      </c>
      <c r="E11" s="131" t="s">
        <v>85</v>
      </c>
    </row>
    <row r="12" spans="1:5" ht="12" customHeight="1">
      <c r="A12" s="133">
        <v>1</v>
      </c>
      <c r="B12" s="134">
        <v>2</v>
      </c>
      <c r="C12" s="135">
        <v>3</v>
      </c>
      <c r="D12" s="136">
        <v>4</v>
      </c>
      <c r="E12" s="135">
        <v>5</v>
      </c>
    </row>
    <row r="13" spans="1:5" ht="3.75" customHeight="1">
      <c r="A13" s="137"/>
      <c r="B13" s="138"/>
      <c r="C13" s="138"/>
      <c r="D13" s="138"/>
      <c r="E13" s="139"/>
    </row>
    <row r="14" spans="1:5" s="144" customFormat="1" ht="12.75" customHeight="1">
      <c r="A14" s="140" t="str">
        <f>Rozpocet!D14</f>
        <v>HSV</v>
      </c>
      <c r="B14" s="141" t="str">
        <f>Rozpocet!E14</f>
        <v>Práce a dodávky HSV</v>
      </c>
      <c r="C14" s="142">
        <f>Rozpocet!I14</f>
        <v>0</v>
      </c>
      <c r="D14" s="143">
        <f>Rozpocet!K14</f>
        <v>15.576144500000003</v>
      </c>
      <c r="E14" s="143">
        <f>Rozpocet!M14</f>
        <v>17.318896</v>
      </c>
    </row>
    <row r="15" spans="1:5" s="144" customFormat="1" ht="12.75" customHeight="1">
      <c r="A15" s="145" t="str">
        <f>Rozpocet!D15</f>
        <v>3</v>
      </c>
      <c r="B15" s="146" t="str">
        <f>Rozpocet!E15</f>
        <v>Svislé a kompletní konstrukce</v>
      </c>
      <c r="C15" s="147">
        <f>Rozpocet!I15</f>
        <v>0</v>
      </c>
      <c r="D15" s="148">
        <f>Rozpocet!K15</f>
        <v>0.079014</v>
      </c>
      <c r="E15" s="148">
        <f>Rozpocet!M15</f>
        <v>0.005496</v>
      </c>
    </row>
    <row r="16" spans="1:5" s="144" customFormat="1" ht="12.75" customHeight="1">
      <c r="A16" s="145" t="str">
        <f>Rozpocet!D19</f>
        <v>6</v>
      </c>
      <c r="B16" s="146" t="str">
        <f>Rozpocet!E19</f>
        <v>Úpravy povrchů, podlahy a osazování výplní</v>
      </c>
      <c r="C16" s="147">
        <f>Rozpocet!I19</f>
        <v>0</v>
      </c>
      <c r="D16" s="148">
        <f>Rozpocet!K19</f>
        <v>15.487230500000003</v>
      </c>
      <c r="E16" s="148">
        <f>Rozpocet!M19</f>
        <v>0</v>
      </c>
    </row>
    <row r="17" spans="1:5" s="144" customFormat="1" ht="12.75" customHeight="1">
      <c r="A17" s="145" t="str">
        <f>Rozpocet!D36</f>
        <v>9</v>
      </c>
      <c r="B17" s="146" t="str">
        <f>Rozpocet!E36</f>
        <v>Ostatní konstrukce a práce-bourání</v>
      </c>
      <c r="C17" s="147">
        <f>Rozpocet!I36</f>
        <v>0</v>
      </c>
      <c r="D17" s="148">
        <f>Rozpocet!K36</f>
        <v>0.009899999999999999</v>
      </c>
      <c r="E17" s="148">
        <f>Rozpocet!M36</f>
        <v>17.313399999999998</v>
      </c>
    </row>
    <row r="18" spans="1:5" s="144" customFormat="1" ht="12.75" customHeight="1">
      <c r="A18" s="145" t="str">
        <f>Rozpocet!D55</f>
        <v>997</v>
      </c>
      <c r="B18" s="146" t="str">
        <f>Rozpocet!E55</f>
        <v>Přesun sutě</v>
      </c>
      <c r="C18" s="147">
        <f>Rozpocet!I55</f>
        <v>0</v>
      </c>
      <c r="D18" s="148">
        <f>Rozpocet!K55</f>
        <v>0</v>
      </c>
      <c r="E18" s="148">
        <f>Rozpocet!M55</f>
        <v>0</v>
      </c>
    </row>
    <row r="19" spans="1:5" s="144" customFormat="1" ht="12.75" customHeight="1">
      <c r="A19" s="145" t="str">
        <f>Rozpocet!D60</f>
        <v>998</v>
      </c>
      <c r="B19" s="146" t="str">
        <f>Rozpocet!E60</f>
        <v>Přesun hmot</v>
      </c>
      <c r="C19" s="147">
        <f>Rozpocet!I60</f>
        <v>0</v>
      </c>
      <c r="D19" s="148">
        <f>Rozpocet!K60</f>
        <v>0</v>
      </c>
      <c r="E19" s="148">
        <f>Rozpocet!M60</f>
        <v>0</v>
      </c>
    </row>
    <row r="20" spans="1:5" s="144" customFormat="1" ht="12.75" customHeight="1">
      <c r="A20" s="140" t="str">
        <f>Rozpocet!D62</f>
        <v>PSV</v>
      </c>
      <c r="B20" s="141" t="str">
        <f>Rozpocet!E62</f>
        <v>Práce a dodávky PSV</v>
      </c>
      <c r="C20" s="142">
        <f>Rozpocet!I62</f>
        <v>0</v>
      </c>
      <c r="D20" s="143">
        <f>Rozpocet!K62</f>
        <v>0.8296605</v>
      </c>
      <c r="E20" s="143">
        <f>Rozpocet!M62</f>
        <v>0.24</v>
      </c>
    </row>
    <row r="21" spans="1:5" s="144" customFormat="1" ht="12.75" customHeight="1">
      <c r="A21" s="145" t="str">
        <f>Rozpocet!D63</f>
        <v>711</v>
      </c>
      <c r="B21" s="146" t="str">
        <f>Rozpocet!E63</f>
        <v>Izolace proti vodě, vlhkosti a plynům</v>
      </c>
      <c r="C21" s="147">
        <f>Rozpocet!I63</f>
        <v>0</v>
      </c>
      <c r="D21" s="148">
        <f>Rozpocet!K63</f>
        <v>0.18744</v>
      </c>
      <c r="E21" s="148">
        <f>Rozpocet!M63</f>
        <v>0</v>
      </c>
    </row>
    <row r="22" spans="1:5" s="144" customFormat="1" ht="12.75" customHeight="1">
      <c r="A22" s="145" t="str">
        <f>Rozpocet!D67</f>
        <v>748</v>
      </c>
      <c r="B22" s="146" t="str">
        <f>Rozpocet!E67</f>
        <v>Elektromontáže - osvětlovací zařízení a svítidla</v>
      </c>
      <c r="C22" s="147">
        <f>Rozpocet!I67</f>
        <v>0</v>
      </c>
      <c r="D22" s="148">
        <f>Rozpocet!K67</f>
        <v>0</v>
      </c>
      <c r="E22" s="148">
        <f>Rozpocet!M67</f>
        <v>0</v>
      </c>
    </row>
    <row r="23" spans="1:5" s="144" customFormat="1" ht="12.75" customHeight="1">
      <c r="A23" s="145" t="str">
        <f>Rozpocet!D72</f>
        <v>751</v>
      </c>
      <c r="B23" s="146" t="str">
        <f>Rozpocet!E72</f>
        <v>Vzduchotechnika</v>
      </c>
      <c r="C23" s="147">
        <f>Rozpocet!I72</f>
        <v>0</v>
      </c>
      <c r="D23" s="148">
        <f>Rozpocet!K72</f>
        <v>0</v>
      </c>
      <c r="E23" s="148">
        <f>Rozpocet!M72</f>
        <v>0</v>
      </c>
    </row>
    <row r="24" spans="1:5" s="144" customFormat="1" ht="12.75" customHeight="1">
      <c r="A24" s="145" t="str">
        <f>Rozpocet!D74</f>
        <v>766</v>
      </c>
      <c r="B24" s="146" t="str">
        <f>Rozpocet!E74</f>
        <v>Konstrukce truhlářské</v>
      </c>
      <c r="C24" s="147">
        <f>Rozpocet!I74</f>
        <v>0</v>
      </c>
      <c r="D24" s="148">
        <f>Rozpocet!K74</f>
        <v>0</v>
      </c>
      <c r="E24" s="148">
        <f>Rozpocet!M74</f>
        <v>0.24</v>
      </c>
    </row>
    <row r="25" spans="1:5" s="144" customFormat="1" ht="12.75" customHeight="1">
      <c r="A25" s="145" t="str">
        <f>Rozpocet!D76</f>
        <v>771</v>
      </c>
      <c r="B25" s="146" t="str">
        <f>Rozpocet!E76</f>
        <v>Podlahy z dlaždic</v>
      </c>
      <c r="C25" s="147">
        <f>Rozpocet!I76</f>
        <v>0</v>
      </c>
      <c r="D25" s="148">
        <f>Rozpocet!K76</f>
        <v>0.16718</v>
      </c>
      <c r="E25" s="148">
        <f>Rozpocet!M76</f>
        <v>0</v>
      </c>
    </row>
    <row r="26" spans="1:5" s="144" customFormat="1" ht="12.75" customHeight="1">
      <c r="A26" s="145" t="str">
        <f>Rozpocet!D79</f>
        <v>781</v>
      </c>
      <c r="B26" s="146" t="str">
        <f>Rozpocet!E79</f>
        <v>Dokončovací práce - obklady keramické</v>
      </c>
      <c r="C26" s="147">
        <f>Rozpocet!I79</f>
        <v>0</v>
      </c>
      <c r="D26" s="148">
        <f>Rozpocet!K79</f>
        <v>0.218768</v>
      </c>
      <c r="E26" s="148">
        <f>Rozpocet!M79</f>
        <v>0</v>
      </c>
    </row>
    <row r="27" spans="1:5" s="144" customFormat="1" ht="12.75" customHeight="1">
      <c r="A27" s="145" t="str">
        <f>Rozpocet!D86</f>
        <v>783</v>
      </c>
      <c r="B27" s="146" t="str">
        <f>Rozpocet!E86</f>
        <v>Dokončovací práce - nátěry</v>
      </c>
      <c r="C27" s="147">
        <f>Rozpocet!I86</f>
        <v>0</v>
      </c>
      <c r="D27" s="148">
        <f>Rozpocet!K86</f>
        <v>0.020410000000000005</v>
      </c>
      <c r="E27" s="148">
        <f>Rozpocet!M86</f>
        <v>0</v>
      </c>
    </row>
    <row r="28" spans="1:5" s="144" customFormat="1" ht="12.75" customHeight="1">
      <c r="A28" s="145" t="str">
        <f>Rozpocet!D91</f>
        <v>784</v>
      </c>
      <c r="B28" s="146" t="str">
        <f>Rozpocet!E91</f>
        <v>Dokončovací práce - malby a tapety</v>
      </c>
      <c r="C28" s="147">
        <f>Rozpocet!I91</f>
        <v>0</v>
      </c>
      <c r="D28" s="148">
        <f>Rozpocet!K91</f>
        <v>0.2358625</v>
      </c>
      <c r="E28" s="148">
        <f>Rozpocet!M91</f>
        <v>0</v>
      </c>
    </row>
    <row r="29" spans="1:5" s="144" customFormat="1" ht="12.75" customHeight="1">
      <c r="A29" s="140" t="str">
        <f>Rozpocet!D97</f>
        <v>HZS</v>
      </c>
      <c r="B29" s="141" t="str">
        <f>Rozpocet!E97</f>
        <v>Hodinové zúčtovací sazby</v>
      </c>
      <c r="C29" s="142">
        <f>Rozpocet!I97</f>
        <v>0</v>
      </c>
      <c r="D29" s="143">
        <f>Rozpocet!K97</f>
        <v>0</v>
      </c>
      <c r="E29" s="143">
        <f>Rozpocet!M97</f>
        <v>0</v>
      </c>
    </row>
    <row r="30" spans="1:5" s="144" customFormat="1" ht="12.75" customHeight="1">
      <c r="A30" s="140" t="str">
        <f>Rozpocet!D99</f>
        <v>OST</v>
      </c>
      <c r="B30" s="141" t="str">
        <f>Rozpocet!E99</f>
        <v>Ostatní</v>
      </c>
      <c r="C30" s="142">
        <f>Rozpocet!I99</f>
        <v>0</v>
      </c>
      <c r="D30" s="143">
        <f>Rozpocet!K99</f>
        <v>0</v>
      </c>
      <c r="E30" s="143">
        <f>Rozpocet!M99</f>
        <v>0</v>
      </c>
    </row>
    <row r="31" spans="2:5" s="149" customFormat="1" ht="12.75" customHeight="1">
      <c r="B31" s="150" t="s">
        <v>86</v>
      </c>
      <c r="C31" s="151">
        <f>Rozpocet!I101</f>
        <v>0</v>
      </c>
      <c r="D31" s="152">
        <f>Rozpocet!K101</f>
        <v>16.405805000000004</v>
      </c>
      <c r="E31" s="152">
        <f>Rozpocet!M101</f>
        <v>17.558895999999997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showGridLines="0" defaultGridColor="0" colorId="8" workbookViewId="0" topLeftCell="A1">
      <pane ySplit="13" topLeftCell="A59" activePane="bottomLeft" state="frozen"/>
      <selection pane="topLeft" activeCell="A1" sqref="A1"/>
      <selection pane="bottomLeft" activeCell="H100" sqref="H10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5.851562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1" t="s">
        <v>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3" t="s">
        <v>74</v>
      </c>
      <c r="B2" s="124"/>
      <c r="C2" s="124" t="str">
        <f>'Krycí list'!E5</f>
        <v>Oprava omítek a odstranění vlhkosti</v>
      </c>
      <c r="D2" s="124"/>
      <c r="E2" s="124"/>
      <c r="F2" s="124"/>
      <c r="G2" s="124"/>
      <c r="H2" s="124"/>
      <c r="I2" s="124"/>
      <c r="J2" s="124"/>
      <c r="K2" s="124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3" t="s">
        <v>75</v>
      </c>
      <c r="B3" s="124"/>
      <c r="C3" s="124" t="str">
        <f>'Krycí list'!E7</f>
        <v> </v>
      </c>
      <c r="D3" s="124"/>
      <c r="E3" s="124"/>
      <c r="F3" s="124"/>
      <c r="G3" s="124"/>
      <c r="H3" s="124"/>
      <c r="I3" s="124"/>
      <c r="J3" s="124"/>
      <c r="K3" s="124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3" t="s">
        <v>76</v>
      </c>
      <c r="B4" s="124"/>
      <c r="C4" s="124" t="str">
        <f>'Krycí list'!E9</f>
        <v> </v>
      </c>
      <c r="D4" s="124"/>
      <c r="E4" s="124"/>
      <c r="F4" s="124"/>
      <c r="G4" s="124"/>
      <c r="H4" s="124"/>
      <c r="I4" s="124"/>
      <c r="J4" s="124"/>
      <c r="K4" s="124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4" t="s">
        <v>88</v>
      </c>
      <c r="B5" s="124"/>
      <c r="C5" s="124" t="str">
        <f>'Krycí list'!P5</f>
        <v> </v>
      </c>
      <c r="D5" s="124"/>
      <c r="E5" s="124"/>
      <c r="F5" s="124"/>
      <c r="G5" s="124"/>
      <c r="H5" s="124"/>
      <c r="I5" s="124"/>
      <c r="J5" s="124"/>
      <c r="K5" s="124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4" t="s">
        <v>78</v>
      </c>
      <c r="B7" s="124"/>
      <c r="C7" s="124" t="str">
        <f>'Krycí list'!E26</f>
        <v> </v>
      </c>
      <c r="D7" s="124"/>
      <c r="E7" s="124"/>
      <c r="F7" s="124"/>
      <c r="G7" s="124"/>
      <c r="H7" s="124"/>
      <c r="I7" s="124"/>
      <c r="J7" s="124"/>
      <c r="K7" s="124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4" t="s">
        <v>79</v>
      </c>
      <c r="B8" s="124"/>
      <c r="C8" s="124" t="str">
        <f>'Krycí list'!E28</f>
        <v> </v>
      </c>
      <c r="D8" s="124"/>
      <c r="E8" s="124"/>
      <c r="F8" s="124"/>
      <c r="G8" s="124"/>
      <c r="H8" s="124"/>
      <c r="I8" s="124"/>
      <c r="J8" s="124"/>
      <c r="K8" s="124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4" t="s">
        <v>80</v>
      </c>
      <c r="B9" s="124"/>
      <c r="C9" s="128">
        <v>42298</v>
      </c>
      <c r="D9" s="124"/>
      <c r="E9" s="124"/>
      <c r="F9" s="124"/>
      <c r="G9" s="124"/>
      <c r="H9" s="124"/>
      <c r="I9" s="124"/>
      <c r="J9" s="124"/>
      <c r="K9" s="124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9" t="s">
        <v>89</v>
      </c>
      <c r="B11" s="130" t="s">
        <v>90</v>
      </c>
      <c r="C11" s="130" t="s">
        <v>91</v>
      </c>
      <c r="D11" s="130" t="s">
        <v>92</v>
      </c>
      <c r="E11" s="130" t="s">
        <v>82</v>
      </c>
      <c r="F11" s="130" t="s">
        <v>93</v>
      </c>
      <c r="G11" s="130" t="s">
        <v>94</v>
      </c>
      <c r="H11" s="130" t="s">
        <v>95</v>
      </c>
      <c r="I11" s="130" t="s">
        <v>83</v>
      </c>
      <c r="J11" s="130" t="s">
        <v>96</v>
      </c>
      <c r="K11" s="130" t="s">
        <v>84</v>
      </c>
      <c r="L11" s="130" t="s">
        <v>97</v>
      </c>
      <c r="M11" s="130" t="s">
        <v>98</v>
      </c>
      <c r="N11" s="130" t="s">
        <v>99</v>
      </c>
      <c r="O11" s="155" t="s">
        <v>100</v>
      </c>
      <c r="P11" s="156" t="s">
        <v>101</v>
      </c>
      <c r="Q11" s="130"/>
      <c r="R11" s="130"/>
      <c r="S11" s="130"/>
      <c r="T11" s="157" t="s">
        <v>102</v>
      </c>
      <c r="U11" s="158"/>
    </row>
    <row r="12" spans="1:21" ht="11.25" customHeight="1">
      <c r="A12" s="133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  <c r="J12" s="134"/>
      <c r="K12" s="134"/>
      <c r="L12" s="134"/>
      <c r="M12" s="134"/>
      <c r="N12" s="134">
        <v>10</v>
      </c>
      <c r="O12" s="159">
        <v>11</v>
      </c>
      <c r="P12" s="160">
        <v>12</v>
      </c>
      <c r="Q12" s="134"/>
      <c r="R12" s="134"/>
      <c r="S12" s="134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44" customFormat="1" ht="12.75" customHeight="1">
      <c r="A14" s="163"/>
      <c r="B14" s="164" t="s">
        <v>61</v>
      </c>
      <c r="C14" s="163"/>
      <c r="D14" s="163" t="s">
        <v>40</v>
      </c>
      <c r="E14" s="163" t="s">
        <v>103</v>
      </c>
      <c r="F14" s="163"/>
      <c r="G14" s="163"/>
      <c r="H14" s="163"/>
      <c r="I14" s="165">
        <f>I15+I19+I36+I55+I60</f>
        <v>0</v>
      </c>
      <c r="J14" s="163"/>
      <c r="K14" s="166">
        <f>K15+K19+K36+K55+K60</f>
        <v>15.576144500000003</v>
      </c>
      <c r="L14" s="163"/>
      <c r="M14" s="166">
        <f>M15+M19+M36+M55+M60</f>
        <v>17.318896</v>
      </c>
      <c r="N14" s="163"/>
      <c r="P14" s="141" t="s">
        <v>104</v>
      </c>
    </row>
    <row r="15" spans="2:16" s="144" customFormat="1" ht="12.75" customHeight="1">
      <c r="B15" s="145" t="s">
        <v>61</v>
      </c>
      <c r="D15" s="146" t="s">
        <v>105</v>
      </c>
      <c r="E15" s="146" t="s">
        <v>106</v>
      </c>
      <c r="I15" s="147">
        <f>SUM(I16:I18)</f>
        <v>0</v>
      </c>
      <c r="K15" s="148">
        <f>SUM(K16:K18)</f>
        <v>0.079014</v>
      </c>
      <c r="M15" s="148">
        <f>SUM(M16:M18)</f>
        <v>0.005496</v>
      </c>
      <c r="P15" s="146" t="s">
        <v>107</v>
      </c>
    </row>
    <row r="16" spans="1:16" s="13" customFormat="1" ht="24" customHeight="1">
      <c r="A16" s="167" t="s">
        <v>107</v>
      </c>
      <c r="B16" s="167" t="s">
        <v>108</v>
      </c>
      <c r="C16" s="167" t="s">
        <v>109</v>
      </c>
      <c r="D16" s="168" t="s">
        <v>110</v>
      </c>
      <c r="E16" s="169" t="s">
        <v>111</v>
      </c>
      <c r="F16" s="167" t="s">
        <v>112</v>
      </c>
      <c r="G16" s="170">
        <v>40.4</v>
      </c>
      <c r="H16" s="171"/>
      <c r="I16" s="171">
        <f>ROUND(G16*H16,2)</f>
        <v>0</v>
      </c>
      <c r="J16" s="172">
        <v>0.00041</v>
      </c>
      <c r="K16" s="170">
        <f>G16*J16</f>
        <v>0.016564</v>
      </c>
      <c r="L16" s="172">
        <v>4E-05</v>
      </c>
      <c r="M16" s="170">
        <f>G16*L16</f>
        <v>0.001616</v>
      </c>
      <c r="N16" s="173">
        <v>21</v>
      </c>
      <c r="O16" s="174">
        <v>4</v>
      </c>
      <c r="P16" s="13" t="s">
        <v>113</v>
      </c>
    </row>
    <row r="17" spans="1:16" s="13" customFormat="1" ht="24" customHeight="1">
      <c r="A17" s="167" t="s">
        <v>113</v>
      </c>
      <c r="B17" s="167" t="s">
        <v>108</v>
      </c>
      <c r="C17" s="167" t="s">
        <v>109</v>
      </c>
      <c r="D17" s="168" t="s">
        <v>114</v>
      </c>
      <c r="E17" s="169" t="s">
        <v>115</v>
      </c>
      <c r="F17" s="167" t="s">
        <v>112</v>
      </c>
      <c r="G17" s="170">
        <v>86</v>
      </c>
      <c r="H17" s="171"/>
      <c r="I17" s="171">
        <f>ROUND(G17*H17,2)</f>
        <v>0</v>
      </c>
      <c r="J17" s="172">
        <v>0.00062</v>
      </c>
      <c r="K17" s="170">
        <f>G17*J17</f>
        <v>0.05332</v>
      </c>
      <c r="L17" s="172">
        <v>4E-05</v>
      </c>
      <c r="M17" s="170">
        <f>G17*L17</f>
        <v>0.0034400000000000003</v>
      </c>
      <c r="N17" s="173">
        <v>21</v>
      </c>
      <c r="O17" s="174">
        <v>4</v>
      </c>
      <c r="P17" s="13" t="s">
        <v>113</v>
      </c>
    </row>
    <row r="18" spans="1:16" s="13" customFormat="1" ht="24" customHeight="1">
      <c r="A18" s="167" t="s">
        <v>105</v>
      </c>
      <c r="B18" s="167" t="s">
        <v>108</v>
      </c>
      <c r="C18" s="167" t="s">
        <v>109</v>
      </c>
      <c r="D18" s="168" t="s">
        <v>116</v>
      </c>
      <c r="E18" s="169" t="s">
        <v>117</v>
      </c>
      <c r="F18" s="167" t="s">
        <v>112</v>
      </c>
      <c r="G18" s="170">
        <v>11</v>
      </c>
      <c r="H18" s="171"/>
      <c r="I18" s="171">
        <f>ROUND(G18*H18,2)</f>
        <v>0</v>
      </c>
      <c r="J18" s="172">
        <v>0.00083</v>
      </c>
      <c r="K18" s="170">
        <f>G18*J18</f>
        <v>0.00913</v>
      </c>
      <c r="L18" s="172">
        <v>4E-05</v>
      </c>
      <c r="M18" s="170">
        <f>G18*L18</f>
        <v>0.00044</v>
      </c>
      <c r="N18" s="173">
        <v>21</v>
      </c>
      <c r="O18" s="174">
        <v>4</v>
      </c>
      <c r="P18" s="13" t="s">
        <v>113</v>
      </c>
    </row>
    <row r="19" spans="2:16" s="144" customFormat="1" ht="12.75" customHeight="1">
      <c r="B19" s="145" t="s">
        <v>61</v>
      </c>
      <c r="D19" s="146" t="s">
        <v>118</v>
      </c>
      <c r="E19" s="146" t="s">
        <v>119</v>
      </c>
      <c r="I19" s="147">
        <f>SUM(I20:I35)</f>
        <v>0</v>
      </c>
      <c r="K19" s="148">
        <f>SUM(K20:K35)</f>
        <v>15.487230500000003</v>
      </c>
      <c r="M19" s="148">
        <f>SUM(M20:M35)</f>
        <v>0</v>
      </c>
      <c r="P19" s="146" t="s">
        <v>107</v>
      </c>
    </row>
    <row r="20" spans="1:16" s="13" customFormat="1" ht="24" customHeight="1">
      <c r="A20" s="167" t="s">
        <v>120</v>
      </c>
      <c r="B20" s="167" t="s">
        <v>108</v>
      </c>
      <c r="C20" s="167" t="s">
        <v>121</v>
      </c>
      <c r="D20" s="168" t="s">
        <v>122</v>
      </c>
      <c r="E20" s="169" t="s">
        <v>123</v>
      </c>
      <c r="F20" s="167" t="s">
        <v>124</v>
      </c>
      <c r="G20" s="170">
        <v>236</v>
      </c>
      <c r="H20" s="171"/>
      <c r="I20" s="171">
        <f>ROUND(G20*H20,2)</f>
        <v>0</v>
      </c>
      <c r="J20" s="172">
        <v>0.01838</v>
      </c>
      <c r="K20" s="170">
        <f>G20*J20</f>
        <v>4.33768</v>
      </c>
      <c r="L20" s="172">
        <v>0</v>
      </c>
      <c r="M20" s="170">
        <f>G20*L20</f>
        <v>0</v>
      </c>
      <c r="N20" s="173">
        <v>21</v>
      </c>
      <c r="O20" s="174">
        <v>4</v>
      </c>
      <c r="P20" s="13" t="s">
        <v>113</v>
      </c>
    </row>
    <row r="21" spans="1:16" s="13" customFormat="1" ht="24" customHeight="1">
      <c r="A21" s="167" t="s">
        <v>125</v>
      </c>
      <c r="B21" s="167" t="s">
        <v>108</v>
      </c>
      <c r="C21" s="167" t="s">
        <v>121</v>
      </c>
      <c r="D21" s="168" t="s">
        <v>126</v>
      </c>
      <c r="E21" s="169" t="s">
        <v>127</v>
      </c>
      <c r="F21" s="167" t="s">
        <v>124</v>
      </c>
      <c r="G21" s="170">
        <v>236</v>
      </c>
      <c r="H21" s="171"/>
      <c r="I21" s="171">
        <f>ROUND(G21*H21,2)</f>
        <v>0</v>
      </c>
      <c r="J21" s="172">
        <v>0.021</v>
      </c>
      <c r="K21" s="170">
        <f>G21*J21</f>
        <v>4.956</v>
      </c>
      <c r="L21" s="172">
        <v>0</v>
      </c>
      <c r="M21" s="170">
        <f>G21*L21</f>
        <v>0</v>
      </c>
      <c r="N21" s="173">
        <v>21</v>
      </c>
      <c r="O21" s="174">
        <v>4</v>
      </c>
      <c r="P21" s="13" t="s">
        <v>113</v>
      </c>
    </row>
    <row r="22" spans="1:16" s="13" customFormat="1" ht="24" customHeight="1">
      <c r="A22" s="167" t="s">
        <v>118</v>
      </c>
      <c r="B22" s="167" t="s">
        <v>108</v>
      </c>
      <c r="C22" s="167" t="s">
        <v>109</v>
      </c>
      <c r="D22" s="168" t="s">
        <v>128</v>
      </c>
      <c r="E22" s="169" t="s">
        <v>129</v>
      </c>
      <c r="F22" s="167" t="s">
        <v>124</v>
      </c>
      <c r="G22" s="170">
        <v>10</v>
      </c>
      <c r="H22" s="171"/>
      <c r="I22" s="171">
        <f>ROUND(G22*H22,2)</f>
        <v>0</v>
      </c>
      <c r="J22" s="172">
        <v>0.0426</v>
      </c>
      <c r="K22" s="170">
        <f>G22*J22</f>
        <v>0.426</v>
      </c>
      <c r="L22" s="172">
        <v>0</v>
      </c>
      <c r="M22" s="170">
        <f>G22*L22</f>
        <v>0</v>
      </c>
      <c r="N22" s="173">
        <v>21</v>
      </c>
      <c r="O22" s="174">
        <v>4</v>
      </c>
      <c r="P22" s="13" t="s">
        <v>113</v>
      </c>
    </row>
    <row r="23" spans="1:16" s="13" customFormat="1" ht="13.5" customHeight="1">
      <c r="A23" s="167" t="s">
        <v>130</v>
      </c>
      <c r="B23" s="167" t="s">
        <v>108</v>
      </c>
      <c r="C23" s="167" t="s">
        <v>109</v>
      </c>
      <c r="D23" s="168" t="s">
        <v>131</v>
      </c>
      <c r="E23" s="169" t="s">
        <v>132</v>
      </c>
      <c r="F23" s="167" t="s">
        <v>124</v>
      </c>
      <c r="G23" s="170">
        <v>45</v>
      </c>
      <c r="H23" s="171"/>
      <c r="I23" s="171">
        <f>ROUND(G23*H23,2)</f>
        <v>0</v>
      </c>
      <c r="J23" s="172">
        <v>0.0425</v>
      </c>
      <c r="K23" s="170">
        <f>G23*J23</f>
        <v>1.9125</v>
      </c>
      <c r="L23" s="172">
        <v>0</v>
      </c>
      <c r="M23" s="170">
        <f>G23*L23</f>
        <v>0</v>
      </c>
      <c r="N23" s="173">
        <v>21</v>
      </c>
      <c r="O23" s="174">
        <v>4</v>
      </c>
      <c r="P23" s="13" t="s">
        <v>113</v>
      </c>
    </row>
    <row r="24" spans="1:16" s="13" customFormat="1" ht="13.5" customHeight="1">
      <c r="A24" s="167" t="s">
        <v>133</v>
      </c>
      <c r="B24" s="167" t="s">
        <v>108</v>
      </c>
      <c r="C24" s="167" t="s">
        <v>109</v>
      </c>
      <c r="D24" s="168" t="s">
        <v>134</v>
      </c>
      <c r="E24" s="169" t="s">
        <v>135</v>
      </c>
      <c r="F24" s="167" t="s">
        <v>124</v>
      </c>
      <c r="G24" s="170">
        <v>45</v>
      </c>
      <c r="H24" s="171"/>
      <c r="I24" s="171">
        <f>ROUND(G24*H24,2)</f>
        <v>0</v>
      </c>
      <c r="J24" s="172">
        <v>0.016</v>
      </c>
      <c r="K24" s="170">
        <f>G24*J24</f>
        <v>0.72</v>
      </c>
      <c r="L24" s="172">
        <v>0</v>
      </c>
      <c r="M24" s="170">
        <f>G24*L24</f>
        <v>0</v>
      </c>
      <c r="N24" s="173">
        <v>21</v>
      </c>
      <c r="O24" s="174">
        <v>4</v>
      </c>
      <c r="P24" s="13" t="s">
        <v>113</v>
      </c>
    </row>
    <row r="25" spans="1:16" s="13" customFormat="1" ht="13.5" customHeight="1">
      <c r="A25" s="167" t="s">
        <v>136</v>
      </c>
      <c r="B25" s="167" t="s">
        <v>108</v>
      </c>
      <c r="C25" s="167" t="s">
        <v>109</v>
      </c>
      <c r="D25" s="168" t="s">
        <v>137</v>
      </c>
      <c r="E25" s="169" t="s">
        <v>138</v>
      </c>
      <c r="F25" s="167" t="s">
        <v>124</v>
      </c>
      <c r="G25" s="170">
        <v>8</v>
      </c>
      <c r="H25" s="171"/>
      <c r="I25" s="171">
        <f>ROUND(G25*H25,2)</f>
        <v>0</v>
      </c>
      <c r="J25" s="172">
        <v>0.016</v>
      </c>
      <c r="K25" s="170">
        <f>G25*J25</f>
        <v>0.128</v>
      </c>
      <c r="L25" s="172">
        <v>0</v>
      </c>
      <c r="M25" s="170">
        <f>G25*L25</f>
        <v>0</v>
      </c>
      <c r="N25" s="173">
        <v>21</v>
      </c>
      <c r="O25" s="174">
        <v>4</v>
      </c>
      <c r="P25" s="13" t="s">
        <v>113</v>
      </c>
    </row>
    <row r="26" spans="1:16" s="13" customFormat="1" ht="13.5" customHeight="1">
      <c r="A26" s="167" t="s">
        <v>139</v>
      </c>
      <c r="B26" s="167" t="s">
        <v>108</v>
      </c>
      <c r="C26" s="167" t="s">
        <v>109</v>
      </c>
      <c r="D26" s="168" t="s">
        <v>140</v>
      </c>
      <c r="E26" s="169" t="s">
        <v>141</v>
      </c>
      <c r="F26" s="167" t="s">
        <v>124</v>
      </c>
      <c r="G26" s="170">
        <v>53</v>
      </c>
      <c r="H26" s="171"/>
      <c r="I26" s="171">
        <f>ROUND(G26*H26,2)</f>
        <v>0</v>
      </c>
      <c r="J26" s="172">
        <v>0.0155</v>
      </c>
      <c r="K26" s="170">
        <f>G26*J26</f>
        <v>0.8215</v>
      </c>
      <c r="L26" s="172">
        <v>0</v>
      </c>
      <c r="M26" s="170">
        <f>G26*L26</f>
        <v>0</v>
      </c>
      <c r="N26" s="173">
        <v>21</v>
      </c>
      <c r="O26" s="174">
        <v>4</v>
      </c>
      <c r="P26" s="13" t="s">
        <v>113</v>
      </c>
    </row>
    <row r="27" spans="1:16" s="13" customFormat="1" ht="13.5" customHeight="1">
      <c r="A27" s="167" t="s">
        <v>142</v>
      </c>
      <c r="B27" s="167" t="s">
        <v>108</v>
      </c>
      <c r="C27" s="167" t="s">
        <v>109</v>
      </c>
      <c r="D27" s="168" t="s">
        <v>143</v>
      </c>
      <c r="E27" s="169" t="s">
        <v>144</v>
      </c>
      <c r="F27" s="167" t="s">
        <v>124</v>
      </c>
      <c r="G27" s="170">
        <v>60</v>
      </c>
      <c r="H27" s="171"/>
      <c r="I27" s="171">
        <f>ROUND(G27*H27,2)</f>
        <v>0</v>
      </c>
      <c r="J27" s="172">
        <v>0.0155</v>
      </c>
      <c r="K27" s="170">
        <f>G27*J27</f>
        <v>0.9299999999999999</v>
      </c>
      <c r="L27" s="172">
        <v>0</v>
      </c>
      <c r="M27" s="170">
        <f>G27*L27</f>
        <v>0</v>
      </c>
      <c r="N27" s="173">
        <v>21</v>
      </c>
      <c r="O27" s="174">
        <v>4</v>
      </c>
      <c r="P27" s="13" t="s">
        <v>113</v>
      </c>
    </row>
    <row r="28" spans="1:16" s="13" customFormat="1" ht="13.5" customHeight="1">
      <c r="A28" s="167" t="s">
        <v>145</v>
      </c>
      <c r="B28" s="167" t="s">
        <v>108</v>
      </c>
      <c r="C28" s="167" t="s">
        <v>121</v>
      </c>
      <c r="D28" s="168" t="s">
        <v>146</v>
      </c>
      <c r="E28" s="169" t="s">
        <v>147</v>
      </c>
      <c r="F28" s="167" t="s">
        <v>124</v>
      </c>
      <c r="G28" s="170">
        <v>150</v>
      </c>
      <c r="H28" s="171"/>
      <c r="I28" s="171">
        <f>ROUND(G28*H28,2)</f>
        <v>0</v>
      </c>
      <c r="J28" s="172">
        <v>0.00012</v>
      </c>
      <c r="K28" s="170">
        <f>G28*J28</f>
        <v>0.018000000000000002</v>
      </c>
      <c r="L28" s="172">
        <v>0</v>
      </c>
      <c r="M28" s="170">
        <f>G28*L28</f>
        <v>0</v>
      </c>
      <c r="N28" s="173">
        <v>21</v>
      </c>
      <c r="O28" s="174">
        <v>4</v>
      </c>
      <c r="P28" s="13" t="s">
        <v>113</v>
      </c>
    </row>
    <row r="29" spans="1:16" s="13" customFormat="1" ht="24" customHeight="1">
      <c r="A29" s="167" t="s">
        <v>148</v>
      </c>
      <c r="B29" s="167" t="s">
        <v>108</v>
      </c>
      <c r="C29" s="167" t="s">
        <v>121</v>
      </c>
      <c r="D29" s="168" t="s">
        <v>149</v>
      </c>
      <c r="E29" s="169" t="s">
        <v>150</v>
      </c>
      <c r="F29" s="167" t="s">
        <v>124</v>
      </c>
      <c r="G29" s="170">
        <v>100</v>
      </c>
      <c r="H29" s="171"/>
      <c r="I29" s="171">
        <f>ROUND(G29*H29,2)</f>
        <v>0</v>
      </c>
      <c r="J29" s="172">
        <v>0.00024</v>
      </c>
      <c r="K29" s="170">
        <f>G29*J29</f>
        <v>0.024</v>
      </c>
      <c r="L29" s="172">
        <v>0</v>
      </c>
      <c r="M29" s="170">
        <f>G29*L29</f>
        <v>0</v>
      </c>
      <c r="N29" s="173">
        <v>21</v>
      </c>
      <c r="O29" s="174">
        <v>4</v>
      </c>
      <c r="P29" s="13" t="s">
        <v>113</v>
      </c>
    </row>
    <row r="30" spans="1:16" s="13" customFormat="1" ht="24" customHeight="1">
      <c r="A30" s="167" t="s">
        <v>151</v>
      </c>
      <c r="B30" s="167" t="s">
        <v>108</v>
      </c>
      <c r="C30" s="167" t="s">
        <v>109</v>
      </c>
      <c r="D30" s="168" t="s">
        <v>152</v>
      </c>
      <c r="E30" s="169" t="s">
        <v>153</v>
      </c>
      <c r="F30" s="167" t="s">
        <v>124</v>
      </c>
      <c r="G30" s="170">
        <v>30</v>
      </c>
      <c r="H30" s="171"/>
      <c r="I30" s="171">
        <f>ROUND(G30*H30,2)</f>
        <v>0</v>
      </c>
      <c r="J30" s="172">
        <v>0.02109</v>
      </c>
      <c r="K30" s="170">
        <f>G30*J30</f>
        <v>0.6327</v>
      </c>
      <c r="L30" s="172">
        <v>0</v>
      </c>
      <c r="M30" s="170">
        <f>G30*L30</f>
        <v>0</v>
      </c>
      <c r="N30" s="173">
        <v>21</v>
      </c>
      <c r="O30" s="174">
        <v>4</v>
      </c>
      <c r="P30" s="13" t="s">
        <v>113</v>
      </c>
    </row>
    <row r="31" spans="1:16" s="13" customFormat="1" ht="24" customHeight="1">
      <c r="A31" s="167" t="s">
        <v>154</v>
      </c>
      <c r="B31" s="167" t="s">
        <v>108</v>
      </c>
      <c r="C31" s="167" t="s">
        <v>121</v>
      </c>
      <c r="D31" s="168" t="s">
        <v>155</v>
      </c>
      <c r="E31" s="169" t="s">
        <v>156</v>
      </c>
      <c r="F31" s="167" t="s">
        <v>112</v>
      </c>
      <c r="G31" s="170">
        <v>27</v>
      </c>
      <c r="H31" s="171"/>
      <c r="I31" s="171">
        <f>ROUND(G31*H31,2)</f>
        <v>0</v>
      </c>
      <c r="J31" s="172">
        <v>0</v>
      </c>
      <c r="K31" s="170">
        <f>G31*J31</f>
        <v>0</v>
      </c>
      <c r="L31" s="172">
        <v>0</v>
      </c>
      <c r="M31" s="170">
        <f>G31*L31</f>
        <v>0</v>
      </c>
      <c r="N31" s="173">
        <v>21</v>
      </c>
      <c r="O31" s="174">
        <v>4</v>
      </c>
      <c r="P31" s="13" t="s">
        <v>113</v>
      </c>
    </row>
    <row r="32" spans="1:16" s="13" customFormat="1" ht="13.5" customHeight="1">
      <c r="A32" s="175" t="s">
        <v>157</v>
      </c>
      <c r="B32" s="175" t="s">
        <v>158</v>
      </c>
      <c r="C32" s="175" t="s">
        <v>159</v>
      </c>
      <c r="D32" s="176" t="s">
        <v>160</v>
      </c>
      <c r="E32" s="177" t="s">
        <v>161</v>
      </c>
      <c r="F32" s="175" t="s">
        <v>112</v>
      </c>
      <c r="G32" s="178">
        <v>28.35</v>
      </c>
      <c r="H32" s="179"/>
      <c r="I32" s="179">
        <f>ROUND(G32*H32,2)</f>
        <v>0</v>
      </c>
      <c r="J32" s="180">
        <v>3E-05</v>
      </c>
      <c r="K32" s="178">
        <f>G32*J32</f>
        <v>0.0008505</v>
      </c>
      <c r="L32" s="180">
        <v>0</v>
      </c>
      <c r="M32" s="178">
        <f>G32*L32</f>
        <v>0</v>
      </c>
      <c r="N32" s="181">
        <v>21</v>
      </c>
      <c r="O32" s="182">
        <v>8</v>
      </c>
      <c r="P32" s="183" t="s">
        <v>113</v>
      </c>
    </row>
    <row r="33" spans="1:16" s="13" customFormat="1" ht="13.5" customHeight="1">
      <c r="A33" s="167" t="s">
        <v>162</v>
      </c>
      <c r="B33" s="167" t="s">
        <v>108</v>
      </c>
      <c r="C33" s="167" t="s">
        <v>109</v>
      </c>
      <c r="D33" s="168" t="s">
        <v>163</v>
      </c>
      <c r="E33" s="169" t="s">
        <v>164</v>
      </c>
      <c r="F33" s="167" t="s">
        <v>165</v>
      </c>
      <c r="G33" s="170">
        <v>10</v>
      </c>
      <c r="H33" s="171"/>
      <c r="I33" s="171">
        <f>ROUND(G33*H33,2)</f>
        <v>0</v>
      </c>
      <c r="J33" s="172">
        <v>0.04684</v>
      </c>
      <c r="K33" s="170">
        <f>G33*J33</f>
        <v>0.4684</v>
      </c>
      <c r="L33" s="172">
        <v>0</v>
      </c>
      <c r="M33" s="170">
        <f>G33*L33</f>
        <v>0</v>
      </c>
      <c r="N33" s="173">
        <v>21</v>
      </c>
      <c r="O33" s="174">
        <v>4</v>
      </c>
      <c r="P33" s="13" t="s">
        <v>113</v>
      </c>
    </row>
    <row r="34" spans="1:16" s="13" customFormat="1" ht="13.5" customHeight="1">
      <c r="A34" s="175" t="s">
        <v>166</v>
      </c>
      <c r="B34" s="175" t="s">
        <v>158</v>
      </c>
      <c r="C34" s="175" t="s">
        <v>159</v>
      </c>
      <c r="D34" s="176" t="s">
        <v>167</v>
      </c>
      <c r="E34" s="177" t="s">
        <v>168</v>
      </c>
      <c r="F34" s="175" t="s">
        <v>165</v>
      </c>
      <c r="G34" s="178">
        <v>8</v>
      </c>
      <c r="H34" s="179"/>
      <c r="I34" s="179">
        <f>ROUND(G34*H34,2)</f>
        <v>0</v>
      </c>
      <c r="J34" s="180">
        <v>0.0112</v>
      </c>
      <c r="K34" s="178">
        <f>G34*J34</f>
        <v>0.0896</v>
      </c>
      <c r="L34" s="180">
        <v>0</v>
      </c>
      <c r="M34" s="178">
        <f>G34*L34</f>
        <v>0</v>
      </c>
      <c r="N34" s="181">
        <v>21</v>
      </c>
      <c r="O34" s="182">
        <v>8</v>
      </c>
      <c r="P34" s="183" t="s">
        <v>113</v>
      </c>
    </row>
    <row r="35" spans="1:16" s="13" customFormat="1" ht="13.5" customHeight="1">
      <c r="A35" s="175" t="s">
        <v>169</v>
      </c>
      <c r="B35" s="175" t="s">
        <v>158</v>
      </c>
      <c r="C35" s="175" t="s">
        <v>159</v>
      </c>
      <c r="D35" s="176" t="s">
        <v>170</v>
      </c>
      <c r="E35" s="177" t="s">
        <v>171</v>
      </c>
      <c r="F35" s="175" t="s">
        <v>165</v>
      </c>
      <c r="G35" s="178">
        <v>2</v>
      </c>
      <c r="H35" s="179"/>
      <c r="I35" s="179">
        <f>ROUND(G35*H35,2)</f>
        <v>0</v>
      </c>
      <c r="J35" s="180">
        <v>0.011</v>
      </c>
      <c r="K35" s="178">
        <f>G35*J35</f>
        <v>0.022</v>
      </c>
      <c r="L35" s="180">
        <v>0</v>
      </c>
      <c r="M35" s="178">
        <f>G35*L35</f>
        <v>0</v>
      </c>
      <c r="N35" s="181">
        <v>21</v>
      </c>
      <c r="O35" s="182">
        <v>8</v>
      </c>
      <c r="P35" s="183" t="s">
        <v>113</v>
      </c>
    </row>
    <row r="36" spans="2:16" s="144" customFormat="1" ht="12.75" customHeight="1">
      <c r="B36" s="145" t="s">
        <v>61</v>
      </c>
      <c r="D36" s="146" t="s">
        <v>136</v>
      </c>
      <c r="E36" s="146" t="s">
        <v>172</v>
      </c>
      <c r="I36" s="147">
        <f>SUM(I37:I54)</f>
        <v>0</v>
      </c>
      <c r="K36" s="148">
        <f>SUM(K37:K54)</f>
        <v>0.009899999999999999</v>
      </c>
      <c r="M36" s="148">
        <f>SUM(M37:M54)</f>
        <v>17.313399999999998</v>
      </c>
      <c r="P36" s="146" t="s">
        <v>107</v>
      </c>
    </row>
    <row r="37" spans="1:16" s="13" customFormat="1" ht="13.5" customHeight="1">
      <c r="A37" s="167" t="s">
        <v>173</v>
      </c>
      <c r="B37" s="167" t="s">
        <v>108</v>
      </c>
      <c r="C37" s="167" t="s">
        <v>174</v>
      </c>
      <c r="D37" s="168" t="s">
        <v>175</v>
      </c>
      <c r="E37" s="169" t="s">
        <v>176</v>
      </c>
      <c r="F37" s="167" t="s">
        <v>177</v>
      </c>
      <c r="G37" s="170">
        <v>5</v>
      </c>
      <c r="H37" s="171"/>
      <c r="I37" s="171">
        <f>ROUND(G37*H37,2)</f>
        <v>0</v>
      </c>
      <c r="J37" s="172">
        <v>0</v>
      </c>
      <c r="K37" s="170">
        <f>G37*J37</f>
        <v>0</v>
      </c>
      <c r="L37" s="172">
        <v>0</v>
      </c>
      <c r="M37" s="170">
        <f>G37*L37</f>
        <v>0</v>
      </c>
      <c r="N37" s="173">
        <v>21</v>
      </c>
      <c r="O37" s="174">
        <v>4</v>
      </c>
      <c r="P37" s="13" t="s">
        <v>113</v>
      </c>
    </row>
    <row r="38" spans="1:16" s="13" customFormat="1" ht="24" customHeight="1">
      <c r="A38" s="167" t="s">
        <v>178</v>
      </c>
      <c r="B38" s="167" t="s">
        <v>108</v>
      </c>
      <c r="C38" s="167" t="s">
        <v>174</v>
      </c>
      <c r="D38" s="168" t="s">
        <v>179</v>
      </c>
      <c r="E38" s="169" t="s">
        <v>180</v>
      </c>
      <c r="F38" s="167" t="s">
        <v>177</v>
      </c>
      <c r="G38" s="170">
        <v>1</v>
      </c>
      <c r="H38" s="171"/>
      <c r="I38" s="171">
        <f>ROUND(G38*H38,2)</f>
        <v>0</v>
      </c>
      <c r="J38" s="172">
        <v>0</v>
      </c>
      <c r="K38" s="170">
        <f>G38*J38</f>
        <v>0</v>
      </c>
      <c r="L38" s="172">
        <v>0</v>
      </c>
      <c r="M38" s="170">
        <f>G38*L38</f>
        <v>0</v>
      </c>
      <c r="N38" s="173">
        <v>21</v>
      </c>
      <c r="O38" s="174">
        <v>4</v>
      </c>
      <c r="P38" s="13" t="s">
        <v>113</v>
      </c>
    </row>
    <row r="39" spans="1:16" s="13" customFormat="1" ht="13.5" customHeight="1">
      <c r="A39" s="167" t="s">
        <v>181</v>
      </c>
      <c r="B39" s="167" t="s">
        <v>108</v>
      </c>
      <c r="C39" s="167" t="s">
        <v>174</v>
      </c>
      <c r="D39" s="168" t="s">
        <v>182</v>
      </c>
      <c r="E39" s="169" t="s">
        <v>183</v>
      </c>
      <c r="F39" s="167" t="s">
        <v>177</v>
      </c>
      <c r="G39" s="170">
        <v>1</v>
      </c>
      <c r="H39" s="171"/>
      <c r="I39" s="171">
        <f>ROUND(G39*H39,2)</f>
        <v>0</v>
      </c>
      <c r="J39" s="172">
        <v>0</v>
      </c>
      <c r="K39" s="170">
        <f>G39*J39</f>
        <v>0</v>
      </c>
      <c r="L39" s="172">
        <v>0</v>
      </c>
      <c r="M39" s="170">
        <f>G39*L39</f>
        <v>0</v>
      </c>
      <c r="N39" s="173">
        <v>21</v>
      </c>
      <c r="O39" s="174">
        <v>4</v>
      </c>
      <c r="P39" s="13" t="s">
        <v>113</v>
      </c>
    </row>
    <row r="40" spans="1:16" s="13" customFormat="1" ht="13.5" customHeight="1">
      <c r="A40" s="167" t="s">
        <v>184</v>
      </c>
      <c r="B40" s="167" t="s">
        <v>108</v>
      </c>
      <c r="C40" s="167" t="s">
        <v>174</v>
      </c>
      <c r="D40" s="168" t="s">
        <v>185</v>
      </c>
      <c r="E40" s="169" t="s">
        <v>186</v>
      </c>
      <c r="F40" s="167" t="s">
        <v>112</v>
      </c>
      <c r="G40" s="170">
        <v>1</v>
      </c>
      <c r="H40" s="171"/>
      <c r="I40" s="171">
        <f>ROUND(G40*H40,2)</f>
        <v>0</v>
      </c>
      <c r="J40" s="172">
        <v>0</v>
      </c>
      <c r="K40" s="170">
        <f>G40*J40</f>
        <v>0</v>
      </c>
      <c r="L40" s="172">
        <v>0</v>
      </c>
      <c r="M40" s="170">
        <f>G40*L40</f>
        <v>0</v>
      </c>
      <c r="N40" s="173">
        <v>21</v>
      </c>
      <c r="O40" s="174">
        <v>4</v>
      </c>
      <c r="P40" s="13" t="s">
        <v>113</v>
      </c>
    </row>
    <row r="41" spans="1:16" s="13" customFormat="1" ht="13.5" customHeight="1">
      <c r="A41" s="167" t="s">
        <v>187</v>
      </c>
      <c r="B41" s="167" t="s">
        <v>108</v>
      </c>
      <c r="C41" s="167" t="s">
        <v>174</v>
      </c>
      <c r="D41" s="168" t="s">
        <v>188</v>
      </c>
      <c r="E41" s="169" t="s">
        <v>189</v>
      </c>
      <c r="F41" s="167" t="s">
        <v>112</v>
      </c>
      <c r="G41" s="170">
        <v>6</v>
      </c>
      <c r="H41" s="171"/>
      <c r="I41" s="171">
        <f>ROUND(G41*H41,2)</f>
        <v>0</v>
      </c>
      <c r="J41" s="172">
        <v>0</v>
      </c>
      <c r="K41" s="170">
        <f>G41*J41</f>
        <v>0</v>
      </c>
      <c r="L41" s="172">
        <v>0</v>
      </c>
      <c r="M41" s="170">
        <f>G41*L41</f>
        <v>0</v>
      </c>
      <c r="N41" s="173">
        <v>21</v>
      </c>
      <c r="O41" s="174">
        <v>4</v>
      </c>
      <c r="P41" s="13" t="s">
        <v>113</v>
      </c>
    </row>
    <row r="42" spans="1:16" s="13" customFormat="1" ht="24" customHeight="1">
      <c r="A42" s="167" t="s">
        <v>190</v>
      </c>
      <c r="B42" s="167" t="s">
        <v>108</v>
      </c>
      <c r="C42" s="167" t="s">
        <v>174</v>
      </c>
      <c r="D42" s="168" t="s">
        <v>191</v>
      </c>
      <c r="E42" s="169" t="s">
        <v>192</v>
      </c>
      <c r="F42" s="167" t="s">
        <v>177</v>
      </c>
      <c r="G42" s="170">
        <v>1</v>
      </c>
      <c r="H42" s="171"/>
      <c r="I42" s="171">
        <f>ROUND(G42*H42,2)</f>
        <v>0</v>
      </c>
      <c r="J42" s="172">
        <v>0</v>
      </c>
      <c r="K42" s="170">
        <f>G42*J42</f>
        <v>0</v>
      </c>
      <c r="L42" s="172">
        <v>0</v>
      </c>
      <c r="M42" s="170">
        <f>G42*L42</f>
        <v>0</v>
      </c>
      <c r="N42" s="173">
        <v>21</v>
      </c>
      <c r="O42" s="174">
        <v>4</v>
      </c>
      <c r="P42" s="13" t="s">
        <v>113</v>
      </c>
    </row>
    <row r="43" spans="1:16" s="13" customFormat="1" ht="24" customHeight="1">
      <c r="A43" s="167" t="s">
        <v>193</v>
      </c>
      <c r="B43" s="167" t="s">
        <v>108</v>
      </c>
      <c r="C43" s="167" t="s">
        <v>174</v>
      </c>
      <c r="D43" s="168" t="s">
        <v>194</v>
      </c>
      <c r="E43" s="169" t="s">
        <v>195</v>
      </c>
      <c r="F43" s="167" t="s">
        <v>177</v>
      </c>
      <c r="G43" s="170">
        <v>1</v>
      </c>
      <c r="H43" s="171"/>
      <c r="I43" s="171">
        <f>ROUND(G43*H43,2)</f>
        <v>0</v>
      </c>
      <c r="J43" s="172">
        <v>0</v>
      </c>
      <c r="K43" s="170">
        <f>G43*J43</f>
        <v>0</v>
      </c>
      <c r="L43" s="172">
        <v>0</v>
      </c>
      <c r="M43" s="170">
        <f>G43*L43</f>
        <v>0</v>
      </c>
      <c r="N43" s="173">
        <v>21</v>
      </c>
      <c r="O43" s="174">
        <v>4</v>
      </c>
      <c r="P43" s="13" t="s">
        <v>113</v>
      </c>
    </row>
    <row r="44" spans="1:16" s="13" customFormat="1" ht="13.5" customHeight="1">
      <c r="A44" s="167" t="s">
        <v>196</v>
      </c>
      <c r="B44" s="167" t="s">
        <v>108</v>
      </c>
      <c r="C44" s="167" t="s">
        <v>174</v>
      </c>
      <c r="D44" s="168" t="s">
        <v>197</v>
      </c>
      <c r="E44" s="169" t="s">
        <v>198</v>
      </c>
      <c r="F44" s="167" t="s">
        <v>177</v>
      </c>
      <c r="G44" s="170">
        <v>1</v>
      </c>
      <c r="H44" s="171"/>
      <c r="I44" s="171">
        <f>ROUND(G44*H44,2)</f>
        <v>0</v>
      </c>
      <c r="J44" s="172">
        <v>0</v>
      </c>
      <c r="K44" s="170">
        <f>G44*J44</f>
        <v>0</v>
      </c>
      <c r="L44" s="172">
        <v>0</v>
      </c>
      <c r="M44" s="170">
        <f>G44*L44</f>
        <v>0</v>
      </c>
      <c r="N44" s="173">
        <v>21</v>
      </c>
      <c r="O44" s="174">
        <v>4</v>
      </c>
      <c r="P44" s="13" t="s">
        <v>113</v>
      </c>
    </row>
    <row r="45" spans="1:16" s="13" customFormat="1" ht="13.5" customHeight="1">
      <c r="A45" s="167" t="s">
        <v>199</v>
      </c>
      <c r="B45" s="167" t="s">
        <v>108</v>
      </c>
      <c r="C45" s="167" t="s">
        <v>174</v>
      </c>
      <c r="D45" s="168" t="s">
        <v>200</v>
      </c>
      <c r="E45" s="169" t="s">
        <v>201</v>
      </c>
      <c r="F45" s="167" t="s">
        <v>177</v>
      </c>
      <c r="G45" s="170">
        <v>1</v>
      </c>
      <c r="H45" s="171"/>
      <c r="I45" s="171">
        <f>ROUND(G45*H45,2)</f>
        <v>0</v>
      </c>
      <c r="J45" s="172">
        <v>0</v>
      </c>
      <c r="K45" s="170">
        <f>G45*J45</f>
        <v>0</v>
      </c>
      <c r="L45" s="172">
        <v>0</v>
      </c>
      <c r="M45" s="170">
        <f>G45*L45</f>
        <v>0</v>
      </c>
      <c r="N45" s="173">
        <v>21</v>
      </c>
      <c r="O45" s="174">
        <v>4</v>
      </c>
      <c r="P45" s="13" t="s">
        <v>113</v>
      </c>
    </row>
    <row r="46" spans="1:16" s="13" customFormat="1" ht="24" customHeight="1">
      <c r="A46" s="167" t="s">
        <v>202</v>
      </c>
      <c r="B46" s="167" t="s">
        <v>108</v>
      </c>
      <c r="C46" s="167" t="s">
        <v>203</v>
      </c>
      <c r="D46" s="168" t="s">
        <v>204</v>
      </c>
      <c r="E46" s="169" t="s">
        <v>205</v>
      </c>
      <c r="F46" s="167" t="s">
        <v>124</v>
      </c>
      <c r="G46" s="170">
        <v>30</v>
      </c>
      <c r="H46" s="171"/>
      <c r="I46" s="171">
        <f>ROUND(G46*H46,2)</f>
        <v>0</v>
      </c>
      <c r="J46" s="172">
        <v>0.00013</v>
      </c>
      <c r="K46" s="170">
        <f>G46*J46</f>
        <v>0.0039</v>
      </c>
      <c r="L46" s="172">
        <v>0</v>
      </c>
      <c r="M46" s="170">
        <f>G46*L46</f>
        <v>0</v>
      </c>
      <c r="N46" s="173">
        <v>21</v>
      </c>
      <c r="O46" s="174">
        <v>4</v>
      </c>
      <c r="P46" s="13" t="s">
        <v>113</v>
      </c>
    </row>
    <row r="47" spans="1:16" s="13" customFormat="1" ht="13.5" customHeight="1">
      <c r="A47" s="167" t="s">
        <v>206</v>
      </c>
      <c r="B47" s="167" t="s">
        <v>108</v>
      </c>
      <c r="C47" s="167" t="s">
        <v>121</v>
      </c>
      <c r="D47" s="168" t="s">
        <v>207</v>
      </c>
      <c r="E47" s="169" t="s">
        <v>208</v>
      </c>
      <c r="F47" s="167" t="s">
        <v>124</v>
      </c>
      <c r="G47" s="170">
        <v>150</v>
      </c>
      <c r="H47" s="171"/>
      <c r="I47" s="171">
        <f>ROUND(G47*H47,2)</f>
        <v>0</v>
      </c>
      <c r="J47" s="172">
        <v>4E-05</v>
      </c>
      <c r="K47" s="170">
        <f>G47*J47</f>
        <v>0.006</v>
      </c>
      <c r="L47" s="172">
        <v>0</v>
      </c>
      <c r="M47" s="170">
        <f>G47*L47</f>
        <v>0</v>
      </c>
      <c r="N47" s="173">
        <v>21</v>
      </c>
      <c r="O47" s="174">
        <v>4</v>
      </c>
      <c r="P47" s="13" t="s">
        <v>113</v>
      </c>
    </row>
    <row r="48" spans="1:16" s="13" customFormat="1" ht="13.5" customHeight="1">
      <c r="A48" s="167" t="s">
        <v>209</v>
      </c>
      <c r="B48" s="167" t="s">
        <v>108</v>
      </c>
      <c r="C48" s="167" t="s">
        <v>210</v>
      </c>
      <c r="D48" s="168" t="s">
        <v>211</v>
      </c>
      <c r="E48" s="169" t="s">
        <v>212</v>
      </c>
      <c r="F48" s="167" t="s">
        <v>112</v>
      </c>
      <c r="G48" s="170">
        <v>65</v>
      </c>
      <c r="H48" s="171"/>
      <c r="I48" s="171">
        <f>ROUND(G48*H48,2)</f>
        <v>0</v>
      </c>
      <c r="J48" s="172">
        <v>0</v>
      </c>
      <c r="K48" s="170">
        <f>G48*J48</f>
        <v>0</v>
      </c>
      <c r="L48" s="172">
        <v>0.009</v>
      </c>
      <c r="M48" s="170">
        <f>G48*L48</f>
        <v>0.585</v>
      </c>
      <c r="N48" s="173">
        <v>21</v>
      </c>
      <c r="O48" s="174">
        <v>4</v>
      </c>
      <c r="P48" s="13" t="s">
        <v>113</v>
      </c>
    </row>
    <row r="49" spans="1:16" s="13" customFormat="1" ht="13.5" customHeight="1">
      <c r="A49" s="167" t="s">
        <v>213</v>
      </c>
      <c r="B49" s="167" t="s">
        <v>108</v>
      </c>
      <c r="C49" s="167" t="s">
        <v>210</v>
      </c>
      <c r="D49" s="168" t="s">
        <v>214</v>
      </c>
      <c r="E49" s="169" t="s">
        <v>215</v>
      </c>
      <c r="F49" s="167" t="s">
        <v>124</v>
      </c>
      <c r="G49" s="170">
        <v>16</v>
      </c>
      <c r="H49" s="171"/>
      <c r="I49" s="171">
        <f>ROUND(G49*H49,2)</f>
        <v>0</v>
      </c>
      <c r="J49" s="172">
        <v>0</v>
      </c>
      <c r="K49" s="170">
        <f>G49*J49</f>
        <v>0</v>
      </c>
      <c r="L49" s="172">
        <v>0.076</v>
      </c>
      <c r="M49" s="170">
        <f>G49*L49</f>
        <v>1.216</v>
      </c>
      <c r="N49" s="173">
        <v>21</v>
      </c>
      <c r="O49" s="174">
        <v>4</v>
      </c>
      <c r="P49" s="13" t="s">
        <v>113</v>
      </c>
    </row>
    <row r="50" spans="1:16" s="13" customFormat="1" ht="24" customHeight="1">
      <c r="A50" s="167" t="s">
        <v>216</v>
      </c>
      <c r="B50" s="167" t="s">
        <v>108</v>
      </c>
      <c r="C50" s="167" t="s">
        <v>210</v>
      </c>
      <c r="D50" s="168" t="s">
        <v>217</v>
      </c>
      <c r="E50" s="169" t="s">
        <v>218</v>
      </c>
      <c r="F50" s="167" t="s">
        <v>165</v>
      </c>
      <c r="G50" s="170">
        <v>4</v>
      </c>
      <c r="H50" s="171"/>
      <c r="I50" s="171">
        <f>ROUND(G50*H50,2)</f>
        <v>0</v>
      </c>
      <c r="J50" s="172">
        <v>0</v>
      </c>
      <c r="K50" s="170">
        <f>G50*J50</f>
        <v>0</v>
      </c>
      <c r="L50" s="172">
        <v>0.154</v>
      </c>
      <c r="M50" s="170">
        <f>G50*L50</f>
        <v>0.616</v>
      </c>
      <c r="N50" s="173">
        <v>21</v>
      </c>
      <c r="O50" s="174">
        <v>16</v>
      </c>
      <c r="P50" s="13" t="s">
        <v>113</v>
      </c>
    </row>
    <row r="51" spans="1:16" s="13" customFormat="1" ht="24" customHeight="1">
      <c r="A51" s="167" t="s">
        <v>219</v>
      </c>
      <c r="B51" s="167" t="s">
        <v>108</v>
      </c>
      <c r="C51" s="167" t="s">
        <v>210</v>
      </c>
      <c r="D51" s="168" t="s">
        <v>220</v>
      </c>
      <c r="E51" s="169" t="s">
        <v>221</v>
      </c>
      <c r="F51" s="167" t="s">
        <v>124</v>
      </c>
      <c r="G51" s="170">
        <v>281</v>
      </c>
      <c r="H51" s="171"/>
      <c r="I51" s="171">
        <f>ROUND(G51*H51,2)</f>
        <v>0</v>
      </c>
      <c r="J51" s="172">
        <v>0</v>
      </c>
      <c r="K51" s="170">
        <f>G51*J51</f>
        <v>0</v>
      </c>
      <c r="L51" s="172">
        <v>0.046</v>
      </c>
      <c r="M51" s="170">
        <f>G51*L51</f>
        <v>12.926</v>
      </c>
      <c r="N51" s="173">
        <v>21</v>
      </c>
      <c r="O51" s="174">
        <v>4</v>
      </c>
      <c r="P51" s="13" t="s">
        <v>113</v>
      </c>
    </row>
    <row r="52" spans="1:16" s="13" customFormat="1" ht="13.5" customHeight="1">
      <c r="A52" s="167" t="s">
        <v>222</v>
      </c>
      <c r="B52" s="167" t="s">
        <v>108</v>
      </c>
      <c r="C52" s="167" t="s">
        <v>210</v>
      </c>
      <c r="D52" s="168" t="s">
        <v>223</v>
      </c>
      <c r="E52" s="169" t="s">
        <v>224</v>
      </c>
      <c r="F52" s="167" t="s">
        <v>124</v>
      </c>
      <c r="G52" s="170">
        <v>8</v>
      </c>
      <c r="H52" s="171"/>
      <c r="I52" s="171">
        <f>ROUND(G52*H52,2)</f>
        <v>0</v>
      </c>
      <c r="J52" s="172">
        <v>0</v>
      </c>
      <c r="K52" s="170">
        <f>G52*J52</f>
        <v>0</v>
      </c>
      <c r="L52" s="172">
        <v>0.061</v>
      </c>
      <c r="M52" s="170">
        <f>G52*L52</f>
        <v>0.488</v>
      </c>
      <c r="N52" s="173">
        <v>21</v>
      </c>
      <c r="O52" s="174">
        <v>4</v>
      </c>
      <c r="P52" s="13" t="s">
        <v>113</v>
      </c>
    </row>
    <row r="53" spans="1:16" s="13" customFormat="1" ht="24" customHeight="1">
      <c r="A53" s="167" t="s">
        <v>225</v>
      </c>
      <c r="B53" s="167" t="s">
        <v>108</v>
      </c>
      <c r="C53" s="167" t="s">
        <v>210</v>
      </c>
      <c r="D53" s="168" t="s">
        <v>226</v>
      </c>
      <c r="E53" s="169" t="s">
        <v>227</v>
      </c>
      <c r="F53" s="167" t="s">
        <v>124</v>
      </c>
      <c r="G53" s="170">
        <v>8.8</v>
      </c>
      <c r="H53" s="171"/>
      <c r="I53" s="171">
        <f>ROUND(G53*H53,2)</f>
        <v>0</v>
      </c>
      <c r="J53" s="172">
        <v>0</v>
      </c>
      <c r="K53" s="170">
        <f>G53*J53</f>
        <v>0</v>
      </c>
      <c r="L53" s="172">
        <v>0.068</v>
      </c>
      <c r="M53" s="170">
        <f>G53*L53</f>
        <v>0.5984</v>
      </c>
      <c r="N53" s="173">
        <v>21</v>
      </c>
      <c r="O53" s="174">
        <v>4</v>
      </c>
      <c r="P53" s="13" t="s">
        <v>113</v>
      </c>
    </row>
    <row r="54" spans="1:16" s="13" customFormat="1" ht="24" customHeight="1">
      <c r="A54" s="167" t="s">
        <v>228</v>
      </c>
      <c r="B54" s="167" t="s">
        <v>108</v>
      </c>
      <c r="C54" s="167" t="s">
        <v>210</v>
      </c>
      <c r="D54" s="168" t="s">
        <v>229</v>
      </c>
      <c r="E54" s="169" t="s">
        <v>230</v>
      </c>
      <c r="F54" s="167" t="s">
        <v>124</v>
      </c>
      <c r="G54" s="170">
        <v>13</v>
      </c>
      <c r="H54" s="171"/>
      <c r="I54" s="171">
        <f>ROUND(G54*H54,2)</f>
        <v>0</v>
      </c>
      <c r="J54" s="172">
        <v>0</v>
      </c>
      <c r="K54" s="170">
        <f>G54*J54</f>
        <v>0</v>
      </c>
      <c r="L54" s="172">
        <v>0.068</v>
      </c>
      <c r="M54" s="170">
        <f>G54*L54</f>
        <v>0.8840000000000001</v>
      </c>
      <c r="N54" s="173">
        <v>21</v>
      </c>
      <c r="O54" s="174">
        <v>4</v>
      </c>
      <c r="P54" s="13" t="s">
        <v>113</v>
      </c>
    </row>
    <row r="55" spans="2:16" s="144" customFormat="1" ht="12.75" customHeight="1">
      <c r="B55" s="145" t="s">
        <v>61</v>
      </c>
      <c r="D55" s="146" t="s">
        <v>231</v>
      </c>
      <c r="E55" s="146" t="s">
        <v>232</v>
      </c>
      <c r="I55" s="147">
        <f>SUM(I56:I59)</f>
        <v>0</v>
      </c>
      <c r="K55" s="148">
        <f>SUM(K56:K59)</f>
        <v>0</v>
      </c>
      <c r="M55" s="148">
        <f>SUM(M56:M59)</f>
        <v>0</v>
      </c>
      <c r="P55" s="146" t="s">
        <v>107</v>
      </c>
    </row>
    <row r="56" spans="1:16" s="13" customFormat="1" ht="13.5" customHeight="1">
      <c r="A56" s="167" t="s">
        <v>233</v>
      </c>
      <c r="B56" s="167" t="s">
        <v>108</v>
      </c>
      <c r="C56" s="167" t="s">
        <v>210</v>
      </c>
      <c r="D56" s="168" t="s">
        <v>234</v>
      </c>
      <c r="E56" s="169" t="s">
        <v>235</v>
      </c>
      <c r="F56" s="167" t="s">
        <v>236</v>
      </c>
      <c r="G56" s="170">
        <v>17.559</v>
      </c>
      <c r="H56" s="171"/>
      <c r="I56" s="171">
        <f>ROUND(G56*H56,2)</f>
        <v>0</v>
      </c>
      <c r="J56" s="172">
        <v>0</v>
      </c>
      <c r="K56" s="170">
        <f>G56*J56</f>
        <v>0</v>
      </c>
      <c r="L56" s="172">
        <v>0</v>
      </c>
      <c r="M56" s="170">
        <f>G56*L56</f>
        <v>0</v>
      </c>
      <c r="N56" s="173">
        <v>21</v>
      </c>
      <c r="O56" s="174">
        <v>4</v>
      </c>
      <c r="P56" s="13" t="s">
        <v>113</v>
      </c>
    </row>
    <row r="57" spans="1:16" s="13" customFormat="1" ht="24" customHeight="1">
      <c r="A57" s="167" t="s">
        <v>237</v>
      </c>
      <c r="B57" s="167" t="s">
        <v>108</v>
      </c>
      <c r="C57" s="167" t="s">
        <v>210</v>
      </c>
      <c r="D57" s="168" t="s">
        <v>238</v>
      </c>
      <c r="E57" s="169" t="s">
        <v>239</v>
      </c>
      <c r="F57" s="167" t="s">
        <v>236</v>
      </c>
      <c r="G57" s="170">
        <v>17.559</v>
      </c>
      <c r="H57" s="171"/>
      <c r="I57" s="171">
        <f>ROUND(G57*H57,2)</f>
        <v>0</v>
      </c>
      <c r="J57" s="172">
        <v>0</v>
      </c>
      <c r="K57" s="170">
        <f>G57*J57</f>
        <v>0</v>
      </c>
      <c r="L57" s="172">
        <v>0</v>
      </c>
      <c r="M57" s="170">
        <f>G57*L57</f>
        <v>0</v>
      </c>
      <c r="N57" s="173">
        <v>21</v>
      </c>
      <c r="O57" s="174">
        <v>4</v>
      </c>
      <c r="P57" s="13" t="s">
        <v>113</v>
      </c>
    </row>
    <row r="58" spans="1:16" s="13" customFormat="1" ht="13.5" customHeight="1">
      <c r="A58" s="167" t="s">
        <v>240</v>
      </c>
      <c r="B58" s="167" t="s">
        <v>108</v>
      </c>
      <c r="C58" s="167" t="s">
        <v>210</v>
      </c>
      <c r="D58" s="168" t="s">
        <v>241</v>
      </c>
      <c r="E58" s="169" t="s">
        <v>242</v>
      </c>
      <c r="F58" s="167" t="s">
        <v>236</v>
      </c>
      <c r="G58" s="170">
        <v>17.559</v>
      </c>
      <c r="H58" s="171"/>
      <c r="I58" s="171">
        <f>ROUND(G58*H58,2)</f>
        <v>0</v>
      </c>
      <c r="J58" s="172">
        <v>0</v>
      </c>
      <c r="K58" s="170">
        <f>G58*J58</f>
        <v>0</v>
      </c>
      <c r="L58" s="172">
        <v>0</v>
      </c>
      <c r="M58" s="170">
        <f>G58*L58</f>
        <v>0</v>
      </c>
      <c r="N58" s="173">
        <v>21</v>
      </c>
      <c r="O58" s="174">
        <v>4</v>
      </c>
      <c r="P58" s="13" t="s">
        <v>113</v>
      </c>
    </row>
    <row r="59" spans="1:16" s="13" customFormat="1" ht="24" customHeight="1">
      <c r="A59" s="167" t="s">
        <v>243</v>
      </c>
      <c r="B59" s="167" t="s">
        <v>108</v>
      </c>
      <c r="C59" s="167" t="s">
        <v>210</v>
      </c>
      <c r="D59" s="168" t="s">
        <v>244</v>
      </c>
      <c r="E59" s="169" t="s">
        <v>245</v>
      </c>
      <c r="F59" s="167" t="s">
        <v>236</v>
      </c>
      <c r="G59" s="170">
        <v>17.559</v>
      </c>
      <c r="H59" s="171"/>
      <c r="I59" s="171">
        <f>ROUND(G59*H59,2)</f>
        <v>0</v>
      </c>
      <c r="J59" s="172">
        <v>0</v>
      </c>
      <c r="K59" s="170">
        <f>G59*J59</f>
        <v>0</v>
      </c>
      <c r="L59" s="172">
        <v>0</v>
      </c>
      <c r="M59" s="170">
        <f>G59*L59</f>
        <v>0</v>
      </c>
      <c r="N59" s="173">
        <v>21</v>
      </c>
      <c r="O59" s="174">
        <v>4</v>
      </c>
      <c r="P59" s="13" t="s">
        <v>113</v>
      </c>
    </row>
    <row r="60" spans="2:16" s="144" customFormat="1" ht="12.75" customHeight="1">
      <c r="B60" s="145" t="s">
        <v>61</v>
      </c>
      <c r="D60" s="146" t="s">
        <v>246</v>
      </c>
      <c r="E60" s="146" t="s">
        <v>247</v>
      </c>
      <c r="I60" s="147">
        <f>I61</f>
        <v>0</v>
      </c>
      <c r="K60" s="148">
        <f>K61</f>
        <v>0</v>
      </c>
      <c r="M60" s="148">
        <f>M61</f>
        <v>0</v>
      </c>
      <c r="P60" s="146" t="s">
        <v>107</v>
      </c>
    </row>
    <row r="61" spans="1:16" s="13" customFormat="1" ht="13.5" customHeight="1">
      <c r="A61" s="167" t="s">
        <v>248</v>
      </c>
      <c r="B61" s="167" t="s">
        <v>108</v>
      </c>
      <c r="C61" s="167" t="s">
        <v>121</v>
      </c>
      <c r="D61" s="168" t="s">
        <v>249</v>
      </c>
      <c r="E61" s="169" t="s">
        <v>250</v>
      </c>
      <c r="F61" s="167" t="s">
        <v>236</v>
      </c>
      <c r="G61" s="170">
        <v>15.576</v>
      </c>
      <c r="H61" s="171"/>
      <c r="I61" s="171">
        <f>ROUND(G61*H61,2)</f>
        <v>0</v>
      </c>
      <c r="J61" s="172">
        <v>0</v>
      </c>
      <c r="K61" s="170">
        <f>G61*J61</f>
        <v>0</v>
      </c>
      <c r="L61" s="172">
        <v>0</v>
      </c>
      <c r="M61" s="170">
        <f>G61*L61</f>
        <v>0</v>
      </c>
      <c r="N61" s="173">
        <v>21</v>
      </c>
      <c r="O61" s="174">
        <v>4</v>
      </c>
      <c r="P61" s="13" t="s">
        <v>113</v>
      </c>
    </row>
    <row r="62" spans="2:16" s="144" customFormat="1" ht="12.75" customHeight="1">
      <c r="B62" s="140" t="s">
        <v>61</v>
      </c>
      <c r="D62" s="141" t="s">
        <v>48</v>
      </c>
      <c r="E62" s="141" t="s">
        <v>251</v>
      </c>
      <c r="I62" s="142">
        <f>I63+I67+I72+I74+I76+I79+I86+I91</f>
        <v>0</v>
      </c>
      <c r="K62" s="143">
        <f>K63+K67+K72+K74+K76+K79+K86+K91</f>
        <v>0.8296605</v>
      </c>
      <c r="M62" s="143">
        <f>M63+M67+M72+M74+M76+M79+M86+M91</f>
        <v>0.24</v>
      </c>
      <c r="P62" s="141" t="s">
        <v>104</v>
      </c>
    </row>
    <row r="63" spans="2:16" s="144" customFormat="1" ht="12.75" customHeight="1">
      <c r="B63" s="145" t="s">
        <v>61</v>
      </c>
      <c r="D63" s="146" t="s">
        <v>252</v>
      </c>
      <c r="E63" s="146" t="s">
        <v>253</v>
      </c>
      <c r="I63" s="147">
        <f>SUM(I64:I66)</f>
        <v>0</v>
      </c>
      <c r="K63" s="148">
        <f>SUM(K64:K66)</f>
        <v>0.18744</v>
      </c>
      <c r="M63" s="148">
        <f>SUM(M64:M66)</f>
        <v>0</v>
      </c>
      <c r="P63" s="146" t="s">
        <v>107</v>
      </c>
    </row>
    <row r="64" spans="1:16" s="13" customFormat="1" ht="24" customHeight="1">
      <c r="A64" s="167" t="s">
        <v>254</v>
      </c>
      <c r="B64" s="167" t="s">
        <v>108</v>
      </c>
      <c r="C64" s="167" t="s">
        <v>252</v>
      </c>
      <c r="D64" s="168" t="s">
        <v>255</v>
      </c>
      <c r="E64" s="169" t="s">
        <v>256</v>
      </c>
      <c r="F64" s="167" t="s">
        <v>124</v>
      </c>
      <c r="G64" s="170">
        <v>236</v>
      </c>
      <c r="H64" s="171"/>
      <c r="I64" s="171">
        <f>ROUND(G64*H64,2)</f>
        <v>0</v>
      </c>
      <c r="J64" s="172">
        <v>0.00064</v>
      </c>
      <c r="K64" s="170">
        <f>G64*J64</f>
        <v>0.15104</v>
      </c>
      <c r="L64" s="172">
        <v>0</v>
      </c>
      <c r="M64" s="170">
        <f>G64*L64</f>
        <v>0</v>
      </c>
      <c r="N64" s="173">
        <v>21</v>
      </c>
      <c r="O64" s="174">
        <v>16</v>
      </c>
      <c r="P64" s="13" t="s">
        <v>113</v>
      </c>
    </row>
    <row r="65" spans="1:16" s="13" customFormat="1" ht="13.5" customHeight="1">
      <c r="A65" s="167" t="s">
        <v>257</v>
      </c>
      <c r="B65" s="167" t="s">
        <v>108</v>
      </c>
      <c r="C65" s="167" t="s">
        <v>252</v>
      </c>
      <c r="D65" s="168" t="s">
        <v>258</v>
      </c>
      <c r="E65" s="169" t="s">
        <v>259</v>
      </c>
      <c r="F65" s="167" t="s">
        <v>112</v>
      </c>
      <c r="G65" s="170">
        <v>182</v>
      </c>
      <c r="H65" s="171"/>
      <c r="I65" s="171">
        <f>ROUND(G65*H65,2)</f>
        <v>0</v>
      </c>
      <c r="J65" s="172">
        <v>0.0002</v>
      </c>
      <c r="K65" s="170">
        <f>G65*J65</f>
        <v>0.0364</v>
      </c>
      <c r="L65" s="172">
        <v>0</v>
      </c>
      <c r="M65" s="170">
        <f>G65*L65</f>
        <v>0</v>
      </c>
      <c r="N65" s="173">
        <v>21</v>
      </c>
      <c r="O65" s="174">
        <v>16</v>
      </c>
      <c r="P65" s="13" t="s">
        <v>113</v>
      </c>
    </row>
    <row r="66" spans="1:16" s="13" customFormat="1" ht="24" customHeight="1">
      <c r="A66" s="167" t="s">
        <v>260</v>
      </c>
      <c r="B66" s="167" t="s">
        <v>108</v>
      </c>
      <c r="C66" s="167" t="s">
        <v>252</v>
      </c>
      <c r="D66" s="168" t="s">
        <v>261</v>
      </c>
      <c r="E66" s="169" t="s">
        <v>262</v>
      </c>
      <c r="F66" s="167" t="s">
        <v>236</v>
      </c>
      <c r="G66" s="170">
        <v>0.187</v>
      </c>
      <c r="H66" s="171"/>
      <c r="I66" s="171">
        <f>ROUND(G66*H66,2)</f>
        <v>0</v>
      </c>
      <c r="J66" s="172">
        <v>0</v>
      </c>
      <c r="K66" s="170">
        <f>G66*J66</f>
        <v>0</v>
      </c>
      <c r="L66" s="172">
        <v>0</v>
      </c>
      <c r="M66" s="170">
        <f>G66*L66</f>
        <v>0</v>
      </c>
      <c r="N66" s="173">
        <v>21</v>
      </c>
      <c r="O66" s="174">
        <v>16</v>
      </c>
      <c r="P66" s="13" t="s">
        <v>113</v>
      </c>
    </row>
    <row r="67" spans="2:16" s="144" customFormat="1" ht="12.75" customHeight="1">
      <c r="B67" s="145" t="s">
        <v>61</v>
      </c>
      <c r="D67" s="146" t="s">
        <v>263</v>
      </c>
      <c r="E67" s="146" t="s">
        <v>264</v>
      </c>
      <c r="I67" s="147">
        <f>SUM(I68:I71)</f>
        <v>0</v>
      </c>
      <c r="K67" s="148">
        <f>SUM(K68:K71)</f>
        <v>0</v>
      </c>
      <c r="M67" s="148">
        <f>SUM(M68:M71)</f>
        <v>0</v>
      </c>
      <c r="P67" s="146" t="s">
        <v>107</v>
      </c>
    </row>
    <row r="68" spans="1:16" s="13" customFormat="1" ht="24" customHeight="1">
      <c r="A68" s="167" t="s">
        <v>265</v>
      </c>
      <c r="B68" s="167" t="s">
        <v>108</v>
      </c>
      <c r="C68" s="167" t="s">
        <v>174</v>
      </c>
      <c r="D68" s="168" t="s">
        <v>266</v>
      </c>
      <c r="E68" s="169" t="s">
        <v>267</v>
      </c>
      <c r="F68" s="167" t="s">
        <v>268</v>
      </c>
      <c r="G68" s="170">
        <v>16</v>
      </c>
      <c r="H68" s="171"/>
      <c r="I68" s="171">
        <f>ROUND(G68*H68,2)</f>
        <v>0</v>
      </c>
      <c r="J68" s="172">
        <v>0</v>
      </c>
      <c r="K68" s="170">
        <f>G68*J68</f>
        <v>0</v>
      </c>
      <c r="L68" s="172">
        <v>0</v>
      </c>
      <c r="M68" s="170">
        <f>G68*L68</f>
        <v>0</v>
      </c>
      <c r="N68" s="173">
        <v>21</v>
      </c>
      <c r="O68" s="174">
        <v>16</v>
      </c>
      <c r="P68" s="13" t="s">
        <v>113</v>
      </c>
    </row>
    <row r="69" spans="1:16" s="13" customFormat="1" ht="13.5" customHeight="1">
      <c r="A69" s="167" t="s">
        <v>269</v>
      </c>
      <c r="B69" s="167" t="s">
        <v>108</v>
      </c>
      <c r="C69" s="167" t="s">
        <v>174</v>
      </c>
      <c r="D69" s="168" t="s">
        <v>270</v>
      </c>
      <c r="E69" s="169" t="s">
        <v>271</v>
      </c>
      <c r="F69" s="167" t="s">
        <v>112</v>
      </c>
      <c r="G69" s="170">
        <v>30</v>
      </c>
      <c r="H69" s="171"/>
      <c r="I69" s="171">
        <f>ROUND(G69*H69,2)</f>
        <v>0</v>
      </c>
      <c r="J69" s="172">
        <v>0</v>
      </c>
      <c r="K69" s="170">
        <f>G69*J69</f>
        <v>0</v>
      </c>
      <c r="L69" s="172">
        <v>0</v>
      </c>
      <c r="M69" s="170">
        <f>G69*L69</f>
        <v>0</v>
      </c>
      <c r="N69" s="173">
        <v>21</v>
      </c>
      <c r="O69" s="174">
        <v>16</v>
      </c>
      <c r="P69" s="13" t="s">
        <v>113</v>
      </c>
    </row>
    <row r="70" spans="1:16" s="13" customFormat="1" ht="13.5" customHeight="1">
      <c r="A70" s="167" t="s">
        <v>272</v>
      </c>
      <c r="B70" s="167" t="s">
        <v>108</v>
      </c>
      <c r="C70" s="167" t="s">
        <v>174</v>
      </c>
      <c r="D70" s="168" t="s">
        <v>273</v>
      </c>
      <c r="E70" s="169" t="s">
        <v>274</v>
      </c>
      <c r="F70" s="167" t="s">
        <v>177</v>
      </c>
      <c r="G70" s="170">
        <v>4</v>
      </c>
      <c r="H70" s="171"/>
      <c r="I70" s="171">
        <f>ROUND(G70*H70,2)</f>
        <v>0</v>
      </c>
      <c r="J70" s="172">
        <v>0</v>
      </c>
      <c r="K70" s="170">
        <f>G70*J70</f>
        <v>0</v>
      </c>
      <c r="L70" s="172">
        <v>0</v>
      </c>
      <c r="M70" s="170">
        <f>G70*L70</f>
        <v>0</v>
      </c>
      <c r="N70" s="173">
        <v>21</v>
      </c>
      <c r="O70" s="174">
        <v>16</v>
      </c>
      <c r="P70" s="13" t="s">
        <v>113</v>
      </c>
    </row>
    <row r="71" spans="1:16" s="13" customFormat="1" ht="24" customHeight="1">
      <c r="A71" s="167" t="s">
        <v>275</v>
      </c>
      <c r="B71" s="167" t="s">
        <v>108</v>
      </c>
      <c r="C71" s="167" t="s">
        <v>174</v>
      </c>
      <c r="D71" s="168" t="s">
        <v>276</v>
      </c>
      <c r="E71" s="169" t="s">
        <v>277</v>
      </c>
      <c r="F71" s="167" t="s">
        <v>112</v>
      </c>
      <c r="G71" s="170">
        <v>40</v>
      </c>
      <c r="H71" s="171"/>
      <c r="I71" s="171">
        <f>ROUND(G71*H71,2)</f>
        <v>0</v>
      </c>
      <c r="J71" s="172">
        <v>0</v>
      </c>
      <c r="K71" s="170">
        <f>G71*J71</f>
        <v>0</v>
      </c>
      <c r="L71" s="172">
        <v>0</v>
      </c>
      <c r="M71" s="170">
        <f>G71*L71</f>
        <v>0</v>
      </c>
      <c r="N71" s="173">
        <v>21</v>
      </c>
      <c r="O71" s="174">
        <v>16</v>
      </c>
      <c r="P71" s="13" t="s">
        <v>113</v>
      </c>
    </row>
    <row r="72" spans="2:16" s="144" customFormat="1" ht="12.75" customHeight="1">
      <c r="B72" s="145" t="s">
        <v>61</v>
      </c>
      <c r="D72" s="146" t="s">
        <v>278</v>
      </c>
      <c r="E72" s="146" t="s">
        <v>279</v>
      </c>
      <c r="I72" s="147">
        <f>I73</f>
        <v>0</v>
      </c>
      <c r="K72" s="148">
        <f>K73</f>
        <v>0</v>
      </c>
      <c r="M72" s="148">
        <f>M73</f>
        <v>0</v>
      </c>
      <c r="P72" s="146" t="s">
        <v>107</v>
      </c>
    </row>
    <row r="73" spans="1:16" s="13" customFormat="1" ht="24" customHeight="1">
      <c r="A73" s="167" t="s">
        <v>280</v>
      </c>
      <c r="B73" s="167" t="s">
        <v>108</v>
      </c>
      <c r="C73" s="167" t="s">
        <v>174</v>
      </c>
      <c r="D73" s="168" t="s">
        <v>281</v>
      </c>
      <c r="E73" s="169" t="s">
        <v>282</v>
      </c>
      <c r="F73" s="167" t="s">
        <v>112</v>
      </c>
      <c r="G73" s="170">
        <v>4</v>
      </c>
      <c r="H73" s="171"/>
      <c r="I73" s="171">
        <f>ROUND(G73*H73,2)</f>
        <v>0</v>
      </c>
      <c r="J73" s="172">
        <v>0</v>
      </c>
      <c r="K73" s="170">
        <f>G73*J73</f>
        <v>0</v>
      </c>
      <c r="L73" s="172">
        <v>0</v>
      </c>
      <c r="M73" s="170">
        <f>G73*L73</f>
        <v>0</v>
      </c>
      <c r="N73" s="173">
        <v>21</v>
      </c>
      <c r="O73" s="174">
        <v>16</v>
      </c>
      <c r="P73" s="13" t="s">
        <v>113</v>
      </c>
    </row>
    <row r="74" spans="2:16" s="144" customFormat="1" ht="12.75" customHeight="1">
      <c r="B74" s="145" t="s">
        <v>61</v>
      </c>
      <c r="D74" s="146" t="s">
        <v>283</v>
      </c>
      <c r="E74" s="146" t="s">
        <v>284</v>
      </c>
      <c r="I74" s="147">
        <f>I75</f>
        <v>0</v>
      </c>
      <c r="K74" s="148">
        <f>K75</f>
        <v>0</v>
      </c>
      <c r="M74" s="148">
        <f>M75</f>
        <v>0.24</v>
      </c>
      <c r="P74" s="146" t="s">
        <v>107</v>
      </c>
    </row>
    <row r="75" spans="1:16" s="13" customFormat="1" ht="13.5" customHeight="1">
      <c r="A75" s="167" t="s">
        <v>285</v>
      </c>
      <c r="B75" s="167" t="s">
        <v>108</v>
      </c>
      <c r="C75" s="167" t="s">
        <v>283</v>
      </c>
      <c r="D75" s="168" t="s">
        <v>286</v>
      </c>
      <c r="E75" s="169" t="s">
        <v>287</v>
      </c>
      <c r="F75" s="167" t="s">
        <v>165</v>
      </c>
      <c r="G75" s="170">
        <v>10</v>
      </c>
      <c r="H75" s="171"/>
      <c r="I75" s="171">
        <f>ROUND(G75*H75,2)</f>
        <v>0</v>
      </c>
      <c r="J75" s="172">
        <v>0</v>
      </c>
      <c r="K75" s="170">
        <f>G75*J75</f>
        <v>0</v>
      </c>
      <c r="L75" s="172">
        <v>0.024</v>
      </c>
      <c r="M75" s="170">
        <f>G75*L75</f>
        <v>0.24</v>
      </c>
      <c r="N75" s="173">
        <v>21</v>
      </c>
      <c r="O75" s="174">
        <v>16</v>
      </c>
      <c r="P75" s="13" t="s">
        <v>113</v>
      </c>
    </row>
    <row r="76" spans="2:16" s="144" customFormat="1" ht="12.75" customHeight="1">
      <c r="B76" s="145" t="s">
        <v>61</v>
      </c>
      <c r="D76" s="146" t="s">
        <v>288</v>
      </c>
      <c r="E76" s="146" t="s">
        <v>289</v>
      </c>
      <c r="I76" s="147">
        <f>SUM(I77:I78)</f>
        <v>0</v>
      </c>
      <c r="K76" s="148">
        <f>SUM(K77:K78)</f>
        <v>0.16718</v>
      </c>
      <c r="M76" s="148">
        <f>SUM(M77:M78)</f>
        <v>0</v>
      </c>
      <c r="P76" s="146" t="s">
        <v>107</v>
      </c>
    </row>
    <row r="77" spans="1:16" s="13" customFormat="1" ht="13.5" customHeight="1">
      <c r="A77" s="167" t="s">
        <v>290</v>
      </c>
      <c r="B77" s="167" t="s">
        <v>108</v>
      </c>
      <c r="C77" s="167" t="s">
        <v>288</v>
      </c>
      <c r="D77" s="168" t="s">
        <v>291</v>
      </c>
      <c r="E77" s="169" t="s">
        <v>292</v>
      </c>
      <c r="F77" s="167" t="s">
        <v>112</v>
      </c>
      <c r="G77" s="170">
        <v>65</v>
      </c>
      <c r="H77" s="171"/>
      <c r="I77" s="171">
        <f>ROUND(G77*H77,2)</f>
        <v>0</v>
      </c>
      <c r="J77" s="172">
        <v>0.00046</v>
      </c>
      <c r="K77" s="170">
        <f>G77*J77</f>
        <v>0.0299</v>
      </c>
      <c r="L77" s="172">
        <v>0</v>
      </c>
      <c r="M77" s="170">
        <f>G77*L77</f>
        <v>0</v>
      </c>
      <c r="N77" s="173">
        <v>21</v>
      </c>
      <c r="O77" s="174">
        <v>16</v>
      </c>
      <c r="P77" s="13" t="s">
        <v>113</v>
      </c>
    </row>
    <row r="78" spans="1:16" s="13" customFormat="1" ht="24" customHeight="1">
      <c r="A78" s="175" t="s">
        <v>293</v>
      </c>
      <c r="B78" s="175" t="s">
        <v>158</v>
      </c>
      <c r="C78" s="175" t="s">
        <v>159</v>
      </c>
      <c r="D78" s="176" t="s">
        <v>294</v>
      </c>
      <c r="E78" s="177" t="s">
        <v>295</v>
      </c>
      <c r="F78" s="175" t="s">
        <v>124</v>
      </c>
      <c r="G78" s="178">
        <v>7.15</v>
      </c>
      <c r="H78" s="179"/>
      <c r="I78" s="179">
        <f>ROUND(G78*H78,2)</f>
        <v>0</v>
      </c>
      <c r="J78" s="180">
        <v>0.0192</v>
      </c>
      <c r="K78" s="178">
        <f>G78*J78</f>
        <v>0.13727999999999999</v>
      </c>
      <c r="L78" s="180">
        <v>0</v>
      </c>
      <c r="M78" s="178">
        <f>G78*L78</f>
        <v>0</v>
      </c>
      <c r="N78" s="181">
        <v>21</v>
      </c>
      <c r="O78" s="182">
        <v>32</v>
      </c>
      <c r="P78" s="183" t="s">
        <v>113</v>
      </c>
    </row>
    <row r="79" spans="2:16" s="144" customFormat="1" ht="12.75" customHeight="1">
      <c r="B79" s="145" t="s">
        <v>61</v>
      </c>
      <c r="D79" s="146" t="s">
        <v>296</v>
      </c>
      <c r="E79" s="146" t="s">
        <v>297</v>
      </c>
      <c r="I79" s="147">
        <f>SUM(I80:I85)</f>
        <v>0</v>
      </c>
      <c r="K79" s="148">
        <f>SUM(K80:K85)</f>
        <v>0.218768</v>
      </c>
      <c r="M79" s="148">
        <f>SUM(M80:M85)</f>
        <v>0</v>
      </c>
      <c r="P79" s="146" t="s">
        <v>107</v>
      </c>
    </row>
    <row r="80" spans="1:16" s="13" customFormat="1" ht="24" customHeight="1">
      <c r="A80" s="167" t="s">
        <v>298</v>
      </c>
      <c r="B80" s="167" t="s">
        <v>108</v>
      </c>
      <c r="C80" s="167" t="s">
        <v>296</v>
      </c>
      <c r="D80" s="168" t="s">
        <v>299</v>
      </c>
      <c r="E80" s="169" t="s">
        <v>300</v>
      </c>
      <c r="F80" s="167" t="s">
        <v>124</v>
      </c>
      <c r="G80" s="170">
        <v>8.8</v>
      </c>
      <c r="H80" s="171"/>
      <c r="I80" s="171">
        <f>ROUND(G80*H80,2)</f>
        <v>0</v>
      </c>
      <c r="J80" s="172">
        <v>0.003</v>
      </c>
      <c r="K80" s="170">
        <f>G80*J80</f>
        <v>0.026400000000000003</v>
      </c>
      <c r="L80" s="172">
        <v>0</v>
      </c>
      <c r="M80" s="170">
        <f>G80*L80</f>
        <v>0</v>
      </c>
      <c r="N80" s="173">
        <v>21</v>
      </c>
      <c r="O80" s="174">
        <v>16</v>
      </c>
      <c r="P80" s="13" t="s">
        <v>113</v>
      </c>
    </row>
    <row r="81" spans="1:16" s="13" customFormat="1" ht="24" customHeight="1">
      <c r="A81" s="175" t="s">
        <v>301</v>
      </c>
      <c r="B81" s="175" t="s">
        <v>158</v>
      </c>
      <c r="C81" s="175" t="s">
        <v>159</v>
      </c>
      <c r="D81" s="176" t="s">
        <v>302</v>
      </c>
      <c r="E81" s="177" t="s">
        <v>303</v>
      </c>
      <c r="F81" s="175" t="s">
        <v>124</v>
      </c>
      <c r="G81" s="178">
        <v>9.68</v>
      </c>
      <c r="H81" s="179"/>
      <c r="I81" s="179">
        <f>ROUND(G81*H81,2)</f>
        <v>0</v>
      </c>
      <c r="J81" s="180">
        <v>0.0126</v>
      </c>
      <c r="K81" s="178">
        <f>G81*J81</f>
        <v>0.121968</v>
      </c>
      <c r="L81" s="180">
        <v>0</v>
      </c>
      <c r="M81" s="178">
        <f>G81*L81</f>
        <v>0</v>
      </c>
      <c r="N81" s="181">
        <v>21</v>
      </c>
      <c r="O81" s="182">
        <v>32</v>
      </c>
      <c r="P81" s="183" t="s">
        <v>113</v>
      </c>
    </row>
    <row r="82" spans="1:16" s="13" customFormat="1" ht="13.5" customHeight="1">
      <c r="A82" s="167" t="s">
        <v>304</v>
      </c>
      <c r="B82" s="167" t="s">
        <v>108</v>
      </c>
      <c r="C82" s="167" t="s">
        <v>296</v>
      </c>
      <c r="D82" s="168" t="s">
        <v>305</v>
      </c>
      <c r="E82" s="169" t="s">
        <v>306</v>
      </c>
      <c r="F82" s="167" t="s">
        <v>124</v>
      </c>
      <c r="G82" s="170">
        <v>8.8</v>
      </c>
      <c r="H82" s="171"/>
      <c r="I82" s="171">
        <f>ROUND(G82*H82,2)</f>
        <v>0</v>
      </c>
      <c r="J82" s="172">
        <v>0</v>
      </c>
      <c r="K82" s="170">
        <f>G82*J82</f>
        <v>0</v>
      </c>
      <c r="L82" s="172">
        <v>0</v>
      </c>
      <c r="M82" s="170">
        <f>G82*L82</f>
        <v>0</v>
      </c>
      <c r="N82" s="173">
        <v>21</v>
      </c>
      <c r="O82" s="174">
        <v>16</v>
      </c>
      <c r="P82" s="13" t="s">
        <v>113</v>
      </c>
    </row>
    <row r="83" spans="1:16" s="13" customFormat="1" ht="13.5" customHeight="1">
      <c r="A83" s="167" t="s">
        <v>307</v>
      </c>
      <c r="B83" s="167" t="s">
        <v>108</v>
      </c>
      <c r="C83" s="167" t="s">
        <v>296</v>
      </c>
      <c r="D83" s="168" t="s">
        <v>308</v>
      </c>
      <c r="E83" s="169" t="s">
        <v>309</v>
      </c>
      <c r="F83" s="167" t="s">
        <v>124</v>
      </c>
      <c r="G83" s="170">
        <v>8.8</v>
      </c>
      <c r="H83" s="171"/>
      <c r="I83" s="171">
        <f>ROUND(G83*H83,2)</f>
        <v>0</v>
      </c>
      <c r="J83" s="172">
        <v>0</v>
      </c>
      <c r="K83" s="170">
        <f>G83*J83</f>
        <v>0</v>
      </c>
      <c r="L83" s="172">
        <v>0</v>
      </c>
      <c r="M83" s="170">
        <f>G83*L83</f>
        <v>0</v>
      </c>
      <c r="N83" s="173">
        <v>21</v>
      </c>
      <c r="O83" s="174">
        <v>16</v>
      </c>
      <c r="P83" s="13" t="s">
        <v>113</v>
      </c>
    </row>
    <row r="84" spans="1:16" s="13" customFormat="1" ht="13.5" customHeight="1">
      <c r="A84" s="167" t="s">
        <v>310</v>
      </c>
      <c r="B84" s="167" t="s">
        <v>108</v>
      </c>
      <c r="C84" s="167" t="s">
        <v>296</v>
      </c>
      <c r="D84" s="168" t="s">
        <v>311</v>
      </c>
      <c r="E84" s="169" t="s">
        <v>312</v>
      </c>
      <c r="F84" s="167" t="s">
        <v>124</v>
      </c>
      <c r="G84" s="170">
        <v>8.8</v>
      </c>
      <c r="H84" s="171"/>
      <c r="I84" s="171">
        <f>ROUND(G84*H84,2)</f>
        <v>0</v>
      </c>
      <c r="J84" s="172">
        <v>0.008</v>
      </c>
      <c r="K84" s="170">
        <f>G84*J84</f>
        <v>0.0704</v>
      </c>
      <c r="L84" s="172">
        <v>0</v>
      </c>
      <c r="M84" s="170">
        <f>G84*L84</f>
        <v>0</v>
      </c>
      <c r="N84" s="173">
        <v>21</v>
      </c>
      <c r="O84" s="174">
        <v>16</v>
      </c>
      <c r="P84" s="13" t="s">
        <v>113</v>
      </c>
    </row>
    <row r="85" spans="1:16" s="13" customFormat="1" ht="13.5" customHeight="1">
      <c r="A85" s="167" t="s">
        <v>313</v>
      </c>
      <c r="B85" s="167" t="s">
        <v>108</v>
      </c>
      <c r="C85" s="167" t="s">
        <v>296</v>
      </c>
      <c r="D85" s="168" t="s">
        <v>314</v>
      </c>
      <c r="E85" s="169" t="s">
        <v>315</v>
      </c>
      <c r="F85" s="167" t="s">
        <v>236</v>
      </c>
      <c r="G85" s="170">
        <v>0.219</v>
      </c>
      <c r="H85" s="171"/>
      <c r="I85" s="171">
        <f>ROUND(G85*H85,2)</f>
        <v>0</v>
      </c>
      <c r="J85" s="172">
        <v>0</v>
      </c>
      <c r="K85" s="170">
        <f>G85*J85</f>
        <v>0</v>
      </c>
      <c r="L85" s="172">
        <v>0</v>
      </c>
      <c r="M85" s="170">
        <f>G85*L85</f>
        <v>0</v>
      </c>
      <c r="N85" s="173">
        <v>21</v>
      </c>
      <c r="O85" s="174">
        <v>16</v>
      </c>
      <c r="P85" s="13" t="s">
        <v>113</v>
      </c>
    </row>
    <row r="86" spans="2:16" s="144" customFormat="1" ht="12.75" customHeight="1">
      <c r="B86" s="145" t="s">
        <v>61</v>
      </c>
      <c r="D86" s="146" t="s">
        <v>316</v>
      </c>
      <c r="E86" s="146" t="s">
        <v>317</v>
      </c>
      <c r="I86" s="147">
        <f>SUM(I87:I90)</f>
        <v>0</v>
      </c>
      <c r="K86" s="148">
        <f>SUM(K87:K90)</f>
        <v>0.020410000000000005</v>
      </c>
      <c r="M86" s="148">
        <f>SUM(M87:M90)</f>
        <v>0</v>
      </c>
      <c r="P86" s="146" t="s">
        <v>107</v>
      </c>
    </row>
    <row r="87" spans="1:16" s="13" customFormat="1" ht="13.5" customHeight="1">
      <c r="A87" s="167" t="s">
        <v>318</v>
      </c>
      <c r="B87" s="167" t="s">
        <v>108</v>
      </c>
      <c r="C87" s="167" t="s">
        <v>316</v>
      </c>
      <c r="D87" s="168" t="s">
        <v>319</v>
      </c>
      <c r="E87" s="169" t="s">
        <v>320</v>
      </c>
      <c r="F87" s="167" t="s">
        <v>124</v>
      </c>
      <c r="G87" s="170">
        <v>10</v>
      </c>
      <c r="H87" s="171"/>
      <c r="I87" s="171">
        <f>ROUND(G87*H87,2)</f>
        <v>0</v>
      </c>
      <c r="J87" s="172">
        <v>0.00042</v>
      </c>
      <c r="K87" s="170">
        <f>G87*J87</f>
        <v>0.004200000000000001</v>
      </c>
      <c r="L87" s="172">
        <v>0</v>
      </c>
      <c r="M87" s="170">
        <f>G87*L87</f>
        <v>0</v>
      </c>
      <c r="N87" s="173">
        <v>21</v>
      </c>
      <c r="O87" s="174">
        <v>16</v>
      </c>
      <c r="P87" s="13" t="s">
        <v>113</v>
      </c>
    </row>
    <row r="88" spans="1:16" s="13" customFormat="1" ht="24" customHeight="1">
      <c r="A88" s="167" t="s">
        <v>321</v>
      </c>
      <c r="B88" s="167" t="s">
        <v>108</v>
      </c>
      <c r="C88" s="167" t="s">
        <v>316</v>
      </c>
      <c r="D88" s="168" t="s">
        <v>322</v>
      </c>
      <c r="E88" s="169" t="s">
        <v>323</v>
      </c>
      <c r="F88" s="167" t="s">
        <v>124</v>
      </c>
      <c r="G88" s="170">
        <v>4</v>
      </c>
      <c r="H88" s="171"/>
      <c r="I88" s="171">
        <f>ROUND(G88*H88,2)</f>
        <v>0</v>
      </c>
      <c r="J88" s="172">
        <v>0.00042</v>
      </c>
      <c r="K88" s="170">
        <f>G88*J88</f>
        <v>0.00168</v>
      </c>
      <c r="L88" s="172">
        <v>0</v>
      </c>
      <c r="M88" s="170">
        <f>G88*L88</f>
        <v>0</v>
      </c>
      <c r="N88" s="173">
        <v>21</v>
      </c>
      <c r="O88" s="174">
        <v>16</v>
      </c>
      <c r="P88" s="13" t="s">
        <v>113</v>
      </c>
    </row>
    <row r="89" spans="1:16" s="13" customFormat="1" ht="24" customHeight="1">
      <c r="A89" s="167" t="s">
        <v>324</v>
      </c>
      <c r="B89" s="167" t="s">
        <v>108</v>
      </c>
      <c r="C89" s="167" t="s">
        <v>316</v>
      </c>
      <c r="D89" s="168" t="s">
        <v>325</v>
      </c>
      <c r="E89" s="169" t="s">
        <v>326</v>
      </c>
      <c r="F89" s="167" t="s">
        <v>112</v>
      </c>
      <c r="G89" s="170">
        <v>20</v>
      </c>
      <c r="H89" s="171"/>
      <c r="I89" s="171">
        <f>ROUND(G89*H89,2)</f>
        <v>0</v>
      </c>
      <c r="J89" s="172">
        <v>7E-05</v>
      </c>
      <c r="K89" s="170">
        <f>G89*J89</f>
        <v>0.0013999999999999998</v>
      </c>
      <c r="L89" s="172">
        <v>0</v>
      </c>
      <c r="M89" s="170">
        <f>G89*L89</f>
        <v>0</v>
      </c>
      <c r="N89" s="173">
        <v>21</v>
      </c>
      <c r="O89" s="174">
        <v>16</v>
      </c>
      <c r="P89" s="13" t="s">
        <v>113</v>
      </c>
    </row>
    <row r="90" spans="1:16" s="13" customFormat="1" ht="24" customHeight="1">
      <c r="A90" s="167" t="s">
        <v>327</v>
      </c>
      <c r="B90" s="167" t="s">
        <v>108</v>
      </c>
      <c r="C90" s="167" t="s">
        <v>316</v>
      </c>
      <c r="D90" s="168" t="s">
        <v>328</v>
      </c>
      <c r="E90" s="169" t="s">
        <v>329</v>
      </c>
      <c r="F90" s="167" t="s">
        <v>124</v>
      </c>
      <c r="G90" s="170">
        <v>13</v>
      </c>
      <c r="H90" s="171"/>
      <c r="I90" s="171">
        <f>ROUND(G90*H90,2)</f>
        <v>0</v>
      </c>
      <c r="J90" s="172">
        <v>0.00101</v>
      </c>
      <c r="K90" s="170">
        <f>G90*J90</f>
        <v>0.013130000000000001</v>
      </c>
      <c r="L90" s="172">
        <v>0</v>
      </c>
      <c r="M90" s="170">
        <f>G90*L90</f>
        <v>0</v>
      </c>
      <c r="N90" s="173">
        <v>21</v>
      </c>
      <c r="O90" s="174">
        <v>16</v>
      </c>
      <c r="P90" s="13" t="s">
        <v>113</v>
      </c>
    </row>
    <row r="91" spans="2:16" s="144" customFormat="1" ht="12.75" customHeight="1">
      <c r="B91" s="145" t="s">
        <v>61</v>
      </c>
      <c r="D91" s="146" t="s">
        <v>330</v>
      </c>
      <c r="E91" s="146" t="s">
        <v>331</v>
      </c>
      <c r="I91" s="147">
        <f>SUM(I92:I96)</f>
        <v>0</v>
      </c>
      <c r="K91" s="148">
        <f>SUM(K92:K96)</f>
        <v>0.2358625</v>
      </c>
      <c r="M91" s="148">
        <f>SUM(M92:M96)</f>
        <v>0</v>
      </c>
      <c r="P91" s="146" t="s">
        <v>107</v>
      </c>
    </row>
    <row r="92" spans="1:16" s="13" customFormat="1" ht="13.5" customHeight="1">
      <c r="A92" s="167" t="s">
        <v>332</v>
      </c>
      <c r="B92" s="167" t="s">
        <v>108</v>
      </c>
      <c r="C92" s="167" t="s">
        <v>330</v>
      </c>
      <c r="D92" s="168" t="s">
        <v>333</v>
      </c>
      <c r="E92" s="169" t="s">
        <v>334</v>
      </c>
      <c r="F92" s="167" t="s">
        <v>112</v>
      </c>
      <c r="G92" s="170">
        <v>250</v>
      </c>
      <c r="H92" s="171"/>
      <c r="I92" s="171">
        <f>ROUND(G92*H92,2)</f>
        <v>0</v>
      </c>
      <c r="J92" s="172">
        <v>0</v>
      </c>
      <c r="K92" s="170">
        <f>G92*J92</f>
        <v>0</v>
      </c>
      <c r="L92" s="172">
        <v>0</v>
      </c>
      <c r="M92" s="170">
        <f>G92*L92</f>
        <v>0</v>
      </c>
      <c r="N92" s="173">
        <v>21</v>
      </c>
      <c r="O92" s="174">
        <v>16</v>
      </c>
      <c r="P92" s="13" t="s">
        <v>113</v>
      </c>
    </row>
    <row r="93" spans="1:16" s="13" customFormat="1" ht="13.5" customHeight="1">
      <c r="A93" s="175" t="s">
        <v>335</v>
      </c>
      <c r="B93" s="175" t="s">
        <v>158</v>
      </c>
      <c r="C93" s="175" t="s">
        <v>159</v>
      </c>
      <c r="D93" s="176" t="s">
        <v>336</v>
      </c>
      <c r="E93" s="177" t="s">
        <v>337</v>
      </c>
      <c r="F93" s="175" t="s">
        <v>112</v>
      </c>
      <c r="G93" s="178">
        <v>262.5</v>
      </c>
      <c r="H93" s="179"/>
      <c r="I93" s="179">
        <f>ROUND(G93*H93,2)</f>
        <v>0</v>
      </c>
      <c r="J93" s="180">
        <v>1E-06</v>
      </c>
      <c r="K93" s="178">
        <f>G93*J93</f>
        <v>0.0002625</v>
      </c>
      <c r="L93" s="180">
        <v>0</v>
      </c>
      <c r="M93" s="178">
        <f>G93*L93</f>
        <v>0</v>
      </c>
      <c r="N93" s="181">
        <v>21</v>
      </c>
      <c r="O93" s="182">
        <v>32</v>
      </c>
      <c r="P93" s="183" t="s">
        <v>113</v>
      </c>
    </row>
    <row r="94" spans="1:16" s="13" customFormat="1" ht="24" customHeight="1">
      <c r="A94" s="167" t="s">
        <v>338</v>
      </c>
      <c r="B94" s="167" t="s">
        <v>108</v>
      </c>
      <c r="C94" s="167" t="s">
        <v>330</v>
      </c>
      <c r="D94" s="168" t="s">
        <v>339</v>
      </c>
      <c r="E94" s="169" t="s">
        <v>340</v>
      </c>
      <c r="F94" s="167" t="s">
        <v>124</v>
      </c>
      <c r="G94" s="170">
        <v>760</v>
      </c>
      <c r="H94" s="171"/>
      <c r="I94" s="171">
        <f>ROUND(G94*H94,2)</f>
        <v>0</v>
      </c>
      <c r="J94" s="172">
        <v>0.00029</v>
      </c>
      <c r="K94" s="170">
        <f>G94*J94</f>
        <v>0.2204</v>
      </c>
      <c r="L94" s="172">
        <v>0</v>
      </c>
      <c r="M94" s="170">
        <f>G94*L94</f>
        <v>0</v>
      </c>
      <c r="N94" s="173">
        <v>21</v>
      </c>
      <c r="O94" s="174">
        <v>16</v>
      </c>
      <c r="P94" s="13" t="s">
        <v>113</v>
      </c>
    </row>
    <row r="95" spans="1:16" s="13" customFormat="1" ht="24" customHeight="1">
      <c r="A95" s="167" t="s">
        <v>341</v>
      </c>
      <c r="B95" s="167" t="s">
        <v>108</v>
      </c>
      <c r="C95" s="167" t="s">
        <v>330</v>
      </c>
      <c r="D95" s="168" t="s">
        <v>342</v>
      </c>
      <c r="E95" s="169" t="s">
        <v>343</v>
      </c>
      <c r="F95" s="167" t="s">
        <v>124</v>
      </c>
      <c r="G95" s="170">
        <v>760</v>
      </c>
      <c r="H95" s="171"/>
      <c r="I95" s="171">
        <f>ROUND(G95*H95,2)</f>
        <v>0</v>
      </c>
      <c r="J95" s="172">
        <v>1E-05</v>
      </c>
      <c r="K95" s="170">
        <f>G95*J95</f>
        <v>0.007600000000000001</v>
      </c>
      <c r="L95" s="172">
        <v>0</v>
      </c>
      <c r="M95" s="170">
        <f>G95*L95</f>
        <v>0</v>
      </c>
      <c r="N95" s="173">
        <v>21</v>
      </c>
      <c r="O95" s="174">
        <v>16</v>
      </c>
      <c r="P95" s="13" t="s">
        <v>113</v>
      </c>
    </row>
    <row r="96" spans="1:16" s="13" customFormat="1" ht="13.5" customHeight="1">
      <c r="A96" s="167" t="s">
        <v>344</v>
      </c>
      <c r="B96" s="167" t="s">
        <v>108</v>
      </c>
      <c r="C96" s="167" t="s">
        <v>330</v>
      </c>
      <c r="D96" s="168" t="s">
        <v>345</v>
      </c>
      <c r="E96" s="169" t="s">
        <v>346</v>
      </c>
      <c r="F96" s="167" t="s">
        <v>124</v>
      </c>
      <c r="G96" s="170">
        <v>760</v>
      </c>
      <c r="H96" s="171"/>
      <c r="I96" s="171">
        <f>ROUND(G96*H96,2)</f>
        <v>0</v>
      </c>
      <c r="J96" s="172">
        <v>1E-05</v>
      </c>
      <c r="K96" s="170">
        <f>G96*J96</f>
        <v>0.007600000000000001</v>
      </c>
      <c r="L96" s="172">
        <v>0</v>
      </c>
      <c r="M96" s="170">
        <f>G96*L96</f>
        <v>0</v>
      </c>
      <c r="N96" s="173">
        <v>21</v>
      </c>
      <c r="O96" s="174">
        <v>16</v>
      </c>
      <c r="P96" s="13" t="s">
        <v>113</v>
      </c>
    </row>
    <row r="97" spans="2:16" s="144" customFormat="1" ht="12.75" customHeight="1">
      <c r="B97" s="140" t="s">
        <v>61</v>
      </c>
      <c r="D97" s="141" t="s">
        <v>58</v>
      </c>
      <c r="E97" s="141" t="s">
        <v>347</v>
      </c>
      <c r="I97" s="142">
        <f>I98</f>
        <v>0</v>
      </c>
      <c r="K97" s="143">
        <f>K98</f>
        <v>0</v>
      </c>
      <c r="M97" s="143">
        <f>M98</f>
        <v>0</v>
      </c>
      <c r="P97" s="141" t="s">
        <v>104</v>
      </c>
    </row>
    <row r="98" spans="1:16" s="13" customFormat="1" ht="24" customHeight="1">
      <c r="A98" s="167" t="s">
        <v>348</v>
      </c>
      <c r="B98" s="167" t="s">
        <v>108</v>
      </c>
      <c r="C98" s="167" t="s">
        <v>58</v>
      </c>
      <c r="D98" s="168" t="s">
        <v>349</v>
      </c>
      <c r="E98" s="169" t="s">
        <v>350</v>
      </c>
      <c r="F98" s="167" t="s">
        <v>351</v>
      </c>
      <c r="G98" s="170">
        <v>20</v>
      </c>
      <c r="H98" s="171"/>
      <c r="I98" s="171">
        <f>ROUND(G98*H98,2)</f>
        <v>0</v>
      </c>
      <c r="J98" s="172">
        <v>0</v>
      </c>
      <c r="K98" s="170">
        <f>G98*J98</f>
        <v>0</v>
      </c>
      <c r="L98" s="172">
        <v>0</v>
      </c>
      <c r="M98" s="170">
        <f>G98*L98</f>
        <v>0</v>
      </c>
      <c r="N98" s="173">
        <v>21</v>
      </c>
      <c r="O98" s="174">
        <v>512</v>
      </c>
      <c r="P98" s="13" t="s">
        <v>107</v>
      </c>
    </row>
    <row r="99" spans="2:16" s="144" customFormat="1" ht="12.75" customHeight="1">
      <c r="B99" s="140" t="s">
        <v>61</v>
      </c>
      <c r="D99" s="141" t="s">
        <v>352</v>
      </c>
      <c r="E99" s="141" t="s">
        <v>53</v>
      </c>
      <c r="I99" s="142">
        <f>I100</f>
        <v>0</v>
      </c>
      <c r="K99" s="143">
        <f>K100</f>
        <v>0</v>
      </c>
      <c r="M99" s="143">
        <f>M100</f>
        <v>0</v>
      </c>
      <c r="P99" s="141" t="s">
        <v>104</v>
      </c>
    </row>
    <row r="100" spans="1:16" s="13" customFormat="1" ht="24" customHeight="1">
      <c r="A100" s="167" t="s">
        <v>353</v>
      </c>
      <c r="B100" s="167" t="s">
        <v>108</v>
      </c>
      <c r="C100" s="167" t="s">
        <v>174</v>
      </c>
      <c r="D100" s="168" t="s">
        <v>354</v>
      </c>
      <c r="E100" s="169" t="s">
        <v>355</v>
      </c>
      <c r="F100" s="167" t="s">
        <v>44</v>
      </c>
      <c r="G100" s="170">
        <v>5</v>
      </c>
      <c r="H100" s="171"/>
      <c r="I100" s="171">
        <f>ROUND(G100*H100,2)</f>
        <v>0</v>
      </c>
      <c r="J100" s="172">
        <v>0</v>
      </c>
      <c r="K100" s="170">
        <f>G100*J100</f>
        <v>0</v>
      </c>
      <c r="L100" s="172">
        <v>0</v>
      </c>
      <c r="M100" s="170">
        <f>G100*L100</f>
        <v>0</v>
      </c>
      <c r="N100" s="173">
        <v>21</v>
      </c>
      <c r="O100" s="174">
        <v>512</v>
      </c>
      <c r="P100" s="13" t="s">
        <v>107</v>
      </c>
    </row>
    <row r="101" spans="5:13" s="149" customFormat="1" ht="12.75" customHeight="1">
      <c r="E101" s="150" t="s">
        <v>86</v>
      </c>
      <c r="I101" s="151">
        <f>I14+I62+I97+I99</f>
        <v>0</v>
      </c>
      <c r="K101" s="152">
        <f>K14+K62+K97+K99</f>
        <v>16.405805000000004</v>
      </c>
      <c r="M101" s="152">
        <f>M14+M62+M97+M99</f>
        <v>17.558895999999997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8" workbookViewId="0" topLeftCell="A1">
      <selection activeCell="A1" sqref="A1"/>
    </sheetView>
  </sheetViews>
  <sheetFormatPr defaultColWidth="9.140625" defaultRowHeight="12.75" customHeight="1"/>
  <cols>
    <col min="1" max="16384" width="9.00390625" style="18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2015-10-21T05:51:47Z</cp:lastPrinted>
  <dcterms:modified xsi:type="dcterms:W3CDTF">2015-10-21T05:53:57Z</dcterms:modified>
  <cp:category/>
  <cp:version/>
  <cp:contentType/>
  <cp:contentStatus/>
</cp:coreProperties>
</file>