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140" activeTab="0"/>
  </bookViews>
  <sheets>
    <sheet name="Rekapitulace stavby" sheetId="1" r:id="rId1"/>
    <sheet name="1ZS-BROUMOVSKA - 1ÚPRAVA ..." sheetId="2" r:id="rId2"/>
    <sheet name="Pokyny pro vyplnění" sheetId="3" r:id="rId3"/>
  </sheets>
  <definedNames>
    <definedName name="_xlnm._FilterDatabase" localSheetId="1" hidden="1">'1ZS-BROUMOVSKA - 1ÚPRAVA ...'!$C$125:$K$125</definedName>
    <definedName name="_xlnm.Print_Titles" localSheetId="1">'1ZS-BROUMOVSKA - 1ÚPRAVA ...'!$125:$125</definedName>
    <definedName name="_xlnm.Print_Titles" localSheetId="0">'Rekapitulace stavby'!$49:$49</definedName>
    <definedName name="_xlnm.Print_Area" localSheetId="1">'1ZS-BROUMOVSKA - 1ÚPRAVA ...'!$C$4:$J$34,'1ZS-BROUMOVSKA - 1ÚPRAVA ...'!$C$40:$J$109,'1ZS-BROUMOVSKA - 1ÚPRAVA ...'!$C$115:$K$1625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<sst xmlns="http://schemas.openxmlformats.org/spreadsheetml/2006/main" count="14632" uniqueCount="2914">
  <si>
    <t>Export VZ</t>
  </si>
  <si>
    <t>List obsahuje:</t>
  </si>
  <si>
    <t>3.0</t>
  </si>
  <si>
    <t>ZAMOK</t>
  </si>
  <si>
    <t>False</t>
  </si>
  <si>
    <t>{31a9b38d-92e1-4884-a66a-46c139e4d77b}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</si>
  <si>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</si>
  <si>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</si>
  <si>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</si>
  <si>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</si>
  <si>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</si>
  <si>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</si>
  <si>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</si>
  <si>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</si>
  <si>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1ZS-BROUMOVSKA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</si>
  <si>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</si>
  <si>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</si>
  <si>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1ÚPRAVA DISPOZICE ČÁSTI PAVILONU CF ZŠ BROUMOVSKÁ č.p-847</t>
  </si>
  <si>
    <t>KSO:</t>
  </si>
  <si>
    <t/>
  </si>
  <si>
    <t>CC-CZ:</t>
  </si>
  <si>
    <t>0,1</t>
  </si>
  <si>
    <t>Místo:</t>
  </si>
  <si>
    <t>BROUMOVSKÁ č.p. 847, LIBEREC</t>
  </si>
  <si>
    <t>Datum:</t>
  </si>
  <si>
    <t>3. 2. 2016</t>
  </si>
  <si>
    <t>1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</si>
  <si>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</si>
  <si>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</si>
  <si>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</si>
  <si>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</si>
  <si>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</si>
  <si>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</si>
  <si>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</si>
  <si>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>PPS PATRMAN s. r. 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</si>
  <si>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</si>
  <si>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</si>
  <si>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</si>
  <si>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</si>
  <si>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</si>
  <si>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</si>
  <si>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</si>
  <si>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</si>
  <si>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</si>
  <si>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</si>
  <si>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</si>
  <si>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</si>
  <si>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</si>
  <si>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</si>
  <si>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</si>
  <si>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</si>
  <si>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</si>
  <si>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</si>
  <si>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</si>
  <si>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</si>
  <si>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</si>
  <si>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</si>
  <si>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</si>
  <si>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</si>
  <si>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</si>
  <si>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</si>
  <si>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</si>
  <si>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</si>
  <si>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</si>
  <si>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</si>
  <si>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</si>
  <si>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</si>
  <si>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</si>
  <si>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</si>
  <si>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</si>
  <si>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</si>
  <si>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</si>
  <si>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</si>
  <si>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</si>
  <si>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</si>
  <si>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</si>
  <si>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</si>
  <si>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</si>
  <si>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</si>
  <si>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</si>
  <si>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</si>
  <si>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</si>
  <si>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</si>
  <si>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</si>
  <si>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</si>
  <si>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</si>
  <si>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</si>
  <si>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</si>
  <si>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</si>
  <si>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</si>
  <si>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</si>
  <si>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</si>
  <si>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</si>
  <si>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</si>
  <si>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</si>
  <si>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</si>
  <si>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</si>
  <si>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</si>
  <si>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</si>
  <si>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</si>
  <si>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</si>
  <si>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720 - Zdravotně technické instalace</t>
  </si>
  <si>
    <t xml:space="preserve">      721 - Vnitřní kanalizace</t>
  </si>
  <si>
    <t xml:space="preserve">      722 - Vnitřní vodovod</t>
  </si>
  <si>
    <t xml:space="preserve">      725 - Zařizovací předměty</t>
  </si>
  <si>
    <t xml:space="preserve">      767-ZTI - Konstrukce zámečnické</t>
  </si>
  <si>
    <t xml:space="preserve">    730 - Ústřední vytápění</t>
  </si>
  <si>
    <t xml:space="preserve">      733 - Rozvod potrubí</t>
  </si>
  <si>
    <t xml:space="preserve">      734 - Armatury</t>
  </si>
  <si>
    <t xml:space="preserve">      735 - Otopná tělesa</t>
  </si>
  <si>
    <t xml:space="preserve">      767-ÚT - Konstrukce zámečnické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</si>
  <si>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</si>
  <si>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</si>
  <si>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</si>
  <si>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</si>
  <si>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</si>
  <si>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</si>
  <si>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</si>
  <si>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</si>
  <si>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</si>
  <si>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</si>
  <si>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</si>
  <si>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</si>
  <si>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 silnoproud</t>
  </si>
  <si>
    <t xml:space="preserve">      210-01 - Rozvaděče</t>
  </si>
  <si>
    <t xml:space="preserve">      210-02 - Svítidla</t>
  </si>
  <si>
    <t xml:space="preserve">      210-03 - Vypínače, zásuvky - vč rámečku,klapky</t>
  </si>
  <si>
    <t xml:space="preserve">      210-04 - Elektroinstalační materiál</t>
  </si>
  <si>
    <t xml:space="preserve">      210-05 - Stavební přípomoce</t>
  </si>
  <si>
    <t xml:space="preserve">      210-06 - Kabely a vodiče</t>
  </si>
  <si>
    <t xml:space="preserve">      210-07 - Úpravy na stávající elektroinstalaci</t>
  </si>
  <si>
    <t xml:space="preserve">      210-08 - Ochrana před bleskem</t>
  </si>
  <si>
    <t xml:space="preserve">      210-09 - Ostatní</t>
  </si>
  <si>
    <t xml:space="preserve">      210-10 - Podružný materiál</t>
  </si>
  <si>
    <t xml:space="preserve">    21-M1 - Elektromontáže slaboproud</t>
  </si>
  <si>
    <t xml:space="preserve">      211-01 - Datové rozvody</t>
  </si>
  <si>
    <t xml:space="preserve">      211-02 - Vstupní video, telefon</t>
  </si>
  <si>
    <t xml:space="preserve">      211-03 - Elektrická zabezpečovací signalizace</t>
  </si>
  <si>
    <t xml:space="preserve">      211-04 - Ostatní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</si>
  <si>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</si>
  <si>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</si>
  <si>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</si>
  <si>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</si>
  <si>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</si>
  <si>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</si>
  <si>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</si>
  <si>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</si>
  <si>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</si>
  <si>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</si>
  <si>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</si>
  <si>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</si>
  <si>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</si>
  <si>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</si>
  <si>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</si>
  <si>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</si>
  <si>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</si>
  <si>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</si>
  <si>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</si>
  <si>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</si>
  <si>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</si>
  <si>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</si>
  <si>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</si>
  <si>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2015 01</t>
  </si>
  <si>
    <t>4</t>
  </si>
  <si>
    <t>966145806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</si>
  <si>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</si>
  <si>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</si>
  <si>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VV</t>
  </si>
  <si>
    <t>"okapový chodník"(4,15+5,40+2,27+12,55+26,14+3,50)*0,50</t>
  </si>
  <si>
    <t>113106123</t>
  </si>
  <si>
    <t>Rozebrání dlažeb komunikací pro pěší ze zámkových dlaždic</t>
  </si>
  <si>
    <t>-1802654086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</si>
  <si>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</si>
  <si>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"původní chodník"2,40*1,20+1,50*9,60</t>
  </si>
  <si>
    <t>3</t>
  </si>
  <si>
    <t>113204111</t>
  </si>
  <si>
    <t>Vytrhání obrub záhonových</t>
  </si>
  <si>
    <t>m</t>
  </si>
  <si>
    <t>960045347</t>
  </si>
  <si>
    <t>Vytrhání obrub s vybouráním lože, s přemístěním hmot na skládku na vzdálenost do 3 m nebo s naložením na dopravní prostředek záhonových</t>
  </si>
  <si>
    <t>"okapový chodník"(4,15+5,40+2,27+12,55+26,14+3,50)</t>
  </si>
  <si>
    <t>"původní chodník"(1,20+9,60)*2</t>
  </si>
  <si>
    <t>Součet</t>
  </si>
  <si>
    <t>132201101</t>
  </si>
  <si>
    <t>Hloubení rýh š do 600 mm v hornině tř. 3 objemu do 100 m3</t>
  </si>
  <si>
    <t>m3</t>
  </si>
  <si>
    <t>1909319377</t>
  </si>
  <si>
    <t>Hloubení zapažených i nezapažených rýh šířky do 600 mm s urovnáním dna do předepsaného profilu a spádu v hornině tř. 3 do 100 m3</t>
  </si>
  <si>
    <t>"přibetonovaný základ"10,55*0,60*1,65</t>
  </si>
  <si>
    <t>"pro přístavbu"(4,50*3+6,66)*0,50*1,65</t>
  </si>
  <si>
    <t>"pro schodiště"(1,94*0,50*1,20+1,94*0,30*0,65)*2</t>
  </si>
  <si>
    <t>5</t>
  </si>
  <si>
    <t>132201201</t>
  </si>
  <si>
    <t>Hloubení rýh š do 2000 mm v hornině tř. 3 objemu do 100 m3</t>
  </si>
  <si>
    <t>-1164334128</t>
  </si>
  <si>
    <t>Hloubení zapažených i nezapažených rýh šířky přes 600 do 2 000 mm s urovnáním dna do předepsaného profilu a spádu v hornině tř. 3 do 100 m3</t>
  </si>
  <si>
    <t>"pro zateplení soklu"(4,15+5,40+2,27+12,55+26,14+3,50)*0,80*1,10</t>
  </si>
  <si>
    <t>6</t>
  </si>
  <si>
    <t>139711101</t>
  </si>
  <si>
    <t>Vykopávky v uzavřených prostorách v hornině tř. 1 až 4</t>
  </si>
  <si>
    <t>-156162920</t>
  </si>
  <si>
    <t>Vykopávka v uzavřených prostorách s naložením výkopku na dopravní prostředek v hornině tř. 1 až 4</t>
  </si>
  <si>
    <t>"pod nové zdi"(5,35*2+1,95+2,857+7,775+1,65+16,90+10,20)*(1,10+0,80)/2*0,15</t>
  </si>
  <si>
    <t>4,40*(0,80+0,15)/2*0,15</t>
  </si>
  <si>
    <t>7</t>
  </si>
  <si>
    <t>162201211</t>
  </si>
  <si>
    <t>Vodorovné přemístění výkopku z horniny tř. 1 až 4 stavebním kolečkem do 10 m</t>
  </si>
  <si>
    <t>-181749860</t>
  </si>
  <si>
    <t>Vodorovné přemístění výkopku stavebním kolečkem s vyprázdněním kolečka na hromady nebo do dopravního prostředku na vzdálenost do 10 m z horniny tř. 1 až 4</t>
  </si>
  <si>
    <t>8</t>
  </si>
  <si>
    <t>162201219</t>
  </si>
  <si>
    <t>Příplatek k vodorovnému přemístění výkopku z horniny tř. 1 až 4 stavebním kolečkem ZKD 10 m</t>
  </si>
  <si>
    <t>1365374185</t>
  </si>
  <si>
    <t>Vodorovné přemístění výkopku stavebním kolečkem s vyprázdněním kolečka na hromady nebo do dopravního prostředku na vzdálenost do 10 m z horniny Příplatek k ceně za každých dalších 10 m</t>
  </si>
  <si>
    <t>9</t>
  </si>
  <si>
    <t>162601102</t>
  </si>
  <si>
    <t>Vodorovné přemístění do 5000 m výkopku/sypaniny z horniny tř. 1 až 4</t>
  </si>
  <si>
    <t>-484334528</t>
  </si>
  <si>
    <t>Vodorovné přemístění výkopku nebo sypaniny po suchu na obvyklém dopravním prostředku, bez naložení výkopku, avšak se složením bez rozhrnutí z horniny tř. 1 až 4 na vzdálenost přes 4 000 do 5 000 m</t>
  </si>
  <si>
    <t>"přebytečná zemina"30,162+47,529+7,729-43,208</t>
  </si>
  <si>
    <t>10</t>
  </si>
  <si>
    <t>167101101</t>
  </si>
  <si>
    <t>Nakládání výkopku z hornin tř. 1 až 4 do 100 m3</t>
  </si>
  <si>
    <t>1961371953</t>
  </si>
  <si>
    <t>Nakládání, skládání a překládání neulehlého výkopku nebo sypaniny nakládání, množství do 100 m3, z hornin tř. 1 až 4</t>
  </si>
  <si>
    <t>11</t>
  </si>
  <si>
    <t>171201201</t>
  </si>
  <si>
    <t>Uložení sypaniny na skládky</t>
  </si>
  <si>
    <t>-261092477</t>
  </si>
  <si>
    <t>12</t>
  </si>
  <si>
    <t>171201211</t>
  </si>
  <si>
    <t>Poplatek za uložení odpadu ze sypaniny na skládce (skládkovné)</t>
  </si>
  <si>
    <t>t</t>
  </si>
  <si>
    <t>-1922462832</t>
  </si>
  <si>
    <t>Uložení sypaniny poplatek za uložení sypaniny na skládce (skládkovné)</t>
  </si>
  <si>
    <t>42,212*1,80</t>
  </si>
  <si>
    <t>13</t>
  </si>
  <si>
    <t>174101101</t>
  </si>
  <si>
    <t>Zásyp jam, šachet rýh nebo kolem objektů sypaninou se zhutněním</t>
  </si>
  <si>
    <t>101204597</t>
  </si>
  <si>
    <t>Zásyp sypaninou z jakékoliv horniny s uložením výkopku ve vrstvách se zhutněním jam, šachet, rýh nebo kolem objektů v těchto vykopávkách</t>
  </si>
  <si>
    <t>"po zateplení soklu"(4,15+5,40+2,27+12,55+26,14+3,50)*0,80*1,00</t>
  </si>
  <si>
    <t>14</t>
  </si>
  <si>
    <t>181951102</t>
  </si>
  <si>
    <t>Úprava pláně v hornině tř. 1 až 4 se zhutněním</t>
  </si>
  <si>
    <t>-889315071</t>
  </si>
  <si>
    <t>Úprava pláně vyrovnáním výškových rozdílů v hornině tř. 1 až 4 se zhutněním</t>
  </si>
  <si>
    <t>"pod podkladní beton"(1,10+9,70+1,10+8,00+1,10+8,125)*12,10</t>
  </si>
  <si>
    <t>"podlaha přístavba"6,75*5,11</t>
  </si>
  <si>
    <t>Zakládání</t>
  </si>
  <si>
    <t>213141111</t>
  </si>
  <si>
    <t>Zřízení vrstvy z geotextilie v rovině nebo ve sklonu do 1:5 š do 3 m</t>
  </si>
  <si>
    <t>-52275245</t>
  </si>
  <si>
    <t>Zřízení vrstvy z geotextilie filtrační, separační, odvodňovací, ochranné, výztužné nebo protierozní v rovině nebo ve sklonu do 1:5, šířky do 3 m</t>
  </si>
  <si>
    <t>"podlaha 1.np "(1,10+9,70+1,10+8,00+1,10+8,125)*12,10</t>
  </si>
  <si>
    <t>16</t>
  </si>
  <si>
    <t>M</t>
  </si>
  <si>
    <t>693111040</t>
  </si>
  <si>
    <t>textilie pestrá 500 g/m3 š 200 cm</t>
  </si>
  <si>
    <t>1689847647</t>
  </si>
  <si>
    <t>geotextilie geotextilie netkané GETEX SPECIÁL IMPREGNOVANÝ (směs pestrých regenerovaných vláken) v rolích cca 25 - 50 m/role 500g/m2  šíře 200 cm</t>
  </si>
  <si>
    <t>386,906*1,15</t>
  </si>
  <si>
    <t>17</t>
  </si>
  <si>
    <t>215901101</t>
  </si>
  <si>
    <t>Zhutnění podloží z hornin soudržných do 92% PS nebo nesoudržných sypkých I(d) do 0,8</t>
  </si>
  <si>
    <t>951074065</t>
  </si>
  <si>
    <t>Zhutnění podloží pod násypy z rostlé horniny tř. 1 až 4 z hornin soudružných do 92 % PS a nesoudržných sypkých relativní ulehlosti I(d) do 0,8</t>
  </si>
  <si>
    <t>18</t>
  </si>
  <si>
    <t>274321511</t>
  </si>
  <si>
    <t>Základové pasy ze ŽB tř. C 25/30</t>
  </si>
  <si>
    <t>-292515915</t>
  </si>
  <si>
    <t>Základy z betonu železového (bez výztuže) pasy z betonu bez zvláštních nároků na vliv prostředí (X0, XC) tř. C 25/30</t>
  </si>
  <si>
    <t>"základové prahy podle tabulky"10,55*0,30*0,60</t>
  </si>
  <si>
    <t>"přibetonovaný základ"10,55*0,95*0,15</t>
  </si>
  <si>
    <t>"pro přístavbu"(4,50*3+6,66)*0,50*0,50+(4,50*2+6,66)*0,30*1,07+4,50*0,30*1,00</t>
  </si>
  <si>
    <t>19</t>
  </si>
  <si>
    <t>274351215</t>
  </si>
  <si>
    <t>Zřízení bednění stěn základových pasů</t>
  </si>
  <si>
    <t>-775705439</t>
  </si>
  <si>
    <t>Bednění základových stěn pasů svislé nebo šikmé (odkloněné), půdorysně přímé nebo zalomené ve volných nebo zapažených jámách, rýhách, šachtách, včetně případných vzpěr zřízení</t>
  </si>
  <si>
    <t>"základové prahy"10,55*2*0,60</t>
  </si>
  <si>
    <t>"přibetonovaný základ"10,55*0,95</t>
  </si>
  <si>
    <t>"pro přístavbu"(4,50*3+6,66)*0,50*2+(4,50*2+6,66)*2*1,07+4,50*2*1,00</t>
  </si>
  <si>
    <t>"pro schodiště"(1,94*2*1,20+1,94*2*0,65)*2</t>
  </si>
  <si>
    <t>20</t>
  </si>
  <si>
    <t>274351216</t>
  </si>
  <si>
    <t>Odstranění bednění stěn základových pasů</t>
  </si>
  <si>
    <t>985023901</t>
  </si>
  <si>
    <t>Bednění základových stěn pasů svislé nebo šikmé (odkloněné), půdorysně přímé nebo zalomené ve volných nebo zapažených jámách, rýhách, šachtách, včetně případných vzpěr odstranění</t>
  </si>
  <si>
    <t>274361821</t>
  </si>
  <si>
    <t>Výztuž základových pásů betonářskou ocelí 10 505 (R)</t>
  </si>
  <si>
    <t>-10994600</t>
  </si>
  <si>
    <t>Výztuž základů pasů z betonářské oceli 10 505 (R) nebo BSt 500</t>
  </si>
  <si>
    <t>"základové prahy podle tabulky"142,67/1000</t>
  </si>
  <si>
    <t>"prořez a podložky 10%"0,143*0,10</t>
  </si>
  <si>
    <t>"pro základy přístavby"11,417*0,090</t>
  </si>
  <si>
    <t>"pro základy schodiště"3,085*0,09</t>
  </si>
  <si>
    <t>22</t>
  </si>
  <si>
    <t>274362021</t>
  </si>
  <si>
    <t>Výztuž základových pasů svařovanými sítěmi Kari</t>
  </si>
  <si>
    <t>-1799320006</t>
  </si>
  <si>
    <t>Výztuž základů kleneb ze svařovaných sítí z drátů typu KARI</t>
  </si>
  <si>
    <t>"přibetonovaný pas tl .150"10,55*0,95*0,0054*1,10</t>
  </si>
  <si>
    <t>Svislé a kompletní konstrukce</t>
  </si>
  <si>
    <t>23</t>
  </si>
  <si>
    <t>300001</t>
  </si>
  <si>
    <t>D+M Stěnové ploché spony s kotevním korozivzdorným drátem  v systémovém řešení</t>
  </si>
  <si>
    <t>ks</t>
  </si>
  <si>
    <t>1886268025</t>
  </si>
  <si>
    <t>"9 ks do pilíře u sloupů 1.np"4*9</t>
  </si>
  <si>
    <t>"9 ks do pilíře u sloupů 2.np"4*9</t>
  </si>
  <si>
    <t>24</t>
  </si>
  <si>
    <t>311231117</t>
  </si>
  <si>
    <t xml:space="preserve">Zdivo nosné z cihel dl 290 mm pevnosti P 7 až 15 </t>
  </si>
  <si>
    <t>426659094</t>
  </si>
  <si>
    <t>Zdivo z cihel pálených nosné z cihel plných dl. 290 mm P 7 až 15, na maltu ze suché směsi 10 MPa</t>
  </si>
  <si>
    <t>"1np pilíře"(1,00*4+0,40+0,30)*2,42*0,30</t>
  </si>
  <si>
    <t>"2.np pilíře"(1,00*2,15*4+0,40*2,15)*0,30</t>
  </si>
  <si>
    <t>25</t>
  </si>
  <si>
    <t>311238130</t>
  </si>
  <si>
    <t>Zdivo nosné vnitřní zvukově izolační tl 190 mm pevnosti P 15 na MVC</t>
  </si>
  <si>
    <t>10928260</t>
  </si>
  <si>
    <t>Zdivo nosné jednovrstvé z cihel děrovaných POROTHERM vnitřní zvukově izolační spojené na pero a drážku tl. zdiva 190 mm, pevnost cihel P10, P 15 na maltu MVC</t>
  </si>
  <si>
    <t>"108"(4,40+2,36)*3,45</t>
  </si>
  <si>
    <t>"obezdívka kanalizace 2x"0,35*2*2*3,45</t>
  </si>
  <si>
    <t>26</t>
  </si>
  <si>
    <t>311238132</t>
  </si>
  <si>
    <t xml:space="preserve">Zdivo nosné vnitřní zvukově izolační  tl 250 mm pevnosti P 15 </t>
  </si>
  <si>
    <t>1545535346</t>
  </si>
  <si>
    <t>Zdivo nosné jednovrstvé z cihel děrovaných POROTHERM vnitřní zvukově izolační spojené na pero a drážku tl. zdiva 250 mm, pevnost cihel P10, P15 na maltu MC</t>
  </si>
  <si>
    <t>(28,65+5,65*2+8,20+2,36+5,40)*3,45-(1,85*2,10+0,80*2,00+0,90*2,00*4)</t>
  </si>
  <si>
    <t>27</t>
  </si>
  <si>
    <t>311238136</t>
  </si>
  <si>
    <t xml:space="preserve">Zdivo nosné vnitřní zvukově izolační tl 300 mm pevnosti P 15 </t>
  </si>
  <si>
    <t>927353095</t>
  </si>
  <si>
    <t>Zdivo nosné jednovrstvé z cihel děrovaných POROTHERM vnitřní zvukově izolační spojené na pero a drážku tl. zdiva 300 mm, pevnost cihel P10, P15 na maltu MC</t>
  </si>
  <si>
    <t>"přístavba"4,675*3,15</t>
  </si>
  <si>
    <t>28</t>
  </si>
  <si>
    <t>311238144</t>
  </si>
  <si>
    <t>Zdivo nosné  z cihel broušených tl 300 mm pevnosti P10 lepených tenkovrstvou maltou</t>
  </si>
  <si>
    <t>2069082625</t>
  </si>
  <si>
    <t>Zdivo nosné jednovrstvé z cihel děrovaných POROTHERM vnitřní broušené, spojené na pero a drážku, lepené tenkovrstvou maltou, pevnost cihel P10, tl. zdiva 300 mm</t>
  </si>
  <si>
    <t>"přístavba"(6,75+5,11*2)*3,25-1,00*1,65*4</t>
  </si>
  <si>
    <t>"pilíře 1.np"1,00*2,42</t>
  </si>
  <si>
    <t>"parapety 2.np"26,14*0,90</t>
  </si>
  <si>
    <t>"pilíře 2.np"1,00*2,15*3+0,30*215</t>
  </si>
  <si>
    <t>"atika"26,14*0,85</t>
  </si>
  <si>
    <t>29</t>
  </si>
  <si>
    <t>311238243</t>
  </si>
  <si>
    <t>Zdivo nosné vnější z cihel broušených tl 400 mm pevnosti P10 lepených tenkovrstvou maltou</t>
  </si>
  <si>
    <t>1610920185</t>
  </si>
  <si>
    <t>Zdivo nosné jednovrstvé z cihel děrovaných POROTHERM vnější broušené, spojené na pero a drážku, lepené tenkovrstvou maltou, pevnost cihel P8, P10, tl. zdiva 400 mm</t>
  </si>
  <si>
    <t>"1.np"16,40*3,45-(0,80*2,00*2+2,40*2,42*2)</t>
  </si>
  <si>
    <t>30</t>
  </si>
  <si>
    <t>317168132</t>
  </si>
  <si>
    <t>Překlad keramický vysoký v 23,8 cm dl 150 cm</t>
  </si>
  <si>
    <t>kus</t>
  </si>
  <si>
    <t>-48763013</t>
  </si>
  <si>
    <t>Překlady keramické (POROTHERM, HELUZ) vysoké osazené do maltového lože, šířky překladu 7 cm výšky 23,8 cm, délky 150 cm</t>
  </si>
  <si>
    <t>"pro zdivo 25 cm"3*5</t>
  </si>
  <si>
    <t>"pro zdivo 40 cm"5*2</t>
  </si>
  <si>
    <t>31</t>
  </si>
  <si>
    <t>317168136</t>
  </si>
  <si>
    <t>Překlad keramický vysoký v 23,8 cm dl 250 cm</t>
  </si>
  <si>
    <t>-867656543</t>
  </si>
  <si>
    <t>Překlady keramické (POROTHERM, HELUZ) vysoké osazené do maltového lože, šířky překladu 7 cm výšky 23,8 cm, délky 250 cm</t>
  </si>
  <si>
    <t>"1.np103"3</t>
  </si>
  <si>
    <t>32</t>
  </si>
  <si>
    <t>317944323</t>
  </si>
  <si>
    <t>Válcované nosníky č.14 až 22 dodatečně osazované do připravených otvorů</t>
  </si>
  <si>
    <t>-1805742432</t>
  </si>
  <si>
    <t>Válcované nosníky dodatečně osazované do připravených otvorů bez zazdění hlav č. 14 až 22</t>
  </si>
  <si>
    <t>"1.np pro dveře 17/L - I č14"2,15*4*14,30/1000</t>
  </si>
  <si>
    <t>"2.np pro okno 16 -  I č14"2,15*4*14,30/1000</t>
  </si>
  <si>
    <t>33</t>
  </si>
  <si>
    <t>130107160</t>
  </si>
  <si>
    <t>ocel profilová IPN, v jakosti 11 375, h=140 mm</t>
  </si>
  <si>
    <t>483425319</t>
  </si>
  <si>
    <t>ocel profilová v jakosti 11 375 ocel profilová I IPN h=140 mm</t>
  </si>
  <si>
    <t>P</t>
  </si>
  <si>
    <t>Poznámka k položce:
Hmotnost: 14,40 kg/m</t>
  </si>
  <si>
    <t>"1.np pro dveře 17/L - I č14"2,15*4*14,30/1000*1,10</t>
  </si>
  <si>
    <t>"2.np pro okno 16 -  I č14"2,15*4*14,30/1000*1,10</t>
  </si>
  <si>
    <t>34</t>
  </si>
  <si>
    <t>342248141</t>
  </si>
  <si>
    <t>Příčky z cihel broušených tl 115 mm pevnosti P10 s lepenými žebry</t>
  </si>
  <si>
    <t>2077009717</t>
  </si>
  <si>
    <t>Příčky jednoduché z cihel děrovaných POROTHERM spojených na pero a drážku broušených, lepených tenkovrstvou maltou, pevnost cihel P10, tl. příčky 115 mm</t>
  </si>
  <si>
    <t>"111"2,83*2,15-0,80*2,00</t>
  </si>
  <si>
    <t>"112"2,83*2,15-0,80*2,00</t>
  </si>
  <si>
    <t>35</t>
  </si>
  <si>
    <t>342248142</t>
  </si>
  <si>
    <t>Příčky z cihel broušených tl 140 mm pevnosti P10 s lepenými žebry</t>
  </si>
  <si>
    <t>-1591263812</t>
  </si>
  <si>
    <t>Příčky jednoduché z cihel děrovaných POROTHERM spojených na pero a drážku broušených, lepených tenkovrstvou maltou, pevnost cihel P8, P10, tl. příčky 140 mm</t>
  </si>
  <si>
    <t>"113"2,36*3,30</t>
  </si>
  <si>
    <t>Vodorovné konstrukce</t>
  </si>
  <si>
    <t>36</t>
  </si>
  <si>
    <t>411001</t>
  </si>
  <si>
    <t>M+D Doplnění kamenné podstupnice 1000/150/25 stávajícího schodiště</t>
  </si>
  <si>
    <t>-1492370559</t>
  </si>
  <si>
    <t>37</t>
  </si>
  <si>
    <t>411121221</t>
  </si>
  <si>
    <t>Montáž prefabrikovaných ŽB stropů ze stropních desek dl do 900 mm</t>
  </si>
  <si>
    <t>-1052287017</t>
  </si>
  <si>
    <t>Montáž prefabrikovaných železobetonových stropů se zalitím spár, včetně podpěrné konstrukce, na cementovou maltu ze stropních desek, šířky do 600 mm a délky do 900 mm</t>
  </si>
  <si>
    <t>"původní desky"</t>
  </si>
  <si>
    <t>"pro obnažení kanálů  desky 90 cm"(29,30*2+7,70)/0,30</t>
  </si>
  <si>
    <t>"pro obnažení kanálů  deskjy 60 cm"(1,30*11+3,90+1,45*2+3,70)/0,30</t>
  </si>
  <si>
    <t>38</t>
  </si>
  <si>
    <t>593412080</t>
  </si>
  <si>
    <t>deska stropní plná PZD 9/10 59x29x6,5 cm</t>
  </si>
  <si>
    <t>-989458950</t>
  </si>
  <si>
    <t>desky (prefabrikáty) stropní betonové a železobetonové železobetonové desky stropní plné PZD    9/10        59 x 29 x 6,5</t>
  </si>
  <si>
    <t>"10% nových"82,667*0,10</t>
  </si>
  <si>
    <t>39</t>
  </si>
  <si>
    <t>593412100</t>
  </si>
  <si>
    <t>deska stropní plná PZD 11/10 89x29x6,5 cm</t>
  </si>
  <si>
    <t>839039149</t>
  </si>
  <si>
    <t>desky (prefabrikáty) stropní betonové a železobetonové železobetonové desky stropní plné PZD   11/10       89 x 29 x 6,5</t>
  </si>
  <si>
    <t>"10% nových"221*0,10</t>
  </si>
  <si>
    <t>40</t>
  </si>
  <si>
    <t>411322525</t>
  </si>
  <si>
    <t>Stropy trámové nebo kazetové ze ŽB tř. C 20/25</t>
  </si>
  <si>
    <t>1664741021</t>
  </si>
  <si>
    <t>Stropy z betonu železového (bez výztuže) trámových, žebrových, kazetových nebo vložkových z tvárnic nebo z hraněných či zaoblených vln zabudovaného plechového bednění tř. C 20/25</t>
  </si>
  <si>
    <t>"strop přístešku"6,30*4,90*0,10</t>
  </si>
  <si>
    <t>41</t>
  </si>
  <si>
    <t>411354171</t>
  </si>
  <si>
    <t>Zřízení podpěrné konstrukce stropů v do 4 m pro zatížení do 5 kPa</t>
  </si>
  <si>
    <t>1657783964</t>
  </si>
  <si>
    <t>Podpěrná konstrukce stropů výšky do 4 m se zesílením dna bednění na výměru m2 půdorysu pro zatížení betonovou směsí a výztuží do 5 kPa zřízení</t>
  </si>
  <si>
    <t>"strop přístešku"6,30*4,90</t>
  </si>
  <si>
    <t>42</t>
  </si>
  <si>
    <t>411354172</t>
  </si>
  <si>
    <t>Odstranění podpěrné konstrukce stropů v do 4 m pro zatížení do 5 kPa</t>
  </si>
  <si>
    <t>-532469514</t>
  </si>
  <si>
    <t>Podpěrná konstrukce stropů výšky do 4 m se zesílením dna bednění na výměru m2 půdorysu pro zatížení betonovou směsí a výztuží do 5 kPa odstranění</t>
  </si>
  <si>
    <t>43</t>
  </si>
  <si>
    <t>411354245</t>
  </si>
  <si>
    <t>Bednění stropů ztracené z hraněných trapézových vln v 60 mm plech pozinkovaný tl 0,75 mm</t>
  </si>
  <si>
    <t>-1241071582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</si>
  <si>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-4271 s povrchem pozinkovaným, výšky vln 60 mm, tl. plechu 0,75 mm</t>
  </si>
  <si>
    <t>44</t>
  </si>
  <si>
    <t>411362021</t>
  </si>
  <si>
    <t>Výztuž stropů svařovanými sítěmi Kari</t>
  </si>
  <si>
    <t>1681524574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</si>
  <si>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</si>
  <si>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"strop přístešku"6,30*4,90*0,0054*1,10</t>
  </si>
  <si>
    <t>45</t>
  </si>
  <si>
    <t>413232211</t>
  </si>
  <si>
    <t>Zazdívka zhlaví válcovaných nosníků v do 150 mm</t>
  </si>
  <si>
    <t>-602401795</t>
  </si>
  <si>
    <t>Zazdívka zhlaví stropních trámů nebo válcovaných nosníků pálenými cihlami válcovaných nosníků, výšky do 150 mm</t>
  </si>
  <si>
    <t>4*2*2</t>
  </si>
  <si>
    <t>46</t>
  </si>
  <si>
    <t>413941123</t>
  </si>
  <si>
    <t>Osazování ocelových válcovaných nosníků stropů I, IE, U, UE nebo L do č. 22</t>
  </si>
  <si>
    <t>1134841729</t>
  </si>
  <si>
    <t>Osazování ocelových válcovaných nosníků ve stropech I nebo IE nebo U nebo UE nebo L č. 14 až 22 nebo výšky do 220 mm</t>
  </si>
  <si>
    <t>"|PE 160"6,30*5*15,80/1000</t>
  </si>
  <si>
    <t>47</t>
  </si>
  <si>
    <t>130107480</t>
  </si>
  <si>
    <t>ocel profilová IPE, v jakosti 11 375, h=160 mm</t>
  </si>
  <si>
    <t>2125749147</t>
  </si>
  <si>
    <t>ocel profilová v jakosti 11 375 ocel profilová I IPE h=160 mm</t>
  </si>
  <si>
    <t>Poznámka k položce:
Hmotnost: 16,20 kg/m</t>
  </si>
  <si>
    <t>"|PE 160"6,30*5*15,80/1000*1,10</t>
  </si>
  <si>
    <t>48</t>
  </si>
  <si>
    <t>417321515</t>
  </si>
  <si>
    <t>Ztužující pásy a věnce ze ŽB tř. C 25/30</t>
  </si>
  <si>
    <t>-643147604</t>
  </si>
  <si>
    <t>Ztužující pásy a věnce z betonu železového (bez výztuže) tř. C 25/30</t>
  </si>
  <si>
    <t>"v1"5,40*0,30*0,25</t>
  </si>
  <si>
    <t>"v2"17,10*(0,30*0,25+0,80*0,15)</t>
  </si>
  <si>
    <t>"v3"6,75*0,20*0,20</t>
  </si>
  <si>
    <t>"v11"26,14*(0,20*0,25+0,45*(0,185+0,10)/2)</t>
  </si>
  <si>
    <t>"v12"26,14*(0,20*0,25+0,45*(0,185+0,10)/2)</t>
  </si>
  <si>
    <t>49</t>
  </si>
  <si>
    <t>417351115</t>
  </si>
  <si>
    <t>Zřízení bednění ztužujících věnců</t>
  </si>
  <si>
    <t>-1111129725</t>
  </si>
  <si>
    <t>Bednění bočnic ztužujících pásů a věnců včetně vzpěr zřízení</t>
  </si>
  <si>
    <t>"v1"5,40*2*0,25</t>
  </si>
  <si>
    <t>"v2"17,10*(1,05+0,12)*2</t>
  </si>
  <si>
    <t>"v3"6,75*2*0,20</t>
  </si>
  <si>
    <t>"v11"26,14*(0,50+0,14+0,10)*2</t>
  </si>
  <si>
    <t>"v12"26,14*(0,50+0,14+0,10)*2</t>
  </si>
  <si>
    <t>50</t>
  </si>
  <si>
    <t>417351116</t>
  </si>
  <si>
    <t>Odstranění bednění ztužujících věnců</t>
  </si>
  <si>
    <t>-817882400</t>
  </si>
  <si>
    <t>Bednění bočnic ztužujících pásů a věnců včetně vzpěr odstranění</t>
  </si>
  <si>
    <t>51</t>
  </si>
  <si>
    <t>417361821</t>
  </si>
  <si>
    <t>Výztuž ztužujících pásů a věnců betonářskou ocelí 10 505</t>
  </si>
  <si>
    <t>-157806216</t>
  </si>
  <si>
    <t>Výztuž ztužujících pásů a věnců z betonářské oceli 10 505 (R) nebo BSt 500</t>
  </si>
  <si>
    <t>"v1-V3 podle tabulky"335,20/1000</t>
  </si>
  <si>
    <t>"v11-v12 podle tabulky"874,86/1000</t>
  </si>
  <si>
    <t>Mezisoučet</t>
  </si>
  <si>
    <t>"prořez a podložky 10%"1,21*0,10</t>
  </si>
  <si>
    <t>52</t>
  </si>
  <si>
    <t>435121011a</t>
  </si>
  <si>
    <t>Montáž schodišťových dílů hmotnosti do 1,5 t</t>
  </si>
  <si>
    <t>-128002482</t>
  </si>
  <si>
    <t>Montáž schodišťových dílců ramen bez podest, hmotnosti do 1,5 t</t>
  </si>
  <si>
    <t>53</t>
  </si>
  <si>
    <t>593737520</t>
  </si>
  <si>
    <t>schodišťový stupeň  teracový LSP do délky 240, do šíře 38, do výše 18 cm, tl 7 cm šedý, protismyková úprava</t>
  </si>
  <si>
    <t>639915053</t>
  </si>
  <si>
    <t>ramena, stupně a podesty schodišťové železobetonové schodišťový stupeň obkladový teracový LSP L stupeň s pravoúhlou podstupnicí - šedý LSP  do délky 240, do šíře 38, do výše 18 cm</t>
  </si>
  <si>
    <t>2,40*2</t>
  </si>
  <si>
    <t>54</t>
  </si>
  <si>
    <t>593737800a</t>
  </si>
  <si>
    <t>deska schodišťová nosná teracová, šedá 240x39x8 cm, protismyková úprava</t>
  </si>
  <si>
    <t>-1651575487</t>
  </si>
  <si>
    <t>ramena, stupně a podesty schodišťové železobetonové schodišťová deska nosná DZH   13/482     209 x 38 x 8</t>
  </si>
  <si>
    <t>Komunikace pozemní</t>
  </si>
  <si>
    <t>55</t>
  </si>
  <si>
    <t>564801112</t>
  </si>
  <si>
    <t>Podklad ze štěrkodrtě ŠD tl 40 mm</t>
  </si>
  <si>
    <t>2043058364</t>
  </si>
  <si>
    <t>Podklad ze štěrkodrti ŠD s rozprostřením a zhutněním, po zhutnění tl. 40 mm</t>
  </si>
  <si>
    <t>56</t>
  </si>
  <si>
    <t>596212210</t>
  </si>
  <si>
    <t>Kladení zámkové dlažby pozemních komunikací tl 80 mm skupiny A pl do 50 m2</t>
  </si>
  <si>
    <t>-928960757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</si>
  <si>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</si>
  <si>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57</t>
  </si>
  <si>
    <t>592452120</t>
  </si>
  <si>
    <t>dlažba zámková IČKO přírodní 19,6x16,1x6 cm</t>
  </si>
  <si>
    <t>650940213</t>
  </si>
  <si>
    <t>dlaždice betonové dlažba zámková (ČSN EN 1338) dlažba zámková IČKO 1 m2=36 kusů 19,6 x 16,1 x 6  přírodní</t>
  </si>
  <si>
    <t>Poznámka k položce:
spotřeba: 36 kus/m2</t>
  </si>
  <si>
    <t>17,280*1,05</t>
  </si>
  <si>
    <t>Úpravy povrchů, podlahy a osazování výplní</t>
  </si>
  <si>
    <t>58</t>
  </si>
  <si>
    <t>611321141</t>
  </si>
  <si>
    <t>Vápenocementová omítka štuková dvouvrstvá vnitřních stropů rovných nanášená ručně</t>
  </si>
  <si>
    <t>1550497064</t>
  </si>
  <si>
    <t>Omítka vápenocementová vnitřních ploch nanášená ručně dvouvrstvá, tloušťky jádrové omítky do 10 mm a tloušťky štuku do 3 mm štuková vodorovných konstrukcí stropů rovných</t>
  </si>
  <si>
    <t>"107,113"5,50+5,35</t>
  </si>
  <si>
    <t>59</t>
  </si>
  <si>
    <t>611325421</t>
  </si>
  <si>
    <t>Oprava vnitřní vápenocementové štukové omítky stropů v rozsahu plochy do 10%</t>
  </si>
  <si>
    <t>-101124911</t>
  </si>
  <si>
    <t>Oprava vápenocementové nebo vápenné omítky vnitřních ploch štukové dvouvrstvé, tloušťky do 20 mm stropů, v rozsahu opravované plochy do 10%</t>
  </si>
  <si>
    <t>"102-104"88,28+91,80+38,45</t>
  </si>
  <si>
    <t>60</t>
  </si>
  <si>
    <t>612142001</t>
  </si>
  <si>
    <t>Potažení vnitřních stěn sklovláknitým pletivem vtlačeným do tenkovrstvé hmoty</t>
  </si>
  <si>
    <t>-438235988</t>
  </si>
  <si>
    <t>Potažení vnitřních ploch pletivem v ploše nebo pruzích, na plném podkladu sklovláknitým vtlačením do tmelu stěn</t>
  </si>
  <si>
    <t>"102"5,40*3,30</t>
  </si>
  <si>
    <t>"103"5,40*3,30-1,85*2,10</t>
  </si>
  <si>
    <t>"106"(4,40+5,60*2+28,50+3,22)*3,30-(0,80*1,97*3+0,90*1,97*4+1,85*2,10+2,40*2,42*2)</t>
  </si>
  <si>
    <t>"107"(2,35+2,36)*2*3,30-0,90*1,97</t>
  </si>
  <si>
    <t>"108"(4,40+2,35+5,60+2,35+0,40*3+5,65+7,30)*3,30-(0,90*1,97+5,00*2,15+1,00*2,15)</t>
  </si>
  <si>
    <t>"109"(8,85+8,20)*2*3,30-(0,90*1,91+5,00*2,15+2,00*2,15)</t>
  </si>
  <si>
    <t>"110"(8,75*2+8,20)*3,30-(0,90*1,97+5,00*2,15+2,00*2,15)</t>
  </si>
  <si>
    <t>"111"(2,83*2+1,80*2+2,83*2)*3,10+2,83*2*2,15-(0,80*1,97*3+1,00*1,65*2)</t>
  </si>
  <si>
    <t>"112"(2,83*2+1,80*2+2,83*2)*3,10+2,83*2*2,15-(0,80*1,97*3+1,00*1,65*2)</t>
  </si>
  <si>
    <t>"113"(2,27+2,36)*2*3,30-0,80*1,97</t>
  </si>
  <si>
    <t>"2.np čelo"26,14*3,30-(1,00+2,00*6+5,00)*2,15</t>
  </si>
  <si>
    <t>"štít 1.np"12,05*3,30-1,65*3,05</t>
  </si>
  <si>
    <t>"štít 2.np"12,05*3,30-1,65*2,15</t>
  </si>
  <si>
    <t>61</t>
  </si>
  <si>
    <t>612311131</t>
  </si>
  <si>
    <t>Potažení vnitřních stěn vápenným štukem tloušťky do 3 mm</t>
  </si>
  <si>
    <t>141664410</t>
  </si>
  <si>
    <t>Potažení vnitřních ploch štukem tloušťky do 3 mm svislých konstrukcí stěn</t>
  </si>
  <si>
    <t>62</t>
  </si>
  <si>
    <t>612321141</t>
  </si>
  <si>
    <t>Vápenocementová omítka štuková dvouvrstvá vnitřních stěn nanášená ručně</t>
  </si>
  <si>
    <t>-835595471</t>
  </si>
  <si>
    <t>Omítka vápenocementová vnitřních ploch nanášená ručně dvouvrstvá, tloušťky jádrové omítky do 10 mm a tloušťky štuku do 3 mm štuková svislých konstrukcí stěn</t>
  </si>
  <si>
    <t>"na nových zdech"</t>
  </si>
  <si>
    <t>"na původních zdech"</t>
  </si>
  <si>
    <t>"102-104"(10,40*2+19,00+7,00)*3,30-(1,75*2,25*2+5,50*3,30)</t>
  </si>
  <si>
    <t>"106"(3,25+5,70+0,40+5,60+0,40)*3,30-(1,65*3,05+2,40*2,35)</t>
  </si>
  <si>
    <t>"108"(0,40*6+2,80)*3,30</t>
  </si>
  <si>
    <t>"109"0,40*9*3,30</t>
  </si>
  <si>
    <t>"110"0,40*3*3,30</t>
  </si>
  <si>
    <t>63</t>
  </si>
  <si>
    <t>612325302</t>
  </si>
  <si>
    <t>Vápenocementová štuková omítka ostění nebo nadpraží</t>
  </si>
  <si>
    <t>1712602371</t>
  </si>
  <si>
    <t>Vápenocementová nebo vápenná omítka ostění nebo nadpraží štuková</t>
  </si>
  <si>
    <t>"nadpraží a špalety oken"((2,42*2+2,40)*2+(1,65+1,00*2)*4+(5,00+2,15*2)*4+(2,00+2,15*2)*8+(1,00+2,15*2)*2+(1,65+2,15*2)+(1,65+3,05*2))*0,20</t>
  </si>
  <si>
    <t>64</t>
  </si>
  <si>
    <t>612325421</t>
  </si>
  <si>
    <t>Oprava vnitřní vápenocementové štukové omítky stěn v rozsahu plochy do 10%</t>
  </si>
  <si>
    <t>1139001841</t>
  </si>
  <si>
    <t>Oprava vápenocementové nebo vápenné omítky vnitřních ploch štukové dvouvrstvé, tloušťky do 20 mm stěn, v rozsahu opravované plochy do 10%</t>
  </si>
  <si>
    <t>"2.np 211"(3,08+5,97*2)*3,30-(0,80*1,97*2)</t>
  </si>
  <si>
    <t>"212"(3,31+5,97*2)*3,30-(0,80*1,97*3)</t>
  </si>
  <si>
    <t>"213"(5,30+5,97*2)*3,30-(0,80*1,97*2)</t>
  </si>
  <si>
    <t>"214"(12,02+5,97)*3,30-0,80*1,97*2</t>
  </si>
  <si>
    <t>65</t>
  </si>
  <si>
    <t>621142001</t>
  </si>
  <si>
    <t>Potažení vnějších podhledů sklovláknitým pletivem vtlačeným do tenkovrstvé hmoty</t>
  </si>
  <si>
    <t>560332234</t>
  </si>
  <si>
    <t>Potažení vnějších ploch pletivem v ploše nebo pruzích, na plném podkladu sklovláknitým vtlačením do tmelu podhledů</t>
  </si>
  <si>
    <t>"nadpraží a špalety oken"((2,42*2+2,40)*2+(1,65+1,00*2)*4+(5,00+2,15*2)*4+(2,00+2,15*2)*8+(1,00+2,15*2)*2+(1,65+2,15*2)+(1,65+3,05*2))*0,14</t>
  </si>
  <si>
    <t>66</t>
  </si>
  <si>
    <t>622211021</t>
  </si>
  <si>
    <t>Montáž zateplení vnějších stěn z polystyrénových desek tl do 120 mm v certifikovaném systému výrobce vč, všech lišt</t>
  </si>
  <si>
    <t>-1199119879</t>
  </si>
  <si>
    <t>Montáž kontaktního zateplení z polystyrenových desek nebo z kombinovaných desek na vnější stěny, tloušťky desek přes 80 do 120 mm</t>
  </si>
  <si>
    <t>"pro zateplení základů a soklu"(2,00+6,75+5,11+4,15+5,40+2,27+12,55+26,14+3,50)*1,60</t>
  </si>
  <si>
    <t>"přilehlá stěna vstupu"3,50*4,40</t>
  </si>
  <si>
    <t>67</t>
  </si>
  <si>
    <t>283764310</t>
  </si>
  <si>
    <t>deska z extrudovaného polystyrénu  XPS 500 SF 100 mm</t>
  </si>
  <si>
    <t>43214348</t>
  </si>
  <si>
    <t>desky z lehčených plastů desky z extrudovaného polystyrenu desky z extrudovaného polystyrenu BACHL BACHL XPS 500 SF hladký povrch, ozub po celém obvodu 1265 x 615 mm (krycí plocha 0,75 m2) 100 mm</t>
  </si>
  <si>
    <t>108,572*1,02</t>
  </si>
  <si>
    <t>68</t>
  </si>
  <si>
    <t>283759500</t>
  </si>
  <si>
    <t>deska fasádní polystyrénová EPS 100 F 1000 x 500 x 100 mm</t>
  </si>
  <si>
    <t>1737309174</t>
  </si>
  <si>
    <t>desky z lehčených plastů desky polystyrénové fasádní typ EPS 100 F  stabilizovaný, samozhášivý objemová hmotnost 20 až 25 kg/m3 1000 x 500 x 100 mm</t>
  </si>
  <si>
    <t>Poznámka k položce:
lambda=0,036 [W / m K]</t>
  </si>
  <si>
    <t>15,400*1,02</t>
  </si>
  <si>
    <t>69</t>
  </si>
  <si>
    <t>622211031</t>
  </si>
  <si>
    <t>Montáž zateplení vnějších stěn z polystyrénových desek tl do 160 mm v certifikovaném systému výrobce vč všech lišt</t>
  </si>
  <si>
    <t>777199078</t>
  </si>
  <si>
    <t>Montáž kontaktního zateplení z polystyrenových desek nebo z kombinovaných desek na vnější stěny, tloušťky desek přes 120 do 160 mm</t>
  </si>
  <si>
    <t>" přístavek"(6,75+5,11)*3,90-1,00*1,65*4</t>
  </si>
  <si>
    <t>"štít"12,55*8,00-(1,65*3,05+1,65*2,15)</t>
  </si>
  <si>
    <t>"čelní fasáda"26,14*8,00-(1,00*2,15*2+5,00*2,15*4+2,00*2,15*8)</t>
  </si>
  <si>
    <t>70</t>
  </si>
  <si>
    <t>283759810</t>
  </si>
  <si>
    <t>deska fasádní polystyrénová EPS 100 F 1000 x 500 x 140 mm</t>
  </si>
  <si>
    <t>-1096275700</t>
  </si>
  <si>
    <t>desky z lehčených plastů desky polystyrénové fasádní typ EPS 100 F  stabilizovaný, samozhášivý objemová hmotnost 20 až 25 kg/m3 1000 x 500 x 140 mm</t>
  </si>
  <si>
    <t>258,894*1,02</t>
  </si>
  <si>
    <t>264,072*1,02 'Přepočtené koeficientem množství</t>
  </si>
  <si>
    <t>71</t>
  </si>
  <si>
    <t>622321121</t>
  </si>
  <si>
    <t>Vápenocementová omítka hladká jednovrstvá vnějších stěn nanášená ručně</t>
  </si>
  <si>
    <t>1943689525</t>
  </si>
  <si>
    <t>Omítka vápenocementová vnějších ploch nanášená ručně jednovrstvá, tloušťky do 15 mm hladká stěn</t>
  </si>
  <si>
    <t>"pro zateplení soklu po odsekání obkladů"(4,15+5,40+2,27+12,55+26,14+3,50)*0,60</t>
  </si>
  <si>
    <t>"pod zateplení na novém zdivu"</t>
  </si>
  <si>
    <t>"přilehlá stěna hlavního vstupu"3,50*4,40</t>
  </si>
  <si>
    <t>"u nových oken ozn.11"(4,15+5,40+2,27)*3,30-2,40*2,42*2</t>
  </si>
  <si>
    <t>72</t>
  </si>
  <si>
    <t>622381011</t>
  </si>
  <si>
    <t>Tenkovrstvá minerální zrnitá omítka tl. 1,5 mm včetně penetrace vnějších stěn vč.penetrace a podkladního nátěru v certifikovaném systému výrobce</t>
  </si>
  <si>
    <t>-153363505</t>
  </si>
  <si>
    <t>Omítka tenkovrstvá minerální vnějších ploch probarvená, včetně penetrace podkladu zrnitá, tloušťky 1,5 mm stěn</t>
  </si>
  <si>
    <t>"přilehlá omítka vstupu"3,50*3,80</t>
  </si>
  <si>
    <t>73</t>
  </si>
  <si>
    <t>622511111</t>
  </si>
  <si>
    <t>Tenkovrstvá soklová mozaiková střednězrnná omítka včetně penetrace vnějších stěn</t>
  </si>
  <si>
    <t>1630611915</t>
  </si>
  <si>
    <t>Omítka tenkovrstvá akrylátová vnějších ploch probarvená, včetně penetrace podkladu mozaiková střednězrnná stěn</t>
  </si>
  <si>
    <t>"pro zateplení soklu"(2,00+6,75+5,11+4,15+5,40+2,27+12,55+26,14+3,50)*0,60</t>
  </si>
  <si>
    <t>"přilehlá stěna vstupu"3,50*0,60</t>
  </si>
  <si>
    <t>74</t>
  </si>
  <si>
    <t>629995101</t>
  </si>
  <si>
    <t>Očištění vnějších ploch tlakovou vodou</t>
  </si>
  <si>
    <t>-1562934819</t>
  </si>
  <si>
    <t>Očištění vnějších ploch tlakovou vodou omytím</t>
  </si>
  <si>
    <t>75</t>
  </si>
  <si>
    <t>631311115</t>
  </si>
  <si>
    <t>Mazanina tl do 80 mm z betonu prostého tř. C 20/25</t>
  </si>
  <si>
    <t>-1588960309</t>
  </si>
  <si>
    <t>Mazanina z betonu prostého tl. přes 50 do 80 mm tř. C 20/25</t>
  </si>
  <si>
    <t>"po obnažení kanálů v 102-104"(11,20*0,90*2*2+1,30*0,65*3+1,45*0,65*2+3,70*0,65)*0,05</t>
  </si>
  <si>
    <t>76</t>
  </si>
  <si>
    <t>631311123</t>
  </si>
  <si>
    <t>Mazanina tl do 120 mm z betonu prostého tř. C 12/15</t>
  </si>
  <si>
    <t>-1507552401</t>
  </si>
  <si>
    <t>Mazanina z betonu prostého tl. přes 80 do 120 mm tř. C 12/15</t>
  </si>
  <si>
    <t>"strop přístešku spádový beton"6,30*4,90*(0,04+0,14)/2</t>
  </si>
  <si>
    <t>77</t>
  </si>
  <si>
    <t>631311134</t>
  </si>
  <si>
    <t>Mazanina tl do 240 mm z betonu prostého tř. C 16/20</t>
  </si>
  <si>
    <t>-315110996</t>
  </si>
  <si>
    <t>Mazanina z betonu prostého tl. přes 120 do 240 mm tř. C 16/20</t>
  </si>
  <si>
    <t>(1,10+9,70+1,10+8,00+1,10+8,125)*12,10*0,15</t>
  </si>
  <si>
    <t>"přístavba"6,75*5,11*0,15</t>
  </si>
  <si>
    <t>78</t>
  </si>
  <si>
    <t>631319011</t>
  </si>
  <si>
    <t>Příplatek k mazanině tl do 80 mm za přehlazení povrchu</t>
  </si>
  <si>
    <t>1990077336</t>
  </si>
  <si>
    <t>Příplatek k cenám mazanin za úpravu povrchu mazaniny přehlazením, mazanina tl. přes 50 do 80 mm</t>
  </si>
  <si>
    <t>79</t>
  </si>
  <si>
    <t>631319013</t>
  </si>
  <si>
    <t>Příplatek k mazanině tl do 240 mm za přehlazení povrchu</t>
  </si>
  <si>
    <t>1717052944</t>
  </si>
  <si>
    <t>Příplatek k cenám mazanin za úpravu povrchu mazaniny přehlazením, mazanina tl. přes 120 do 240 mm</t>
  </si>
  <si>
    <t>80</t>
  </si>
  <si>
    <t>631319175</t>
  </si>
  <si>
    <t>Příplatek k mazanině tl do 240 mm za stržení povrchu spodní vrstvy před vložením výztuže</t>
  </si>
  <si>
    <t>86703397</t>
  </si>
  <si>
    <t>Příplatek k cenám mazanin za stržení povrchu spodní vrstvy mazaniny latí před vložením výztuže nebo pletiva pro tl. obou vrstev mazaniny přes 120 do 240 mm</t>
  </si>
  <si>
    <t>81</t>
  </si>
  <si>
    <t>631362021</t>
  </si>
  <si>
    <t>Výztuž mazanin svařovanými sítěmi Kari</t>
  </si>
  <si>
    <t>2140635197</t>
  </si>
  <si>
    <t>Výztuž mazanin ze svařovaných sítí z drátů typu KARI</t>
  </si>
  <si>
    <t>"kari 150/150/6 podkladní beton"</t>
  </si>
  <si>
    <t>"1.np"(1,10+9,70+1,10+8,00+1,10+8,125)*12,10*0,00305*1,10</t>
  </si>
  <si>
    <t>"pod nové zdi horní výztuž"(5,35*2+1,95+2,857+7,775+1,65+16,90+10,20)*(1,10+0,80)/2*0,00305*1,10</t>
  </si>
  <si>
    <t>4,40*(0,80+0,15)/2*0,00305*1,10</t>
  </si>
  <si>
    <t>"přístavba"6,75*5,11*0,00305*1,10</t>
  </si>
  <si>
    <t>82</t>
  </si>
  <si>
    <t>632453361</t>
  </si>
  <si>
    <t>Potěr betonový ltý samonivelační tl do 60 mm tř. C 25/30</t>
  </si>
  <si>
    <t>-2137478408</t>
  </si>
  <si>
    <t>Potěr betonový samonivelační litý tl. přes 50 mm do 60 mm tř. C 25/30</t>
  </si>
  <si>
    <t>"na podkladní beton"(1,10+9,70+1,10+8,00+1,10+8,125)*12,10</t>
  </si>
  <si>
    <t>"přístavba"6,75*5,11</t>
  </si>
  <si>
    <t>83</t>
  </si>
  <si>
    <t>-1935935935</t>
  </si>
  <si>
    <t>386,906*0,0028*1,10</t>
  </si>
  <si>
    <t>84</t>
  </si>
  <si>
    <t>633811111</t>
  </si>
  <si>
    <t>Broušení nerovností betonových podlah do 2 mm</t>
  </si>
  <si>
    <t>-668575836</t>
  </si>
  <si>
    <t>Broušení betonových podlah nerovností do 2 mm (stržení šlemu)</t>
  </si>
  <si>
    <t>"2.np 211-214"18,85+24,23+28,88+71,31</t>
  </si>
  <si>
    <t>85</t>
  </si>
  <si>
    <t>633811119</t>
  </si>
  <si>
    <t>Příplatek k broušení nerovností betonových podlah ZKD 1 mm úběru</t>
  </si>
  <si>
    <t>-694035968</t>
  </si>
  <si>
    <t>Broušení betonových podlah Příplatek k ceně za každý další 1 mm úběru</t>
  </si>
  <si>
    <t>" 3x 102-104"(88,28+91,80+38,45)*3</t>
  </si>
  <si>
    <t>86</t>
  </si>
  <si>
    <t>637211112</t>
  </si>
  <si>
    <t>Okapový chodník z betonových dlaždic tl 60 mm na MC 10</t>
  </si>
  <si>
    <t>1310186659</t>
  </si>
  <si>
    <t>Okapový chodník z dlaždic betonových se zalitím spár cementovou maltou do cementové malty MC-10, tl. dlaždic 60 mm</t>
  </si>
  <si>
    <t>"okapový chodník"(2,00+6,75+5,11+4,15+5,40+2,27+12,55+26,14+3,50)*0,50</t>
  </si>
  <si>
    <t>87</t>
  </si>
  <si>
    <t>642942111</t>
  </si>
  <si>
    <t>Osazování zárubní nebo rámů dveřních kovových do 2,5 m2 na MC</t>
  </si>
  <si>
    <t>2067241567</t>
  </si>
  <si>
    <t>Osazování zárubní nebo rámů kovových dveřních lisovaných nebo z úhelníků bez dveřních křídel, na cementovou maltu, o ploše otvoru do 2,5 m2</t>
  </si>
  <si>
    <t>88</t>
  </si>
  <si>
    <t>553312250</t>
  </si>
  <si>
    <t>zárubeň ocelová šroubovaná 250 DV 900 L/P</t>
  </si>
  <si>
    <t>1250239959</t>
  </si>
  <si>
    <t>zárubně kovové zárubně ocelové pro zdění - s těsněním, kapsové závěsy H 160 DV 900 L/P</t>
  </si>
  <si>
    <t>89</t>
  </si>
  <si>
    <t>553312241</t>
  </si>
  <si>
    <t>zárubeň ocelová šroubovaná 250 DV 800 L/P</t>
  </si>
  <si>
    <t>500416819</t>
  </si>
  <si>
    <t>90</t>
  </si>
  <si>
    <t>553312011</t>
  </si>
  <si>
    <t>zárubeň ocelová šrobovaná 115 DV 800 L/P</t>
  </si>
  <si>
    <t>-365756612</t>
  </si>
  <si>
    <t>zárubně kovové zárubně ocelové pro zdění - s těsněním, kapsové závěsy H 110 DV 800 L/P</t>
  </si>
  <si>
    <t>91</t>
  </si>
  <si>
    <t>553312251</t>
  </si>
  <si>
    <t>zárubeň ocelová šroubovaná 250 DV 900 L/P prožární odoůnost EW 30</t>
  </si>
  <si>
    <t>963627825</t>
  </si>
  <si>
    <t>92</t>
  </si>
  <si>
    <t>553312221</t>
  </si>
  <si>
    <t>zárubeň ocelová šroubovaná 150 DV 800 L/P</t>
  </si>
  <si>
    <t>-1609433027</t>
  </si>
  <si>
    <t>zárubně kovové zárubně ocelové pro zdění - s těsněním, kapsové závěsy H 160 DV 800 L/P</t>
  </si>
  <si>
    <t>Trubní vedení</t>
  </si>
  <si>
    <t>93</t>
  </si>
  <si>
    <t>899101211</t>
  </si>
  <si>
    <t>Demontáž poklopů litinových nebo ocelových včetně rámů hmotnosti do 50 kg</t>
  </si>
  <si>
    <t>1622355198</t>
  </si>
  <si>
    <t>Demontáž poklopů litinových a ocelových včetně rámů, hmotnosti jednotlivě do 50 kg</t>
  </si>
  <si>
    <t>"kanalizační"1</t>
  </si>
  <si>
    <t>94</t>
  </si>
  <si>
    <t>899311111</t>
  </si>
  <si>
    <t>Osazení poklopů s rámem hmotnosti do 50 kg</t>
  </si>
  <si>
    <t>1654306337</t>
  </si>
  <si>
    <t>Osazení ocelových nebo litinových poklopů s rámem na šachtách tunelové stoky hmotnosti jednotlivě do 50 kg</t>
  </si>
  <si>
    <t>"poklop 34"1</t>
  </si>
  <si>
    <t>"poklop 31"2</t>
  </si>
  <si>
    <t>95</t>
  </si>
  <si>
    <t>552410nab1</t>
  </si>
  <si>
    <t>Ocelový žárově pozinkovaný  uzavíratelný poklop 600/600. tl stěny 6mm vč úhelníkového rámu a nátěru v provedení podle tabulky zámečnických výrobků ozn. 31</t>
  </si>
  <si>
    <t>-1427719270</t>
  </si>
  <si>
    <t>96</t>
  </si>
  <si>
    <t>552410nab2</t>
  </si>
  <si>
    <t>Ocelový žárově pozinkovaný  poklop 1050/750.  vč úhelníkového rámu a nátěru v provedení podle tabulky zámečnických výrobků ozn. 34</t>
  </si>
  <si>
    <t>-1085273783</t>
  </si>
  <si>
    <t>Ostatní konstrukce a práce, bourání</t>
  </si>
  <si>
    <t>97</t>
  </si>
  <si>
    <t>916331112</t>
  </si>
  <si>
    <t>Osazení zahradního obrubníku betonového do lože z betonu s boční opěrou</t>
  </si>
  <si>
    <t>754410313</t>
  </si>
  <si>
    <t>Osazení zahradního obrubníku betonového s ložem tl. od 50 do 100 mm z betonu prostého tř. C 12/15 s boční opěrou z betonu prostého tř. C 12/15</t>
  </si>
  <si>
    <t>"okapový chodník"(2,00+6,75+5,11+4,15+5,40+2,27+12,55+26,14+3,50)</t>
  </si>
  <si>
    <t>98</t>
  </si>
  <si>
    <t>592172110</t>
  </si>
  <si>
    <t>obrubník betonový zahradníI šedý 100 x 5 x 25 cm</t>
  </si>
  <si>
    <t>656513189</t>
  </si>
  <si>
    <t>obrubníky betonové a železobetonové obrubníky zahradní Granitoid ABO 100/5/25 II šedá   100 x 5 x 25</t>
  </si>
  <si>
    <t>89,47*1,05</t>
  </si>
  <si>
    <t>99</t>
  </si>
  <si>
    <t>919735122</t>
  </si>
  <si>
    <t>Řezání stávajícího betonového krytu hl do 100 mm</t>
  </si>
  <si>
    <t>-591802204</t>
  </si>
  <si>
    <t>Řezání stávajícího betonového krytu nebo podkladu hloubky přes 50 do 100 mm</t>
  </si>
  <si>
    <t>"pro obnažení kanálů v 102-104"(11,20*2*2+1,30*2*3+1,45*2*2+3,70*2)</t>
  </si>
  <si>
    <t>100</t>
  </si>
  <si>
    <t>935932116a</t>
  </si>
  <si>
    <t xml:space="preserve">Odvodňovací nereztový žlab  vnitřní š 100 mm s roštem mřížkovým </t>
  </si>
  <si>
    <t>-767667666</t>
  </si>
  <si>
    <t>Odvodňovací plastový žlab pro třídu zatížení A 15 vnitřní šířky 100 mm s krycím roštem mřížkovým z pozinkované oceli</t>
  </si>
  <si>
    <t>101</t>
  </si>
  <si>
    <t>952901111</t>
  </si>
  <si>
    <t>Vyčištění budov bytové a občanské výstavby při výšce podlaží do 4 m</t>
  </si>
  <si>
    <t>-1638493665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</si>
  <si>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</si>
  <si>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"1.np"88,28+91,80+38,45+95,49+5,50+74,84+71,93+71,65+13,36*2+5,35</t>
  </si>
  <si>
    <t>"2.np"18,85+24,23+28,88+71,31</t>
  </si>
  <si>
    <t>102</t>
  </si>
  <si>
    <t>953312111</t>
  </si>
  <si>
    <t>Vložky do svislých dilatačních spár z fasádních polystyrénových desek tl 10 mm</t>
  </si>
  <si>
    <t>839418654</t>
  </si>
  <si>
    <t>Vložky svislé do dilatačních spár z polystyrenových desek fasádních včetně dodání a osazení, v jakémkoliv zdivu do 10 mm</t>
  </si>
  <si>
    <t>"mezi panely a věnce"26,14*2*0,50</t>
  </si>
  <si>
    <t>"mezi sloupy a zdivo"(0,15*2+0,40)*4*(2,40+3,20)</t>
  </si>
  <si>
    <t>103</t>
  </si>
  <si>
    <t>6860</t>
  </si>
  <si>
    <t xml:space="preserve">Krycí dilatační profil stěnový </t>
  </si>
  <si>
    <t>bm</t>
  </si>
  <si>
    <t>1645242655</t>
  </si>
  <si>
    <t>Zateplení fasád Lišty a profily pro zateplení Krycí profil pro dilatační profil stěnový (bm)</t>
  </si>
  <si>
    <t>"mezi sloupy a zdivo"4*2*(2,40+3,20)</t>
  </si>
  <si>
    <t>104</t>
  </si>
  <si>
    <t>953312125</t>
  </si>
  <si>
    <t>Vložky do svislých dilatačních spár z extrudovaných polystyrénových desek tl 50 mm</t>
  </si>
  <si>
    <t>-1296084778</t>
  </si>
  <si>
    <t>Vložky svislé do dilatačních spár z polystyrenových desek extrudovaných včetně dodání a osazení, v jakémkoliv zdivu přes 40 do 50 mm</t>
  </si>
  <si>
    <t>"přístavba"5,11*(3,85+1,85)</t>
  </si>
  <si>
    <t>"nadpraží a špalety oken"((2,42*2+2,40)*2+(1,65+1,00*2)*4+(5,00+2,15*2)*4+(2,00+2,15*2)*8+(1,00+2,15*2)*2+(1,65+2,15*2)+(1,65+3,05*2))*0,10</t>
  </si>
  <si>
    <t>105</t>
  </si>
  <si>
    <t>953961114</t>
  </si>
  <si>
    <t>Kotvy chemickým tmelem M 16 hl 125 mm do betonu, ŽB nebo kamene s vyvrtáním otvoru</t>
  </si>
  <si>
    <t>-672562508</t>
  </si>
  <si>
    <t>Kotvy chemické s vyvrtáním otvoru do betonu, železobetonu nebo tvrdého kamene tmel, velikost M 16, hloubka 125 mm</t>
  </si>
  <si>
    <t>"přikotvení přibetonovaného základu 6 ks/ m2"60</t>
  </si>
  <si>
    <t>106</t>
  </si>
  <si>
    <t>953965133</t>
  </si>
  <si>
    <t>Kotevní šroub pro chemické kotvy M 16 dl 300 mm</t>
  </si>
  <si>
    <t>1020819835</t>
  </si>
  <si>
    <t>Kotvy chemické s vyvrtáním otvoru kotevní šrouby pro chemické kotvy, velikost M 16, délka 300 mm</t>
  </si>
  <si>
    <t>107</t>
  </si>
  <si>
    <t>961044111</t>
  </si>
  <si>
    <t>Bourání základů z betonu prostého</t>
  </si>
  <si>
    <t>-2044612253</t>
  </si>
  <si>
    <t>Bourání základů z betonu prostého</t>
  </si>
  <si>
    <t>"u předloženého schodiště odhad"3,50</t>
  </si>
  <si>
    <t>108</t>
  </si>
  <si>
    <t>962031133</t>
  </si>
  <si>
    <t>Bourání příček z cihel pálených na MVC tl do 150 mm</t>
  </si>
  <si>
    <t>1854821762</t>
  </si>
  <si>
    <t>Bourání příček z cihel, tvárnic nebo příčkovek z cihel pálených, plných nebo dutých na maltu vápennou nebo vápenocementovou, tl. do 150 mm</t>
  </si>
  <si>
    <t>"1.np"(11,675+8,70+4,20*2+6,30)*3,30-(0,90*2,00+1,75*2,00*2+0,80*2,00)</t>
  </si>
  <si>
    <t>"2.np"5,97*3,30*2</t>
  </si>
  <si>
    <t>109</t>
  </si>
  <si>
    <t>962052211a</t>
  </si>
  <si>
    <t>Bourání zdiva nadzákladového z panelů přes 1 m3</t>
  </si>
  <si>
    <t>228414199</t>
  </si>
  <si>
    <t>Bourání zdiva železobetonového nadzákladového, objemu přes 1 m3</t>
  </si>
  <si>
    <t>"boletické panely bourat jako celek ! nebezpečný odpad"</t>
  </si>
  <si>
    <t>"1.np u přístavby"16,30*0,30*3,30-(2,40*2,40*2+1,45*2,20)*0,30</t>
  </si>
  <si>
    <t>"1.np podélná stěna"(26,14*0,30*1,20)</t>
  </si>
  <si>
    <t>"1.np meziokenní pilíře"1,00*1,00*5+0,40*1,00*2</t>
  </si>
  <si>
    <t>"2.np"26,14*5,10*0,30-(2,00*2,15*6+5,00*2,15+1,00*2,15)*0,30</t>
  </si>
  <si>
    <t>"1.np pro 17/L"1,65*3,05*0,30</t>
  </si>
  <si>
    <t>"2.np pro 16"1,65*2,15*0,30</t>
  </si>
  <si>
    <t>110</t>
  </si>
  <si>
    <t>963015111</t>
  </si>
  <si>
    <t>Demontáž prefabrikovaných krycích desek kanálů, šachet nebo žump do hmotnosti 0,06 t</t>
  </si>
  <si>
    <t>-957280962</t>
  </si>
  <si>
    <t>Demontáž prefabrikovaných krycích desek kanálů, šachet nebo žump hmotnosti do 0,06 t</t>
  </si>
  <si>
    <t>111</t>
  </si>
  <si>
    <t>963051113a</t>
  </si>
  <si>
    <t>Bourání teracového schodiště vč záhonu</t>
  </si>
  <si>
    <t>-785450538</t>
  </si>
  <si>
    <t>Bourání železobetonových stropů deskových, tl. přes 80 mm</t>
  </si>
  <si>
    <t>"odhad"2,5</t>
  </si>
  <si>
    <t>112</t>
  </si>
  <si>
    <t>965043341</t>
  </si>
  <si>
    <t>Bourání podkladů pod dlažby betonových vč. povrchů tl do 100 mm pl přes 4 m2</t>
  </si>
  <si>
    <t>-1248030586</t>
  </si>
  <si>
    <t>Bourání podkladů pod dlažby nebo litých celistvých podlah a mazanin betonových s potěrem nebo teracem tl. do 100 mm, plochy přes 4 m2</t>
  </si>
  <si>
    <t>"podlaha "28,90*11,60*0,10</t>
  </si>
  <si>
    <t>113</t>
  </si>
  <si>
    <t>1750704255</t>
  </si>
  <si>
    <t>"pro obnažení kanálů v 102-104"(11,20*0,90*2*2+1,30*0,65*3+1,45*0,65*2+3,70*0,65)*0,05</t>
  </si>
  <si>
    <t>114</t>
  </si>
  <si>
    <t>965043441</t>
  </si>
  <si>
    <t>Bourání podkladů pod dlažby betonových s potěrem nebo teracem tl do 150 mm pl přes 4 m2</t>
  </si>
  <si>
    <t>-738497852</t>
  </si>
  <si>
    <t>Bourání podkladů pod dlažby nebo litých celistvých podlah a mazanin betonových s potěrem nebo teracem tl. do 150 mm, plochy přes 4 m2</t>
  </si>
  <si>
    <t>"podkladní beton "28,90*11,60*0,15</t>
  </si>
  <si>
    <t>115</t>
  </si>
  <si>
    <t>965049112</t>
  </si>
  <si>
    <t>Příplatek k bourání betonových mazanin za bourání se svařovanou sítí tl přes 100 mm</t>
  </si>
  <si>
    <t>2054519586</t>
  </si>
  <si>
    <t>Bourání podkladů pod dlažby nebo litých celistvých podlah a mazanin Příplatek k cenám za bourání mazanin betonových se svařovanou sítí, tl. přes 100 mm</t>
  </si>
  <si>
    <t>116</t>
  </si>
  <si>
    <t>968062376</t>
  </si>
  <si>
    <t>Vybourání dřevěných rámů oken zdvojených včetně křídel</t>
  </si>
  <si>
    <t>-947802335</t>
  </si>
  <si>
    <t>Vybourání dřevěných rámů oken s křídly, dveřních zárubní, vrat, stěn, ostění nebo obkladů rámů oken s křídly zdvojených, plochy do 4 m2</t>
  </si>
  <si>
    <t>"jv"5,00*2,15*4+2,00*2,15*8+1,00*2,15*2</t>
  </si>
  <si>
    <t>"sz"2,40*2,40*14+0,90*2,40*4+1,80*2,40*2</t>
  </si>
  <si>
    <t>117</t>
  </si>
  <si>
    <t>968072456</t>
  </si>
  <si>
    <t>Vybourání kovových dveřních zárubní vč.vyvěšení křídel</t>
  </si>
  <si>
    <t>-1644907522</t>
  </si>
  <si>
    <t>Vybourání kovových rámů oken s křídly, dveřních zárubní, vrat, stěn, ostění nebo obkladů dveřních zárubní, plochy přes 2 m2</t>
  </si>
  <si>
    <t>"1.np"(0,80*1,97+0,90*1,97+1,75*1,97*2)</t>
  </si>
  <si>
    <t>118</t>
  </si>
  <si>
    <t>968072641</t>
  </si>
  <si>
    <t>Vybourání kovových stěn kromě s dveřmi</t>
  </si>
  <si>
    <t>501623271</t>
  </si>
  <si>
    <t>Vybourání kovových rámů oken s křídly, dveřních zárubní, vrat, stěn, ostění nebo obkladů stěn jakýchkoliv, kromě výkladních jakékoliv plochy</t>
  </si>
  <si>
    <t>4,20*3,25</t>
  </si>
  <si>
    <t>119</t>
  </si>
  <si>
    <t>974031664</t>
  </si>
  <si>
    <t>Vysekání rýh ve zdivu cihelném pro vtahování nosníků hl do 150 mm v do 150 mm</t>
  </si>
  <si>
    <t>-2008456085</t>
  </si>
  <si>
    <t>Vysekání rýh ve zdivu cihelném na maltu vápennou nebo vápenocementovou pro vtahování nosníků do zdí, před vybouráním otvoru do hl. 150 mm, při v. nosníku do 150 mm</t>
  </si>
  <si>
    <t>"1.np pro dveře 17/L - I č14"2,15*4</t>
  </si>
  <si>
    <t>"2.np pro okno 16 -  I č14"2,15*4</t>
  </si>
  <si>
    <t>120</t>
  </si>
  <si>
    <t>978011121</t>
  </si>
  <si>
    <t>Otlučení vnitřní vápenné nebo vápenocementové omítky stropů v rozsahu do 10 %</t>
  </si>
  <si>
    <t>189307094</t>
  </si>
  <si>
    <t>Otlučení vápenných nebo vápenocementových omítek vnitřních ploch stropů, v rozsahu přes 5 do 10 %</t>
  </si>
  <si>
    <t>121</t>
  </si>
  <si>
    <t>978013121</t>
  </si>
  <si>
    <t>Otlučení vnitřní vápenné nebo vápenocementové omítky stěn stěn v rozsahu do 10 %</t>
  </si>
  <si>
    <t>1472004789</t>
  </si>
  <si>
    <t>Otlučení vápenných nebo vápenocementových omítek vnitřních ploch stěn s vyškrabáním spar, s očištěním zdiva, v rozsahu přes 5 do 10 %</t>
  </si>
  <si>
    <t>122</t>
  </si>
  <si>
    <t>978013191</t>
  </si>
  <si>
    <t>Otlučení vnitřní vápenné nebo vápenocementové omítky stěn stěn v rozsahu do 100 %</t>
  </si>
  <si>
    <t>-484154149</t>
  </si>
  <si>
    <t>Otlučení vápenných nebo vápenocementových omítek vnitřních ploch stěn s vyškrabáním spar, s očištěním zdiva, v rozsahu přes 50 do 100 %</t>
  </si>
  <si>
    <t>123</t>
  </si>
  <si>
    <t>978059241</t>
  </si>
  <si>
    <t>Odsekání obkladů stěn z desek z kamene plochy přes 1 m2vč. omítky a vyškrábání spar</t>
  </si>
  <si>
    <t>425895695</t>
  </si>
  <si>
    <t>Odsekání obkladů stěn včetně otlučení podkladní omítky až na zdivo z kamene přes 1 m2</t>
  </si>
  <si>
    <t>"stěna hlavního vstupu"3,50*4,40</t>
  </si>
  <si>
    <t>124</t>
  </si>
  <si>
    <t>978059641</t>
  </si>
  <si>
    <t>Odsekání a odebrání obkladů stěn z vnějších obkládaček plochy přes 1 m2</t>
  </si>
  <si>
    <t>-649782996</t>
  </si>
  <si>
    <t>Odsekání obkladů stěn včetně otlučení podkladní omítky až na zdivo z obkládaček vnějších, z jakýchkoliv materiálů, plochy přes 1 m2</t>
  </si>
  <si>
    <t>"pro zateplení soklu"(4,15+5,40+2,27+12,55+26,14+3,50)*0,60</t>
  </si>
  <si>
    <t>125</t>
  </si>
  <si>
    <t>979054442</t>
  </si>
  <si>
    <t>Očištění vybouraných z desek nebo dlaždic s původním spárováním z MC</t>
  </si>
  <si>
    <t>577665620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</si>
  <si>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</si>
  <si>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"pro obnažení kanálů  desky 90 cm"(29,30*2+7,70)/0,30*0,90</t>
  </si>
  <si>
    <t>"pro obnažení kanálů  deskjy 60 cm"(1,30*11+3,90+1,45*2+3,70)/0,30*0,60</t>
  </si>
  <si>
    <t>Lešení a stavební výtahy</t>
  </si>
  <si>
    <t>126</t>
  </si>
  <si>
    <t>941211111</t>
  </si>
  <si>
    <t>Montáž lešení řadového rámového lehkého zatížení do 200 kg/m2 š do 0,9 m v do 10 m</t>
  </si>
  <si>
    <t>1390716821</t>
  </si>
  <si>
    <t>Montáž lešení řadového rámového lehkého pracovního s podlahami s provozním zatížením tř. 3 do 200 kg/m2 šířky tř. SW06 přes 0,6 do 0,9 m, výšky do 10 m</t>
  </si>
  <si>
    <t>(12,60+12,55+0,90+26,14)*8,00</t>
  </si>
  <si>
    <t>127</t>
  </si>
  <si>
    <t>941211211</t>
  </si>
  <si>
    <t>Příplatek k lešení řadovému rámovému lehkému š 0,9 m v do 25 m za první a ZKD den použití</t>
  </si>
  <si>
    <t>-752259797</t>
  </si>
  <si>
    <t>Montáž lešení řadového rámového lehkého pracovního s podlahami s provozním zatížením tř. 3 do 200 kg/m2 Příplatek za první a každý další den použití lešení k ceně -1111 nebo -1112</t>
  </si>
  <si>
    <t>417,520*90</t>
  </si>
  <si>
    <t>128</t>
  </si>
  <si>
    <t>941211811</t>
  </si>
  <si>
    <t>Demontáž lešení řadového rámového lehkého zatížení do 200 kg/m2 š do 0,9 m v do 10 m</t>
  </si>
  <si>
    <t>216409684</t>
  </si>
  <si>
    <t>Demontáž lešení řadového rámového lehkého pracovního s provozním zatížením tř. 3 do 200 kg/m2 šířky tř. SW06 přes 0,6 do 0,9 m, výšky do 10 m</t>
  </si>
  <si>
    <t>129</t>
  </si>
  <si>
    <t>944611111</t>
  </si>
  <si>
    <t>Montáž ochranné plachty z textilie z umělých vláken</t>
  </si>
  <si>
    <t>-1991310409</t>
  </si>
  <si>
    <t>Montáž ochranné plachty zavěšené na konstrukci lešení z textilie z umělých vláken</t>
  </si>
  <si>
    <t>130</t>
  </si>
  <si>
    <t>944611211</t>
  </si>
  <si>
    <t>Příplatek k ochranné plachtě za první a ZKD den použití</t>
  </si>
  <si>
    <t>-630398383</t>
  </si>
  <si>
    <t>Montáž ochranné plachty Příplatek za první a každý další den použití plachty k ceně -1111</t>
  </si>
  <si>
    <t>131</t>
  </si>
  <si>
    <t>944611811</t>
  </si>
  <si>
    <t>Demontáž ochranné plachty z textilie z umělých vláken</t>
  </si>
  <si>
    <t>1896438702</t>
  </si>
  <si>
    <t>Demontáž ochranné plachty zavěšené na konstrukci lešení z textilie z umělých vláken</t>
  </si>
  <si>
    <t>132</t>
  </si>
  <si>
    <t>944711111</t>
  </si>
  <si>
    <t>Montáž záchytné stříšky š do 1,5 m</t>
  </si>
  <si>
    <t>444020659</t>
  </si>
  <si>
    <t>Montáž záchytné stříšky zřizované současně s lehkým nebo těžkým lešením, šířky do 1,5 m</t>
  </si>
  <si>
    <t>(12,60+12,55+0,90+26,14)</t>
  </si>
  <si>
    <t>133</t>
  </si>
  <si>
    <t>944711211</t>
  </si>
  <si>
    <t>Příplatek k záchytné stříšce š do 1,5 m za první a ZKD den použití</t>
  </si>
  <si>
    <t>976265455</t>
  </si>
  <si>
    <t>Montáž záchytné stříšky Příplatek za první a každý další den použití záchytné stříšky k ceně -1111</t>
  </si>
  <si>
    <t>52,19*90</t>
  </si>
  <si>
    <t>134</t>
  </si>
  <si>
    <t>944711811</t>
  </si>
  <si>
    <t>Demontáž záchytné stříšky š do 1,5 m</t>
  </si>
  <si>
    <t>1499731552</t>
  </si>
  <si>
    <t>Demontáž záchytné stříšky zřizované současně s lehkým nebo těžkým lešením, šířky do 1,5 m</t>
  </si>
  <si>
    <t>135</t>
  </si>
  <si>
    <t>949101111</t>
  </si>
  <si>
    <t>Lešení pomocné pro objekty pozemních staveb s lešeňovou podlahou v do 1,9 m zatížení do 150 kg/m2</t>
  </si>
  <si>
    <t>1919798476</t>
  </si>
  <si>
    <t>Lešení pomocné pracovní pro objekty pozemních staveb pro zatížení do 150 kg/m2, o výšce lešeňové podlahy do 1,9 m</t>
  </si>
  <si>
    <t>136</t>
  </si>
  <si>
    <t>949101112</t>
  </si>
  <si>
    <t>Lešení pomocné pro objekty pozemních staveb s lešeňovou podlahou v do 3,5 m zatížení do 150 kg/m2</t>
  </si>
  <si>
    <t>1022345867</t>
  </si>
  <si>
    <t>Lešení pomocné pracovní pro objekty pozemních staveb pro zatížení do 150 kg/m2, o výšce lešeňové podlahy přes 1,9 do 3,5 m</t>
  </si>
  <si>
    <t>"pro zateplení přístavby a stěny vchodu"(6,75+1,50+5,11+3,50)*1,50</t>
  </si>
  <si>
    <t>997</t>
  </si>
  <si>
    <t>Přesun sutě</t>
  </si>
  <si>
    <t>137</t>
  </si>
  <si>
    <t>997013112</t>
  </si>
  <si>
    <t>Vnitrostaveništní doprava suti a vybouraných hmot pro budovy v do 9 m s použitím mechanizace</t>
  </si>
  <si>
    <t>1555811283</t>
  </si>
  <si>
    <t>Vnitrostaveništní doprava suti a vybouraných hmot vodorovně do 50 m svisle s použitím mechanizace pro budovy a haly výšky přes 6 do 9 m</t>
  </si>
  <si>
    <t>"50%"374*0,50</t>
  </si>
  <si>
    <t>138</t>
  </si>
  <si>
    <t>997013501</t>
  </si>
  <si>
    <t>Odvoz suti a vybouraných hmot na skládku nebo meziskládku do 1 km se složením</t>
  </si>
  <si>
    <t>1372895800</t>
  </si>
  <si>
    <t>Odvoz suti a vybouraných hmot na skládku nebo meziskládku se složením, na vzdálenost do 1 km</t>
  </si>
  <si>
    <t>139</t>
  </si>
  <si>
    <t>997013509</t>
  </si>
  <si>
    <t>Příplatek k odvozu suti a vybouraných hmot na skládku ZKD 1 km přes 1 km</t>
  </si>
  <si>
    <t>-1372778448</t>
  </si>
  <si>
    <t>Odvoz suti a vybouraných hmot na skládku nebo meziskládku se složením, na vzdálenost Příplatek k ceně za každý další i započatý 1 km přes 1 km</t>
  </si>
  <si>
    <t>374*19</t>
  </si>
  <si>
    <t>140</t>
  </si>
  <si>
    <t>997013821</t>
  </si>
  <si>
    <t>Poplatek za uložení stavebního odpadu s azbestem na skládce (skládkovné)</t>
  </si>
  <si>
    <t>2125566274</t>
  </si>
  <si>
    <t>Poplatek za uložení stavebního odpadu na skládce (skládkovné) s azbestem</t>
  </si>
  <si>
    <t>141</t>
  </si>
  <si>
    <t>997013841</t>
  </si>
  <si>
    <t>Poplatek za uložení netříděné stavební suti na skládce (skládkovné)</t>
  </si>
  <si>
    <t>-735147279</t>
  </si>
  <si>
    <t>374,00-69,47</t>
  </si>
  <si>
    <t>998</t>
  </si>
  <si>
    <t>Přesun hmot</t>
  </si>
  <si>
    <t>142</t>
  </si>
  <si>
    <t>998012022</t>
  </si>
  <si>
    <t>Přesun hmot pro budovy monolitické v do 12 m</t>
  </si>
  <si>
    <t>145972797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</si>
  <si>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6 do 12 m</t>
  </si>
  <si>
    <t>PSV</t>
  </si>
  <si>
    <t>Práce a dodávky PSV</t>
  </si>
  <si>
    <t>711</t>
  </si>
  <si>
    <t>Izolace proti vodě, vlhkosti a plynům</t>
  </si>
  <si>
    <t>143</t>
  </si>
  <si>
    <t>711111001</t>
  </si>
  <si>
    <t>Provedení izolace proti zemní vlhkosti vodorovné za studena nátěrem penetračním</t>
  </si>
  <si>
    <t>1483435887</t>
  </si>
  <si>
    <t>Provedení izolace proti zemní vlhkosti natěradly a tmely za studena na ploše vodorovné V nátěrem penetračním</t>
  </si>
  <si>
    <t>"pro obnažení kanálů v 102-104"(11,20*0,90*2*2+1,30*0,65*3+1,45*0,65*2+3,70*0,65)</t>
  </si>
  <si>
    <t>"na podkladní beton 2x"(1,10+9,70+1,10+8,00+1,10+8,125)*12,10*2</t>
  </si>
  <si>
    <t>"přístavba 2x"6,75*5,11*2</t>
  </si>
  <si>
    <t>144</t>
  </si>
  <si>
    <t>111631500</t>
  </si>
  <si>
    <t>lak asfaltový ALP/9 bal 9 kg</t>
  </si>
  <si>
    <t>144756370</t>
  </si>
  <si>
    <t>výrobky asfaltové izolační a zálivkové hmoty asfalty oxidované stavebně-izolační k penetraci suchých a očištěných podkladů pod asfaltové izolační krytiny a izolace ALP/9 bal 9 kg</t>
  </si>
  <si>
    <t>Poznámka k položce:
Spotřeba 0,3-0,4kg/m2 dle povrchu, ředidlo technický benzín</t>
  </si>
  <si>
    <t>820,955*0,0003</t>
  </si>
  <si>
    <t>145</t>
  </si>
  <si>
    <t>711112001</t>
  </si>
  <si>
    <t>Provedení izolace proti zemní vlhkosti svislé za studena nátěrem penetračním</t>
  </si>
  <si>
    <t>-440553028</t>
  </si>
  <si>
    <t>Provedení izolace proti zemní vlhkosti natěradly a tmely za studena na ploše svislé S nátěrem penetračním</t>
  </si>
  <si>
    <t>"pro zateplení základů a soklu"(2,00+6,75+5,11+4,15+5,40+2,27+12,55+26,14+3,50)*1,60*2</t>
  </si>
  <si>
    <t>146</t>
  </si>
  <si>
    <t>-555241647</t>
  </si>
  <si>
    <t>217,184*0,00035</t>
  </si>
  <si>
    <t>147</t>
  </si>
  <si>
    <t>711113117</t>
  </si>
  <si>
    <t xml:space="preserve">Izolace proti zemní vlhkosti vodorovná za studena  těsnicí stěrkou </t>
  </si>
  <si>
    <t>2098442507</t>
  </si>
  <si>
    <t>Izolace proti zemní vlhkosti natěradly a tmely za studena SCHOMBURG na ploše vodorovné V těsnicí stěrkou AQUAFIN -1K</t>
  </si>
  <si>
    <t>"111,112"13,36*2</t>
  </si>
  <si>
    <t>148</t>
  </si>
  <si>
    <t>711113127</t>
  </si>
  <si>
    <t xml:space="preserve">Izolace proti zemní vlhkosti svislá za studena  těsnicí stěrkou </t>
  </si>
  <si>
    <t>-1639479108</t>
  </si>
  <si>
    <t>Izolace proti zemní vlhkosti natěradly a tmely za studena SCHOMBURG na ploše svislé S těsnicí stěrkou AQUAFIN -1K</t>
  </si>
  <si>
    <t>"pod obklady 111"(2,83+1,80+2,76)*2*2,15+2,83*2*2,15-0,80*1,97*3</t>
  </si>
  <si>
    <t>"112"(2,83+1,80+2,76)*2*2,15+2,83*2*2,15-0,80*1,97*3</t>
  </si>
  <si>
    <t>"učebny"1,55*2,00*3</t>
  </si>
  <si>
    <t>149</t>
  </si>
  <si>
    <t>711141559</t>
  </si>
  <si>
    <t>Provedení izolace proti zemní vlhkosti pásy přitavením vodorovné NAIP</t>
  </si>
  <si>
    <t>-655561819</t>
  </si>
  <si>
    <t>Provedení izolace proti zemní vlhkosti pásy přitavením NAIP na ploše vodorovné V</t>
  </si>
  <si>
    <t>150</t>
  </si>
  <si>
    <t>628522640</t>
  </si>
  <si>
    <t>pás s modifikovaným asfaltem SBS s vložkou ze skelné tkaniny</t>
  </si>
  <si>
    <t>-1355825374</t>
  </si>
  <si>
    <t>pásy s modifikovaným asfaltem vložka skleněná tkanina asfaltované hydroizolační pásy modifikované SBS (styren - butadien - styren) posyp hrubozrný břidličný, spodní strana mikrotenová folie Sklodek 40 special mineral</t>
  </si>
  <si>
    <t>459,492*1,15</t>
  </si>
  <si>
    <t>151</t>
  </si>
  <si>
    <t>711161331</t>
  </si>
  <si>
    <t>Izolace proti zemní vlhkosti foliemi nopovými s odvodňovací funkcí s textilií tl. 0,6 mm šířky 2,0 m</t>
  </si>
  <si>
    <t>341105764</t>
  </si>
  <si>
    <t>Izolace proti zemní vlhkosti nopovými foliemi FONDALINE základů nebo stěn s odvodňovací funkcí tloušťky 0,6 mm, šířky 2,0 m s textilií</t>
  </si>
  <si>
    <t>"pro zateplení základů "(2,00+6,75+5,11+4,15+5,40+2,27+12,55+26,14+3,50)*1,00</t>
  </si>
  <si>
    <t>152</t>
  </si>
  <si>
    <t>998711102</t>
  </si>
  <si>
    <t>Přesun hmot tonážní pro izolace proti vodě, vlhkosti a plynům v objektech výšky do 12 m</t>
  </si>
  <si>
    <t>811357501</t>
  </si>
  <si>
    <t>Přesun hmot pro izolace proti vodě, vlhkosti a plynům stanovený z hmotnosti přesunovaného materiálu vodorovná dopravní vzdálenost do 50 m v objektech výšky přes 6 do 12 m</t>
  </si>
  <si>
    <t>712</t>
  </si>
  <si>
    <t>Povlakové krytiny</t>
  </si>
  <si>
    <t>153</t>
  </si>
  <si>
    <t>712300841</t>
  </si>
  <si>
    <t>Povlakové krytiny střech do 10° odškrabání mechu s urovnáním povrchu a očištěním</t>
  </si>
  <si>
    <t>1068460870</t>
  </si>
  <si>
    <t>Odstranění ze střech plochých do 10 st. mechu odškrabáním a očistěním s urovnáním povrchu</t>
  </si>
  <si>
    <t>"pruh 2 m od  nové atiky"26,14*2,00</t>
  </si>
  <si>
    <t>"pruh 2m hlavní vstup"3,90*2,00</t>
  </si>
  <si>
    <t>154</t>
  </si>
  <si>
    <t>712300921</t>
  </si>
  <si>
    <t>Oprava povlakové krytiny do 10° za správkový kus NAIP přitavením</t>
  </si>
  <si>
    <t>-1703400834</t>
  </si>
  <si>
    <t>Opravy povlakové krytiny střech plochých do 10 st. Příplatek k ceně za správkový kus NAIP přitavením</t>
  </si>
  <si>
    <t>"odhad"10+2</t>
  </si>
  <si>
    <t>155</t>
  </si>
  <si>
    <t>712311101</t>
  </si>
  <si>
    <t>Provedení povlakové krytiny střech do 10° za studena lakem penetračním nebo asfaltovým</t>
  </si>
  <si>
    <t>-309749787</t>
  </si>
  <si>
    <t>Provedení povlakové krytiny střech plochých do 10 st. natěradly a tmely za studena nátěrem lakem penetračním nebo asfaltovým</t>
  </si>
  <si>
    <t>"včetně přesahu atiky"(6,30+0,55*2)*(4,90+0,55)</t>
  </si>
  <si>
    <t>156</t>
  </si>
  <si>
    <t>-536449768</t>
  </si>
  <si>
    <t>40,330*0,0003</t>
  </si>
  <si>
    <t>157</t>
  </si>
  <si>
    <t>712341559</t>
  </si>
  <si>
    <t>Provedení povlakové krytiny střech do 10° pásy NAIP přitavením v plné ploše</t>
  </si>
  <si>
    <t>-103053650</t>
  </si>
  <si>
    <t>Provedení povlakové krytiny střech plochých do 10 st. pásy přitavením NAIP v plné ploše</t>
  </si>
  <si>
    <t>"pás u nové atiky 2x"26,14*2,00*2</t>
  </si>
  <si>
    <t>"pás u vstupu"3,50*2,00</t>
  </si>
  <si>
    <t>158</t>
  </si>
  <si>
    <t>-2128019272</t>
  </si>
  <si>
    <t>"včetně přesahu atiky"(6,30+0,55*2)*(4,90+0,55)*1,15</t>
  </si>
  <si>
    <t>"pás u nové atiky "26,14*2,00*1,15</t>
  </si>
  <si>
    <t>159</t>
  </si>
  <si>
    <t>628526110</t>
  </si>
  <si>
    <t>pás asfaltovaný modifikovaný SBS křemičitý posyp special dekor</t>
  </si>
  <si>
    <t>98792527</t>
  </si>
  <si>
    <t>pásy s modifikovaným asfaltem vložka skleněná tkanina asfaltované hydroizolační pásy modifikované SBS (styren - butadien - styren) posyp hrubozrný břidličný, spodní strana mikrotenová folie Elastodek 50 (52) special dekor</t>
  </si>
  <si>
    <t>"pás u vstupu"3,50*2,00*1,15</t>
  </si>
  <si>
    <t>160</t>
  </si>
  <si>
    <t>712363005</t>
  </si>
  <si>
    <t>Provedení povlakové krytiny střech do 10° navařením fólie mPVC v plné ploše v certifikovaném systému výrobce</t>
  </si>
  <si>
    <t>793222737</t>
  </si>
  <si>
    <t>Provedení povlakové krytiny střech plochých do 10 st. fólií termoplastickou mPVC (měkčené PVC) aplikace fólie na oplechování (na tzv. fóliový plech) horkovzdušným navařením v plné ploše</t>
  </si>
  <si>
    <t>161</t>
  </si>
  <si>
    <t>283220130</t>
  </si>
  <si>
    <t xml:space="preserve">fólie hydroizolační střešní mPVC tl 1,5 mm </t>
  </si>
  <si>
    <t>-1844024942</t>
  </si>
  <si>
    <t>fólie z měkčeného polyvinylchloridu a jednoduché výrobky z nich hydroizolační fólie FATRAFOL  mPVC ČSN 646223 fólie střešní kotvená, vyztužená, šířka 1300 mm FATRAFOL 810 tl 1,5 mm  barevná</t>
  </si>
  <si>
    <t>40,33*1,15</t>
  </si>
  <si>
    <t>162</t>
  </si>
  <si>
    <t>712391171</t>
  </si>
  <si>
    <t>Provedení povlakové krytiny střech do 10° podkladní textilní vrstvy</t>
  </si>
  <si>
    <t>-1736786710</t>
  </si>
  <si>
    <t>Provedení povlakové krytiny střech plochých do 10 st. -ostatní práce provedení vrstvy textilní podkladní</t>
  </si>
  <si>
    <t>163</t>
  </si>
  <si>
    <t>693111040a</t>
  </si>
  <si>
    <t>separační sklovláknitý vlies 120g/m2</t>
  </si>
  <si>
    <t>-1340516872</t>
  </si>
  <si>
    <t>164</t>
  </si>
  <si>
    <t>998712102</t>
  </si>
  <si>
    <t>Přesun hmot tonážní tonážní pro krytiny povlakové v objektech v do 12 m</t>
  </si>
  <si>
    <t>236545713</t>
  </si>
  <si>
    <t>Přesun hmot pro povlakové krytiny stanovený z hmotnosti přesunovaného materiálu vodorovná dopravní vzdálenost do 50 m v objektech výšky přes 6 do 12 m</t>
  </si>
  <si>
    <t>713</t>
  </si>
  <si>
    <t>Izolace tepelné</t>
  </si>
  <si>
    <t>165</t>
  </si>
  <si>
    <t>713121121</t>
  </si>
  <si>
    <t>Montáž izolace tepelné podlah volně kladenými rohožemi, pásy, dílci, deskami 2 vrstvy</t>
  </si>
  <si>
    <t>1963504700</t>
  </si>
  <si>
    <t>Montáž tepelné izolace podlah rohožemi, pásy, deskami, dílci, bloky (izolační materiál ve specifikaci) kladenými volně dvouvrstvá</t>
  </si>
  <si>
    <t>166</t>
  </si>
  <si>
    <t>283723030</t>
  </si>
  <si>
    <t>deska z pěnového polystyrenu EPS 100 S 1000 x 500 x 40 mm</t>
  </si>
  <si>
    <t>1426436161</t>
  </si>
  <si>
    <t>desky z lehčených plastů desky z pěnového polystyrénu - samozhášivého typ EPS 100S stabil, objemová hmotnost 20 - 25 kg/m3 tepelně izolační desky pro izolace ploché střechy nebo podlahy rozměr 1000 x 500 mm, lambda 0,037 [W / m K] 40 mm</t>
  </si>
  <si>
    <t>Poznámka k položce:
lambda=0,037 [W / m K]</t>
  </si>
  <si>
    <t>"na podkladní beton"(1,10+9,70+1,10+8,00+1,10+8,125)*12,10*1,02</t>
  </si>
  <si>
    <t>"přístavba"6,75*5,11*1,02</t>
  </si>
  <si>
    <t>167</t>
  </si>
  <si>
    <t>283723070</t>
  </si>
  <si>
    <t>deska z pěnového polystyrenu EPS 100 S 1000 x 500 x 70 mm</t>
  </si>
  <si>
    <t>1338922137</t>
  </si>
  <si>
    <t>desky z lehčených plastů desky z pěnového polystyrénu - samozhášivého typ EPS 100S stabil, objemová hmotnost 20 - 25 kg/m3 tepelně izolační desky pro izolace ploché střechy nebo podlahy rozměr 1000 x 500 mm, lambda 0,037 [W / m K] 80 mm</t>
  </si>
  <si>
    <t>168</t>
  </si>
  <si>
    <t>713131141</t>
  </si>
  <si>
    <t>Montáž izolace tepelné stěn a základů lepením celoplošně rohoží, pásů, dílců, desek</t>
  </si>
  <si>
    <t>-1411431494</t>
  </si>
  <si>
    <t>Montáž tepelné izolace stěn rohožemi, pásy, deskami, dílci, bloky (izolační materiál ve specifikaci) lepením celoplošně</t>
  </si>
  <si>
    <t>"vnitřní stěna atiky přístavku"(6,50+4,90)*2*0,40</t>
  </si>
  <si>
    <t>169</t>
  </si>
  <si>
    <t>283759240</t>
  </si>
  <si>
    <t>deska z pěnového polystyrenu EPS 200 S 1000 x 500 x 80 mm</t>
  </si>
  <si>
    <t>1000197507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</si>
  <si>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80 mm</t>
  </si>
  <si>
    <t>Poznámka k položce:
lambda=0,034 [W / m K]</t>
  </si>
  <si>
    <t>9,120*1,02</t>
  </si>
  <si>
    <t>170</t>
  </si>
  <si>
    <t>713141131</t>
  </si>
  <si>
    <t>Montáž izolace tepelné střech plochých lepené za studena 1 vrstva rohoží, pásů, dílců, desek</t>
  </si>
  <si>
    <t>949819861</t>
  </si>
  <si>
    <t>Montáž tepelné izolace střech plochých rohožemi, pásy, deskami, dílci, bloky (izolační materiál ve specifikaci) přilepenými za studena zplna, jednovrstvá</t>
  </si>
  <si>
    <t>"atika přístavku vrchní hrana"(6,75+5,11)*2*0,25</t>
  </si>
  <si>
    <t>171</t>
  </si>
  <si>
    <t>283759210</t>
  </si>
  <si>
    <t>deska z pěnového polystyrenu EPS 200 S 1000 x 500 x 50 mm</t>
  </si>
  <si>
    <t>880498134</t>
  </si>
  <si>
    <t>desky z lehčených plastů desky z pěnového polystyrénu - samozhášivého typ EPS 200 S, objemová hmotnost 30 - 35 kg/m3 tepelně izolační desky pro izolace s extrémními požadavky na pevnost v tlaku a ohybu (extrémně zatížené podlahy, střechy apod.) rozměr 1000 x 500 mm, lambda 0,034 W/m K 50 mm</t>
  </si>
  <si>
    <t>5,930*1,02</t>
  </si>
  <si>
    <t>172</t>
  </si>
  <si>
    <t>713141151</t>
  </si>
  <si>
    <t>Montáž izolace tepelné střech plochých kladené volně 1 vrstva rohoží, pásů, dílců, desek</t>
  </si>
  <si>
    <t>-1815473773</t>
  </si>
  <si>
    <t>Montáž tepelné izolace střech plochých rohožemi, pásy, deskami, dílci, bloky (izolační materiál ve specifikaci) kladenými volně jednovrstvá</t>
  </si>
  <si>
    <t>"střecha přístavba 2x"6,50*4,90*2</t>
  </si>
  <si>
    <t>173</t>
  </si>
  <si>
    <t>283759150</t>
  </si>
  <si>
    <t>deska z pěnového polystyrenu EPS 150 S 1000 x 500 x 120 mm</t>
  </si>
  <si>
    <t>-1040185356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</si>
  <si>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 0,035 W/m K 120 mm</t>
  </si>
  <si>
    <t>Poznámka k položce:
lambda=0,035 [W / m K]</t>
  </si>
  <si>
    <t>"střecha přístavba "6,50*4,90*1,02</t>
  </si>
  <si>
    <t>174</t>
  </si>
  <si>
    <t>283759900</t>
  </si>
  <si>
    <t>deska z pěnového polystyrenu EPS 150 S 1000 x 500 x 140 mm</t>
  </si>
  <si>
    <t>-900158509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</si>
  <si>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 0,035 W/m K 140 mm</t>
  </si>
  <si>
    <t>175</t>
  </si>
  <si>
    <t>713191132</t>
  </si>
  <si>
    <t>Montáž izolace tepelné podlah, stropů vrchem nebo střech překrytí separační fólií z PE</t>
  </si>
  <si>
    <t>546423707</t>
  </si>
  <si>
    <t>Montáž tepelné izolace stavebních konstrukcí - doplňky a konstrukční součásti podlah, stropů vrchem nebo střech překrytím fólií separační z PE</t>
  </si>
  <si>
    <t>"na podkladní beton 1.np"(1,10+9,70+1,10+8,00+1,10+8,125)*12,10</t>
  </si>
  <si>
    <t>176</t>
  </si>
  <si>
    <t>283231500</t>
  </si>
  <si>
    <t>fólie separační PE bal. 100 m2</t>
  </si>
  <si>
    <t>-49496792</t>
  </si>
  <si>
    <t>fólie z polyetylénu a jednoduché výrobky z nich separační fólie separační fólie CEMIX PE fólie pro lité podlahy   bal. 100 m2</t>
  </si>
  <si>
    <t>Poznámka k položce:
oddělení betonových nebo samonivelačních vyrovnávacích vrstev</t>
  </si>
  <si>
    <t>386,906*1,10</t>
  </si>
  <si>
    <t>177</t>
  </si>
  <si>
    <t>998713102</t>
  </si>
  <si>
    <t>Přesun hmot tonážní pro izolace tepelné v objektech v do 12 m</t>
  </si>
  <si>
    <t>379736590</t>
  </si>
  <si>
    <t>Přesun hmot pro izolace tepelné stanovený z hmotnosti přesunovaného materiálu vodorovná dopravní vzdálenost do 50 m v objektech výšky přes 6 m do 12 m</t>
  </si>
  <si>
    <t>714</t>
  </si>
  <si>
    <t>Akustická a protiotřesová opatření</t>
  </si>
  <si>
    <t>178</t>
  </si>
  <si>
    <t>714121011</t>
  </si>
  <si>
    <t>Montáž podstropních panelů s rozšířenou zvukovou pohltivostí zavěšených na viditelný rošt v certifikovaném systému v provedení podle tech. zprávy.</t>
  </si>
  <si>
    <t>1782634700</t>
  </si>
  <si>
    <t>Montáž akustických minerálních panelů podstropních s rozšířenou pohltivostí zvuku zavěšených na rošt viditelný</t>
  </si>
  <si>
    <t>"1.np106,108,109,110"95,49+74,84+71,93+71,65</t>
  </si>
  <si>
    <t>"čelo výškového uskočení"(3,65+3,15)*0,35</t>
  </si>
  <si>
    <t>179</t>
  </si>
  <si>
    <t>590360250</t>
  </si>
  <si>
    <t>panel akustický minerální s povrchem bílou skelnou tkaninou 600x1200x20mm podle technické zprávy</t>
  </si>
  <si>
    <t>341119706</t>
  </si>
  <si>
    <t>systémy akustických podhledů panely akustické Ecophon FOCUS  Dg Focus Dg, bílá Frost, 600x1200x20 mm</t>
  </si>
  <si>
    <t>316,290*1,05</t>
  </si>
  <si>
    <t>180</t>
  </si>
  <si>
    <t>998714102</t>
  </si>
  <si>
    <t>Přesun hmot tonážní tonážní pro akustická a protiotřesová opatření v objektech v do 12 m</t>
  </si>
  <si>
    <t>-981475471</t>
  </si>
  <si>
    <t>Přesun hmot pro akustická a protiotřesová opatření stanovený z hmotnosti přesunovaného materiálu vodorovná dopravní vzdálenost do 50 m v objektech výšky přes 6 do 12 m</t>
  </si>
  <si>
    <t>720</t>
  </si>
  <si>
    <t>Zdravotně technické instalace</t>
  </si>
  <si>
    <t>721</t>
  </si>
  <si>
    <t>Vnitřní kanalizace</t>
  </si>
  <si>
    <t>181</t>
  </si>
  <si>
    <t>721140802R00</t>
  </si>
  <si>
    <t>Demontáž potrubí litinového DN 100</t>
  </si>
  <si>
    <t>-1626735375</t>
  </si>
  <si>
    <t>182</t>
  </si>
  <si>
    <t>721176102R00</t>
  </si>
  <si>
    <t>Potrubí HT připojovací DN 40 x 1,8 mm</t>
  </si>
  <si>
    <t>1245818915</t>
  </si>
  <si>
    <t>183</t>
  </si>
  <si>
    <t>721176103R00</t>
  </si>
  <si>
    <t>Potrubí HT připojovací DN 50 x 1,8 mm</t>
  </si>
  <si>
    <t>1642052499</t>
  </si>
  <si>
    <t>184</t>
  </si>
  <si>
    <t>721176105R00</t>
  </si>
  <si>
    <t>Potrubí HT připojovací DN 100 x 2,7 mm</t>
  </si>
  <si>
    <t>-969680734</t>
  </si>
  <si>
    <t>185</t>
  </si>
  <si>
    <t>721176114R00</t>
  </si>
  <si>
    <t>Potrubí HT odpadní svislé DN 70 x 1,9 mm</t>
  </si>
  <si>
    <t>-904544716</t>
  </si>
  <si>
    <t>186</t>
  </si>
  <si>
    <t>721176115R00</t>
  </si>
  <si>
    <t>Potrubí HT odpadní svislé DN 100 x 2,7 mm</t>
  </si>
  <si>
    <t>1160838003</t>
  </si>
  <si>
    <t>187</t>
  </si>
  <si>
    <t>721176134R00</t>
  </si>
  <si>
    <t>Potrubí HT svodné (ležaté) zavěšené DN 70 x 1,9 mm</t>
  </si>
  <si>
    <t>1533574449</t>
  </si>
  <si>
    <t>188</t>
  </si>
  <si>
    <t>721176135R00</t>
  </si>
  <si>
    <t>Potrubí HT svodné (ležaté) zavěšené DN 100 x 2,7mm</t>
  </si>
  <si>
    <t>1197367719</t>
  </si>
  <si>
    <t>189</t>
  </si>
  <si>
    <t>721176136R00</t>
  </si>
  <si>
    <t>Potrubí HT svodné (ležaté) zavěšené DN 125 x 3,1mm</t>
  </si>
  <si>
    <t>-839993836</t>
  </si>
  <si>
    <t>190</t>
  </si>
  <si>
    <t>721176145R00</t>
  </si>
  <si>
    <t>Potrubí HT dešťové (svislé) DN 100 x 2,7 mm</t>
  </si>
  <si>
    <t>-804360674</t>
  </si>
  <si>
    <t>191</t>
  </si>
  <si>
    <t>721176146R00</t>
  </si>
  <si>
    <t>Potrubí HT dešťové (svislé) DN 125 x 3,1 mm</t>
  </si>
  <si>
    <t>-2032831853</t>
  </si>
  <si>
    <t>192</t>
  </si>
  <si>
    <t>721176222R00</t>
  </si>
  <si>
    <t>Potrubí KG svodné (ležaté) v zemi DN 100 x 3,2 mm</t>
  </si>
  <si>
    <t>-1564726175</t>
  </si>
  <si>
    <t>193</t>
  </si>
  <si>
    <t>721176223R00</t>
  </si>
  <si>
    <t>Potrubí KG svodné (ležaté) v zemi DN 125 x 3,2 mm</t>
  </si>
  <si>
    <t>104091611</t>
  </si>
  <si>
    <t>194</t>
  </si>
  <si>
    <t>721176224R00</t>
  </si>
  <si>
    <t>Potrubí KG svodné (ležaté) v zemi DN 150 x 4,0 mm</t>
  </si>
  <si>
    <t>3756697</t>
  </si>
  <si>
    <t>195</t>
  </si>
  <si>
    <t>721194104R00</t>
  </si>
  <si>
    <t>Vyvedení odpadních výpustek D 40 x 1,8</t>
  </si>
  <si>
    <t>150382401</t>
  </si>
  <si>
    <t>196</t>
  </si>
  <si>
    <t>721194105R00</t>
  </si>
  <si>
    <t>Vyvedení odpadních výpustek D 50 x 1,8</t>
  </si>
  <si>
    <t>1680733240</t>
  </si>
  <si>
    <t>197</t>
  </si>
  <si>
    <t>721194109R00</t>
  </si>
  <si>
    <t>Vyvedení odpadních výpustek D 110 x 2,3</t>
  </si>
  <si>
    <t>1547046034</t>
  </si>
  <si>
    <t>198</t>
  </si>
  <si>
    <t>721223450RT2</t>
  </si>
  <si>
    <t>Uzávěrka HL72 zápachová sklepní HL72.1 DN 70/100,s izolační přírubou</t>
  </si>
  <si>
    <t>2028140</t>
  </si>
  <si>
    <t>199</t>
  </si>
  <si>
    <t>721234124RT1</t>
  </si>
  <si>
    <t>Vtok střešní PP HL62.1 pro plochou střechu bez fólie, záchytný koš vyhřívaný DN 70 až 125</t>
  </si>
  <si>
    <t>1959834689</t>
  </si>
  <si>
    <t>200</t>
  </si>
  <si>
    <t>721273150RT1</t>
  </si>
  <si>
    <t>Hlavice ventilační přivětrávací HL900 přivzdušňovací ventil HL900, DN 50/70/100</t>
  </si>
  <si>
    <t>-275859421</t>
  </si>
  <si>
    <t>201</t>
  </si>
  <si>
    <t>721290111R00</t>
  </si>
  <si>
    <t>Zkouška těsnosti kanalizace vodou DN 125</t>
  </si>
  <si>
    <t>146589558</t>
  </si>
  <si>
    <t>202</t>
  </si>
  <si>
    <t>721290112R00</t>
  </si>
  <si>
    <t>Zkouška těsnosti kanalizace vodou DN 200</t>
  </si>
  <si>
    <t>-328816066</t>
  </si>
  <si>
    <t>203</t>
  </si>
  <si>
    <t>721290123R00</t>
  </si>
  <si>
    <t>Zkouška těsnosti kanalizace kouřem DN 300</t>
  </si>
  <si>
    <t>557961701</t>
  </si>
  <si>
    <t>204</t>
  </si>
  <si>
    <t>725830051</t>
  </si>
  <si>
    <t>koupelnový žlab  l =1000 mm</t>
  </si>
  <si>
    <t>1476054973</t>
  </si>
  <si>
    <t>205</t>
  </si>
  <si>
    <t>998 72-1102.R00</t>
  </si>
  <si>
    <t>Přesun hmot pro vnitřní kanalizaci, výšky do 12 m</t>
  </si>
  <si>
    <t>1324563259</t>
  </si>
  <si>
    <t>722</t>
  </si>
  <si>
    <t>Vnitřní vodovod</t>
  </si>
  <si>
    <t>206</t>
  </si>
  <si>
    <t>48430003</t>
  </si>
  <si>
    <t>Kulový kohout 3/4"</t>
  </si>
  <si>
    <t>326955770</t>
  </si>
  <si>
    <t>207</t>
  </si>
  <si>
    <t>63151006</t>
  </si>
  <si>
    <t>Izol.návleková trubice do DN 25 tl. do 30 mm</t>
  </si>
  <si>
    <t>1445213859</t>
  </si>
  <si>
    <t>208</t>
  </si>
  <si>
    <t>722 18-2001.RT</t>
  </si>
  <si>
    <t>Montáž izolačních skruží na potrubí přímé do DN 25 samolepící spoj, rychlouzávěr</t>
  </si>
  <si>
    <t>-656469650</t>
  </si>
  <si>
    <t>209</t>
  </si>
  <si>
    <t>722130801R00</t>
  </si>
  <si>
    <t>Demontáž potrubí ocelových závitových DN 25</t>
  </si>
  <si>
    <t>1416197679</t>
  </si>
  <si>
    <t>210</t>
  </si>
  <si>
    <t>722172311R00</t>
  </si>
  <si>
    <t>Potrubí z PPR Instaplast, studená, D 20/2,8 mm</t>
  </si>
  <si>
    <t>1662324922</t>
  </si>
  <si>
    <t>211</t>
  </si>
  <si>
    <t>722172312R00</t>
  </si>
  <si>
    <t>Potrubí z PPR Instaplast, studená, D 25/3,5 mm</t>
  </si>
  <si>
    <t>-134298144</t>
  </si>
  <si>
    <t>212</t>
  </si>
  <si>
    <t>722172313R00</t>
  </si>
  <si>
    <t>Potrubí z PPR Instaplast, studená, D 32/4,4 mm</t>
  </si>
  <si>
    <t>454273579</t>
  </si>
  <si>
    <t>213</t>
  </si>
  <si>
    <t>722172331R00</t>
  </si>
  <si>
    <t>Potrubí z PPR Instaplast, teplá, D 20/3,4 mm</t>
  </si>
  <si>
    <t>1279101085</t>
  </si>
  <si>
    <t>214</t>
  </si>
  <si>
    <t>722172332R00</t>
  </si>
  <si>
    <t>Potrubí z PPR Instaplast, teplá, D 25/4,2 mm</t>
  </si>
  <si>
    <t>1979648363</t>
  </si>
  <si>
    <t>215</t>
  </si>
  <si>
    <t>722190222R00</t>
  </si>
  <si>
    <t>Přípojky vodovodní pro pevné připojení DN 20</t>
  </si>
  <si>
    <t>soubor</t>
  </si>
  <si>
    <t>1979676709</t>
  </si>
  <si>
    <t>216</t>
  </si>
  <si>
    <t>722190223R00</t>
  </si>
  <si>
    <t>Přípojky vodovodní pro pevné připojení DN 25</t>
  </si>
  <si>
    <t>-456370238</t>
  </si>
  <si>
    <t>217</t>
  </si>
  <si>
    <t>722190401R00</t>
  </si>
  <si>
    <t>Vyvedení a upevnění výpustek DN 15</t>
  </si>
  <si>
    <t>-448355872</t>
  </si>
  <si>
    <t>218</t>
  </si>
  <si>
    <t>722220111R00</t>
  </si>
  <si>
    <t>Nástěnka K 247, pro výtokový ventil G 1/2</t>
  </si>
  <si>
    <t>1244289568</t>
  </si>
  <si>
    <t>219</t>
  </si>
  <si>
    <t>722220121R00</t>
  </si>
  <si>
    <t>Nástěnka K 247, pro baterii G 1/2</t>
  </si>
  <si>
    <t>pár</t>
  </si>
  <si>
    <t>-374197345</t>
  </si>
  <si>
    <t>220</t>
  </si>
  <si>
    <t>722239102R00</t>
  </si>
  <si>
    <t>Montáž vodovodních armatur 2závity, G 3/4</t>
  </si>
  <si>
    <t>1530482295</t>
  </si>
  <si>
    <t>221</t>
  </si>
  <si>
    <t>722239103R00</t>
  </si>
  <si>
    <t>Montáž vodovodních armatur 2závity, G 1</t>
  </si>
  <si>
    <t>-781397279</t>
  </si>
  <si>
    <t>222</t>
  </si>
  <si>
    <t>722254201RT3</t>
  </si>
  <si>
    <t>Hydrantový systém D25, box s plnými dveřmi průměr 25/30, stálotvará hadice</t>
  </si>
  <si>
    <t>-534826166</t>
  </si>
  <si>
    <t>223</t>
  </si>
  <si>
    <t>722290226R00</t>
  </si>
  <si>
    <t>Zkouška tlaku potrubí závitového DN 50</t>
  </si>
  <si>
    <t>-1768371031</t>
  </si>
  <si>
    <t>224</t>
  </si>
  <si>
    <t>722290234R00</t>
  </si>
  <si>
    <t>Proplach a dezinfekce vodovod.potrubí DN 80</t>
  </si>
  <si>
    <t>667439297</t>
  </si>
  <si>
    <t>225</t>
  </si>
  <si>
    <t>998 72-2102.R00</t>
  </si>
  <si>
    <t>Přesun hmot pro vnitřní vodovod, výšky do 12 m</t>
  </si>
  <si>
    <t>786060842</t>
  </si>
  <si>
    <t>226</t>
  </si>
  <si>
    <t>725110811R00</t>
  </si>
  <si>
    <t>Demontáž klozetů splachovacích</t>
  </si>
  <si>
    <t>440636941</t>
  </si>
  <si>
    <t>725</t>
  </si>
  <si>
    <t>Zařizovací předměty</t>
  </si>
  <si>
    <t>227</t>
  </si>
  <si>
    <t>725114912R00</t>
  </si>
  <si>
    <t>Zpětná montáž klozetové mísy a sedátka</t>
  </si>
  <si>
    <t>663851659</t>
  </si>
  <si>
    <t>228</t>
  </si>
  <si>
    <t>725119110R00</t>
  </si>
  <si>
    <t>Montáž splachovací nádrže Kombifix pro WC</t>
  </si>
  <si>
    <t>1663345451</t>
  </si>
  <si>
    <t>229</t>
  </si>
  <si>
    <t>725119306R00</t>
  </si>
  <si>
    <t>Montáž klozetu závěsného</t>
  </si>
  <si>
    <t>525117009</t>
  </si>
  <si>
    <t>230</t>
  </si>
  <si>
    <t>725129201R00</t>
  </si>
  <si>
    <t>Montáž pisoárového záchodku bez nádrže</t>
  </si>
  <si>
    <t>1402064298</t>
  </si>
  <si>
    <t>231</t>
  </si>
  <si>
    <t>725219401R00</t>
  </si>
  <si>
    <t>Montáž umyvadel na šrouby do zdiva</t>
  </si>
  <si>
    <t>-953389275</t>
  </si>
  <si>
    <t>232</t>
  </si>
  <si>
    <t>725539102R00</t>
  </si>
  <si>
    <t>Montáž elektr.ohřívačů, ostatní typy  80 l</t>
  </si>
  <si>
    <t>1608625271</t>
  </si>
  <si>
    <t>233</t>
  </si>
  <si>
    <t>725539103R00</t>
  </si>
  <si>
    <t>Montáž elektr.ohřívačů, ostatní typy  125 l</t>
  </si>
  <si>
    <t>92050146</t>
  </si>
  <si>
    <t>234</t>
  </si>
  <si>
    <t>725600008</t>
  </si>
  <si>
    <t>El.ohřívač vody pod umývadlo 5l + baterie</t>
  </si>
  <si>
    <t>875215986</t>
  </si>
  <si>
    <t>235</t>
  </si>
  <si>
    <t>725700010</t>
  </si>
  <si>
    <t>El.ohřívač vody tlakový 125l vč.pojist.arm.</t>
  </si>
  <si>
    <t>-641096407</t>
  </si>
  <si>
    <t>236</t>
  </si>
  <si>
    <t>725800422</t>
  </si>
  <si>
    <t>Baterie umyvadlová stojánková</t>
  </si>
  <si>
    <t>660331980</t>
  </si>
  <si>
    <t>237</t>
  </si>
  <si>
    <t>725800424</t>
  </si>
  <si>
    <t>Baterie dřezová nástěnná</t>
  </si>
  <si>
    <t>1123921987</t>
  </si>
  <si>
    <t>238</t>
  </si>
  <si>
    <t>7258-0057</t>
  </si>
  <si>
    <t>pisoár keramický automatický na baterie</t>
  </si>
  <si>
    <t>1760327865</t>
  </si>
  <si>
    <t>239</t>
  </si>
  <si>
    <t>725820505</t>
  </si>
  <si>
    <t>Rohový kul.kohout 1/2"</t>
  </si>
  <si>
    <t>-1833083051</t>
  </si>
  <si>
    <t>240</t>
  </si>
  <si>
    <t>725829201R00</t>
  </si>
  <si>
    <t>Montáž baterie umyv.a dřezové nástěnné chromové</t>
  </si>
  <si>
    <t>339003694</t>
  </si>
  <si>
    <t>241</t>
  </si>
  <si>
    <t>725830014</t>
  </si>
  <si>
    <t>kryt sifonu</t>
  </si>
  <si>
    <t>714669599</t>
  </si>
  <si>
    <t>242</t>
  </si>
  <si>
    <t>725830018</t>
  </si>
  <si>
    <t>Umyvadlo -55/45 cm bílé</t>
  </si>
  <si>
    <t>-2005414488</t>
  </si>
  <si>
    <t>243</t>
  </si>
  <si>
    <t>725830102</t>
  </si>
  <si>
    <t>WC-modul pro obezdění</t>
  </si>
  <si>
    <t>-341621654</t>
  </si>
  <si>
    <t>244</t>
  </si>
  <si>
    <t>725830111</t>
  </si>
  <si>
    <t>Závěsný klozet</t>
  </si>
  <si>
    <t>409698844</t>
  </si>
  <si>
    <t>245</t>
  </si>
  <si>
    <t>998 72-5102.R00</t>
  </si>
  <si>
    <t>Přesun hmot pro zařizovací předměty, výšky do 12 m</t>
  </si>
  <si>
    <t>1872625150</t>
  </si>
  <si>
    <t>767-ZTI</t>
  </si>
  <si>
    <t>Konstrukce zámečnické</t>
  </si>
  <si>
    <t>246</t>
  </si>
  <si>
    <t>767995101R00</t>
  </si>
  <si>
    <t>Montáž kovových atypických konstrukcí do 5 kg</t>
  </si>
  <si>
    <t>kg</t>
  </si>
  <si>
    <t>-209417395</t>
  </si>
  <si>
    <t>247</t>
  </si>
  <si>
    <t>767995102</t>
  </si>
  <si>
    <t>Dodávka a montáž konstrukcí pro ležaté potrubí pod stropem</t>
  </si>
  <si>
    <t>1051578823</t>
  </si>
  <si>
    <t>730</t>
  </si>
  <si>
    <t>Ústřední vytápění</t>
  </si>
  <si>
    <t>733</t>
  </si>
  <si>
    <t>Rozvod potrubí</t>
  </si>
  <si>
    <t>248</t>
  </si>
  <si>
    <t>-1913800315</t>
  </si>
  <si>
    <t>249</t>
  </si>
  <si>
    <t>63151010</t>
  </si>
  <si>
    <t>Izol.návleková trubice do DN 50 tl.30 mm</t>
  </si>
  <si>
    <t>995398654</t>
  </si>
  <si>
    <t>250</t>
  </si>
  <si>
    <t>1040138423</t>
  </si>
  <si>
    <t>251</t>
  </si>
  <si>
    <t>72218-2005</t>
  </si>
  <si>
    <t>Montáž izolačních skruží na potrubí do DN 80</t>
  </si>
  <si>
    <t>-807597123</t>
  </si>
  <si>
    <t>252</t>
  </si>
  <si>
    <t>733110806R00</t>
  </si>
  <si>
    <t>Demontáž potrubí ocelového závitového do DN 15-32</t>
  </si>
  <si>
    <t>-1412728609</t>
  </si>
  <si>
    <t>253</t>
  </si>
  <si>
    <t>733110808R00</t>
  </si>
  <si>
    <t>Demontáž potrubí ocelového závitového do DN 32-50</t>
  </si>
  <si>
    <t>948642177</t>
  </si>
  <si>
    <t>254</t>
  </si>
  <si>
    <t>733123917R00</t>
  </si>
  <si>
    <t>Svařovaný spoj potrubí ocelového hladkého D 51 mm</t>
  </si>
  <si>
    <t>1756702272</t>
  </si>
  <si>
    <t>255</t>
  </si>
  <si>
    <t>733161104R00</t>
  </si>
  <si>
    <t>Potrubí měděné Supersan 15 x 1 mm, polotvrdé</t>
  </si>
  <si>
    <t>925831681</t>
  </si>
  <si>
    <t>256</t>
  </si>
  <si>
    <t>733161106R00</t>
  </si>
  <si>
    <t>Potrubí měděné Supersan 18 x 1 mm, polotvrdé</t>
  </si>
  <si>
    <t>426858382</t>
  </si>
  <si>
    <t>257</t>
  </si>
  <si>
    <t>733161107R00</t>
  </si>
  <si>
    <t>Potrubí měděné Supersan 22 x 1 mm, polotvrdé</t>
  </si>
  <si>
    <t>772567363</t>
  </si>
  <si>
    <t>258</t>
  </si>
  <si>
    <t>733161108R00</t>
  </si>
  <si>
    <t>Potrubí měděné Supersan 28 x 1,5 mm, tvrdé</t>
  </si>
  <si>
    <t>603416461</t>
  </si>
  <si>
    <t>259</t>
  </si>
  <si>
    <t>733161111R00</t>
  </si>
  <si>
    <t>Potrubí měděné Supersan 54 x 2 mm, tvrdé</t>
  </si>
  <si>
    <t>-724252262</t>
  </si>
  <si>
    <t>260</t>
  </si>
  <si>
    <t>733164102RT3</t>
  </si>
  <si>
    <t>Montáž potrubí z měděných trubek D 15 mm pájením na měkko</t>
  </si>
  <si>
    <t>1326513185</t>
  </si>
  <si>
    <t>261</t>
  </si>
  <si>
    <t>733164103RT3</t>
  </si>
  <si>
    <t>Montáž potrubí z měděných trubek D 18 mm pájením na měkko</t>
  </si>
  <si>
    <t>-1914566966</t>
  </si>
  <si>
    <t>262</t>
  </si>
  <si>
    <t>733164104RT3</t>
  </si>
  <si>
    <t>Montáž potrubí z měděných trubek D 22 mm pájením na měkko</t>
  </si>
  <si>
    <t>85229091</t>
  </si>
  <si>
    <t>263</t>
  </si>
  <si>
    <t>733164105RT3</t>
  </si>
  <si>
    <t>Montáž potrubí z měděných trubek D 28 mm pájením na měkko</t>
  </si>
  <si>
    <t>-1998887122</t>
  </si>
  <si>
    <t>264</t>
  </si>
  <si>
    <t>733164108RT1</t>
  </si>
  <si>
    <t>Montáž potrubí z měděných trubek D 54 mm pájením na tvrdo</t>
  </si>
  <si>
    <t>1480588379</t>
  </si>
  <si>
    <t>265</t>
  </si>
  <si>
    <t>733190107R00</t>
  </si>
  <si>
    <t>Tlaková zkouška potrubí ocel.závitového DN 40</t>
  </si>
  <si>
    <t>1475880251</t>
  </si>
  <si>
    <t>266</t>
  </si>
  <si>
    <t>733190108R00</t>
  </si>
  <si>
    <t>Tlaková zkouška potrubí ocel.závitového DN 50</t>
  </si>
  <si>
    <t>973049029</t>
  </si>
  <si>
    <t>267</t>
  </si>
  <si>
    <t>998 73-3103.R00</t>
  </si>
  <si>
    <t>Přesun hmot pro rozvody potrubí, výšky do 24 m</t>
  </si>
  <si>
    <t>-1160205943</t>
  </si>
  <si>
    <t>734</t>
  </si>
  <si>
    <t>Armatury</t>
  </si>
  <si>
    <t>268</t>
  </si>
  <si>
    <t>1005050</t>
  </si>
  <si>
    <t>Reg.vent. DN 2"</t>
  </si>
  <si>
    <t>982429884</t>
  </si>
  <si>
    <t>269</t>
  </si>
  <si>
    <t>48430007</t>
  </si>
  <si>
    <t>Kulový kohout  2"</t>
  </si>
  <si>
    <t>574142358</t>
  </si>
  <si>
    <t>270</t>
  </si>
  <si>
    <t>499055503</t>
  </si>
  <si>
    <t>Rad ventil dvojregul přímý 1/2"</t>
  </si>
  <si>
    <t>1887484978</t>
  </si>
  <si>
    <t>271</t>
  </si>
  <si>
    <t>499055540</t>
  </si>
  <si>
    <t>Šroubení radiátorové uzavíratelné přímé 1/2"</t>
  </si>
  <si>
    <t>-1226719933</t>
  </si>
  <si>
    <t>272</t>
  </si>
  <si>
    <t>50000020</t>
  </si>
  <si>
    <t>Radiatorová termohlavice</t>
  </si>
  <si>
    <t>-1503397899</t>
  </si>
  <si>
    <t>273</t>
  </si>
  <si>
    <t>734200821R00</t>
  </si>
  <si>
    <t>Demontáž armatur se 2závity do G 1/2</t>
  </si>
  <si>
    <t>1463725621</t>
  </si>
  <si>
    <t>274</t>
  </si>
  <si>
    <t>734209113R00</t>
  </si>
  <si>
    <t>Montáž armatur závitových,se 2závity, G 1/2</t>
  </si>
  <si>
    <t>-1101710998</t>
  </si>
  <si>
    <t>275</t>
  </si>
  <si>
    <t>734209118R00</t>
  </si>
  <si>
    <t>Montáž armatur závitových,se 2závity, G 2</t>
  </si>
  <si>
    <t>1269966720</t>
  </si>
  <si>
    <t>276</t>
  </si>
  <si>
    <t>998 73-4103.R00</t>
  </si>
  <si>
    <t>Přesun hmot pro armatury, výšky do 24 m</t>
  </si>
  <si>
    <t>-128415120</t>
  </si>
  <si>
    <t>735</t>
  </si>
  <si>
    <t>Otopná tělesa</t>
  </si>
  <si>
    <t>277</t>
  </si>
  <si>
    <t>735111810R00</t>
  </si>
  <si>
    <t>Demontáž těles otopných litinových článkových</t>
  </si>
  <si>
    <t>1998275430</t>
  </si>
  <si>
    <t>278</t>
  </si>
  <si>
    <t>735159210R00</t>
  </si>
  <si>
    <t>Montáž panelových těles 2řadých do délky 1140 mm</t>
  </si>
  <si>
    <t>-377396128</t>
  </si>
  <si>
    <t>279</t>
  </si>
  <si>
    <t>735159230R00</t>
  </si>
  <si>
    <t>Montáž panelových těles 2řadých do délky 1980 mm</t>
  </si>
  <si>
    <t>-714737398</t>
  </si>
  <si>
    <t>280</t>
  </si>
  <si>
    <t>73630-0130</t>
  </si>
  <si>
    <t>Otopné těleso panelové Klasik 21  600/500</t>
  </si>
  <si>
    <t>2085082273</t>
  </si>
  <si>
    <t>281</t>
  </si>
  <si>
    <t>73630-0131</t>
  </si>
  <si>
    <t>Otopné těleso panelové Klasik 21 600/600</t>
  </si>
  <si>
    <t>-421077147</t>
  </si>
  <si>
    <t>282</t>
  </si>
  <si>
    <t>73630-0132</t>
  </si>
  <si>
    <t>Otopné těleso panelové Klasik 21  600/700</t>
  </si>
  <si>
    <t>-456864479</t>
  </si>
  <si>
    <t>283</t>
  </si>
  <si>
    <t>73630-0134</t>
  </si>
  <si>
    <t>Otopné těleso panelové Klasik 21 600/900</t>
  </si>
  <si>
    <t>1884596262</t>
  </si>
  <si>
    <t>284</t>
  </si>
  <si>
    <t>73630-0135</t>
  </si>
  <si>
    <t>Otopné těleso panelové Klasik 21 600/1000</t>
  </si>
  <si>
    <t>-1225345349</t>
  </si>
  <si>
    <t>285</t>
  </si>
  <si>
    <t>73630-0136</t>
  </si>
  <si>
    <t>Otopné těleso panelové Klasik 21 600/1100</t>
  </si>
  <si>
    <t>-1229327575</t>
  </si>
  <si>
    <t>286</t>
  </si>
  <si>
    <t>73630-0154</t>
  </si>
  <si>
    <t>Otopné těleso panelové Klasik 22  600/600</t>
  </si>
  <si>
    <t>1198598279</t>
  </si>
  <si>
    <t>287</t>
  </si>
  <si>
    <t>73630-0162</t>
  </si>
  <si>
    <t>Otopné těleso panelové Klasik 22  600/1800</t>
  </si>
  <si>
    <t>964324228</t>
  </si>
  <si>
    <t>288</t>
  </si>
  <si>
    <t>998 73-5102.R00</t>
  </si>
  <si>
    <t>Přesun hmot pro otopná tělesa, výšky do 12 m</t>
  </si>
  <si>
    <t>489010589</t>
  </si>
  <si>
    <t>767-ÚT</t>
  </si>
  <si>
    <t>289</t>
  </si>
  <si>
    <t>1896076846</t>
  </si>
  <si>
    <t>762</t>
  </si>
  <si>
    <t>Konstrukce tesařské</t>
  </si>
  <si>
    <t>290</t>
  </si>
  <si>
    <t>762512225</t>
  </si>
  <si>
    <t>Montáž podlahové kce podkladové z desek dřevotřískových nebo cementotřískových lepených na dřevo</t>
  </si>
  <si>
    <t>-333296377</t>
  </si>
  <si>
    <t>Podlahové konstrukce podkladové montáž z desek dřevotřískových, dřevoštěpkových nebo cementotřískových na podklad dřevěný lepením</t>
  </si>
  <si>
    <t>291</t>
  </si>
  <si>
    <t>607215210</t>
  </si>
  <si>
    <t>deska dřevotřísková , jakost I tl 19 mm</t>
  </si>
  <si>
    <t>552988184</t>
  </si>
  <si>
    <t>desky dřevotřískové ( EN 312) emisní třída E1 - třívrstvé oboustranně broušené desky rozměr  275 x 207 cm jakost I tloušťka 19 mm</t>
  </si>
  <si>
    <t>5,930*1,08</t>
  </si>
  <si>
    <t>292</t>
  </si>
  <si>
    <t>998762102</t>
  </si>
  <si>
    <t>Přesun hmot tonážní pro kce tesařské v objektech v do 12 m</t>
  </si>
  <si>
    <t>1734129410</t>
  </si>
  <si>
    <t>Přesun hmot pro konstrukce tesařské stanovený z hmotnosti přesunovaného materiálu vodorovná dopravní vzdálenost do 50 m v objektech výšky přes 6 do 12 m</t>
  </si>
  <si>
    <t>763</t>
  </si>
  <si>
    <t>Konstrukce suché výstavby</t>
  </si>
  <si>
    <t>293</t>
  </si>
  <si>
    <t>763111717</t>
  </si>
  <si>
    <t>SDK příčka základní penetrační nátěr</t>
  </si>
  <si>
    <t>2133334305</t>
  </si>
  <si>
    <t>Příčka ze sádrokartonových desek ostatní konstrukce a práce na příčkách ze sádrokartonových desek základní penetrační nátěr</t>
  </si>
  <si>
    <t>294</t>
  </si>
  <si>
    <t>763113321</t>
  </si>
  <si>
    <t>SDK příčka instalační tl 155 mm zdvojený profil CW+UW 50 desky 2xDF 12,5 TI 50+50 mm EI 90 Rw 62 dB</t>
  </si>
  <si>
    <t>540747257</t>
  </si>
  <si>
    <t>Příčka instalační ze sádrokartonových desek s nosnou konstrukcí ze zdvojených ocelových profilů UW, CW s mezerou, CW profily navzájem spojeny páskem sádry dvojitě opláštěná deskami protipožárními DF tl. 2 x 12,5 mm, EI 90, příčka tl. 155 mm, profil 50 TI tl. 50+50 mm, Rw 62 dB</t>
  </si>
  <si>
    <t>"1.np"(0,15+5,97)*3,45-0,80*1,97</t>
  </si>
  <si>
    <t>295</t>
  </si>
  <si>
    <t>763121211</t>
  </si>
  <si>
    <t>SDK stěna předsazená deska 1x A tl 12,5 mm lepené celoplošně bez nosné kce</t>
  </si>
  <si>
    <t>-1846228853</t>
  </si>
  <si>
    <t>Stěna předsazená ze sádrokartonových desek bez nosné konstrukce jednoduše opláštěná deskou standardní A tl. 12,5 mm, lepenou celoplošně</t>
  </si>
  <si>
    <t>296</t>
  </si>
  <si>
    <t>763121714</t>
  </si>
  <si>
    <t>SDK stěna předsazená základní penetrační nátěr</t>
  </si>
  <si>
    <t>-1974970585</t>
  </si>
  <si>
    <t>Stěna předsazená ze sádrokartonových desek ostatní konstrukce a práce na předsazených stěnách ze sádrokartonových desek základní penetrační nátěr</t>
  </si>
  <si>
    <t>297</t>
  </si>
  <si>
    <t>763131532a</t>
  </si>
  <si>
    <t>SDK podhled deska 1xH2DF 15 bez TI jednovrstvá spodní kce profil CD+UD</t>
  </si>
  <si>
    <t>1566929123</t>
  </si>
  <si>
    <t>Podhled ze sádrokartonových desek jednovrstvá zavěšená spodní konstrukce z ocelových profilů CD, UD jednoduše opláštěná deskou protipožární DF, tl. 15 mm, bez TI</t>
  </si>
  <si>
    <t>"přístavek"5,96*4,65</t>
  </si>
  <si>
    <t>298</t>
  </si>
  <si>
    <t>763131714</t>
  </si>
  <si>
    <t>SDK podhled základní penetrační nátěr</t>
  </si>
  <si>
    <t>-640401551</t>
  </si>
  <si>
    <t>Podhled ze sádrokartonových desek ostatní práce a konstrukce na podhledech ze sádrokartonových desek základní penetrační nátěr</t>
  </si>
  <si>
    <t>27,714+21,20</t>
  </si>
  <si>
    <t>299</t>
  </si>
  <si>
    <t>763131772a</t>
  </si>
  <si>
    <t xml:space="preserve">Přestěrkování a přebroušení podhledu SDK </t>
  </si>
  <si>
    <t>-526074949</t>
  </si>
  <si>
    <t>Podhled ze sádrokartonových desek Příplatek k cenám za rovinnost kvality Q4 – celoplošné tmelení</t>
  </si>
  <si>
    <t>"102,103,104"88,28+91,80+38,45</t>
  </si>
  <si>
    <t>300</t>
  </si>
  <si>
    <t>763164651</t>
  </si>
  <si>
    <t>SDK obklad konstrukcí kcí tvaru U š přes 1,2 m desky 1xA 12,5</t>
  </si>
  <si>
    <t>-98567893</t>
  </si>
  <si>
    <t>Obklad ze sádrokartonových desek konstrukcí kovových včetně ochranných úhelníků ve tvaru U rozvinuté šíře přes 1,2 m, opláštěný deskou standardní A, tl. 12,5 mm</t>
  </si>
  <si>
    <t>"falešný průvlakpro zakrytí kanalizace"(5,35+2,65+5,25)*(0,60+0,40+0,60)</t>
  </si>
  <si>
    <t>301</t>
  </si>
  <si>
    <t>763181311</t>
  </si>
  <si>
    <t>Montáž jednokřídlové kovové zárubně v do 2,75 m SDK příčka</t>
  </si>
  <si>
    <t>791553629</t>
  </si>
  <si>
    <t>Výplně otvorů konstrukcí ze sádrokartonových desek montáž zárubně kovové s příslušenstvím pro příčky výšky do 2,75 m nebo zátěže dveřního křídla do 25 kg, s profily CW a UW jednokřídlové</t>
  </si>
  <si>
    <t>"2.np"1</t>
  </si>
  <si>
    <t>302</t>
  </si>
  <si>
    <t>553315420</t>
  </si>
  <si>
    <t>zárubeň ocelová pro sádrokarton S 150 800 L/P</t>
  </si>
  <si>
    <t>-1273484699</t>
  </si>
  <si>
    <t>zárubně kovové zárubně ocelové pro sádrokarton S 150  800 L/P</t>
  </si>
  <si>
    <t>303</t>
  </si>
  <si>
    <t>998763302</t>
  </si>
  <si>
    <t>Přesun hmot tonážní pro sádrokartonové konstrukce v objektech v do 12 m</t>
  </si>
  <si>
    <t>-398535190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</si>
  <si>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</si>
  <si>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764</t>
  </si>
  <si>
    <t>Konstrukce klempířské</t>
  </si>
  <si>
    <t>304</t>
  </si>
  <si>
    <t>764002841</t>
  </si>
  <si>
    <t>Demontáž oplechování horních ploch zdí a nadezdívek do suti</t>
  </si>
  <si>
    <t>478532690</t>
  </si>
  <si>
    <t>Demontáž klempířských konstrukcí oplechování horních ploch zdí a nadezdívek do suti</t>
  </si>
  <si>
    <t>"nová atika"26,14</t>
  </si>
  <si>
    <t>"štít"12,55</t>
  </si>
  <si>
    <t>"přilehlá zeď vstupu"3,50</t>
  </si>
  <si>
    <t>305</t>
  </si>
  <si>
    <t>764215606</t>
  </si>
  <si>
    <t>Oplechování horních ploch a atik bez rohů z Pz plechu s povrch úpravou celoplošně lepené rš 500 mm</t>
  </si>
  <si>
    <t>237470652</t>
  </si>
  <si>
    <t>Oplechování horních ploch zdí a nadezdívek (atik) z pozinkovaného plechu s povrchovou úpravou celoplošně lepené rš 500 mm</t>
  </si>
  <si>
    <t>"atika přístavku"(6,75+5,11)*2</t>
  </si>
  <si>
    <t>306</t>
  </si>
  <si>
    <t>764215607</t>
  </si>
  <si>
    <t>Oplechování horních ploch a atik bez rohů z Pz plechu s povrch úpravou celoplošně lepené rš 670 mm</t>
  </si>
  <si>
    <t>458951956</t>
  </si>
  <si>
    <t>Oplechování horních ploch zdí a nadezdívek (atik) z pozinkovaného plechu s povrchovou úpravou celoplošně lepené rš 670 mm</t>
  </si>
  <si>
    <t>307</t>
  </si>
  <si>
    <t>764215645</t>
  </si>
  <si>
    <t>Příplatek za zvýšenou pracnost při oplechování rohů nadezdívek (atik) z Pz s povrch úprav rš do400mm</t>
  </si>
  <si>
    <t>122818385</t>
  </si>
  <si>
    <t>Oplechování horních ploch zdí a nadezdívek (atik) z pozinkovaného plechu s povrchovou úpravou Příplatek k cenám za zvýšenou pracnost při provedení rohu nebo koutu do rš 400 mm</t>
  </si>
  <si>
    <t>308</t>
  </si>
  <si>
    <t>764215646</t>
  </si>
  <si>
    <t>Příplatek za zvýšenou pracnost při oplechování rohů nadezdívek(atik)z Pz s povrch úprav rš přes400mm</t>
  </si>
  <si>
    <t>-1635225408</t>
  </si>
  <si>
    <t>Oplechování horních ploch zdí a nadezdívek (atik) z pozinkovaného plechu s povrchovou úpravou Příplatek k cenám za zvýšenou pracnost při provedení rohu nebo koutu přes rš 400 mm</t>
  </si>
  <si>
    <t>3+1</t>
  </si>
  <si>
    <t>309</t>
  </si>
  <si>
    <t>998764102</t>
  </si>
  <si>
    <t>Přesun hmot tonážní pro konstrukce klempířské v objektech v do 12 m</t>
  </si>
  <si>
    <t>-664143539</t>
  </si>
  <si>
    <t>Přesun hmot pro konstrukce klempířské stanovený z hmotnosti přesunovaného materiálu vodorovná dopravní vzdálenost do 50 m v objektech výšky přes 6 do 12 m</t>
  </si>
  <si>
    <t>766</t>
  </si>
  <si>
    <t>Konstrukce truhlářské</t>
  </si>
  <si>
    <t>310</t>
  </si>
  <si>
    <t>766001</t>
  </si>
  <si>
    <t>D+M Plastové okno 2400/2420 vč vnějších i vnitřních parapetů v provedení podle tabulky oken ozn 11</t>
  </si>
  <si>
    <t>539213799</t>
  </si>
  <si>
    <t>311</t>
  </si>
  <si>
    <t>766002</t>
  </si>
  <si>
    <t>D+M Plastové okno 1000/1650 vč vnějších i vnitřních parapetů v provedení podle tabulky oken ozn 12</t>
  </si>
  <si>
    <t>-1079561050</t>
  </si>
  <si>
    <t>312</t>
  </si>
  <si>
    <t>766003</t>
  </si>
  <si>
    <t>D+M Plastové okno 5000/2150 vč vnějších i vnitřních parapetů v provedení podle tabulky oken ozn 13</t>
  </si>
  <si>
    <t>-1657074191</t>
  </si>
  <si>
    <t>313</t>
  </si>
  <si>
    <t>766004</t>
  </si>
  <si>
    <t>D+M Plastové okno 2000/2150 vč vnějších i vnitřních parapetů v provedení podle tabulky oken ozn 14</t>
  </si>
  <si>
    <t>1881486063</t>
  </si>
  <si>
    <t>314</t>
  </si>
  <si>
    <t>766005</t>
  </si>
  <si>
    <t>D+M Plastové okno 1000/2150 vč vnějších i vnitřních parapetů v provedení podle tabulky oken ozn 15</t>
  </si>
  <si>
    <t>-154772302</t>
  </si>
  <si>
    <t>315</t>
  </si>
  <si>
    <t>766006</t>
  </si>
  <si>
    <t>D+M Plastové okno 1650/2150 vč vnějších i vnitřních parapetů v provedení podle tabulky oken ozn 16</t>
  </si>
  <si>
    <t>-832233504</t>
  </si>
  <si>
    <t>316</t>
  </si>
  <si>
    <t>766007</t>
  </si>
  <si>
    <t>D+M Plastové okno 1650/3050 vč vnějších i vnitřních parapetů v provedení podle tabulky oken ozn 17</t>
  </si>
  <si>
    <t>-817814733</t>
  </si>
  <si>
    <t>317</t>
  </si>
  <si>
    <t>766008</t>
  </si>
  <si>
    <t>D+M Celoprosklené dveře 2000/2800, sklo conex s koordinátorem zsavírání El 30 DP3-C v provedení podle tabulky dveří ozn 21/P</t>
  </si>
  <si>
    <t>1545602207</t>
  </si>
  <si>
    <t>318</t>
  </si>
  <si>
    <t>766009</t>
  </si>
  <si>
    <t>D+M Neuzavíratelný průvětrník 200/200 požární odolnost E15 v provedení podle tabulky dveří ozn 23</t>
  </si>
  <si>
    <t>626076831</t>
  </si>
  <si>
    <t>319</t>
  </si>
  <si>
    <t>766010</t>
  </si>
  <si>
    <t>D+M Prosklená skříňka s klíčem vstupních dveří</t>
  </si>
  <si>
    <t>-1282606737</t>
  </si>
  <si>
    <t>320</t>
  </si>
  <si>
    <t>766660001</t>
  </si>
  <si>
    <t>Montáž dveřních křídel otvíravých 1křídlových š do 0,8 m do ocelové zárubně</t>
  </si>
  <si>
    <t>726523090</t>
  </si>
  <si>
    <t>Montáž dveřních křídel dřevěných nebo plastových otevíravých do ocelové zárubně povrchově upravených jednokřídlových, šířky do 800 mm</t>
  </si>
  <si>
    <t>321</t>
  </si>
  <si>
    <t>611601920</t>
  </si>
  <si>
    <t>dveře dřevěné vnitřní hladké plné 1křídlové s povrchovou úpravou 80x197 cm podle tabulek dveří ozn. 2/P,2/L, 3/P, 3/L, 4/P</t>
  </si>
  <si>
    <t>-1889120211</t>
  </si>
  <si>
    <t>dveře dřevěné vnitřní hladké (bez povrchové úpravy nebo s povrchovou úpravou) s povrchovou úpravou povrchová úprava bílý lak standardní provedení dveře vnitřní hladké - plné jednokřídlové 80 x 197 cm</t>
  </si>
  <si>
    <t>2+1+1+1+1</t>
  </si>
  <si>
    <t>322</t>
  </si>
  <si>
    <t>766660002</t>
  </si>
  <si>
    <t>Montáž dveřních křídel otvíravých 1křídlových š přes 0,8 m do ocelové zárubně</t>
  </si>
  <si>
    <t>-1729841134</t>
  </si>
  <si>
    <t>Montáž dveřních křídel dřevěných nebo plastových otevíravých do ocelové zárubně povrchově upravených jednokřídlových, šířky přes 800 mm</t>
  </si>
  <si>
    <t>323</t>
  </si>
  <si>
    <t>611602220</t>
  </si>
  <si>
    <t>dveře dřevěné vnitřní hladké plné vč povrchové úpravy 1křídlové 90x197 ozn. 1/P</t>
  </si>
  <si>
    <t>-93157138</t>
  </si>
  <si>
    <t>dveře dřevěné vnitřní hladké (bez povrchové úpravy nebo s povrchovou úpravou) s povrchovou úpravou povrchová úprava bílý lak standardní provedení dveře vnitřní hladké - plné jednokřídlové 90 x 197 cm</t>
  </si>
  <si>
    <t>324</t>
  </si>
  <si>
    <t>766660021</t>
  </si>
  <si>
    <t>Montáž dveřních křídel otvíravých 1křídlových š do 0,8 m požárních do ocelové zárubně</t>
  </si>
  <si>
    <t>-1292910272</t>
  </si>
  <si>
    <t>Montáž dveřních křídel dřevěných nebo plastových otevíravých do ocelové zárubně protipožárních jednokřídlových, šířky do 800 mm</t>
  </si>
  <si>
    <t>325</t>
  </si>
  <si>
    <t>611656110</t>
  </si>
  <si>
    <t>dveře vnitřní požárně odolné, povrchová úprava,odolnost EI (EW) 30 DP3, 1křídlové 90 x 197 cm</t>
  </si>
  <si>
    <t>1118234451</t>
  </si>
  <si>
    <t>dveře dřevěné vnitřní profilované dveře plné dřevěné požárně odolné, El (EW)30 D3 bílé,buk,dub,olše,třešeň,javor,ořech CPL fólie jednokřídlové 90 x 197 cm</t>
  </si>
  <si>
    <t>326</t>
  </si>
  <si>
    <t>766660717</t>
  </si>
  <si>
    <t>Montáž dveřních křídel samozavírače</t>
  </si>
  <si>
    <t>166991538</t>
  </si>
  <si>
    <t>Montáž dveřních křídel dřevěných nebo plastových ostatní práce samozavírače na zárubeň ocelovou</t>
  </si>
  <si>
    <t>327</t>
  </si>
  <si>
    <t>549172650</t>
  </si>
  <si>
    <t>samozavírač dveří hydraulický K214 č.14 zlatá bronz</t>
  </si>
  <si>
    <t>-1868026730</t>
  </si>
  <si>
    <t>samozavírače dveří hydraulické samozavírač hydraulický BRANO K 214    č. 14 zlatá bronz</t>
  </si>
  <si>
    <t>328</t>
  </si>
  <si>
    <t>766660722</t>
  </si>
  <si>
    <t>Montáž dveřního kování</t>
  </si>
  <si>
    <t>2044576073</t>
  </si>
  <si>
    <t>Montáž dveřních křídel dřevěných nebo plastových ostatní práce dveřního kování zámku</t>
  </si>
  <si>
    <t>329</t>
  </si>
  <si>
    <t>549141000</t>
  </si>
  <si>
    <t>kování dveřní s vložkovým zámkem</t>
  </si>
  <si>
    <t>-1071653577</t>
  </si>
  <si>
    <t>kování vrchní okenní a dveřní kování bezpečnostní ROSTEX bezpečnostní kování R 802 knoflík-klika, rozteč: 90, 72 mm R 802 Cr</t>
  </si>
  <si>
    <t>330</t>
  </si>
  <si>
    <t>998766102</t>
  </si>
  <si>
    <t>Přesun hmot tonážní pro konstrukce truhlářské v objektech v do 12 m</t>
  </si>
  <si>
    <t>1920213887</t>
  </si>
  <si>
    <t>Přesun hmot pro konstrukce truhlářské stanovený z hmotnosti přesunovaného materiálu vodorovná dopravní vzdálenost do 50 m v objektech výšky přes 6 do 12 m</t>
  </si>
  <si>
    <t>767</t>
  </si>
  <si>
    <t>331</t>
  </si>
  <si>
    <t>767001</t>
  </si>
  <si>
    <t>D+M Ocelové branky oplocení vč výkopů, zabetonování a povrchové úpravy</t>
  </si>
  <si>
    <t>2081419921</t>
  </si>
  <si>
    <t>332</t>
  </si>
  <si>
    <t>767002</t>
  </si>
  <si>
    <t>D+M Doplnění stávajícího oplocení vč. povrchové úpravy</t>
  </si>
  <si>
    <t>-106840888</t>
  </si>
  <si>
    <t>"odhad"1</t>
  </si>
  <si>
    <t>333</t>
  </si>
  <si>
    <t>767003</t>
  </si>
  <si>
    <t xml:space="preserve">Demontáž vnějších a vnitřních čistících rohoží </t>
  </si>
  <si>
    <t>-1301219354</t>
  </si>
  <si>
    <t>334</t>
  </si>
  <si>
    <t>767004</t>
  </si>
  <si>
    <t>D+M ocelového zábradlí vč žárového pozinku a nátěru v provedení podle tabulky zám.prvků ozn.35</t>
  </si>
  <si>
    <t>1530900581</t>
  </si>
  <si>
    <t>335</t>
  </si>
  <si>
    <t>767005</t>
  </si>
  <si>
    <t>D+M Zastřešení bočního vstupu makrolonem s bočními stěnami, kotvením, svody a žlaby v provedení podle tabulky zám.prvků ozn.36</t>
  </si>
  <si>
    <t>-348209415</t>
  </si>
  <si>
    <t>336</t>
  </si>
  <si>
    <t>767006</t>
  </si>
  <si>
    <t>D+M Plechové perforované kryty radiátorů vč povrchové úpravy v provedení podle tabulek zám.prvků ozn 37</t>
  </si>
  <si>
    <t>1458535336</t>
  </si>
  <si>
    <t>337</t>
  </si>
  <si>
    <t>767007</t>
  </si>
  <si>
    <t>D+M Kryt kanálu elektro z plechu tl.4 mm vč konstrukce, žárový pozink , povrchové úpravy v místnosti 107</t>
  </si>
  <si>
    <t>927277234</t>
  </si>
  <si>
    <t>338</t>
  </si>
  <si>
    <t>767008</t>
  </si>
  <si>
    <t>D+M Sanitárních příček s dveřmi vč kotvení v provedení podle technické zprávy</t>
  </si>
  <si>
    <t>-1886141872</t>
  </si>
  <si>
    <t>(2,76+1,50*3+0,90)*2,15</t>
  </si>
  <si>
    <t>339</t>
  </si>
  <si>
    <t>767531111a</t>
  </si>
  <si>
    <t>D+M  vstupních venkovních rohoží čistících zón 1250/650mm, žárově pozinkovaných a zabezpečených proti zcizení ozn 32</t>
  </si>
  <si>
    <t>732089232</t>
  </si>
  <si>
    <t>Montáž vstupních čistících zón z rohoží kovových nebo plastových</t>
  </si>
  <si>
    <t>340</t>
  </si>
  <si>
    <t>767531111b</t>
  </si>
  <si>
    <t>D+M  vstupních vnitřních rohoží čistících zón 1250/650mm, žárově pozinkovaných  ozn 33</t>
  </si>
  <si>
    <t>-707137050</t>
  </si>
  <si>
    <t>341</t>
  </si>
  <si>
    <t>998767102</t>
  </si>
  <si>
    <t>Přesun hmot tonážní pro zámečnické konstrukce v objektech v do 12 m</t>
  </si>
  <si>
    <t>1798290592</t>
  </si>
  <si>
    <t>Přesun hmot pro zámečnické konstrukce stanovený z hmotnosti přesunovaného materiálu vodorovná dopravní vzdálenost do 50 m v objektech výšky přes 6 do 12 m</t>
  </si>
  <si>
    <t>771</t>
  </si>
  <si>
    <t>Podlahy z dlaždic</t>
  </si>
  <si>
    <t>342</t>
  </si>
  <si>
    <t>771573810</t>
  </si>
  <si>
    <t>Demontáž podlah z dlaždic keramických lepených</t>
  </si>
  <si>
    <t>-611987924</t>
  </si>
  <si>
    <t>343</t>
  </si>
  <si>
    <t>771573916</t>
  </si>
  <si>
    <t>Oprava podlah z keramických dlaždic režných lepených do 25 ks/m2</t>
  </si>
  <si>
    <t>1446214243</t>
  </si>
  <si>
    <t>Opravy podlah z dlaždic keramických lepených režných nebo glazovaných, při velikosti dlaždic přes 22 do 25 ks/ m2</t>
  </si>
  <si>
    <t>"2.np 208,206 odhad"80</t>
  </si>
  <si>
    <t>344</t>
  </si>
  <si>
    <t>597611350</t>
  </si>
  <si>
    <t>dlaždice keramické dle výběru investora</t>
  </si>
  <si>
    <t>-772684983</t>
  </si>
  <si>
    <t>obkládačky a dlaždice keramické koupelny - RAKO dlaždice formát 30 x 30 x  0,8 cm  (barevné) ELECTRA                I.j.  (cen.skup. 72)</t>
  </si>
  <si>
    <t>"opravy 206,208 odhad"8,00</t>
  </si>
  <si>
    <t>345</t>
  </si>
  <si>
    <t>771574131</t>
  </si>
  <si>
    <t>Montáž podlah keramických režných protiskluzných lepených flexibilním lepidlem do 50 ks/m2</t>
  </si>
  <si>
    <t>-1012400841</t>
  </si>
  <si>
    <t>Montáž podlah z dlaždic keramických lepených flexibilním lepidlem režných nebo glazovaných protiskluzných nebo reliefovaných do 50 ks/ m2</t>
  </si>
  <si>
    <t>"102,103,104,111,112,113"88,28+91,80+38,45+13,36+13,36+5,35</t>
  </si>
  <si>
    <t>346</t>
  </si>
  <si>
    <t>597612900a</t>
  </si>
  <si>
    <t>dlaždice keramické  dle výběru investora protiskluzné</t>
  </si>
  <si>
    <t>1277347457</t>
  </si>
  <si>
    <t>obkládačky a dlaždice keramické podlahy - RAKO dlaždice formát 30 x 30 x  0,8 cm  (barevné) BRICK     I.j. (cen.skup. 74)</t>
  </si>
  <si>
    <t>250,600*1,10</t>
  </si>
  <si>
    <t>347</t>
  </si>
  <si>
    <t>771990112</t>
  </si>
  <si>
    <t>Vyrovnání podkladu samonivelační stěrkou tl 4 mm pevnosti 30 Mpa</t>
  </si>
  <si>
    <t>1781035081</t>
  </si>
  <si>
    <t>Vyrovnání podkladní vrstvy samonivelační stěrkou tl. 4 mm, min. pevnosti 30 MPa</t>
  </si>
  <si>
    <t>348</t>
  </si>
  <si>
    <t>771990192</t>
  </si>
  <si>
    <t>Příplatek k vyrovnání podkladu dlažby samonivelační stěrkou pevnosti 30 Mpa ZKD 1 mm tloušťky</t>
  </si>
  <si>
    <t>-1393503001</t>
  </si>
  <si>
    <t>Vyrovnání podkladní vrstvy samonivelační stěrkou tl. 4 mm, min. pevnosti Příplatek k cenám za každý další 1 mm tloušťky, min. pevnosti 30 MPa</t>
  </si>
  <si>
    <t>"3x 102-104"(88,28+91,80+38,45)*3</t>
  </si>
  <si>
    <t>349</t>
  </si>
  <si>
    <t>998771102</t>
  </si>
  <si>
    <t>Přesun hmot tonážní pro podlahy z dlaždic v objektech v do 12 m</t>
  </si>
  <si>
    <t>753263947</t>
  </si>
  <si>
    <t>Přesun hmot pro podlahy z dlaždic stanovený z hmotnosti přesunovaného materiálu vodorovná dopravní vzdálenost do 50 m v objektech výšky přes 6 do 12 m</t>
  </si>
  <si>
    <t>776</t>
  </si>
  <si>
    <t>Podlahy povlakové</t>
  </si>
  <si>
    <t>350</t>
  </si>
  <si>
    <t>776001</t>
  </si>
  <si>
    <t>Příplatek za lepení vzorců</t>
  </si>
  <si>
    <t>434673747</t>
  </si>
  <si>
    <t>351</t>
  </si>
  <si>
    <t>776511810</t>
  </si>
  <si>
    <t>Demontáž lepených povlakových podlah bez podložky ručně</t>
  </si>
  <si>
    <t>-673689334</t>
  </si>
  <si>
    <t>Odstranění povlakových podlah lepených ručně bez podložky</t>
  </si>
  <si>
    <t>"1.np 106,108-110"95,49+74,84+71,93+71,65</t>
  </si>
  <si>
    <t>352</t>
  </si>
  <si>
    <t>776561110</t>
  </si>
  <si>
    <t>Lepení pásů povlakových podlah z přírodního nebo korkového linolea</t>
  </si>
  <si>
    <t>-1755625010</t>
  </si>
  <si>
    <t>Montáž povlakových podlah z přírodního nebo korkového linolea lepení pásů</t>
  </si>
  <si>
    <t>353</t>
  </si>
  <si>
    <t>284110690</t>
  </si>
  <si>
    <t>linoleum přírodní ze 100% dřevité moučky, tl. 2,50 mm,  zátěž 34/43, R9, Cfl S1</t>
  </si>
  <si>
    <t>1430734554</t>
  </si>
  <si>
    <t>podlahoviny z polyvinylchloridu bez podkladu heterogenní podlahová krytina podlahy plovoucí z lamel vinylových pásy povlakových podlah z přírodního linolea Marmoleum, tl. 2,50 mm</t>
  </si>
  <si>
    <t>Poznámka k položce:
Topshield, zátěž 34/43, R9, Cfl S1</t>
  </si>
  <si>
    <t>457,180*1,10</t>
  </si>
  <si>
    <t>354</t>
  </si>
  <si>
    <t>776990111</t>
  </si>
  <si>
    <t>Vyrovnání podkladu samonivelační stěrkou tl 3 mm pevnosti 15 Mpa</t>
  </si>
  <si>
    <t>656485897</t>
  </si>
  <si>
    <t>Vyrovnání podkladní vrstvy samonivelační stěrkou tl. 3 mm, min. pevnosti 15 MPa</t>
  </si>
  <si>
    <t>355</t>
  </si>
  <si>
    <t>776990191</t>
  </si>
  <si>
    <t>Příplatek k vyrovnání podkladu podlahy samonivelační stěrkou pevnosti 15 Mpa ZKD 1 mm tloušťky</t>
  </si>
  <si>
    <t>772757393</t>
  </si>
  <si>
    <t>Vyrovnání podkladní vrstvy Příplatek k cenám za každý další 1 mm tloušťky, min. pevnosti 15 MPa</t>
  </si>
  <si>
    <t>143,270*2</t>
  </si>
  <si>
    <t>356</t>
  </si>
  <si>
    <t>776991852</t>
  </si>
  <si>
    <t>Odstranění lepidla ručně z podlah</t>
  </si>
  <si>
    <t>-1935144315</t>
  </si>
  <si>
    <t>Ostatní práce odstranění lepidla ručně z podlah</t>
  </si>
  <si>
    <t>357</t>
  </si>
  <si>
    <t>998776102</t>
  </si>
  <si>
    <t>Přesun hmot tonážní pro podlahy povlakové v objektech v do 12 m</t>
  </si>
  <si>
    <t>-1226794671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</si>
  <si>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</si>
  <si>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</si>
  <si>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</si>
  <si>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358</t>
  </si>
  <si>
    <t>781474115</t>
  </si>
  <si>
    <t>Montáž obkladů vnitřních keramických hladkých do 25 ks/m2 lepených flexibilním lepidlem</t>
  </si>
  <si>
    <t>1238169006</t>
  </si>
  <si>
    <t>Montáž obkladů vnitřních stěn z dlaždic keramických lepených flexibilním lepidlem režných nebo glazovaných hladkých přes 22 do 25 ks/m2</t>
  </si>
  <si>
    <t>"111"(2,83+1,80+2,76)*2*2,15+2,83*2*2,15-0,80*1,97*3</t>
  </si>
  <si>
    <t>359</t>
  </si>
  <si>
    <t>597610390</t>
  </si>
  <si>
    <t>obkládačky keramické podle výběru investora</t>
  </si>
  <si>
    <t>835624594</t>
  </si>
  <si>
    <t>obkládačky a dlaždice keramické koupelny - RAKO obkládačky formát 20 x 25 x  0,68 cm (bílé i barevné) NEO              I.j.  (cen.skup. 58)</t>
  </si>
  <si>
    <t>87,736*1,10</t>
  </si>
  <si>
    <t>360</t>
  </si>
  <si>
    <t>998781102</t>
  </si>
  <si>
    <t>Přesun hmot tonážní pro obklady keramické v objektech v do 12 m</t>
  </si>
  <si>
    <t>-274472041</t>
  </si>
  <si>
    <t>Přesun hmot pro obklady keramické stanovený z hmotnosti přesunovaného materiálu vodorovná dopravní vzdálenost do 50 m v objektech výšky přes 6 do 12 m</t>
  </si>
  <si>
    <t>782</t>
  </si>
  <si>
    <t>Dokončovací práce - obklady z kamene</t>
  </si>
  <si>
    <t>361</t>
  </si>
  <si>
    <t>782131112</t>
  </si>
  <si>
    <t>Montáž obkladu stěn z pravoúhlých desek z tvrdého kamene tl. 25 a 30 mm</t>
  </si>
  <si>
    <t>356139355</t>
  </si>
  <si>
    <t>Montáž obkladů stěn z tvrdých kamenů kladených do malty z nejvýše dvou rozdílných druhů pravoúhlých desek ve skladbě se pravidelně opakujících tl. 25 a 30 mm</t>
  </si>
  <si>
    <t>"z demontovaného kamene oprava vstupu odhad"4</t>
  </si>
  <si>
    <t>362</t>
  </si>
  <si>
    <t>998782102</t>
  </si>
  <si>
    <t>Přesun hmot tonážní pro obklady kamenné v objektech v do 12 m</t>
  </si>
  <si>
    <t>1867728449</t>
  </si>
  <si>
    <t>Přesun hmot pro obklady kamenné stanovený z hmotnosti přesunovaného materiálu vodorovná dopravní vzdálenost do 50 m v objektech výšky přes 6 do 12 m</t>
  </si>
  <si>
    <t>783</t>
  </si>
  <si>
    <t>Dokončovací práce - nátěry</t>
  </si>
  <si>
    <t>363</t>
  </si>
  <si>
    <t>783221122</t>
  </si>
  <si>
    <t>Nátěry syntetické KDK barva dražší matný povrch 1x antikorozní, 1x základní, 2x email</t>
  </si>
  <si>
    <t>-262219079</t>
  </si>
  <si>
    <t>Nátěry kovových stavebních doplňkových konstrukcí syntetické na vzduchu schnoucí dražšími barvami (např. Düfa, …) matný povrch 1x antikorozní, 1x základní 2x email</t>
  </si>
  <si>
    <t>"zárubně"(0,70+2,10*2)*0,25*6+(0,80+2,10*2)*0,25*16+(0,90+2,10*2)*0,25*15</t>
  </si>
  <si>
    <t>364</t>
  </si>
  <si>
    <t>783891210a</t>
  </si>
  <si>
    <t>Nátěry paropropustnou omyvatelnou barevnou stěrkou</t>
  </si>
  <si>
    <t>-598864318</t>
  </si>
  <si>
    <t>Nátěry omítek a betonových povrchů ostatní asfaltovým lakem A1010 omítek stěn jednonásobné</t>
  </si>
  <si>
    <t>"106"(5,70+18,00+4,40+3,65)*1,50-(1,85*1,5+0,80*1,50*3+0,90*1,50*4+2,40*0,6*2+1,65*1,5)</t>
  </si>
  <si>
    <t>"108"(10,55+8,20)*2*1,50-(1,00*0,60+5,00*0,60+0,90*1,50)</t>
  </si>
  <si>
    <t>"109"(8,85+8,20)*2*1,50-(5,00*0,60+2,00*0,60+0,90*1,50)</t>
  </si>
  <si>
    <t>"110"(8,75+8,20)*2*1,50-(2,00*0,60+5,00*0,605+0,90*1,50)</t>
  </si>
  <si>
    <t>784</t>
  </si>
  <si>
    <t>Dokončovací práce - malby a tapety</t>
  </si>
  <si>
    <t>365</t>
  </si>
  <si>
    <t>784211101</t>
  </si>
  <si>
    <t>Dvojnásobné bílé malby ze směsí za mokra výborně otěruvzdorných v místnostech výšky do 3,80 m</t>
  </si>
  <si>
    <t>-1614841352</t>
  </si>
  <si>
    <t>Malby z malířských směsí otěruvzdorných za mokra dvojnásobné, bílé za mokra otěruvzdorné výborně v místnostech výšky do 3,80 m</t>
  </si>
  <si>
    <t>"stropy 1.np102-104,107,111-113"88,28+91,80+38,45+5,50+13,36*2+5,35</t>
  </si>
  <si>
    <t>"stropy 2.np 211-214"18,85+24,23+28,88+71,31</t>
  </si>
  <si>
    <t>Mezisoučet stropy</t>
  </si>
  <si>
    <t>"102-104"(7,00+5,68+6,00+10,35)*2+3,30-(5,60*3,05+1,75*1,97*2+4,40*3,30+1,85*2,10)</t>
  </si>
  <si>
    <t>"106"(5,70+18,00+4,40+3,65)*3,15-(1,85*2,10+0,80*1,97*3+0,90*1,97*4+2,40*2,42*2+1,65*3,03)</t>
  </si>
  <si>
    <t>"108"(10,55+8,20)*2*3,15-(1,00*2,15+5,00*2,15+0,90*1,97)</t>
  </si>
  <si>
    <t>"109"(8,85+8,20)*2*3,15-(5,00*2,15+2,00*2,15+0,90*1,97)</t>
  </si>
  <si>
    <t>"110"(8,75+8,20)*2*3,15-(2,00*2,15+5,00*2,15+0,90*2,15)</t>
  </si>
  <si>
    <t>"111"(2,83+4,67)*2*1,15</t>
  </si>
  <si>
    <t>"112"(2,83+4,67)*2*1,15</t>
  </si>
  <si>
    <t>"211"(5,97+3,08)*2*3,30-(0,80*1,97*2+2,00*2,15)</t>
  </si>
  <si>
    <t>"212"(5,97+3,31)*2*3,30-(0,80*1,97*3+2,00*2,15)</t>
  </si>
  <si>
    <t>"213"(5,97+5,30)*2*3,30-(0,80*1,97*2+5,00*2,15)</t>
  </si>
  <si>
    <t>"214"(5,97+12,02)*2*3,30-(0,80*1,97*2+2,00*2,15*4)</t>
  </si>
  <si>
    <t>Mezisoučet stěny</t>
  </si>
  <si>
    <t>366</t>
  </si>
  <si>
    <t>784211163</t>
  </si>
  <si>
    <t>Příplatek k cenám 2x maleb ze směsí za mokra otěruvzdorných za barevnou malbu středně sytého odstínu</t>
  </si>
  <si>
    <t>139931985</t>
  </si>
  <si>
    <t>Malby z malířských směsí otěruvzdorných za mokra Příplatek k cenám dvojnásobných maleb za provádění barevné malby tónované na tónovacích automatech, v odstínu středně sytém</t>
  </si>
  <si>
    <t>"stěny"</t>
  </si>
  <si>
    <t>Práce a dodávky M</t>
  </si>
  <si>
    <t>21-M</t>
  </si>
  <si>
    <t>Elektromontáže silnoproud</t>
  </si>
  <si>
    <t>210-01</t>
  </si>
  <si>
    <t>Rozvaděče</t>
  </si>
  <si>
    <t>367</t>
  </si>
  <si>
    <t>Pol2</t>
  </si>
  <si>
    <t>Rozvaděč - HR-CF2 (dle výkresu E-07)</t>
  </si>
  <si>
    <t>1301027994</t>
  </si>
  <si>
    <t>210-02</t>
  </si>
  <si>
    <t>Svítidla</t>
  </si>
  <si>
    <t>368</t>
  </si>
  <si>
    <t>Pol3</t>
  </si>
  <si>
    <t>"A" - Kruhové přisazené svítidlo, 2x18W,  G24d(q)-2; EVG; těleso: lakovaný ocelový plech; reflektor: leštěný hliníkový plech;  IP20; vč. zdrojů; referenční typ: BEGHELLI 82-044/218/C Dorado</t>
  </si>
  <si>
    <t>1665237508</t>
  </si>
  <si>
    <t>369</t>
  </si>
  <si>
    <t>Pol4</t>
  </si>
  <si>
    <t>"C" - Přisazené průmyslové zářivkové svítidlo, 2x28W, T5, G5; EVG; těleso: polykarbonát; reflektor: vysoce leštěný polykarbonátový; difuzor: polykarbonátový; IP66; vč. zdrojů; referenční typ:  BEGHELLI 3718 BS110</t>
  </si>
  <si>
    <t>446253261</t>
  </si>
  <si>
    <t>370</t>
  </si>
  <si>
    <t>Pol5</t>
  </si>
  <si>
    <t>"D" - Přisazené zářivkové svítidlo zkosené,  2x28W, T5, G5; EVG, mřížka: z leštěného eloxovaného plechu; IP20; vč. zdrojů; referenční typ: Elkovo Čepelík ZC T5 228/6ZK 2x28W T5, lesklá V mř., přisaz. zkosené</t>
  </si>
  <si>
    <t>-1782432125</t>
  </si>
  <si>
    <t>371</t>
  </si>
  <si>
    <t>Pol6</t>
  </si>
  <si>
    <t>"E" - Zavěšené asymetrické zářivkové svítidlo pro osvětlení školní tabule; 1x54W, T5, G5; EVG; matný asymetrický reflektor; vč. lankových závěsů; vč. zdrojů;  referenční typ: Elkovo Čepelík ZC T5 154/AS ZK Asymetr MAT, 1x54W T5, přisaz. zkosené</t>
  </si>
  <si>
    <t>531281073</t>
  </si>
  <si>
    <t>372</t>
  </si>
  <si>
    <t>Pol7</t>
  </si>
  <si>
    <t>"F" - Vestavné zářivkové svítidlo, 2x28W, T5, G5; EVG; mřížka: vysoce leštěná parabolická;  IP20; vč. zdrojů; referenční typ: BEGHELLI 32-023/228/CB Lyra</t>
  </si>
  <si>
    <t>1649214995</t>
  </si>
  <si>
    <t>373</t>
  </si>
  <si>
    <t>Pol8</t>
  </si>
  <si>
    <t>"G" - Nástěnná lampa se senzorem, 1xE27/60W; IP44; sensor 360° - 8m; vč. zdrojů; referenční typ: STEINEL 670115, L 330 S bílá</t>
  </si>
  <si>
    <t>1642511215</t>
  </si>
  <si>
    <t>374</t>
  </si>
  <si>
    <t>Pol9</t>
  </si>
  <si>
    <t>"N" - Nouzové svítidlo s možností instalací piktogramu, 1 x TC-L 11W/830; 253 lm, 4.0 W; 1 hod; AutoTest; IP65; nástěnná a stropní montáž; referenční typ: BEGHELLI 19026 Formula 65</t>
  </si>
  <si>
    <t>-688978970</t>
  </si>
  <si>
    <t>Poznámka k položce:
Cena za svítidlo je včetně zdrojů a příspěvku na recyklaci svítidel a zdrojů</t>
  </si>
  <si>
    <t>210-03</t>
  </si>
  <si>
    <t>Vypínače, zásuvky - vč rámečku,klapky</t>
  </si>
  <si>
    <t>375</t>
  </si>
  <si>
    <t>Pol10</t>
  </si>
  <si>
    <t>Spínač jednopólový; řazení 1; b. bílá</t>
  </si>
  <si>
    <t>-660968375</t>
  </si>
  <si>
    <t>376</t>
  </si>
  <si>
    <t>Pol11</t>
  </si>
  <si>
    <t>Přepínač střídavý, s orientační doutnavkou; řazení 6 ; b. bílá</t>
  </si>
  <si>
    <t>-1624276515</t>
  </si>
  <si>
    <t>377</t>
  </si>
  <si>
    <t>Pol12</t>
  </si>
  <si>
    <t>Přepínač křížový, s orientační doutnavkou; řazení 7; b. bílá</t>
  </si>
  <si>
    <t>-1992337330</t>
  </si>
  <si>
    <t>378</t>
  </si>
  <si>
    <t>Pol13</t>
  </si>
  <si>
    <t>Zásuvka jednonásobná, s ochranným kolíkem; řazení 2P+PE; b. bílá</t>
  </si>
  <si>
    <t>1879587210</t>
  </si>
  <si>
    <t>379</t>
  </si>
  <si>
    <t>Pol14</t>
  </si>
  <si>
    <t>Zásuvka dvojnásobná, s ochrannými kolíky; řazení 2x(2P+PE); b. bílá</t>
  </si>
  <si>
    <t>-444990081</t>
  </si>
  <si>
    <t>380</t>
  </si>
  <si>
    <t>Pol15</t>
  </si>
  <si>
    <t>Zásuvka průmyslová, nástěnná montáž; řazení 3P+N+PE; b. IP 44, 16 A</t>
  </si>
  <si>
    <t>1825997297</t>
  </si>
  <si>
    <t>381</t>
  </si>
  <si>
    <t>Pol16</t>
  </si>
  <si>
    <t>Spínač automatický se snímačem pohybu, s rovinným snímáním pohybu 180°, relé (komplet); b. bílá</t>
  </si>
  <si>
    <t>-1971169512</t>
  </si>
  <si>
    <t>382</t>
  </si>
  <si>
    <t>Pol17</t>
  </si>
  <si>
    <t>Svorkovnice pětipólová s krytem, pro pohyblivý přívod 5x 1-2,5 mm2 Cu, pro pevný přívod 5x 1-5-4 mm2 Cu, 16 A, 400 V AC</t>
  </si>
  <si>
    <t>-699179517</t>
  </si>
  <si>
    <t>210-04</t>
  </si>
  <si>
    <t>Elektroinstalační materiál</t>
  </si>
  <si>
    <t>383</t>
  </si>
  <si>
    <t>Pol18</t>
  </si>
  <si>
    <t>Krabice rozvodná / přístrojová do sádrokartonu / pod omítku</t>
  </si>
  <si>
    <t>1704986434</t>
  </si>
  <si>
    <t>384</t>
  </si>
  <si>
    <t>Pol19</t>
  </si>
  <si>
    <t>Krabice rozvodná / přístrojová do sádrokartonu / pod omítku s víčkem a svorkovnicí</t>
  </si>
  <si>
    <t>279151402</t>
  </si>
  <si>
    <t>385</t>
  </si>
  <si>
    <t>Pol20</t>
  </si>
  <si>
    <t>Krabice na povrch se svorkovnicí</t>
  </si>
  <si>
    <t>-709702376</t>
  </si>
  <si>
    <t>386</t>
  </si>
  <si>
    <t>Pol21</t>
  </si>
  <si>
    <t>Trubka ohebná pr. 23</t>
  </si>
  <si>
    <t>-626842746</t>
  </si>
  <si>
    <t>387</t>
  </si>
  <si>
    <t>Pol22</t>
  </si>
  <si>
    <t>Trubka ohebná pr. 29</t>
  </si>
  <si>
    <t>1786160470</t>
  </si>
  <si>
    <t>388</t>
  </si>
  <si>
    <t>Pol23</t>
  </si>
  <si>
    <t>Trubka ohebná pr. 36</t>
  </si>
  <si>
    <t>-1388953810</t>
  </si>
  <si>
    <t>389</t>
  </si>
  <si>
    <t>Pol24</t>
  </si>
  <si>
    <t>Lišta vkládací PVC 24X22</t>
  </si>
  <si>
    <t>-920806620</t>
  </si>
  <si>
    <t>390</t>
  </si>
  <si>
    <t>Pol25</t>
  </si>
  <si>
    <t>Lišta vkládací PVC 40X15</t>
  </si>
  <si>
    <t>1734145036</t>
  </si>
  <si>
    <t>391</t>
  </si>
  <si>
    <t>Pol26</t>
  </si>
  <si>
    <t>Příchytka pro kabely do podhledu, šedá, vel. 8</t>
  </si>
  <si>
    <t>723504782</t>
  </si>
  <si>
    <t>392</t>
  </si>
  <si>
    <t>Pol27</t>
  </si>
  <si>
    <t>Příchytka pro kabely do podhledu, šedá, vel. 15</t>
  </si>
  <si>
    <t>1383712276</t>
  </si>
  <si>
    <t>393</t>
  </si>
  <si>
    <t>Pol28</t>
  </si>
  <si>
    <t>Bernard svorky, vč. pásku</t>
  </si>
  <si>
    <t>-1389705935</t>
  </si>
  <si>
    <t>210-05</t>
  </si>
  <si>
    <t>Stavební přípomoce</t>
  </si>
  <si>
    <t>394</t>
  </si>
  <si>
    <t>Pol29</t>
  </si>
  <si>
    <t>Vysekání kapes ve zdivu cihelném pro krabice 100x100x50 mm</t>
  </si>
  <si>
    <t>1141721330</t>
  </si>
  <si>
    <t>395</t>
  </si>
  <si>
    <t>Pol30</t>
  </si>
  <si>
    <t>Vysekání rýh ve zdivu cihelném - Hloubka 50mm Sire 70 mm</t>
  </si>
  <si>
    <t>1591307256</t>
  </si>
  <si>
    <t>396</t>
  </si>
  <si>
    <t>Pol31</t>
  </si>
  <si>
    <t>Vysekání rýh ve zdivu cihelném - Hloubka 30mm  Sire 30 mm</t>
  </si>
  <si>
    <t>110672944</t>
  </si>
  <si>
    <t>210-06</t>
  </si>
  <si>
    <t>Kabely a vodiče</t>
  </si>
  <si>
    <t>397</t>
  </si>
  <si>
    <t>Pol32</t>
  </si>
  <si>
    <t>CYKY-O 3x1.5 , pevně</t>
  </si>
  <si>
    <t>649816277</t>
  </si>
  <si>
    <t>398</t>
  </si>
  <si>
    <t>Pol33</t>
  </si>
  <si>
    <t>CYKY-J 3x1.5 , pevně</t>
  </si>
  <si>
    <t>1813602188</t>
  </si>
  <si>
    <t>399</t>
  </si>
  <si>
    <t>Pol34</t>
  </si>
  <si>
    <t>CYKY-J 3x2.5 , pevně</t>
  </si>
  <si>
    <t>2122092060</t>
  </si>
  <si>
    <t>400</t>
  </si>
  <si>
    <t>Pol35</t>
  </si>
  <si>
    <t>CYKY-J 5x2.5 , pevně</t>
  </si>
  <si>
    <t>2082349181</t>
  </si>
  <si>
    <t>401</t>
  </si>
  <si>
    <t>Pol36</t>
  </si>
  <si>
    <t>CY 6 , pevně</t>
  </si>
  <si>
    <t>1686002081</t>
  </si>
  <si>
    <t>402</t>
  </si>
  <si>
    <t>Pol37</t>
  </si>
  <si>
    <t>AYKY 4x25</t>
  </si>
  <si>
    <t>-126358067</t>
  </si>
  <si>
    <t>403</t>
  </si>
  <si>
    <t>Pol38</t>
  </si>
  <si>
    <t>AYKY 4x35</t>
  </si>
  <si>
    <t>-103169132</t>
  </si>
  <si>
    <t>404</t>
  </si>
  <si>
    <t>Pol39</t>
  </si>
  <si>
    <t>AYKY 4x50</t>
  </si>
  <si>
    <t>685964552</t>
  </si>
  <si>
    <t>405</t>
  </si>
  <si>
    <t>Pol40</t>
  </si>
  <si>
    <t>AYKY 3x150+70</t>
  </si>
  <si>
    <t>-532594485</t>
  </si>
  <si>
    <t>406</t>
  </si>
  <si>
    <t>Pol41</t>
  </si>
  <si>
    <t>AYKY 3x185+95</t>
  </si>
  <si>
    <t>-1454394765</t>
  </si>
  <si>
    <t>407</t>
  </si>
  <si>
    <t>Pol42</t>
  </si>
  <si>
    <t>Ukončení vodičů a kabelů ve spotřebičích a v rozvaděčích</t>
  </si>
  <si>
    <t>kpl</t>
  </si>
  <si>
    <t>311443808</t>
  </si>
  <si>
    <t>210-07</t>
  </si>
  <si>
    <t>Úpravy na stávající elektroinstalaci</t>
  </si>
  <si>
    <t>408</t>
  </si>
  <si>
    <t>-2085848874</t>
  </si>
  <si>
    <t>409</t>
  </si>
  <si>
    <t>Pol43</t>
  </si>
  <si>
    <t>Dohledání vývodů z rozvaděče HR-CF2</t>
  </si>
  <si>
    <t>hod</t>
  </si>
  <si>
    <t>-802555154</t>
  </si>
  <si>
    <t>410</t>
  </si>
  <si>
    <t>Pol44</t>
  </si>
  <si>
    <t>Prodloužení vývodů (osvětlení, zásuvky - CYKY 2x1,5 a 2x2,5)</t>
  </si>
  <si>
    <t>328462619</t>
  </si>
  <si>
    <t>411</t>
  </si>
  <si>
    <t>Pol45</t>
  </si>
  <si>
    <t>Spojka na kabel 4x25</t>
  </si>
  <si>
    <t>2044142693</t>
  </si>
  <si>
    <t>412</t>
  </si>
  <si>
    <t>Pol46</t>
  </si>
  <si>
    <t>Spojka na kabel 4x35</t>
  </si>
  <si>
    <t>-438339741</t>
  </si>
  <si>
    <t>413</t>
  </si>
  <si>
    <t>Pol47</t>
  </si>
  <si>
    <t>Spojka na kabel 4x50</t>
  </si>
  <si>
    <t>-796291905</t>
  </si>
  <si>
    <t>414</t>
  </si>
  <si>
    <t>Pol48</t>
  </si>
  <si>
    <t>Spojka na kebel 3x150+70</t>
  </si>
  <si>
    <t>2081034872</t>
  </si>
  <si>
    <t>415</t>
  </si>
  <si>
    <t>Pol49</t>
  </si>
  <si>
    <t>Spojka na kebel 3x185+95</t>
  </si>
  <si>
    <t>-1092166634</t>
  </si>
  <si>
    <t>210-08</t>
  </si>
  <si>
    <t>Ochrana před bleskem</t>
  </si>
  <si>
    <t>416</t>
  </si>
  <si>
    <t>Pol50</t>
  </si>
  <si>
    <t>Drát 8 (0,40kg/m), pevně</t>
  </si>
  <si>
    <t>-2053496857</t>
  </si>
  <si>
    <t>417</t>
  </si>
  <si>
    <t>Pol51</t>
  </si>
  <si>
    <t>Svorka SUA</t>
  </si>
  <si>
    <t>-1712992751</t>
  </si>
  <si>
    <t>418</t>
  </si>
  <si>
    <t>Pol52</t>
  </si>
  <si>
    <t>Podpěra vedení nerez 273 019</t>
  </si>
  <si>
    <t>-1121495434</t>
  </si>
  <si>
    <t>419</t>
  </si>
  <si>
    <t>Pol53</t>
  </si>
  <si>
    <t>Drát AlMgSi 8mm, pevně</t>
  </si>
  <si>
    <t>-347957224</t>
  </si>
  <si>
    <t>420</t>
  </si>
  <si>
    <t>Pol54</t>
  </si>
  <si>
    <t>Krabice do stěny pro zkušební svorku skrytého svodu 476 010</t>
  </si>
  <si>
    <t>-681948732</t>
  </si>
  <si>
    <t>421</t>
  </si>
  <si>
    <t>Pol55</t>
  </si>
  <si>
    <t>Zkušební svorka SZa</t>
  </si>
  <si>
    <t>-594715771</t>
  </si>
  <si>
    <t>422</t>
  </si>
  <si>
    <t>Pol56</t>
  </si>
  <si>
    <t>SR 3b svorka páska-drát</t>
  </si>
  <si>
    <t>-1416431065</t>
  </si>
  <si>
    <t>423</t>
  </si>
  <si>
    <t>Pol57</t>
  </si>
  <si>
    <t>SS spojovací</t>
  </si>
  <si>
    <t>-1774767999</t>
  </si>
  <si>
    <t>210-09</t>
  </si>
  <si>
    <t>Ostatní</t>
  </si>
  <si>
    <t>424</t>
  </si>
  <si>
    <t>Pol58</t>
  </si>
  <si>
    <t>Protipožární utěsnění</t>
  </si>
  <si>
    <t>-501705645</t>
  </si>
  <si>
    <t>425</t>
  </si>
  <si>
    <t>Pol59</t>
  </si>
  <si>
    <t>Provedení revize a vypracování revizní zprávy</t>
  </si>
  <si>
    <t>-1556137521</t>
  </si>
  <si>
    <t>426</t>
  </si>
  <si>
    <t>Pol60</t>
  </si>
  <si>
    <t>Dokumentace skutečného provedení</t>
  </si>
  <si>
    <t>-42533225</t>
  </si>
  <si>
    <t>427</t>
  </si>
  <si>
    <t>Pol61</t>
  </si>
  <si>
    <t>Doprava</t>
  </si>
  <si>
    <t>285818512</t>
  </si>
  <si>
    <t>Poznámka k položce:
Podružný materiál; Podružným materiálem jsou myšleny hmoždinky, vruty, šrouby, kabelová oka, dutinky, svazovací pásky, příchytky pro vodiče a kabely a další výše nespecifikovaný materiál potřebný ke zdárnému a funkčnímu dokončení díla; Všechna el.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jinak.; 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 dle projektové dokumentace, ČSN EN a legislativy.</t>
  </si>
  <si>
    <t>210-10</t>
  </si>
  <si>
    <t>Podružný materiál</t>
  </si>
  <si>
    <t>428</t>
  </si>
  <si>
    <t>Pol62</t>
  </si>
  <si>
    <t>508023940</t>
  </si>
  <si>
    <t>21-M1</t>
  </si>
  <si>
    <t>Elektromontáže slaboproud</t>
  </si>
  <si>
    <t>211-01</t>
  </si>
  <si>
    <t>Datové rozvody</t>
  </si>
  <si>
    <t>429</t>
  </si>
  <si>
    <t>001</t>
  </si>
  <si>
    <t>Switch 16 portů 10/100/1000 + 4 porty 10/100/1000 dual personality (JE005A)</t>
  </si>
  <si>
    <t>741807689</t>
  </si>
  <si>
    <t>430</t>
  </si>
  <si>
    <t>002</t>
  </si>
  <si>
    <t>19” vyvazovací panel, 5x  plastové oko, výška 1U</t>
  </si>
  <si>
    <t>-1910883365</t>
  </si>
  <si>
    <t>431</t>
  </si>
  <si>
    <t>003</t>
  </si>
  <si>
    <t>Montážní sady k Patch Panelu</t>
  </si>
  <si>
    <t>1513461507</t>
  </si>
  <si>
    <t>432</t>
  </si>
  <si>
    <t>004</t>
  </si>
  <si>
    <t>19“ polička , hloubka 350</t>
  </si>
  <si>
    <t>-682277372</t>
  </si>
  <si>
    <t>433</t>
  </si>
  <si>
    <t>005</t>
  </si>
  <si>
    <t>Popis a záznam rozvaděče</t>
  </si>
  <si>
    <t>-309236556</t>
  </si>
  <si>
    <t>434</t>
  </si>
  <si>
    <t>006</t>
  </si>
  <si>
    <t>Uzemnění rozvaděčů</t>
  </si>
  <si>
    <t>-761253855</t>
  </si>
  <si>
    <t>435</t>
  </si>
  <si>
    <t>007</t>
  </si>
  <si>
    <t>Úprava a závěrečné práce v rozvaděči</t>
  </si>
  <si>
    <t>-1448891271</t>
  </si>
  <si>
    <t>436</t>
  </si>
  <si>
    <t>008</t>
  </si>
  <si>
    <t>Datová dvojzásuvka 2xRJ45, Cat.5e</t>
  </si>
  <si>
    <t>-416560278</t>
  </si>
  <si>
    <t>437</t>
  </si>
  <si>
    <t>009</t>
  </si>
  <si>
    <t>Kabel FTP Cat.5e</t>
  </si>
  <si>
    <t>-1773268649</t>
  </si>
  <si>
    <t>438</t>
  </si>
  <si>
    <t>010</t>
  </si>
  <si>
    <t>Krabice univerzální KU68, pod omítku</t>
  </si>
  <si>
    <t>687813754</t>
  </si>
  <si>
    <t>439</t>
  </si>
  <si>
    <t>011</t>
  </si>
  <si>
    <t>Trubka ohebná 23 mm, 320 N</t>
  </si>
  <si>
    <t>-2062281874</t>
  </si>
  <si>
    <t>440</t>
  </si>
  <si>
    <t>012</t>
  </si>
  <si>
    <t>Protahovací vodič CY1,5 mm</t>
  </si>
  <si>
    <t>880969650</t>
  </si>
  <si>
    <t>441</t>
  </si>
  <si>
    <t>013</t>
  </si>
  <si>
    <t>Příprava kabelu pro uložení do 10 žil</t>
  </si>
  <si>
    <t>-398177162</t>
  </si>
  <si>
    <t>442</t>
  </si>
  <si>
    <t>014</t>
  </si>
  <si>
    <t>Forma kabelová na kabelu do 5x2</t>
  </si>
  <si>
    <t>670431742</t>
  </si>
  <si>
    <t>443</t>
  </si>
  <si>
    <t>015</t>
  </si>
  <si>
    <t>Připojení kabelu na zářezový pásek do 5x2</t>
  </si>
  <si>
    <t>534800747</t>
  </si>
  <si>
    <t>444</t>
  </si>
  <si>
    <t>016</t>
  </si>
  <si>
    <t>Proměření metalické kabeláže (port)</t>
  </si>
  <si>
    <t>969102058</t>
  </si>
  <si>
    <t>445</t>
  </si>
  <si>
    <t>017</t>
  </si>
  <si>
    <t>Vystavení měřicího protokolu - metalika</t>
  </si>
  <si>
    <t>300239412</t>
  </si>
  <si>
    <t>446</t>
  </si>
  <si>
    <t>018</t>
  </si>
  <si>
    <t>Výchozí revize, vypracování revizní zprávy</t>
  </si>
  <si>
    <t>-1490897726</t>
  </si>
  <si>
    <t>447</t>
  </si>
  <si>
    <t>019</t>
  </si>
  <si>
    <t>1943706883</t>
  </si>
  <si>
    <t>448</t>
  </si>
  <si>
    <t>020</t>
  </si>
  <si>
    <t>Doprava a přesun materiálu</t>
  </si>
  <si>
    <t>866775055</t>
  </si>
  <si>
    <t>449</t>
  </si>
  <si>
    <t>021</t>
  </si>
  <si>
    <t>546325489</t>
  </si>
  <si>
    <t>211-02</t>
  </si>
  <si>
    <t>Vstupní video, telefon</t>
  </si>
  <si>
    <t>450</t>
  </si>
  <si>
    <t>022</t>
  </si>
  <si>
    <t>Modul elektrického video vrátného, 2BUS KARAT, 3 moduly (video vrátný + kamera + 4 tlačítka přímé volby) výstup pro ovládání elmag. zámku</t>
  </si>
  <si>
    <t>96010985</t>
  </si>
  <si>
    <t>451</t>
  </si>
  <si>
    <t>023</t>
  </si>
  <si>
    <t>Montážní rám, vertikálně</t>
  </si>
  <si>
    <t>-739716358</t>
  </si>
  <si>
    <t>452</t>
  </si>
  <si>
    <t>024</t>
  </si>
  <si>
    <t>Krabice pod omítku, vertikálně</t>
  </si>
  <si>
    <t>-1114357756</t>
  </si>
  <si>
    <t>453</t>
  </si>
  <si>
    <t>025</t>
  </si>
  <si>
    <t>Domácí videotelefon, handsfree,</t>
  </si>
  <si>
    <t>-2063798886</t>
  </si>
  <si>
    <t>454</t>
  </si>
  <si>
    <t>026</t>
  </si>
  <si>
    <t>Napájecí zdroj pro celý systém Video telefonu</t>
  </si>
  <si>
    <t>-1036277371</t>
  </si>
  <si>
    <t>455</t>
  </si>
  <si>
    <t>027</t>
  </si>
  <si>
    <t>Zámek elektrický s nastavitelnou výškou západky a s momentovým kolíkem</t>
  </si>
  <si>
    <t>1152089142</t>
  </si>
  <si>
    <t>456</t>
  </si>
  <si>
    <t>028</t>
  </si>
  <si>
    <t>-509507890</t>
  </si>
  <si>
    <t>457</t>
  </si>
  <si>
    <t>029</t>
  </si>
  <si>
    <t>CYKY 2x1,5</t>
  </si>
  <si>
    <t>1713726352</t>
  </si>
  <si>
    <t>458</t>
  </si>
  <si>
    <t>030</t>
  </si>
  <si>
    <t>1228979765</t>
  </si>
  <si>
    <t>459</t>
  </si>
  <si>
    <t>031</t>
  </si>
  <si>
    <t>Trubka ohebná 16 mm, 320 N</t>
  </si>
  <si>
    <t>1502180347</t>
  </si>
  <si>
    <t>460</t>
  </si>
  <si>
    <t>032</t>
  </si>
  <si>
    <t>443968011</t>
  </si>
  <si>
    <t>461</t>
  </si>
  <si>
    <t>033</t>
  </si>
  <si>
    <t>Uvedení systému do provozu</t>
  </si>
  <si>
    <t>-473016305</t>
  </si>
  <si>
    <t>462</t>
  </si>
  <si>
    <t>034</t>
  </si>
  <si>
    <t>Protokolární předání, seznámení s obsluhou, zaškolení</t>
  </si>
  <si>
    <t>-869308591</t>
  </si>
  <si>
    <t>463</t>
  </si>
  <si>
    <t>035</t>
  </si>
  <si>
    <t>-454838821</t>
  </si>
  <si>
    <t>464</t>
  </si>
  <si>
    <t>036</t>
  </si>
  <si>
    <t>1801488462</t>
  </si>
  <si>
    <t>465</t>
  </si>
  <si>
    <t>037</t>
  </si>
  <si>
    <t>-1800487493</t>
  </si>
  <si>
    <t>211-03</t>
  </si>
  <si>
    <t>Elektrická zabezpečovací signalizace</t>
  </si>
  <si>
    <t>466</t>
  </si>
  <si>
    <t>038</t>
  </si>
  <si>
    <t>Klávesnice EZS – demontáž, odstranění starého kabelu, nový kabel, instalace klávesnice v novém místě a nové připojení do systému</t>
  </si>
  <si>
    <t>960901773</t>
  </si>
  <si>
    <t>467</t>
  </si>
  <si>
    <t>039</t>
  </si>
  <si>
    <t>PIR detektor pohybu EZS – demontáž, odstranění starého kabelu, nový kabel, instalace čidla v novém místě a nové připojení do systému</t>
  </si>
  <si>
    <t>-233126684</t>
  </si>
  <si>
    <t>468</t>
  </si>
  <si>
    <t>040</t>
  </si>
  <si>
    <t>PIR detektor pohybu EZS stropní 360° – demontáž, odstranění starého kabelu, nový kabel, instalace čidla v novém místě a nové připojení do systému</t>
  </si>
  <si>
    <t>531894169</t>
  </si>
  <si>
    <t>469</t>
  </si>
  <si>
    <t>041</t>
  </si>
  <si>
    <t>-36775463</t>
  </si>
  <si>
    <t>470</t>
  </si>
  <si>
    <t>042</t>
  </si>
  <si>
    <t>Kabel SYKFY 3x2x0,5</t>
  </si>
  <si>
    <t>1467759541</t>
  </si>
  <si>
    <t>471</t>
  </si>
  <si>
    <t>043</t>
  </si>
  <si>
    <t>-1219245162</t>
  </si>
  <si>
    <t>472</t>
  </si>
  <si>
    <t>044</t>
  </si>
  <si>
    <t>135276326</t>
  </si>
  <si>
    <t>473</t>
  </si>
  <si>
    <t>045</t>
  </si>
  <si>
    <t>Sestavení programu pro ústřednu</t>
  </si>
  <si>
    <t>443899478</t>
  </si>
  <si>
    <t>474</t>
  </si>
  <si>
    <t>046</t>
  </si>
  <si>
    <t>-1574516540</t>
  </si>
  <si>
    <t>475</t>
  </si>
  <si>
    <t>047</t>
  </si>
  <si>
    <t>20234553</t>
  </si>
  <si>
    <t>476</t>
  </si>
  <si>
    <t>048</t>
  </si>
  <si>
    <t>824293248</t>
  </si>
  <si>
    <t>477</t>
  </si>
  <si>
    <t>049</t>
  </si>
  <si>
    <t>-1029358202</t>
  </si>
  <si>
    <t>478</t>
  </si>
  <si>
    <t>050</t>
  </si>
  <si>
    <t>1994601429</t>
  </si>
  <si>
    <t>211-04</t>
  </si>
  <si>
    <t>479</t>
  </si>
  <si>
    <t>051</t>
  </si>
  <si>
    <t>Docházkový terminál u hlavního vstupu – demontáž, odstranění starého kabelu, nový kabel, instalace klávesnice v novém místě a nové připojení do systému</t>
  </si>
  <si>
    <t>-1297074713</t>
  </si>
  <si>
    <t>480</t>
  </si>
  <si>
    <t>052</t>
  </si>
  <si>
    <t>Napájecí zdroj pro docházkový terminál u hlavního vstupu – demontáž, odstranění starého kabelu, nový kabel, instalace klávesnice v novém místě a nové připojení do systému</t>
  </si>
  <si>
    <t>-913753224</t>
  </si>
  <si>
    <t>481</t>
  </si>
  <si>
    <t>053</t>
  </si>
  <si>
    <t>Vnitřní DOME kamera – demontáž, odstranění starého kabelu, nový kabel, instalace klávesnice v novém místě a nové připojení do systému</t>
  </si>
  <si>
    <t>-1662903525</t>
  </si>
  <si>
    <t>482</t>
  </si>
  <si>
    <t>054</t>
  </si>
  <si>
    <t>-754425021</t>
  </si>
  <si>
    <t>483</t>
  </si>
  <si>
    <t>055</t>
  </si>
  <si>
    <t>184493367</t>
  </si>
  <si>
    <t>484</t>
  </si>
  <si>
    <t>056</t>
  </si>
  <si>
    <t>Průraz zdi cihlové</t>
  </si>
  <si>
    <t>-250000924</t>
  </si>
  <si>
    <t>485</t>
  </si>
  <si>
    <t>057</t>
  </si>
  <si>
    <t>Průraz zdi železobetonové</t>
  </si>
  <si>
    <t>-2122705600</t>
  </si>
  <si>
    <t>486</t>
  </si>
  <si>
    <t>058</t>
  </si>
  <si>
    <t>Vysekání kapes ve zdivu cihelném 100x100x50 mm</t>
  </si>
  <si>
    <t>2044633118</t>
  </si>
  <si>
    <t>487</t>
  </si>
  <si>
    <t>059</t>
  </si>
  <si>
    <t>Vysekání rýh ve zdivu cihelném - Hloubka 30 mm Sire 30 mm</t>
  </si>
  <si>
    <t>-2040998240</t>
  </si>
  <si>
    <t>488</t>
  </si>
  <si>
    <t>060</t>
  </si>
  <si>
    <t>Vysekání rýh ve zdivu cihelném - Hloubka 30 mm Sire 70 mm</t>
  </si>
  <si>
    <t>1571402843</t>
  </si>
  <si>
    <t>489</t>
  </si>
  <si>
    <t>061</t>
  </si>
  <si>
    <t>Vysekání rýh ve zdivu cihelném - Hloubka 30 mm Sire 100 mm</t>
  </si>
  <si>
    <t>-872354596</t>
  </si>
  <si>
    <t>490</t>
  </si>
  <si>
    <t>062</t>
  </si>
  <si>
    <t>Elektroinstalační kanál 120x40 PVC – instalován na hlavní chodbě pod omítku, upevněný pomocí hmoždinek do stěny dle specifikace výrobce kanálu</t>
  </si>
  <si>
    <t>255272635</t>
  </si>
  <si>
    <t>491</t>
  </si>
  <si>
    <t>063</t>
  </si>
  <si>
    <t>-2104250449</t>
  </si>
  <si>
    <t>VRN</t>
  </si>
  <si>
    <t>Vedlejší rozpočtové náklady</t>
  </si>
  <si>
    <t>492</t>
  </si>
  <si>
    <t>032103000</t>
  </si>
  <si>
    <t>Náklady na stavební buňky</t>
  </si>
  <si>
    <t>Kč</t>
  </si>
  <si>
    <t>1024</t>
  </si>
  <si>
    <t>-275822476</t>
  </si>
  <si>
    <t>Zařízení staveniště vybavení staveniště náklady na stavební buňky</t>
  </si>
  <si>
    <t>493</t>
  </si>
  <si>
    <t>032503000</t>
  </si>
  <si>
    <t>Skládky na staveništi</t>
  </si>
  <si>
    <t>-1557273876</t>
  </si>
  <si>
    <t>Zařízení staveniště vybavení staveniště skládky na staveništi</t>
  </si>
  <si>
    <t>494</t>
  </si>
  <si>
    <t>032603000</t>
  </si>
  <si>
    <t>Ostatní náklady</t>
  </si>
  <si>
    <t>403355733</t>
  </si>
  <si>
    <t>Zařízení staveniště vybavení staveniště ostatní náklady</t>
  </si>
  <si>
    <t>495</t>
  </si>
  <si>
    <t>032903000</t>
  </si>
  <si>
    <t>Náklady na provoz a údržbu vybavení staveniště</t>
  </si>
  <si>
    <t>-1931954227</t>
  </si>
  <si>
    <t>Zařízení staveniště vybavení staveniště náklady na provoz a údržbu vybavení staveniště</t>
  </si>
  <si>
    <t>496</t>
  </si>
  <si>
    <t>034103000</t>
  </si>
  <si>
    <t>Energie pro zařízení staveniště</t>
  </si>
  <si>
    <t>-485772569</t>
  </si>
  <si>
    <t>Zařízení staveniště zabezpečení staveniště energie pro zařízení staveniště</t>
  </si>
  <si>
    <t>497</t>
  </si>
  <si>
    <t>034203000</t>
  </si>
  <si>
    <t>Oplocení staveniště</t>
  </si>
  <si>
    <t>1862389010</t>
  </si>
  <si>
    <t>Zařízení staveniště zabezpečení staveniště oplocení staveniště</t>
  </si>
  <si>
    <t>498</t>
  </si>
  <si>
    <t>034503000</t>
  </si>
  <si>
    <t>Informační tabule na staveništi</t>
  </si>
  <si>
    <t>1387206378</t>
  </si>
  <si>
    <t>Zařízení staveniště zabezpečení staveniště informační tabule</t>
  </si>
  <si>
    <t>499</t>
  </si>
  <si>
    <t>039103000</t>
  </si>
  <si>
    <t>Rozebrání, bourání a odvoz zařízení staveniště</t>
  </si>
  <si>
    <t>-515649928</t>
  </si>
  <si>
    <t>Zařízení staveniště zrušení zařízení staveniště rozebrání, bourání a odvoz</t>
  </si>
  <si>
    <t>500</t>
  </si>
  <si>
    <t>039203000</t>
  </si>
  <si>
    <t>Úprava terénu po zrušení zařízení staveniště</t>
  </si>
  <si>
    <t>1778759664</t>
  </si>
  <si>
    <t>Zařízení staveniště zrušení zařízení staveniště úprava terénu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</si>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</sst>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 applyAlignment="0">
      <protection locked="0"/>
    </xf>
    <xf numFmtId="0" fontId="7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4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101" fillId="0" borderId="36" xfId="0" applyFont="1" applyBorder="1" applyAlignment="1" applyProtection="1">
      <alignment horizontal="center" vertical="center"/>
      <protection/>
    </xf>
    <xf numFmtId="49" fontId="101" fillId="0" borderId="36" xfId="0" applyNumberFormat="1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left" vertical="center" wrapText="1"/>
      <protection/>
    </xf>
    <xf numFmtId="0" fontId="101" fillId="0" borderId="36" xfId="0" applyFont="1" applyBorder="1" applyAlignment="1" applyProtection="1">
      <alignment horizontal="center" vertical="center" wrapText="1"/>
      <protection/>
    </xf>
    <xf numFmtId="175" fontId="101" fillId="0" borderId="36" xfId="0" applyNumberFormat="1" applyFont="1" applyBorder="1" applyAlignment="1" applyProtection="1">
      <alignment vertical="center"/>
      <protection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Alignment="1">
      <alignment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2" fillId="0" borderId="0" xfId="0" applyFont="1" applyAlignment="1">
      <alignment horizontal="left"/>
    </xf>
    <xf numFmtId="4" fontId="82" fillId="0" borderId="0" xfId="0" applyNumberFormat="1" applyFont="1" applyAlignment="1">
      <alignment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10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4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0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2" xfId="47" applyFont="1" applyBorder="1" applyAlignment="1">
      <alignment horizontal="left" vertical="center"/>
      <protection locked="0"/>
    </xf>
    <xf numFmtId="0" fontId="10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0" fillId="0" borderId="42" xfId="47" applyFont="1" applyBorder="1" applyAlignment="1">
      <alignment vertical="center"/>
      <protection locked="0"/>
    </xf>
    <xf numFmtId="0" fontId="10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0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548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AF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" customHeight="1">
      <c r="A1" s="278" t="s">
        <v>0</v>
      </c>
      <c r="B1" s="279"/>
      <c r="C1" s="279"/>
      <c r="D1" s="280" t="s">
        <v>1</v>
      </c>
      <c r="E1" s="279"/>
      <c r="F1" s="279"/>
      <c r="G1" s="279"/>
      <c r="H1" s="279"/>
      <c r="I1" s="279"/>
      <c r="J1" s="279"/>
      <c r="K1" s="281" t="s">
        <v>2744</v>
      </c>
      <c r="L1" s="281"/>
      <c r="M1" s="281"/>
      <c r="N1" s="281"/>
      <c r="O1" s="281"/>
      <c r="P1" s="281"/>
      <c r="Q1" s="281"/>
      <c r="R1" s="281"/>
      <c r="S1" s="281"/>
      <c r="T1" s="279"/>
      <c r="U1" s="279"/>
      <c r="V1" s="279"/>
      <c r="W1" s="281" t="s">
        <v>2745</v>
      </c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73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39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3"/>
      <c r="AQ5" s="25"/>
      <c r="BE5" s="235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41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3"/>
      <c r="AQ6" s="25"/>
      <c r="BE6" s="236"/>
      <c r="BS6" s="18" t="s">
        <v>6</v>
      </c>
    </row>
    <row r="7" spans="2:71" ht="14.25" customHeight="1">
      <c r="B7" s="22"/>
      <c r="C7" s="23"/>
      <c r="D7" s="31" t="s">
        <v>18</v>
      </c>
      <c r="E7" s="23"/>
      <c r="F7" s="23"/>
      <c r="G7" s="23"/>
      <c r="H7" s="23"/>
      <c r="I7" s="23"/>
      <c r="J7" s="23"/>
      <c r="K7" s="29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19</v>
      </c>
      <c r="AO7" s="23"/>
      <c r="AP7" s="23"/>
      <c r="AQ7" s="25"/>
      <c r="BE7" s="236"/>
      <c r="BS7" s="18" t="s">
        <v>21</v>
      </c>
    </row>
    <row r="8" spans="2:71" ht="14.25" customHeight="1">
      <c r="B8" s="22"/>
      <c r="C8" s="23"/>
      <c r="D8" s="31" t="s">
        <v>22</v>
      </c>
      <c r="E8" s="23"/>
      <c r="F8" s="23"/>
      <c r="G8" s="23"/>
      <c r="H8" s="23"/>
      <c r="I8" s="23"/>
      <c r="J8" s="23"/>
      <c r="K8" s="29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24</v>
      </c>
      <c r="AL8" s="23"/>
      <c r="AM8" s="23"/>
      <c r="AN8" s="32" t="s">
        <v>25</v>
      </c>
      <c r="AO8" s="23"/>
      <c r="AP8" s="23"/>
      <c r="AQ8" s="25"/>
      <c r="BE8" s="236"/>
      <c r="BS8" s="18" t="s">
        <v>26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36"/>
      <c r="BS9" s="18" t="s">
        <v>26</v>
      </c>
    </row>
    <row r="10" spans="2:71" ht="14.25" customHeight="1">
      <c r="B10" s="22"/>
      <c r="C10" s="23"/>
      <c r="D10" s="31" t="s">
        <v>27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28</v>
      </c>
      <c r="AL10" s="23"/>
      <c r="AM10" s="23"/>
      <c r="AN10" s="29" t="s">
        <v>19</v>
      </c>
      <c r="AO10" s="23"/>
      <c r="AP10" s="23"/>
      <c r="AQ10" s="25"/>
      <c r="BE10" s="236"/>
      <c r="BS10" s="18" t="s">
        <v>21</v>
      </c>
    </row>
    <row r="11" spans="2:71" ht="18" customHeight="1">
      <c r="B11" s="22"/>
      <c r="C11" s="23"/>
      <c r="D11" s="23"/>
      <c r="E11" s="29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30</v>
      </c>
      <c r="AL11" s="23"/>
      <c r="AM11" s="23"/>
      <c r="AN11" s="29" t="s">
        <v>19</v>
      </c>
      <c r="AO11" s="23"/>
      <c r="AP11" s="23"/>
      <c r="AQ11" s="25"/>
      <c r="BE11" s="236"/>
      <c r="BS11" s="18" t="s">
        <v>21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36"/>
      <c r="BS12" s="18" t="s">
        <v>21</v>
      </c>
    </row>
    <row r="13" spans="2:71" ht="14.25" customHeight="1">
      <c r="B13" s="22"/>
      <c r="C13" s="23"/>
      <c r="D13" s="31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28</v>
      </c>
      <c r="AL13" s="23"/>
      <c r="AM13" s="23"/>
      <c r="AN13" s="33" t="s">
        <v>32</v>
      </c>
      <c r="AO13" s="23"/>
      <c r="AP13" s="23"/>
      <c r="AQ13" s="25"/>
      <c r="BE13" s="236"/>
      <c r="BS13" s="18" t="s">
        <v>21</v>
      </c>
    </row>
    <row r="14" spans="2:71" ht="12.75">
      <c r="B14" s="22"/>
      <c r="C14" s="23"/>
      <c r="D14" s="23"/>
      <c r="E14" s="242" t="s">
        <v>32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31" t="s">
        <v>30</v>
      </c>
      <c r="AL14" s="23"/>
      <c r="AM14" s="23"/>
      <c r="AN14" s="33" t="s">
        <v>32</v>
      </c>
      <c r="AO14" s="23"/>
      <c r="AP14" s="23"/>
      <c r="AQ14" s="25"/>
      <c r="BE14" s="236"/>
      <c r="BS14" s="18" t="s">
        <v>21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36"/>
      <c r="BS15" s="18" t="s">
        <v>4</v>
      </c>
    </row>
    <row r="16" spans="2:71" ht="14.25" customHeight="1">
      <c r="B16" s="22"/>
      <c r="C16" s="23"/>
      <c r="D16" s="31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28</v>
      </c>
      <c r="AL16" s="23"/>
      <c r="AM16" s="23"/>
      <c r="AN16" s="29" t="s">
        <v>19</v>
      </c>
      <c r="AO16" s="23"/>
      <c r="AP16" s="23"/>
      <c r="AQ16" s="25"/>
      <c r="BE16" s="236"/>
      <c r="BS16" s="18" t="s">
        <v>4</v>
      </c>
    </row>
    <row r="17" spans="2:71" ht="18" customHeight="1">
      <c r="B17" s="22"/>
      <c r="C17" s="23"/>
      <c r="D17" s="23"/>
      <c r="E17" s="29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30</v>
      </c>
      <c r="AL17" s="23"/>
      <c r="AM17" s="23"/>
      <c r="AN17" s="29" t="s">
        <v>19</v>
      </c>
      <c r="AO17" s="23"/>
      <c r="AP17" s="23"/>
      <c r="AQ17" s="25"/>
      <c r="BE17" s="236"/>
      <c r="BS17" s="18" t="s">
        <v>35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36"/>
      <c r="BS18" s="18" t="s">
        <v>6</v>
      </c>
    </row>
    <row r="19" spans="2:71" ht="14.25" customHeight="1">
      <c r="B19" s="22"/>
      <c r="C19" s="23"/>
      <c r="D19" s="31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36"/>
      <c r="BS19" s="18" t="s">
        <v>6</v>
      </c>
    </row>
    <row r="20" spans="2:71" ht="20.25" customHeight="1">
      <c r="B20" s="22"/>
      <c r="C20" s="23"/>
      <c r="D20" s="23"/>
      <c r="E20" s="243" t="s">
        <v>19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3"/>
      <c r="AP20" s="23"/>
      <c r="AQ20" s="25"/>
      <c r="BE20" s="236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36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36"/>
    </row>
    <row r="23" spans="2:57" s="1" customFormat="1" ht="25.5" customHeight="1">
      <c r="B23" s="35"/>
      <c r="C23" s="36"/>
      <c r="D23" s="37" t="s">
        <v>37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44">
        <f>ROUND(AG51,2)</f>
        <v>0</v>
      </c>
      <c r="AL23" s="245"/>
      <c r="AM23" s="245"/>
      <c r="AN23" s="245"/>
      <c r="AO23" s="245"/>
      <c r="AP23" s="36"/>
      <c r="AQ23" s="39"/>
      <c r="BE23" s="237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37"/>
    </row>
    <row r="25" spans="2:57" s="1" customFormat="1" ht="12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46" t="s">
        <v>38</v>
      </c>
      <c r="M25" s="247"/>
      <c r="N25" s="247"/>
      <c r="O25" s="247"/>
      <c r="P25" s="36"/>
      <c r="Q25" s="36"/>
      <c r="R25" s="36"/>
      <c r="S25" s="36"/>
      <c r="T25" s="36"/>
      <c r="U25" s="36"/>
      <c r="V25" s="36"/>
      <c r="W25" s="246" t="s">
        <v>39</v>
      </c>
      <c r="X25" s="247"/>
      <c r="Y25" s="247"/>
      <c r="Z25" s="247"/>
      <c r="AA25" s="247"/>
      <c r="AB25" s="247"/>
      <c r="AC25" s="247"/>
      <c r="AD25" s="247"/>
      <c r="AE25" s="247"/>
      <c r="AF25" s="36"/>
      <c r="AG25" s="36"/>
      <c r="AH25" s="36"/>
      <c r="AI25" s="36"/>
      <c r="AJ25" s="36"/>
      <c r="AK25" s="246" t="s">
        <v>40</v>
      </c>
      <c r="AL25" s="247"/>
      <c r="AM25" s="247"/>
      <c r="AN25" s="247"/>
      <c r="AO25" s="247"/>
      <c r="AP25" s="36"/>
      <c r="AQ25" s="39"/>
      <c r="BE25" s="237"/>
    </row>
    <row r="26" spans="2:57" s="2" customFormat="1" ht="14.25" customHeight="1">
      <c r="B26" s="41"/>
      <c r="C26" s="42"/>
      <c r="D26" s="43" t="s">
        <v>41</v>
      </c>
      <c r="E26" s="42"/>
      <c r="F26" s="43" t="s">
        <v>42</v>
      </c>
      <c r="G26" s="42"/>
      <c r="H26" s="42"/>
      <c r="I26" s="42"/>
      <c r="J26" s="42"/>
      <c r="K26" s="42"/>
      <c r="L26" s="248">
        <v>0.21</v>
      </c>
      <c r="M26" s="249"/>
      <c r="N26" s="249"/>
      <c r="O26" s="249"/>
      <c r="P26" s="42"/>
      <c r="Q26" s="42"/>
      <c r="R26" s="42"/>
      <c r="S26" s="42"/>
      <c r="T26" s="42"/>
      <c r="U26" s="42"/>
      <c r="V26" s="42"/>
      <c r="W26" s="250">
        <f>ROUND(AZ51,2)</f>
        <v>0</v>
      </c>
      <c r="X26" s="249"/>
      <c r="Y26" s="249"/>
      <c r="Z26" s="249"/>
      <c r="AA26" s="249"/>
      <c r="AB26" s="249"/>
      <c r="AC26" s="249"/>
      <c r="AD26" s="249"/>
      <c r="AE26" s="249"/>
      <c r="AF26" s="42"/>
      <c r="AG26" s="42"/>
      <c r="AH26" s="42"/>
      <c r="AI26" s="42"/>
      <c r="AJ26" s="42"/>
      <c r="AK26" s="250">
        <f>ROUND(AV51,2)</f>
        <v>0</v>
      </c>
      <c r="AL26" s="249"/>
      <c r="AM26" s="249"/>
      <c r="AN26" s="249"/>
      <c r="AO26" s="249"/>
      <c r="AP26" s="42"/>
      <c r="AQ26" s="44"/>
      <c r="BE26" s="238"/>
    </row>
    <row r="27" spans="2:57" s="2" customFormat="1" ht="14.25" customHeight="1">
      <c r="B27" s="41"/>
      <c r="C27" s="42"/>
      <c r="D27" s="42"/>
      <c r="E27" s="42"/>
      <c r="F27" s="43" t="s">
        <v>43</v>
      </c>
      <c r="G27" s="42"/>
      <c r="H27" s="42"/>
      <c r="I27" s="42"/>
      <c r="J27" s="42"/>
      <c r="K27" s="42"/>
      <c r="L27" s="248">
        <v>0.15</v>
      </c>
      <c r="M27" s="249"/>
      <c r="N27" s="249"/>
      <c r="O27" s="249"/>
      <c r="P27" s="42"/>
      <c r="Q27" s="42"/>
      <c r="R27" s="42"/>
      <c r="S27" s="42"/>
      <c r="T27" s="42"/>
      <c r="U27" s="42"/>
      <c r="V27" s="42"/>
      <c r="W27" s="250">
        <f>ROUND(BA51,2)</f>
        <v>0</v>
      </c>
      <c r="X27" s="249"/>
      <c r="Y27" s="249"/>
      <c r="Z27" s="249"/>
      <c r="AA27" s="249"/>
      <c r="AB27" s="249"/>
      <c r="AC27" s="249"/>
      <c r="AD27" s="249"/>
      <c r="AE27" s="249"/>
      <c r="AF27" s="42"/>
      <c r="AG27" s="42"/>
      <c r="AH27" s="42"/>
      <c r="AI27" s="42"/>
      <c r="AJ27" s="42"/>
      <c r="AK27" s="250">
        <f>ROUND(AW51,2)</f>
        <v>0</v>
      </c>
      <c r="AL27" s="249"/>
      <c r="AM27" s="249"/>
      <c r="AN27" s="249"/>
      <c r="AO27" s="249"/>
      <c r="AP27" s="42"/>
      <c r="AQ27" s="44"/>
      <c r="BE27" s="238"/>
    </row>
    <row r="28" spans="2:57" s="2" customFormat="1" ht="14.25" customHeight="1" hidden="1">
      <c r="B28" s="41"/>
      <c r="C28" s="42"/>
      <c r="D28" s="42"/>
      <c r="E28" s="42"/>
      <c r="F28" s="43" t="s">
        <v>44</v>
      </c>
      <c r="G28" s="42"/>
      <c r="H28" s="42"/>
      <c r="I28" s="42"/>
      <c r="J28" s="42"/>
      <c r="K28" s="42"/>
      <c r="L28" s="248">
        <v>0.21</v>
      </c>
      <c r="M28" s="249"/>
      <c r="N28" s="249"/>
      <c r="O28" s="249"/>
      <c r="P28" s="42"/>
      <c r="Q28" s="42"/>
      <c r="R28" s="42"/>
      <c r="S28" s="42"/>
      <c r="T28" s="42"/>
      <c r="U28" s="42"/>
      <c r="V28" s="42"/>
      <c r="W28" s="250">
        <f>ROUND(BB51,2)</f>
        <v>0</v>
      </c>
      <c r="X28" s="249"/>
      <c r="Y28" s="249"/>
      <c r="Z28" s="249"/>
      <c r="AA28" s="249"/>
      <c r="AB28" s="249"/>
      <c r="AC28" s="249"/>
      <c r="AD28" s="249"/>
      <c r="AE28" s="249"/>
      <c r="AF28" s="42"/>
      <c r="AG28" s="42"/>
      <c r="AH28" s="42"/>
      <c r="AI28" s="42"/>
      <c r="AJ28" s="42"/>
      <c r="AK28" s="250">
        <v>0</v>
      </c>
      <c r="AL28" s="249"/>
      <c r="AM28" s="249"/>
      <c r="AN28" s="249"/>
      <c r="AO28" s="249"/>
      <c r="AP28" s="42"/>
      <c r="AQ28" s="44"/>
      <c r="BE28" s="238"/>
    </row>
    <row r="29" spans="2:57" s="2" customFormat="1" ht="14.25" customHeight="1" hidden="1">
      <c r="B29" s="41"/>
      <c r="C29" s="42"/>
      <c r="D29" s="42"/>
      <c r="E29" s="42"/>
      <c r="F29" s="43" t="s">
        <v>45</v>
      </c>
      <c r="G29" s="42"/>
      <c r="H29" s="42"/>
      <c r="I29" s="42"/>
      <c r="J29" s="42"/>
      <c r="K29" s="42"/>
      <c r="L29" s="248">
        <v>0.15</v>
      </c>
      <c r="M29" s="249"/>
      <c r="N29" s="249"/>
      <c r="O29" s="249"/>
      <c r="P29" s="42"/>
      <c r="Q29" s="42"/>
      <c r="R29" s="42"/>
      <c r="S29" s="42"/>
      <c r="T29" s="42"/>
      <c r="U29" s="42"/>
      <c r="V29" s="42"/>
      <c r="W29" s="250">
        <f>ROUND(BC51,2)</f>
        <v>0</v>
      </c>
      <c r="X29" s="249"/>
      <c r="Y29" s="249"/>
      <c r="Z29" s="249"/>
      <c r="AA29" s="249"/>
      <c r="AB29" s="249"/>
      <c r="AC29" s="249"/>
      <c r="AD29" s="249"/>
      <c r="AE29" s="249"/>
      <c r="AF29" s="42"/>
      <c r="AG29" s="42"/>
      <c r="AH29" s="42"/>
      <c r="AI29" s="42"/>
      <c r="AJ29" s="42"/>
      <c r="AK29" s="250">
        <v>0</v>
      </c>
      <c r="AL29" s="249"/>
      <c r="AM29" s="249"/>
      <c r="AN29" s="249"/>
      <c r="AO29" s="249"/>
      <c r="AP29" s="42"/>
      <c r="AQ29" s="44"/>
      <c r="BE29" s="238"/>
    </row>
    <row r="30" spans="2:57" s="2" customFormat="1" ht="14.25" customHeight="1" hidden="1">
      <c r="B30" s="41"/>
      <c r="C30" s="42"/>
      <c r="D30" s="42"/>
      <c r="E30" s="42"/>
      <c r="F30" s="43" t="s">
        <v>46</v>
      </c>
      <c r="G30" s="42"/>
      <c r="H30" s="42"/>
      <c r="I30" s="42"/>
      <c r="J30" s="42"/>
      <c r="K30" s="42"/>
      <c r="L30" s="248">
        <v>0</v>
      </c>
      <c r="M30" s="249"/>
      <c r="N30" s="249"/>
      <c r="O30" s="249"/>
      <c r="P30" s="42"/>
      <c r="Q30" s="42"/>
      <c r="R30" s="42"/>
      <c r="S30" s="42"/>
      <c r="T30" s="42"/>
      <c r="U30" s="42"/>
      <c r="V30" s="42"/>
      <c r="W30" s="250">
        <f>ROUND(BD51,2)</f>
        <v>0</v>
      </c>
      <c r="X30" s="249"/>
      <c r="Y30" s="249"/>
      <c r="Z30" s="249"/>
      <c r="AA30" s="249"/>
      <c r="AB30" s="249"/>
      <c r="AC30" s="249"/>
      <c r="AD30" s="249"/>
      <c r="AE30" s="249"/>
      <c r="AF30" s="42"/>
      <c r="AG30" s="42"/>
      <c r="AH30" s="42"/>
      <c r="AI30" s="42"/>
      <c r="AJ30" s="42"/>
      <c r="AK30" s="250">
        <v>0</v>
      </c>
      <c r="AL30" s="249"/>
      <c r="AM30" s="249"/>
      <c r="AN30" s="249"/>
      <c r="AO30" s="249"/>
      <c r="AP30" s="42"/>
      <c r="AQ30" s="44"/>
      <c r="BE30" s="238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37"/>
    </row>
    <row r="32" spans="2:57" s="1" customFormat="1" ht="25.5" customHeight="1">
      <c r="B32" s="35"/>
      <c r="C32" s="45"/>
      <c r="D32" s="46" t="s">
        <v>47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48</v>
      </c>
      <c r="U32" s="47"/>
      <c r="V32" s="47"/>
      <c r="W32" s="47"/>
      <c r="X32" s="251" t="s">
        <v>49</v>
      </c>
      <c r="Y32" s="252"/>
      <c r="Z32" s="252"/>
      <c r="AA32" s="252"/>
      <c r="AB32" s="252"/>
      <c r="AC32" s="47"/>
      <c r="AD32" s="47"/>
      <c r="AE32" s="47"/>
      <c r="AF32" s="47"/>
      <c r="AG32" s="47"/>
      <c r="AH32" s="47"/>
      <c r="AI32" s="47"/>
      <c r="AJ32" s="47"/>
      <c r="AK32" s="253">
        <f>SUM(AK23:AK30)</f>
        <v>0</v>
      </c>
      <c r="AL32" s="252"/>
      <c r="AM32" s="252"/>
      <c r="AN32" s="252"/>
      <c r="AO32" s="254"/>
      <c r="AP32" s="45"/>
      <c r="AQ32" s="49"/>
      <c r="BE32" s="237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50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1ZS-BROUMOVSKA</v>
      </c>
      <c r="AR41" s="56"/>
    </row>
    <row r="42" spans="2:44" s="4" customFormat="1" ht="36.75" customHeight="1">
      <c r="B42" s="58"/>
      <c r="C42" s="59" t="s">
        <v>16</v>
      </c>
      <c r="L42" s="255" t="str">
        <f>K6</f>
        <v>1ÚPRAVA DISPOZICE ČÁSTI PAVILONU CF ZŠ BROUMOVSKÁ č.p-847</v>
      </c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R42" s="58"/>
    </row>
    <row r="43" spans="2:44" s="1" customFormat="1" ht="6.75" customHeight="1">
      <c r="B43" s="35"/>
      <c r="AR43" s="35"/>
    </row>
    <row r="44" spans="2:44" s="1" customFormat="1" ht="12.75">
      <c r="B44" s="35"/>
      <c r="C44" s="57" t="s">
        <v>22</v>
      </c>
      <c r="L44" s="60" t="str">
        <f>IF(K8="","",K8)</f>
        <v>BROUMOVSKÁ č.p. 847, LIBEREC</v>
      </c>
      <c r="AI44" s="57" t="s">
        <v>24</v>
      </c>
      <c r="AM44" s="257" t="str">
        <f>IF(AN8="","",AN8)</f>
        <v>3. 2. 2016</v>
      </c>
      <c r="AN44" s="237"/>
      <c r="AR44" s="35"/>
    </row>
    <row r="45" spans="2:44" s="1" customFormat="1" ht="6.75" customHeight="1">
      <c r="B45" s="35"/>
      <c r="AR45" s="35"/>
    </row>
    <row r="46" spans="2:56" s="1" customFormat="1" ht="12.75">
      <c r="B46" s="35"/>
      <c r="C46" s="57" t="s">
        <v>27</v>
      </c>
      <c r="L46" s="3" t="str">
        <f>IF(E11="","",E11)</f>
        <v>STATUTÁRNÍ MĚSTO LIBEREC</v>
      </c>
      <c r="AI46" s="57" t="s">
        <v>33</v>
      </c>
      <c r="AM46" s="258" t="str">
        <f>IF(E17="","",E17)</f>
        <v>PPS PATRMAN s. r. o.</v>
      </c>
      <c r="AN46" s="237"/>
      <c r="AO46" s="237"/>
      <c r="AP46" s="237"/>
      <c r="AR46" s="35"/>
      <c r="AS46" s="259" t="s">
        <v>51</v>
      </c>
      <c r="AT46" s="260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2.75">
      <c r="B47" s="35"/>
      <c r="C47" s="57" t="s">
        <v>31</v>
      </c>
      <c r="L47" s="3">
        <f>IF(E14="Vyplň údaj","",E14)</f>
      </c>
      <c r="AR47" s="35"/>
      <c r="AS47" s="261"/>
      <c r="AT47" s="247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61"/>
      <c r="AT48" s="247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62" t="s">
        <v>52</v>
      </c>
      <c r="D49" s="263"/>
      <c r="E49" s="263"/>
      <c r="F49" s="263"/>
      <c r="G49" s="263"/>
      <c r="H49" s="66"/>
      <c r="I49" s="264" t="s">
        <v>53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5" t="s">
        <v>54</v>
      </c>
      <c r="AH49" s="263"/>
      <c r="AI49" s="263"/>
      <c r="AJ49" s="263"/>
      <c r="AK49" s="263"/>
      <c r="AL49" s="263"/>
      <c r="AM49" s="263"/>
      <c r="AN49" s="264" t="s">
        <v>55</v>
      </c>
      <c r="AO49" s="263"/>
      <c r="AP49" s="263"/>
      <c r="AQ49" s="67" t="s">
        <v>56</v>
      </c>
      <c r="AR49" s="35"/>
      <c r="AS49" s="68" t="s">
        <v>57</v>
      </c>
      <c r="AT49" s="69" t="s">
        <v>58</v>
      </c>
      <c r="AU49" s="69" t="s">
        <v>59</v>
      </c>
      <c r="AV49" s="69" t="s">
        <v>60</v>
      </c>
      <c r="AW49" s="69" t="s">
        <v>61</v>
      </c>
      <c r="AX49" s="69" t="s">
        <v>62</v>
      </c>
      <c r="AY49" s="69" t="s">
        <v>63</v>
      </c>
      <c r="AZ49" s="69" t="s">
        <v>64</v>
      </c>
      <c r="BA49" s="69" t="s">
        <v>65</v>
      </c>
      <c r="BB49" s="69" t="s">
        <v>66</v>
      </c>
      <c r="BC49" s="69" t="s">
        <v>67</v>
      </c>
      <c r="BD49" s="70" t="s">
        <v>68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69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69">
        <f>ROUND(AG52,2)</f>
        <v>0</v>
      </c>
      <c r="AH51" s="269"/>
      <c r="AI51" s="269"/>
      <c r="AJ51" s="269"/>
      <c r="AK51" s="269"/>
      <c r="AL51" s="269"/>
      <c r="AM51" s="269"/>
      <c r="AN51" s="270">
        <f>SUM(AG51,AT51)</f>
        <v>0</v>
      </c>
      <c r="AO51" s="270"/>
      <c r="AP51" s="270"/>
      <c r="AQ51" s="74" t="s">
        <v>19</v>
      </c>
      <c r="AR51" s="58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59" t="s">
        <v>70</v>
      </c>
      <c r="BT51" s="59" t="s">
        <v>71</v>
      </c>
      <c r="BV51" s="59" t="s">
        <v>72</v>
      </c>
      <c r="BW51" s="59" t="s">
        <v>5</v>
      </c>
      <c r="BX51" s="59" t="s">
        <v>73</v>
      </c>
      <c r="CL51" s="59" t="s">
        <v>19</v>
      </c>
    </row>
    <row r="52" spans="1:90" s="5" customFormat="1" ht="27" customHeight="1">
      <c r="A52" s="274" t="s">
        <v>2746</v>
      </c>
      <c r="B52" s="79"/>
      <c r="C52" s="80"/>
      <c r="D52" s="268" t="s">
        <v>14</v>
      </c>
      <c r="E52" s="267"/>
      <c r="F52" s="267"/>
      <c r="G52" s="267"/>
      <c r="H52" s="267"/>
      <c r="I52" s="81"/>
      <c r="J52" s="268" t="s">
        <v>17</v>
      </c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6">
        <f>'1ZS-BROUMOVSKA - 1ÚPRAVA ...'!J25</f>
        <v>0</v>
      </c>
      <c r="AH52" s="267"/>
      <c r="AI52" s="267"/>
      <c r="AJ52" s="267"/>
      <c r="AK52" s="267"/>
      <c r="AL52" s="267"/>
      <c r="AM52" s="267"/>
      <c r="AN52" s="266">
        <f>SUM(AG52,AT52)</f>
        <v>0</v>
      </c>
      <c r="AO52" s="267"/>
      <c r="AP52" s="267"/>
      <c r="AQ52" s="82" t="s">
        <v>74</v>
      </c>
      <c r="AR52" s="79"/>
      <c r="AS52" s="83">
        <v>0</v>
      </c>
      <c r="AT52" s="84">
        <f>ROUND(SUM(AV52:AW52),2)</f>
        <v>0</v>
      </c>
      <c r="AU52" s="85">
        <f>'1ZS-BROUMOVSKA - 1ÚPRAVA ...'!P126</f>
        <v>0</v>
      </c>
      <c r="AV52" s="84">
        <f>'1ZS-BROUMOVSKA - 1ÚPRAVA ...'!J28</f>
        <v>0</v>
      </c>
      <c r="AW52" s="84">
        <f>'1ZS-BROUMOVSKA - 1ÚPRAVA ...'!J29</f>
        <v>0</v>
      </c>
      <c r="AX52" s="84">
        <f>'1ZS-BROUMOVSKA - 1ÚPRAVA ...'!J30</f>
        <v>0</v>
      </c>
      <c r="AY52" s="84">
        <f>'1ZS-BROUMOVSKA - 1ÚPRAVA ...'!J31</f>
        <v>0</v>
      </c>
      <c r="AZ52" s="84">
        <f>'1ZS-BROUMOVSKA - 1ÚPRAVA ...'!F28</f>
        <v>0</v>
      </c>
      <c r="BA52" s="84">
        <f>'1ZS-BROUMOVSKA - 1ÚPRAVA ...'!F29</f>
        <v>0</v>
      </c>
      <c r="BB52" s="84">
        <f>'1ZS-BROUMOVSKA - 1ÚPRAVA ...'!F30</f>
        <v>0</v>
      </c>
      <c r="BC52" s="84">
        <f>'1ZS-BROUMOVSKA - 1ÚPRAVA ...'!F31</f>
        <v>0</v>
      </c>
      <c r="BD52" s="86">
        <f>'1ZS-BROUMOVSKA - 1ÚPRAVA ...'!F32</f>
        <v>0</v>
      </c>
      <c r="BT52" s="87" t="s">
        <v>26</v>
      </c>
      <c r="BU52" s="87" t="s">
        <v>75</v>
      </c>
      <c r="BV52" s="87" t="s">
        <v>72</v>
      </c>
      <c r="BW52" s="87" t="s">
        <v>5</v>
      </c>
      <c r="BX52" s="87" t="s">
        <v>73</v>
      </c>
      <c r="CL52" s="87" t="s">
        <v>19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ZS-BROUMOVSKA - 1ÚPRAVA ...'!C2" tooltip="1ZS-BROUMOVSKA - 1ÚPRAVA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88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6"/>
      <c r="B1" s="276"/>
      <c r="C1" s="276"/>
      <c r="D1" s="275" t="s">
        <v>1</v>
      </c>
      <c r="E1" s="276"/>
      <c r="F1" s="277" t="s">
        <v>2747</v>
      </c>
      <c r="G1" s="282" t="s">
        <v>2748</v>
      </c>
      <c r="H1" s="282"/>
      <c r="I1" s="283"/>
      <c r="J1" s="277" t="s">
        <v>2749</v>
      </c>
      <c r="K1" s="275" t="s">
        <v>76</v>
      </c>
      <c r="L1" s="277" t="s">
        <v>2750</v>
      </c>
      <c r="M1" s="277"/>
      <c r="N1" s="277"/>
      <c r="O1" s="277"/>
      <c r="P1" s="277"/>
      <c r="Q1" s="277"/>
      <c r="R1" s="277"/>
      <c r="S1" s="277"/>
      <c r="T1" s="277"/>
      <c r="U1" s="273"/>
      <c r="V1" s="27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5</v>
      </c>
    </row>
    <row r="3" spans="2:46" ht="6.75" customHeight="1">
      <c r="B3" s="19"/>
      <c r="C3" s="20"/>
      <c r="D3" s="20"/>
      <c r="E3" s="20"/>
      <c r="F3" s="20"/>
      <c r="G3" s="20"/>
      <c r="H3" s="20"/>
      <c r="I3" s="89"/>
      <c r="J3" s="20"/>
      <c r="K3" s="21"/>
      <c r="AT3" s="18" t="s">
        <v>77</v>
      </c>
    </row>
    <row r="4" spans="2:46" ht="36.75" customHeight="1">
      <c r="B4" s="22"/>
      <c r="C4" s="23"/>
      <c r="D4" s="24" t="s">
        <v>78</v>
      </c>
      <c r="E4" s="23"/>
      <c r="F4" s="23"/>
      <c r="G4" s="23"/>
      <c r="H4" s="23"/>
      <c r="I4" s="90"/>
      <c r="J4" s="23"/>
      <c r="K4" s="25"/>
      <c r="M4" s="26" t="s">
        <v>10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0"/>
      <c r="J5" s="23"/>
      <c r="K5" s="25"/>
    </row>
    <row r="6" spans="2:11" s="1" customFormat="1" ht="12.75">
      <c r="B6" s="35"/>
      <c r="C6" s="36"/>
      <c r="D6" s="31" t="s">
        <v>16</v>
      </c>
      <c r="E6" s="36"/>
      <c r="F6" s="36"/>
      <c r="G6" s="36"/>
      <c r="H6" s="36"/>
      <c r="I6" s="91"/>
      <c r="J6" s="36"/>
      <c r="K6" s="39"/>
    </row>
    <row r="7" spans="2:11" s="1" customFormat="1" ht="36.75" customHeight="1">
      <c r="B7" s="35"/>
      <c r="C7" s="36"/>
      <c r="D7" s="36"/>
      <c r="E7" s="271" t="s">
        <v>17</v>
      </c>
      <c r="F7" s="247"/>
      <c r="G7" s="247"/>
      <c r="H7" s="247"/>
      <c r="I7" s="91"/>
      <c r="J7" s="36"/>
      <c r="K7" s="39"/>
    </row>
    <row r="8" spans="2:11" s="1" customFormat="1" ht="12">
      <c r="B8" s="35"/>
      <c r="C8" s="36"/>
      <c r="D8" s="36"/>
      <c r="E8" s="36"/>
      <c r="F8" s="36"/>
      <c r="G8" s="36"/>
      <c r="H8" s="36"/>
      <c r="I8" s="91"/>
      <c r="J8" s="36"/>
      <c r="K8" s="39"/>
    </row>
    <row r="9" spans="2:11" s="1" customFormat="1" ht="14.25" customHeight="1">
      <c r="B9" s="35"/>
      <c r="C9" s="36"/>
      <c r="D9" s="31" t="s">
        <v>18</v>
      </c>
      <c r="E9" s="36"/>
      <c r="F9" s="29" t="s">
        <v>19</v>
      </c>
      <c r="G9" s="36"/>
      <c r="H9" s="36"/>
      <c r="I9" s="92" t="s">
        <v>20</v>
      </c>
      <c r="J9" s="29" t="s">
        <v>19</v>
      </c>
      <c r="K9" s="39"/>
    </row>
    <row r="10" spans="2:11" s="1" customFormat="1" ht="14.25" customHeight="1">
      <c r="B10" s="35"/>
      <c r="C10" s="36"/>
      <c r="D10" s="31" t="s">
        <v>22</v>
      </c>
      <c r="E10" s="36"/>
      <c r="F10" s="29" t="s">
        <v>23</v>
      </c>
      <c r="G10" s="36"/>
      <c r="H10" s="36"/>
      <c r="I10" s="92" t="s">
        <v>24</v>
      </c>
      <c r="J10" s="93" t="str">
        <f>'Rekapitulace stavby'!AN8</f>
        <v>3. 2. 2016</v>
      </c>
      <c r="K10" s="39"/>
    </row>
    <row r="11" spans="2:11" s="1" customFormat="1" ht="10.5" customHeight="1">
      <c r="B11" s="35"/>
      <c r="C11" s="36"/>
      <c r="D11" s="36"/>
      <c r="E11" s="36"/>
      <c r="F11" s="36"/>
      <c r="G11" s="36"/>
      <c r="H11" s="36"/>
      <c r="I11" s="91"/>
      <c r="J11" s="36"/>
      <c r="K11" s="39"/>
    </row>
    <row r="12" spans="2:11" s="1" customFormat="1" ht="14.25" customHeight="1">
      <c r="B12" s="35"/>
      <c r="C12" s="36"/>
      <c r="D12" s="31" t="s">
        <v>27</v>
      </c>
      <c r="E12" s="36"/>
      <c r="F12" s="36"/>
      <c r="G12" s="36"/>
      <c r="H12" s="36"/>
      <c r="I12" s="92" t="s">
        <v>28</v>
      </c>
      <c r="J12" s="29" t="s">
        <v>19</v>
      </c>
      <c r="K12" s="39"/>
    </row>
    <row r="13" spans="2:11" s="1" customFormat="1" ht="18" customHeight="1">
      <c r="B13" s="35"/>
      <c r="C13" s="36"/>
      <c r="D13" s="36"/>
      <c r="E13" s="29" t="s">
        <v>29</v>
      </c>
      <c r="F13" s="36"/>
      <c r="G13" s="36"/>
      <c r="H13" s="36"/>
      <c r="I13" s="92" t="s">
        <v>30</v>
      </c>
      <c r="J13" s="29" t="s">
        <v>19</v>
      </c>
      <c r="K13" s="39"/>
    </row>
    <row r="14" spans="2:11" s="1" customFormat="1" ht="6.75" customHeight="1">
      <c r="B14" s="35"/>
      <c r="C14" s="36"/>
      <c r="D14" s="36"/>
      <c r="E14" s="36"/>
      <c r="F14" s="36"/>
      <c r="G14" s="36"/>
      <c r="H14" s="36"/>
      <c r="I14" s="91"/>
      <c r="J14" s="36"/>
      <c r="K14" s="39"/>
    </row>
    <row r="15" spans="2:11" s="1" customFormat="1" ht="14.25" customHeight="1">
      <c r="B15" s="35"/>
      <c r="C15" s="36"/>
      <c r="D15" s="31" t="s">
        <v>31</v>
      </c>
      <c r="E15" s="36"/>
      <c r="F15" s="36"/>
      <c r="G15" s="36"/>
      <c r="H15" s="36"/>
      <c r="I15" s="92" t="s">
        <v>28</v>
      </c>
      <c r="J15" s="29">
        <f>IF('Rekapitulace stavby'!AN13="Vyplň údaj","",IF('Rekapitulace stavby'!AN13="","",'Rekapitulace stavby'!AN13))</f>
      </c>
      <c r="K15" s="39"/>
    </row>
    <row r="16" spans="2:11" s="1" customFormat="1" ht="18" customHeight="1">
      <c r="B16" s="35"/>
      <c r="C16" s="36"/>
      <c r="D16" s="36"/>
      <c r="E16" s="29">
        <f>IF('Rekapitulace stavby'!E14="Vyplň údaj","",IF('Rekapitulace stavby'!E14="","",'Rekapitulace stavby'!E14))</f>
      </c>
      <c r="F16" s="36"/>
      <c r="G16" s="36"/>
      <c r="H16" s="36"/>
      <c r="I16" s="92" t="s">
        <v>30</v>
      </c>
      <c r="J16" s="29">
        <f>IF('Rekapitulace stavby'!AN14="Vyplň údaj","",IF('Rekapitulace stavby'!AN14="","",'Rekapitulace stavby'!AN14))</f>
      </c>
      <c r="K16" s="39"/>
    </row>
    <row r="17" spans="2:11" s="1" customFormat="1" ht="6.75" customHeight="1">
      <c r="B17" s="35"/>
      <c r="C17" s="36"/>
      <c r="D17" s="36"/>
      <c r="E17" s="36"/>
      <c r="F17" s="36"/>
      <c r="G17" s="36"/>
      <c r="H17" s="36"/>
      <c r="I17" s="91"/>
      <c r="J17" s="36"/>
      <c r="K17" s="39"/>
    </row>
    <row r="18" spans="2:11" s="1" customFormat="1" ht="14.25" customHeight="1">
      <c r="B18" s="35"/>
      <c r="C18" s="36"/>
      <c r="D18" s="31" t="s">
        <v>33</v>
      </c>
      <c r="E18" s="36"/>
      <c r="F18" s="36"/>
      <c r="G18" s="36"/>
      <c r="H18" s="36"/>
      <c r="I18" s="92" t="s">
        <v>28</v>
      </c>
      <c r="J18" s="29" t="s">
        <v>19</v>
      </c>
      <c r="K18" s="39"/>
    </row>
    <row r="19" spans="2:11" s="1" customFormat="1" ht="18" customHeight="1">
      <c r="B19" s="35"/>
      <c r="C19" s="36"/>
      <c r="D19" s="36"/>
      <c r="E19" s="29" t="s">
        <v>34</v>
      </c>
      <c r="F19" s="36"/>
      <c r="G19" s="36"/>
      <c r="H19" s="36"/>
      <c r="I19" s="92" t="s">
        <v>30</v>
      </c>
      <c r="J19" s="29" t="s">
        <v>19</v>
      </c>
      <c r="K19" s="39"/>
    </row>
    <row r="20" spans="2:11" s="1" customFormat="1" ht="6.75" customHeight="1">
      <c r="B20" s="35"/>
      <c r="C20" s="36"/>
      <c r="D20" s="36"/>
      <c r="E20" s="36"/>
      <c r="F20" s="36"/>
      <c r="G20" s="36"/>
      <c r="H20" s="36"/>
      <c r="I20" s="91"/>
      <c r="J20" s="36"/>
      <c r="K20" s="39"/>
    </row>
    <row r="21" spans="2:11" s="1" customFormat="1" ht="14.25" customHeight="1">
      <c r="B21" s="35"/>
      <c r="C21" s="36"/>
      <c r="D21" s="31" t="s">
        <v>36</v>
      </c>
      <c r="E21" s="36"/>
      <c r="F21" s="36"/>
      <c r="G21" s="36"/>
      <c r="H21" s="36"/>
      <c r="I21" s="91"/>
      <c r="J21" s="36"/>
      <c r="K21" s="39"/>
    </row>
    <row r="22" spans="2:11" s="6" customFormat="1" ht="20.25" customHeight="1">
      <c r="B22" s="94"/>
      <c r="C22" s="95"/>
      <c r="D22" s="95"/>
      <c r="E22" s="243" t="s">
        <v>19</v>
      </c>
      <c r="F22" s="272"/>
      <c r="G22" s="272"/>
      <c r="H22" s="272"/>
      <c r="I22" s="96"/>
      <c r="J22" s="95"/>
      <c r="K22" s="97"/>
    </row>
    <row r="23" spans="2:11" s="1" customFormat="1" ht="6.75" customHeight="1">
      <c r="B23" s="35"/>
      <c r="C23" s="36"/>
      <c r="D23" s="36"/>
      <c r="E23" s="36"/>
      <c r="F23" s="36"/>
      <c r="G23" s="36"/>
      <c r="H23" s="36"/>
      <c r="I23" s="91"/>
      <c r="J23" s="36"/>
      <c r="K23" s="39"/>
    </row>
    <row r="24" spans="2:11" s="1" customFormat="1" ht="6.75" customHeight="1">
      <c r="B24" s="35"/>
      <c r="C24" s="36"/>
      <c r="D24" s="62"/>
      <c r="E24" s="62"/>
      <c r="F24" s="62"/>
      <c r="G24" s="62"/>
      <c r="H24" s="62"/>
      <c r="I24" s="98"/>
      <c r="J24" s="62"/>
      <c r="K24" s="99"/>
    </row>
    <row r="25" spans="2:11" s="1" customFormat="1" ht="24.75" customHeight="1">
      <c r="B25" s="35"/>
      <c r="C25" s="36"/>
      <c r="D25" s="100" t="s">
        <v>37</v>
      </c>
      <c r="E25" s="36"/>
      <c r="F25" s="36"/>
      <c r="G25" s="36"/>
      <c r="H25" s="36"/>
      <c r="I25" s="91"/>
      <c r="J25" s="101">
        <f>ROUND(J126,2)</f>
        <v>0</v>
      </c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8"/>
      <c r="J26" s="62"/>
      <c r="K26" s="99"/>
    </row>
    <row r="27" spans="2:11" s="1" customFormat="1" ht="14.25" customHeight="1">
      <c r="B27" s="35"/>
      <c r="C27" s="36"/>
      <c r="D27" s="36"/>
      <c r="E27" s="36"/>
      <c r="F27" s="40" t="s">
        <v>39</v>
      </c>
      <c r="G27" s="36"/>
      <c r="H27" s="36"/>
      <c r="I27" s="102" t="s">
        <v>38</v>
      </c>
      <c r="J27" s="40" t="s">
        <v>40</v>
      </c>
      <c r="K27" s="39"/>
    </row>
    <row r="28" spans="2:11" s="1" customFormat="1" ht="14.25" customHeight="1">
      <c r="B28" s="35"/>
      <c r="C28" s="36"/>
      <c r="D28" s="43" t="s">
        <v>41</v>
      </c>
      <c r="E28" s="43" t="s">
        <v>42</v>
      </c>
      <c r="F28" s="103">
        <f>ROUND(SUM(BE126:BE1625),2)</f>
        <v>0</v>
      </c>
      <c r="G28" s="36"/>
      <c r="H28" s="36"/>
      <c r="I28" s="104">
        <v>0.21</v>
      </c>
      <c r="J28" s="103">
        <f>ROUND(ROUND((SUM(BE126:BE1625)),2)*I28,2)</f>
        <v>0</v>
      </c>
      <c r="K28" s="39"/>
    </row>
    <row r="29" spans="2:11" s="1" customFormat="1" ht="14.25" customHeight="1">
      <c r="B29" s="35"/>
      <c r="C29" s="36"/>
      <c r="D29" s="36"/>
      <c r="E29" s="43" t="s">
        <v>43</v>
      </c>
      <c r="F29" s="103">
        <f>ROUND(SUM(BF126:BF1625),2)</f>
        <v>0</v>
      </c>
      <c r="G29" s="36"/>
      <c r="H29" s="36"/>
      <c r="I29" s="104">
        <v>0.15</v>
      </c>
      <c r="J29" s="103">
        <f>ROUND(ROUND((SUM(BF126:BF1625)),2)*I29,2)</f>
        <v>0</v>
      </c>
      <c r="K29" s="39"/>
    </row>
    <row r="30" spans="2:11" s="1" customFormat="1" ht="14.25" customHeight="1" hidden="1">
      <c r="B30" s="35"/>
      <c r="C30" s="36"/>
      <c r="D30" s="36"/>
      <c r="E30" s="43" t="s">
        <v>44</v>
      </c>
      <c r="F30" s="103">
        <f>ROUND(SUM(BG126:BG1625),2)</f>
        <v>0</v>
      </c>
      <c r="G30" s="36"/>
      <c r="H30" s="36"/>
      <c r="I30" s="104">
        <v>0.21</v>
      </c>
      <c r="J30" s="103">
        <v>0</v>
      </c>
      <c r="K30" s="39"/>
    </row>
    <row r="31" spans="2:11" s="1" customFormat="1" ht="14.25" customHeight="1" hidden="1">
      <c r="B31" s="35"/>
      <c r="C31" s="36"/>
      <c r="D31" s="36"/>
      <c r="E31" s="43" t="s">
        <v>45</v>
      </c>
      <c r="F31" s="103">
        <f>ROUND(SUM(BH126:BH1625),2)</f>
        <v>0</v>
      </c>
      <c r="G31" s="36"/>
      <c r="H31" s="36"/>
      <c r="I31" s="104">
        <v>0.15</v>
      </c>
      <c r="J31" s="103"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46</v>
      </c>
      <c r="F32" s="103">
        <f>ROUND(SUM(BI126:BI1625),2)</f>
        <v>0</v>
      </c>
      <c r="G32" s="36"/>
      <c r="H32" s="36"/>
      <c r="I32" s="104">
        <v>0</v>
      </c>
      <c r="J32" s="103">
        <v>0</v>
      </c>
      <c r="K32" s="39"/>
    </row>
    <row r="33" spans="2:11" s="1" customFormat="1" ht="6.75" customHeight="1">
      <c r="B33" s="35"/>
      <c r="C33" s="36"/>
      <c r="D33" s="36"/>
      <c r="E33" s="36"/>
      <c r="F33" s="36"/>
      <c r="G33" s="36"/>
      <c r="H33" s="36"/>
      <c r="I33" s="91"/>
      <c r="J33" s="36"/>
      <c r="K33" s="39"/>
    </row>
    <row r="34" spans="2:11" s="1" customFormat="1" ht="24.75" customHeight="1">
      <c r="B34" s="35"/>
      <c r="C34" s="105"/>
      <c r="D34" s="106" t="s">
        <v>47</v>
      </c>
      <c r="E34" s="66"/>
      <c r="F34" s="66"/>
      <c r="G34" s="107" t="s">
        <v>48</v>
      </c>
      <c r="H34" s="108" t="s">
        <v>49</v>
      </c>
      <c r="I34" s="109"/>
      <c r="J34" s="110">
        <f>SUM(J25:J32)</f>
        <v>0</v>
      </c>
      <c r="K34" s="111"/>
    </row>
    <row r="35" spans="2:11" s="1" customFormat="1" ht="14.25" customHeight="1">
      <c r="B35" s="50"/>
      <c r="C35" s="51"/>
      <c r="D35" s="51"/>
      <c r="E35" s="51"/>
      <c r="F35" s="51"/>
      <c r="G35" s="51"/>
      <c r="H35" s="51"/>
      <c r="I35" s="112"/>
      <c r="J35" s="51"/>
      <c r="K35" s="52"/>
    </row>
    <row r="39" spans="2:11" s="1" customFormat="1" ht="6.75" customHeight="1">
      <c r="B39" s="53"/>
      <c r="C39" s="54"/>
      <c r="D39" s="54"/>
      <c r="E39" s="54"/>
      <c r="F39" s="54"/>
      <c r="G39" s="54"/>
      <c r="H39" s="54"/>
      <c r="I39" s="113"/>
      <c r="J39" s="54"/>
      <c r="K39" s="114"/>
    </row>
    <row r="40" spans="2:11" s="1" customFormat="1" ht="36.75" customHeight="1">
      <c r="B40" s="35"/>
      <c r="C40" s="24" t="s">
        <v>79</v>
      </c>
      <c r="D40" s="36"/>
      <c r="E40" s="36"/>
      <c r="F40" s="36"/>
      <c r="G40" s="36"/>
      <c r="H40" s="36"/>
      <c r="I40" s="91"/>
      <c r="J40" s="36"/>
      <c r="K40" s="39"/>
    </row>
    <row r="41" spans="2:11" s="1" customFormat="1" ht="6.75" customHeight="1">
      <c r="B41" s="35"/>
      <c r="C41" s="36"/>
      <c r="D41" s="36"/>
      <c r="E41" s="36"/>
      <c r="F41" s="36"/>
      <c r="G41" s="36"/>
      <c r="H41" s="36"/>
      <c r="I41" s="91"/>
      <c r="J41" s="36"/>
      <c r="K41" s="39"/>
    </row>
    <row r="42" spans="2:11" s="1" customFormat="1" ht="14.25" customHeight="1">
      <c r="B42" s="35"/>
      <c r="C42" s="31" t="s">
        <v>16</v>
      </c>
      <c r="D42" s="36"/>
      <c r="E42" s="36"/>
      <c r="F42" s="36"/>
      <c r="G42" s="36"/>
      <c r="H42" s="36"/>
      <c r="I42" s="91"/>
      <c r="J42" s="36"/>
      <c r="K42" s="39"/>
    </row>
    <row r="43" spans="2:11" s="1" customFormat="1" ht="21.75" customHeight="1">
      <c r="B43" s="35"/>
      <c r="C43" s="36"/>
      <c r="D43" s="36"/>
      <c r="E43" s="271" t="str">
        <f>E7</f>
        <v>1ÚPRAVA DISPOZICE ČÁSTI PAVILONU CF ZŠ BROUMOVSKÁ č.p-847</v>
      </c>
      <c r="F43" s="247"/>
      <c r="G43" s="247"/>
      <c r="H43" s="247"/>
      <c r="I43" s="91"/>
      <c r="J43" s="36"/>
      <c r="K43" s="39"/>
    </row>
    <row r="44" spans="2:11" s="1" customFormat="1" ht="6.75" customHeight="1">
      <c r="B44" s="35"/>
      <c r="C44" s="36"/>
      <c r="D44" s="36"/>
      <c r="E44" s="36"/>
      <c r="F44" s="36"/>
      <c r="G44" s="36"/>
      <c r="H44" s="36"/>
      <c r="I44" s="91"/>
      <c r="J44" s="36"/>
      <c r="K44" s="39"/>
    </row>
    <row r="45" spans="2:11" s="1" customFormat="1" ht="18" customHeight="1">
      <c r="B45" s="35"/>
      <c r="C45" s="31" t="s">
        <v>22</v>
      </c>
      <c r="D45" s="36"/>
      <c r="E45" s="36"/>
      <c r="F45" s="29" t="str">
        <f>F10</f>
        <v>BROUMOVSKÁ č.p. 847, LIBEREC</v>
      </c>
      <c r="G45" s="36"/>
      <c r="H45" s="36"/>
      <c r="I45" s="92" t="s">
        <v>24</v>
      </c>
      <c r="J45" s="93" t="str">
        <f>IF(J10="","",J10)</f>
        <v>3. 2. 2016</v>
      </c>
      <c r="K45" s="39"/>
    </row>
    <row r="46" spans="2:11" s="1" customFormat="1" ht="6.75" customHeight="1">
      <c r="B46" s="35"/>
      <c r="C46" s="36"/>
      <c r="D46" s="36"/>
      <c r="E46" s="36"/>
      <c r="F46" s="36"/>
      <c r="G46" s="36"/>
      <c r="H46" s="36"/>
      <c r="I46" s="91"/>
      <c r="J46" s="36"/>
      <c r="K46" s="39"/>
    </row>
    <row r="47" spans="2:11" s="1" customFormat="1" ht="12.75">
      <c r="B47" s="35"/>
      <c r="C47" s="31" t="s">
        <v>27</v>
      </c>
      <c r="D47" s="36"/>
      <c r="E47" s="36"/>
      <c r="F47" s="29" t="str">
        <f>E13</f>
        <v>STATUTÁRNÍ MĚSTO LIBEREC</v>
      </c>
      <c r="G47" s="36"/>
      <c r="H47" s="36"/>
      <c r="I47" s="92" t="s">
        <v>33</v>
      </c>
      <c r="J47" s="29" t="str">
        <f>E19</f>
        <v>PPS PATRMAN s. r. o.</v>
      </c>
      <c r="K47" s="39"/>
    </row>
    <row r="48" spans="2:11" s="1" customFormat="1" ht="14.25" customHeight="1">
      <c r="B48" s="35"/>
      <c r="C48" s="31" t="s">
        <v>31</v>
      </c>
      <c r="D48" s="36"/>
      <c r="E48" s="36"/>
      <c r="F48" s="29">
        <f>IF(E16="","",E16)</f>
      </c>
      <c r="G48" s="36"/>
      <c r="H48" s="36"/>
      <c r="I48" s="91"/>
      <c r="J48" s="36"/>
      <c r="K48" s="39"/>
    </row>
    <row r="49" spans="2:11" s="1" customFormat="1" ht="9.75" customHeight="1">
      <c r="B49" s="35"/>
      <c r="C49" s="36"/>
      <c r="D49" s="36"/>
      <c r="E49" s="36"/>
      <c r="F49" s="36"/>
      <c r="G49" s="36"/>
      <c r="H49" s="36"/>
      <c r="I49" s="91"/>
      <c r="J49" s="36"/>
      <c r="K49" s="39"/>
    </row>
    <row r="50" spans="2:11" s="1" customFormat="1" ht="29.25" customHeight="1">
      <c r="B50" s="35"/>
      <c r="C50" s="115" t="s">
        <v>80</v>
      </c>
      <c r="D50" s="105"/>
      <c r="E50" s="105"/>
      <c r="F50" s="105"/>
      <c r="G50" s="105"/>
      <c r="H50" s="105"/>
      <c r="I50" s="116"/>
      <c r="J50" s="117" t="s">
        <v>81</v>
      </c>
      <c r="K50" s="118"/>
    </row>
    <row r="51" spans="2:11" s="1" customFormat="1" ht="9.75" customHeight="1">
      <c r="B51" s="35"/>
      <c r="C51" s="36"/>
      <c r="D51" s="36"/>
      <c r="E51" s="36"/>
      <c r="F51" s="36"/>
      <c r="G51" s="36"/>
      <c r="H51" s="36"/>
      <c r="I51" s="91"/>
      <c r="J51" s="36"/>
      <c r="K51" s="39"/>
    </row>
    <row r="52" spans="2:47" s="1" customFormat="1" ht="29.25" customHeight="1">
      <c r="B52" s="35"/>
      <c r="C52" s="119" t="s">
        <v>82</v>
      </c>
      <c r="D52" s="36"/>
      <c r="E52" s="36"/>
      <c r="F52" s="36"/>
      <c r="G52" s="36"/>
      <c r="H52" s="36"/>
      <c r="I52" s="91"/>
      <c r="J52" s="101">
        <f>J126</f>
        <v>0</v>
      </c>
      <c r="K52" s="39"/>
      <c r="AU52" s="18" t="s">
        <v>83</v>
      </c>
    </row>
    <row r="53" spans="2:11" s="7" customFormat="1" ht="24.75" customHeight="1">
      <c r="B53" s="120"/>
      <c r="C53" s="121"/>
      <c r="D53" s="122" t="s">
        <v>84</v>
      </c>
      <c r="E53" s="123"/>
      <c r="F53" s="123"/>
      <c r="G53" s="123"/>
      <c r="H53" s="123"/>
      <c r="I53" s="124"/>
      <c r="J53" s="125">
        <f>J127</f>
        <v>0</v>
      </c>
      <c r="K53" s="126"/>
    </row>
    <row r="54" spans="2:11" s="8" customFormat="1" ht="19.5" customHeight="1">
      <c r="B54" s="127"/>
      <c r="C54" s="128"/>
      <c r="D54" s="129" t="s">
        <v>85</v>
      </c>
      <c r="E54" s="130"/>
      <c r="F54" s="130"/>
      <c r="G54" s="130"/>
      <c r="H54" s="130"/>
      <c r="I54" s="131"/>
      <c r="J54" s="132">
        <f>J128</f>
        <v>0</v>
      </c>
      <c r="K54" s="133"/>
    </row>
    <row r="55" spans="2:11" s="8" customFormat="1" ht="19.5" customHeight="1">
      <c r="B55" s="127"/>
      <c r="C55" s="128"/>
      <c r="D55" s="129" t="s">
        <v>86</v>
      </c>
      <c r="E55" s="130"/>
      <c r="F55" s="130"/>
      <c r="G55" s="130"/>
      <c r="H55" s="130"/>
      <c r="I55" s="131"/>
      <c r="J55" s="132">
        <f>J178</f>
        <v>0</v>
      </c>
      <c r="K55" s="133"/>
    </row>
    <row r="56" spans="2:11" s="8" customFormat="1" ht="19.5" customHeight="1">
      <c r="B56" s="127"/>
      <c r="C56" s="128"/>
      <c r="D56" s="129" t="s">
        <v>87</v>
      </c>
      <c r="E56" s="130"/>
      <c r="F56" s="130"/>
      <c r="G56" s="130"/>
      <c r="H56" s="130"/>
      <c r="I56" s="131"/>
      <c r="J56" s="132">
        <f>J218</f>
        <v>0</v>
      </c>
      <c r="K56" s="133"/>
    </row>
    <row r="57" spans="2:11" s="8" customFormat="1" ht="19.5" customHeight="1">
      <c r="B57" s="127"/>
      <c r="C57" s="128"/>
      <c r="D57" s="129" t="s">
        <v>88</v>
      </c>
      <c r="E57" s="130"/>
      <c r="F57" s="130"/>
      <c r="G57" s="130"/>
      <c r="H57" s="130"/>
      <c r="I57" s="131"/>
      <c r="J57" s="132">
        <f>J277</f>
        <v>0</v>
      </c>
      <c r="K57" s="133"/>
    </row>
    <row r="58" spans="2:11" s="8" customFormat="1" ht="19.5" customHeight="1">
      <c r="B58" s="127"/>
      <c r="C58" s="128"/>
      <c r="D58" s="129" t="s">
        <v>89</v>
      </c>
      <c r="E58" s="130"/>
      <c r="F58" s="130"/>
      <c r="G58" s="130"/>
      <c r="H58" s="130"/>
      <c r="I58" s="131"/>
      <c r="J58" s="132">
        <f>J347</f>
        <v>0</v>
      </c>
      <c r="K58" s="133"/>
    </row>
    <row r="59" spans="2:11" s="8" customFormat="1" ht="19.5" customHeight="1">
      <c r="B59" s="127"/>
      <c r="C59" s="128"/>
      <c r="D59" s="129" t="s">
        <v>90</v>
      </c>
      <c r="E59" s="130"/>
      <c r="F59" s="130"/>
      <c r="G59" s="130"/>
      <c r="H59" s="130"/>
      <c r="I59" s="131"/>
      <c r="J59" s="132">
        <f>J358</f>
        <v>0</v>
      </c>
      <c r="K59" s="133"/>
    </row>
    <row r="60" spans="2:11" s="8" customFormat="1" ht="19.5" customHeight="1">
      <c r="B60" s="127"/>
      <c r="C60" s="128"/>
      <c r="D60" s="129" t="s">
        <v>91</v>
      </c>
      <c r="E60" s="130"/>
      <c r="F60" s="130"/>
      <c r="G60" s="130"/>
      <c r="H60" s="130"/>
      <c r="I60" s="131"/>
      <c r="J60" s="132">
        <f>J534</f>
        <v>0</v>
      </c>
      <c r="K60" s="133"/>
    </row>
    <row r="61" spans="2:11" s="8" customFormat="1" ht="19.5" customHeight="1">
      <c r="B61" s="127"/>
      <c r="C61" s="128"/>
      <c r="D61" s="129" t="s">
        <v>92</v>
      </c>
      <c r="E61" s="130"/>
      <c r="F61" s="130"/>
      <c r="G61" s="130"/>
      <c r="H61" s="130"/>
      <c r="I61" s="131"/>
      <c r="J61" s="132">
        <f>J545</f>
        <v>0</v>
      </c>
      <c r="K61" s="133"/>
    </row>
    <row r="62" spans="2:11" s="8" customFormat="1" ht="19.5" customHeight="1">
      <c r="B62" s="127"/>
      <c r="C62" s="128"/>
      <c r="D62" s="129" t="s">
        <v>93</v>
      </c>
      <c r="E62" s="130"/>
      <c r="F62" s="130"/>
      <c r="G62" s="130"/>
      <c r="H62" s="130"/>
      <c r="I62" s="131"/>
      <c r="J62" s="132">
        <f>J665</f>
        <v>0</v>
      </c>
      <c r="K62" s="133"/>
    </row>
    <row r="63" spans="2:11" s="8" customFormat="1" ht="19.5" customHeight="1">
      <c r="B63" s="127"/>
      <c r="C63" s="128"/>
      <c r="D63" s="129" t="s">
        <v>94</v>
      </c>
      <c r="E63" s="130"/>
      <c r="F63" s="130"/>
      <c r="G63" s="130"/>
      <c r="H63" s="130"/>
      <c r="I63" s="131"/>
      <c r="J63" s="132">
        <f>J696</f>
        <v>0</v>
      </c>
      <c r="K63" s="133"/>
    </row>
    <row r="64" spans="2:11" s="8" customFormat="1" ht="19.5" customHeight="1">
      <c r="B64" s="127"/>
      <c r="C64" s="128"/>
      <c r="D64" s="129" t="s">
        <v>95</v>
      </c>
      <c r="E64" s="130"/>
      <c r="F64" s="130"/>
      <c r="G64" s="130"/>
      <c r="H64" s="130"/>
      <c r="I64" s="131"/>
      <c r="J64" s="132">
        <f>J710</f>
        <v>0</v>
      </c>
      <c r="K64" s="133"/>
    </row>
    <row r="65" spans="2:11" s="7" customFormat="1" ht="24.75" customHeight="1">
      <c r="B65" s="120"/>
      <c r="C65" s="121"/>
      <c r="D65" s="122" t="s">
        <v>96</v>
      </c>
      <c r="E65" s="123"/>
      <c r="F65" s="123"/>
      <c r="G65" s="123"/>
      <c r="H65" s="123"/>
      <c r="I65" s="124"/>
      <c r="J65" s="125">
        <f>J713</f>
        <v>0</v>
      </c>
      <c r="K65" s="126"/>
    </row>
    <row r="66" spans="2:11" s="8" customFormat="1" ht="19.5" customHeight="1">
      <c r="B66" s="127"/>
      <c r="C66" s="128"/>
      <c r="D66" s="129" t="s">
        <v>97</v>
      </c>
      <c r="E66" s="130"/>
      <c r="F66" s="130"/>
      <c r="G66" s="130"/>
      <c r="H66" s="130"/>
      <c r="I66" s="131"/>
      <c r="J66" s="132">
        <f>J714</f>
        <v>0</v>
      </c>
      <c r="K66" s="133"/>
    </row>
    <row r="67" spans="2:11" s="8" customFormat="1" ht="19.5" customHeight="1">
      <c r="B67" s="127"/>
      <c r="C67" s="128"/>
      <c r="D67" s="129" t="s">
        <v>98</v>
      </c>
      <c r="E67" s="130"/>
      <c r="F67" s="130"/>
      <c r="G67" s="130"/>
      <c r="H67" s="130"/>
      <c r="I67" s="131"/>
      <c r="J67" s="132">
        <f>J755</f>
        <v>0</v>
      </c>
      <c r="K67" s="133"/>
    </row>
    <row r="68" spans="2:11" s="8" customFormat="1" ht="19.5" customHeight="1">
      <c r="B68" s="127"/>
      <c r="C68" s="128"/>
      <c r="D68" s="129" t="s">
        <v>99</v>
      </c>
      <c r="E68" s="130"/>
      <c r="F68" s="130"/>
      <c r="G68" s="130"/>
      <c r="H68" s="130"/>
      <c r="I68" s="131"/>
      <c r="J68" s="132">
        <f>J801</f>
        <v>0</v>
      </c>
      <c r="K68" s="133"/>
    </row>
    <row r="69" spans="2:11" s="8" customFormat="1" ht="19.5" customHeight="1">
      <c r="B69" s="127"/>
      <c r="C69" s="128"/>
      <c r="D69" s="129" t="s">
        <v>100</v>
      </c>
      <c r="E69" s="130"/>
      <c r="F69" s="130"/>
      <c r="G69" s="130"/>
      <c r="H69" s="130"/>
      <c r="I69" s="131"/>
      <c r="J69" s="132">
        <f>J855</f>
        <v>0</v>
      </c>
      <c r="K69" s="133"/>
    </row>
    <row r="70" spans="2:11" s="8" customFormat="1" ht="19.5" customHeight="1">
      <c r="B70" s="127"/>
      <c r="C70" s="128"/>
      <c r="D70" s="129" t="s">
        <v>101</v>
      </c>
      <c r="E70" s="130"/>
      <c r="F70" s="130"/>
      <c r="G70" s="130"/>
      <c r="H70" s="130"/>
      <c r="I70" s="131"/>
      <c r="J70" s="132">
        <f>J866</f>
        <v>0</v>
      </c>
      <c r="K70" s="133"/>
    </row>
    <row r="71" spans="2:11" s="8" customFormat="1" ht="14.25" customHeight="1">
      <c r="B71" s="127"/>
      <c r="C71" s="128"/>
      <c r="D71" s="129" t="s">
        <v>102</v>
      </c>
      <c r="E71" s="130"/>
      <c r="F71" s="130"/>
      <c r="G71" s="130"/>
      <c r="H71" s="130"/>
      <c r="I71" s="131"/>
      <c r="J71" s="132">
        <f>J867</f>
        <v>0</v>
      </c>
      <c r="K71" s="133"/>
    </row>
    <row r="72" spans="2:11" s="8" customFormat="1" ht="14.25" customHeight="1">
      <c r="B72" s="127"/>
      <c r="C72" s="128"/>
      <c r="D72" s="129" t="s">
        <v>103</v>
      </c>
      <c r="E72" s="130"/>
      <c r="F72" s="130"/>
      <c r="G72" s="130"/>
      <c r="H72" s="130"/>
      <c r="I72" s="131"/>
      <c r="J72" s="132">
        <f>J918</f>
        <v>0</v>
      </c>
      <c r="K72" s="133"/>
    </row>
    <row r="73" spans="2:11" s="8" customFormat="1" ht="14.25" customHeight="1">
      <c r="B73" s="127"/>
      <c r="C73" s="128"/>
      <c r="D73" s="129" t="s">
        <v>104</v>
      </c>
      <c r="E73" s="130"/>
      <c r="F73" s="130"/>
      <c r="G73" s="130"/>
      <c r="H73" s="130"/>
      <c r="I73" s="131"/>
      <c r="J73" s="132">
        <f>J961</f>
        <v>0</v>
      </c>
      <c r="K73" s="133"/>
    </row>
    <row r="74" spans="2:11" s="8" customFormat="1" ht="14.25" customHeight="1">
      <c r="B74" s="127"/>
      <c r="C74" s="128"/>
      <c r="D74" s="129" t="s">
        <v>105</v>
      </c>
      <c r="E74" s="130"/>
      <c r="F74" s="130"/>
      <c r="G74" s="130"/>
      <c r="H74" s="130"/>
      <c r="I74" s="131"/>
      <c r="J74" s="132">
        <f>J1000</f>
        <v>0</v>
      </c>
      <c r="K74" s="133"/>
    </row>
    <row r="75" spans="2:11" s="8" customFormat="1" ht="19.5" customHeight="1">
      <c r="B75" s="127"/>
      <c r="C75" s="128"/>
      <c r="D75" s="129" t="s">
        <v>106</v>
      </c>
      <c r="E75" s="130"/>
      <c r="F75" s="130"/>
      <c r="G75" s="130"/>
      <c r="H75" s="130"/>
      <c r="I75" s="131"/>
      <c r="J75" s="132">
        <f>J1005</f>
        <v>0</v>
      </c>
      <c r="K75" s="133"/>
    </row>
    <row r="76" spans="2:11" s="8" customFormat="1" ht="14.25" customHeight="1">
      <c r="B76" s="127"/>
      <c r="C76" s="128"/>
      <c r="D76" s="129" t="s">
        <v>107</v>
      </c>
      <c r="E76" s="130"/>
      <c r="F76" s="130"/>
      <c r="G76" s="130"/>
      <c r="H76" s="130"/>
      <c r="I76" s="131"/>
      <c r="J76" s="132">
        <f>J1006</f>
        <v>0</v>
      </c>
      <c r="K76" s="133"/>
    </row>
    <row r="77" spans="2:11" s="8" customFormat="1" ht="14.25" customHeight="1">
      <c r="B77" s="127"/>
      <c r="C77" s="128"/>
      <c r="D77" s="129" t="s">
        <v>108</v>
      </c>
      <c r="E77" s="130"/>
      <c r="F77" s="130"/>
      <c r="G77" s="130"/>
      <c r="H77" s="130"/>
      <c r="I77" s="131"/>
      <c r="J77" s="132">
        <f>J1047</f>
        <v>0</v>
      </c>
      <c r="K77" s="133"/>
    </row>
    <row r="78" spans="2:11" s="8" customFormat="1" ht="14.25" customHeight="1">
      <c r="B78" s="127"/>
      <c r="C78" s="128"/>
      <c r="D78" s="129" t="s">
        <v>109</v>
      </c>
      <c r="E78" s="130"/>
      <c r="F78" s="130"/>
      <c r="G78" s="130"/>
      <c r="H78" s="130"/>
      <c r="I78" s="131"/>
      <c r="J78" s="132">
        <f>J1066</f>
        <v>0</v>
      </c>
      <c r="K78" s="133"/>
    </row>
    <row r="79" spans="2:11" s="8" customFormat="1" ht="14.25" customHeight="1">
      <c r="B79" s="127"/>
      <c r="C79" s="128"/>
      <c r="D79" s="129" t="s">
        <v>110</v>
      </c>
      <c r="E79" s="130"/>
      <c r="F79" s="130"/>
      <c r="G79" s="130"/>
      <c r="H79" s="130"/>
      <c r="I79" s="131"/>
      <c r="J79" s="132">
        <f>J1091</f>
        <v>0</v>
      </c>
      <c r="K79" s="133"/>
    </row>
    <row r="80" spans="2:11" s="8" customFormat="1" ht="19.5" customHeight="1">
      <c r="B80" s="127"/>
      <c r="C80" s="128"/>
      <c r="D80" s="129" t="s">
        <v>111</v>
      </c>
      <c r="E80" s="130"/>
      <c r="F80" s="130"/>
      <c r="G80" s="130"/>
      <c r="H80" s="130"/>
      <c r="I80" s="131"/>
      <c r="J80" s="132">
        <f>J1094</f>
        <v>0</v>
      </c>
      <c r="K80" s="133"/>
    </row>
    <row r="81" spans="2:11" s="8" customFormat="1" ht="19.5" customHeight="1">
      <c r="B81" s="127"/>
      <c r="C81" s="128"/>
      <c r="D81" s="129" t="s">
        <v>112</v>
      </c>
      <c r="E81" s="130"/>
      <c r="F81" s="130"/>
      <c r="G81" s="130"/>
      <c r="H81" s="130"/>
      <c r="I81" s="131"/>
      <c r="J81" s="132">
        <f>J1103</f>
        <v>0</v>
      </c>
      <c r="K81" s="133"/>
    </row>
    <row r="82" spans="2:11" s="8" customFormat="1" ht="19.5" customHeight="1">
      <c r="B82" s="127"/>
      <c r="C82" s="128"/>
      <c r="D82" s="129" t="s">
        <v>113</v>
      </c>
      <c r="E82" s="130"/>
      <c r="F82" s="130"/>
      <c r="G82" s="130"/>
      <c r="H82" s="130"/>
      <c r="I82" s="131"/>
      <c r="J82" s="132">
        <f>J1135</f>
        <v>0</v>
      </c>
      <c r="K82" s="133"/>
    </row>
    <row r="83" spans="2:11" s="8" customFormat="1" ht="19.5" customHeight="1">
      <c r="B83" s="127"/>
      <c r="C83" s="128"/>
      <c r="D83" s="129" t="s">
        <v>114</v>
      </c>
      <c r="E83" s="130"/>
      <c r="F83" s="130"/>
      <c r="G83" s="130"/>
      <c r="H83" s="130"/>
      <c r="I83" s="131"/>
      <c r="J83" s="132">
        <f>J1158</f>
        <v>0</v>
      </c>
      <c r="K83" s="133"/>
    </row>
    <row r="84" spans="2:11" s="8" customFormat="1" ht="19.5" customHeight="1">
      <c r="B84" s="127"/>
      <c r="C84" s="128"/>
      <c r="D84" s="129" t="s">
        <v>115</v>
      </c>
      <c r="E84" s="130"/>
      <c r="F84" s="130"/>
      <c r="G84" s="130"/>
      <c r="H84" s="130"/>
      <c r="I84" s="131"/>
      <c r="J84" s="132">
        <f>J1192</f>
        <v>0</v>
      </c>
      <c r="K84" s="133"/>
    </row>
    <row r="85" spans="2:11" s="8" customFormat="1" ht="19.5" customHeight="1">
      <c r="B85" s="127"/>
      <c r="C85" s="128"/>
      <c r="D85" s="129" t="s">
        <v>116</v>
      </c>
      <c r="E85" s="130"/>
      <c r="F85" s="130"/>
      <c r="G85" s="130"/>
      <c r="H85" s="130"/>
      <c r="I85" s="131"/>
      <c r="J85" s="132">
        <f>J1220</f>
        <v>0</v>
      </c>
      <c r="K85" s="133"/>
    </row>
    <row r="86" spans="2:11" s="8" customFormat="1" ht="19.5" customHeight="1">
      <c r="B86" s="127"/>
      <c r="C86" s="128"/>
      <c r="D86" s="129" t="s">
        <v>117</v>
      </c>
      <c r="E86" s="130"/>
      <c r="F86" s="130"/>
      <c r="G86" s="130"/>
      <c r="H86" s="130"/>
      <c r="I86" s="131"/>
      <c r="J86" s="132">
        <f>J1244</f>
        <v>0</v>
      </c>
      <c r="K86" s="133"/>
    </row>
    <row r="87" spans="2:11" s="8" customFormat="1" ht="19.5" customHeight="1">
      <c r="B87" s="127"/>
      <c r="C87" s="128"/>
      <c r="D87" s="129" t="s">
        <v>118</v>
      </c>
      <c r="E87" s="130"/>
      <c r="F87" s="130"/>
      <c r="G87" s="130"/>
      <c r="H87" s="130"/>
      <c r="I87" s="131"/>
      <c r="J87" s="132">
        <f>J1271</f>
        <v>0</v>
      </c>
      <c r="K87" s="133"/>
    </row>
    <row r="88" spans="2:11" s="8" customFormat="1" ht="19.5" customHeight="1">
      <c r="B88" s="127"/>
      <c r="C88" s="128"/>
      <c r="D88" s="129" t="s">
        <v>119</v>
      </c>
      <c r="E88" s="130"/>
      <c r="F88" s="130"/>
      <c r="G88" s="130"/>
      <c r="H88" s="130"/>
      <c r="I88" s="131"/>
      <c r="J88" s="132">
        <f>J1283</f>
        <v>0</v>
      </c>
      <c r="K88" s="133"/>
    </row>
    <row r="89" spans="2:11" s="8" customFormat="1" ht="19.5" customHeight="1">
      <c r="B89" s="127"/>
      <c r="C89" s="128"/>
      <c r="D89" s="129" t="s">
        <v>120</v>
      </c>
      <c r="E89" s="130"/>
      <c r="F89" s="130"/>
      <c r="G89" s="130"/>
      <c r="H89" s="130"/>
      <c r="I89" s="131"/>
      <c r="J89" s="132">
        <f>J1289</f>
        <v>0</v>
      </c>
      <c r="K89" s="133"/>
    </row>
    <row r="90" spans="2:11" s="8" customFormat="1" ht="19.5" customHeight="1">
      <c r="B90" s="127"/>
      <c r="C90" s="128"/>
      <c r="D90" s="129" t="s">
        <v>121</v>
      </c>
      <c r="E90" s="130"/>
      <c r="F90" s="130"/>
      <c r="G90" s="130"/>
      <c r="H90" s="130"/>
      <c r="I90" s="131"/>
      <c r="J90" s="132">
        <f>J1300</f>
        <v>0</v>
      </c>
      <c r="K90" s="133"/>
    </row>
    <row r="91" spans="2:11" s="7" customFormat="1" ht="24.75" customHeight="1">
      <c r="B91" s="120"/>
      <c r="C91" s="121"/>
      <c r="D91" s="122" t="s">
        <v>122</v>
      </c>
      <c r="E91" s="123"/>
      <c r="F91" s="123"/>
      <c r="G91" s="123"/>
      <c r="H91" s="123"/>
      <c r="I91" s="124"/>
      <c r="J91" s="125">
        <f>J1338</f>
        <v>0</v>
      </c>
      <c r="K91" s="126"/>
    </row>
    <row r="92" spans="2:11" s="8" customFormat="1" ht="19.5" customHeight="1">
      <c r="B92" s="127"/>
      <c r="C92" s="128"/>
      <c r="D92" s="129" t="s">
        <v>123</v>
      </c>
      <c r="E92" s="130"/>
      <c r="F92" s="130"/>
      <c r="G92" s="130"/>
      <c r="H92" s="130"/>
      <c r="I92" s="131"/>
      <c r="J92" s="132">
        <f>J1339</f>
        <v>0</v>
      </c>
      <c r="K92" s="133"/>
    </row>
    <row r="93" spans="2:11" s="8" customFormat="1" ht="14.25" customHeight="1">
      <c r="B93" s="127"/>
      <c r="C93" s="128"/>
      <c r="D93" s="129" t="s">
        <v>124</v>
      </c>
      <c r="E93" s="130"/>
      <c r="F93" s="130"/>
      <c r="G93" s="130"/>
      <c r="H93" s="130"/>
      <c r="I93" s="131"/>
      <c r="J93" s="132">
        <f>J1340</f>
        <v>0</v>
      </c>
      <c r="K93" s="133"/>
    </row>
    <row r="94" spans="2:11" s="8" customFormat="1" ht="14.25" customHeight="1">
      <c r="B94" s="127"/>
      <c r="C94" s="128"/>
      <c r="D94" s="129" t="s">
        <v>125</v>
      </c>
      <c r="E94" s="130"/>
      <c r="F94" s="130"/>
      <c r="G94" s="130"/>
      <c r="H94" s="130"/>
      <c r="I94" s="131"/>
      <c r="J94" s="132">
        <f>J1343</f>
        <v>0</v>
      </c>
      <c r="K94" s="133"/>
    </row>
    <row r="95" spans="2:11" s="8" customFormat="1" ht="14.25" customHeight="1">
      <c r="B95" s="127"/>
      <c r="C95" s="128"/>
      <c r="D95" s="129" t="s">
        <v>126</v>
      </c>
      <c r="E95" s="130"/>
      <c r="F95" s="130"/>
      <c r="G95" s="130"/>
      <c r="H95" s="130"/>
      <c r="I95" s="131"/>
      <c r="J95" s="132">
        <f>J1359</f>
        <v>0</v>
      </c>
      <c r="K95" s="133"/>
    </row>
    <row r="96" spans="2:11" s="8" customFormat="1" ht="14.25" customHeight="1">
      <c r="B96" s="127"/>
      <c r="C96" s="128"/>
      <c r="D96" s="129" t="s">
        <v>127</v>
      </c>
      <c r="E96" s="130"/>
      <c r="F96" s="130"/>
      <c r="G96" s="130"/>
      <c r="H96" s="130"/>
      <c r="I96" s="131"/>
      <c r="J96" s="132">
        <f>J1376</f>
        <v>0</v>
      </c>
      <c r="K96" s="133"/>
    </row>
    <row r="97" spans="2:11" s="8" customFormat="1" ht="14.25" customHeight="1">
      <c r="B97" s="127"/>
      <c r="C97" s="128"/>
      <c r="D97" s="129" t="s">
        <v>128</v>
      </c>
      <c r="E97" s="130"/>
      <c r="F97" s="130"/>
      <c r="G97" s="130"/>
      <c r="H97" s="130"/>
      <c r="I97" s="131"/>
      <c r="J97" s="132">
        <f>J1399</f>
        <v>0</v>
      </c>
      <c r="K97" s="133"/>
    </row>
    <row r="98" spans="2:11" s="8" customFormat="1" ht="14.25" customHeight="1">
      <c r="B98" s="127"/>
      <c r="C98" s="128"/>
      <c r="D98" s="129" t="s">
        <v>129</v>
      </c>
      <c r="E98" s="130"/>
      <c r="F98" s="130"/>
      <c r="G98" s="130"/>
      <c r="H98" s="130"/>
      <c r="I98" s="131"/>
      <c r="J98" s="132">
        <f>J1406</f>
        <v>0</v>
      </c>
      <c r="K98" s="133"/>
    </row>
    <row r="99" spans="2:11" s="8" customFormat="1" ht="14.25" customHeight="1">
      <c r="B99" s="127"/>
      <c r="C99" s="128"/>
      <c r="D99" s="129" t="s">
        <v>130</v>
      </c>
      <c r="E99" s="130"/>
      <c r="F99" s="130"/>
      <c r="G99" s="130"/>
      <c r="H99" s="130"/>
      <c r="I99" s="131"/>
      <c r="J99" s="132">
        <f>J1429</f>
        <v>0</v>
      </c>
      <c r="K99" s="133"/>
    </row>
    <row r="100" spans="2:11" s="8" customFormat="1" ht="14.25" customHeight="1">
      <c r="B100" s="127"/>
      <c r="C100" s="128"/>
      <c r="D100" s="129" t="s">
        <v>131</v>
      </c>
      <c r="E100" s="130"/>
      <c r="F100" s="130"/>
      <c r="G100" s="130"/>
      <c r="H100" s="130"/>
      <c r="I100" s="131"/>
      <c r="J100" s="132">
        <f>J1446</f>
        <v>0</v>
      </c>
      <c r="K100" s="133"/>
    </row>
    <row r="101" spans="2:11" s="8" customFormat="1" ht="14.25" customHeight="1">
      <c r="B101" s="127"/>
      <c r="C101" s="128"/>
      <c r="D101" s="129" t="s">
        <v>132</v>
      </c>
      <c r="E101" s="130"/>
      <c r="F101" s="130"/>
      <c r="G101" s="130"/>
      <c r="H101" s="130"/>
      <c r="I101" s="131"/>
      <c r="J101" s="132">
        <f>J1463</f>
        <v>0</v>
      </c>
      <c r="K101" s="133"/>
    </row>
    <row r="102" spans="2:11" s="8" customFormat="1" ht="14.25" customHeight="1">
      <c r="B102" s="127"/>
      <c r="C102" s="128"/>
      <c r="D102" s="129" t="s">
        <v>133</v>
      </c>
      <c r="E102" s="130"/>
      <c r="F102" s="130"/>
      <c r="G102" s="130"/>
      <c r="H102" s="130"/>
      <c r="I102" s="131"/>
      <c r="J102" s="132">
        <f>J1473</f>
        <v>0</v>
      </c>
      <c r="K102" s="133"/>
    </row>
    <row r="103" spans="2:11" s="8" customFormat="1" ht="19.5" customHeight="1">
      <c r="B103" s="127"/>
      <c r="C103" s="128"/>
      <c r="D103" s="129" t="s">
        <v>134</v>
      </c>
      <c r="E103" s="130"/>
      <c r="F103" s="130"/>
      <c r="G103" s="130"/>
      <c r="H103" s="130"/>
      <c r="I103" s="131"/>
      <c r="J103" s="132">
        <f>J1476</f>
        <v>0</v>
      </c>
      <c r="K103" s="133"/>
    </row>
    <row r="104" spans="2:11" s="8" customFormat="1" ht="14.25" customHeight="1">
      <c r="B104" s="127"/>
      <c r="C104" s="128"/>
      <c r="D104" s="129" t="s">
        <v>135</v>
      </c>
      <c r="E104" s="130"/>
      <c r="F104" s="130"/>
      <c r="G104" s="130"/>
      <c r="H104" s="130"/>
      <c r="I104" s="131"/>
      <c r="J104" s="132">
        <f>J1477</f>
        <v>0</v>
      </c>
      <c r="K104" s="133"/>
    </row>
    <row r="105" spans="2:11" s="8" customFormat="1" ht="14.25" customHeight="1">
      <c r="B105" s="127"/>
      <c r="C105" s="128"/>
      <c r="D105" s="129" t="s">
        <v>136</v>
      </c>
      <c r="E105" s="130"/>
      <c r="F105" s="130"/>
      <c r="G105" s="130"/>
      <c r="H105" s="130"/>
      <c r="I105" s="131"/>
      <c r="J105" s="132">
        <f>J1520</f>
        <v>0</v>
      </c>
      <c r="K105" s="133"/>
    </row>
    <row r="106" spans="2:11" s="8" customFormat="1" ht="14.25" customHeight="1">
      <c r="B106" s="127"/>
      <c r="C106" s="128"/>
      <c r="D106" s="129" t="s">
        <v>137</v>
      </c>
      <c r="E106" s="130"/>
      <c r="F106" s="130"/>
      <c r="G106" s="130"/>
      <c r="H106" s="130"/>
      <c r="I106" s="131"/>
      <c r="J106" s="132">
        <f>J1553</f>
        <v>0</v>
      </c>
      <c r="K106" s="133"/>
    </row>
    <row r="107" spans="2:11" s="8" customFormat="1" ht="14.25" customHeight="1">
      <c r="B107" s="127"/>
      <c r="C107" s="128"/>
      <c r="D107" s="129" t="s">
        <v>138</v>
      </c>
      <c r="E107" s="130"/>
      <c r="F107" s="130"/>
      <c r="G107" s="130"/>
      <c r="H107" s="130"/>
      <c r="I107" s="131"/>
      <c r="J107" s="132">
        <f>J1580</f>
        <v>0</v>
      </c>
      <c r="K107" s="133"/>
    </row>
    <row r="108" spans="2:11" s="7" customFormat="1" ht="24.75" customHeight="1">
      <c r="B108" s="120"/>
      <c r="C108" s="121"/>
      <c r="D108" s="122" t="s">
        <v>139</v>
      </c>
      <c r="E108" s="123"/>
      <c r="F108" s="123"/>
      <c r="G108" s="123"/>
      <c r="H108" s="123"/>
      <c r="I108" s="124"/>
      <c r="J108" s="125">
        <f>J1607</f>
        <v>0</v>
      </c>
      <c r="K108" s="126"/>
    </row>
    <row r="109" spans="2:11" s="1" customFormat="1" ht="21.75" customHeight="1">
      <c r="B109" s="35"/>
      <c r="C109" s="36"/>
      <c r="D109" s="36"/>
      <c r="E109" s="36"/>
      <c r="F109" s="36"/>
      <c r="G109" s="36"/>
      <c r="H109" s="36"/>
      <c r="I109" s="91"/>
      <c r="J109" s="36"/>
      <c r="K109" s="39"/>
    </row>
    <row r="110" spans="2:11" s="1" customFormat="1" ht="6.75" customHeight="1">
      <c r="B110" s="50"/>
      <c r="C110" s="51"/>
      <c r="D110" s="51"/>
      <c r="E110" s="51"/>
      <c r="F110" s="51"/>
      <c r="G110" s="51"/>
      <c r="H110" s="51"/>
      <c r="I110" s="112"/>
      <c r="J110" s="51"/>
      <c r="K110" s="52"/>
    </row>
    <row r="114" spans="2:12" s="1" customFormat="1" ht="6.75" customHeight="1">
      <c r="B114" s="53"/>
      <c r="C114" s="54"/>
      <c r="D114" s="54"/>
      <c r="E114" s="54"/>
      <c r="F114" s="54"/>
      <c r="G114" s="54"/>
      <c r="H114" s="54"/>
      <c r="I114" s="113"/>
      <c r="J114" s="54"/>
      <c r="K114" s="54"/>
      <c r="L114" s="35"/>
    </row>
    <row r="115" spans="2:12" s="1" customFormat="1" ht="36.75" customHeight="1">
      <c r="B115" s="35"/>
      <c r="C115" s="55" t="s">
        <v>140</v>
      </c>
      <c r="I115" s="134"/>
      <c r="L115" s="35"/>
    </row>
    <row r="116" spans="2:12" s="1" customFormat="1" ht="6.75" customHeight="1">
      <c r="B116" s="35"/>
      <c r="I116" s="134"/>
      <c r="L116" s="35"/>
    </row>
    <row r="117" spans="2:12" s="1" customFormat="1" ht="14.25" customHeight="1">
      <c r="B117" s="35"/>
      <c r="C117" s="57" t="s">
        <v>16</v>
      </c>
      <c r="I117" s="134"/>
      <c r="L117" s="35"/>
    </row>
    <row r="118" spans="2:12" s="1" customFormat="1" ht="21.75" customHeight="1">
      <c r="B118" s="35"/>
      <c r="E118" s="255" t="str">
        <f>E7</f>
        <v>1ÚPRAVA DISPOZICE ČÁSTI PAVILONU CF ZŠ BROUMOVSKÁ č.p-847</v>
      </c>
      <c r="F118" s="237"/>
      <c r="G118" s="237"/>
      <c r="H118" s="237"/>
      <c r="I118" s="134"/>
      <c r="L118" s="35"/>
    </row>
    <row r="119" spans="2:12" s="1" customFormat="1" ht="6.75" customHeight="1">
      <c r="B119" s="35"/>
      <c r="I119" s="134"/>
      <c r="L119" s="35"/>
    </row>
    <row r="120" spans="2:12" s="1" customFormat="1" ht="18" customHeight="1">
      <c r="B120" s="35"/>
      <c r="C120" s="57" t="s">
        <v>22</v>
      </c>
      <c r="F120" s="135" t="str">
        <f>F10</f>
        <v>BROUMOVSKÁ č.p. 847, LIBEREC</v>
      </c>
      <c r="I120" s="136" t="s">
        <v>24</v>
      </c>
      <c r="J120" s="61" t="str">
        <f>IF(J10="","",J10)</f>
        <v>3. 2. 2016</v>
      </c>
      <c r="L120" s="35"/>
    </row>
    <row r="121" spans="2:12" s="1" customFormat="1" ht="6.75" customHeight="1">
      <c r="B121" s="35"/>
      <c r="I121" s="134"/>
      <c r="L121" s="35"/>
    </row>
    <row r="122" spans="2:12" s="1" customFormat="1" ht="12.75">
      <c r="B122" s="35"/>
      <c r="C122" s="57" t="s">
        <v>27</v>
      </c>
      <c r="F122" s="135" t="str">
        <f>E13</f>
        <v>STATUTÁRNÍ MĚSTO LIBEREC</v>
      </c>
      <c r="I122" s="136" t="s">
        <v>33</v>
      </c>
      <c r="J122" s="135" t="str">
        <f>E19</f>
        <v>PPS PATRMAN s. r. o.</v>
      </c>
      <c r="L122" s="35"/>
    </row>
    <row r="123" spans="2:12" s="1" customFormat="1" ht="14.25" customHeight="1">
      <c r="B123" s="35"/>
      <c r="C123" s="57" t="s">
        <v>31</v>
      </c>
      <c r="F123" s="135">
        <f>IF(E16="","",E16)</f>
      </c>
      <c r="I123" s="134"/>
      <c r="L123" s="35"/>
    </row>
    <row r="124" spans="2:12" s="1" customFormat="1" ht="9.75" customHeight="1">
      <c r="B124" s="35"/>
      <c r="I124" s="134"/>
      <c r="L124" s="35"/>
    </row>
    <row r="125" spans="2:20" s="9" customFormat="1" ht="29.25" customHeight="1">
      <c r="B125" s="137"/>
      <c r="C125" s="138" t="s">
        <v>141</v>
      </c>
      <c r="D125" s="139" t="s">
        <v>56</v>
      </c>
      <c r="E125" s="139" t="s">
        <v>52</v>
      </c>
      <c r="F125" s="139" t="s">
        <v>142</v>
      </c>
      <c r="G125" s="139" t="s">
        <v>143</v>
      </c>
      <c r="H125" s="139" t="s">
        <v>144</v>
      </c>
      <c r="I125" s="140" t="s">
        <v>145</v>
      </c>
      <c r="J125" s="139" t="s">
        <v>81</v>
      </c>
      <c r="K125" s="141" t="s">
        <v>146</v>
      </c>
      <c r="L125" s="137"/>
      <c r="M125" s="68" t="s">
        <v>147</v>
      </c>
      <c r="N125" s="69" t="s">
        <v>41</v>
      </c>
      <c r="O125" s="69" t="s">
        <v>148</v>
      </c>
      <c r="P125" s="69" t="s">
        <v>149</v>
      </c>
      <c r="Q125" s="69" t="s">
        <v>150</v>
      </c>
      <c r="R125" s="69" t="s">
        <v>151</v>
      </c>
      <c r="S125" s="69" t="s">
        <v>152</v>
      </c>
      <c r="T125" s="70" t="s">
        <v>153</v>
      </c>
    </row>
    <row r="126" spans="2:63" s="1" customFormat="1" ht="29.25" customHeight="1">
      <c r="B126" s="35"/>
      <c r="C126" s="72" t="s">
        <v>82</v>
      </c>
      <c r="I126" s="134"/>
      <c r="J126" s="142">
        <f>BK126</f>
        <v>0</v>
      </c>
      <c r="L126" s="35"/>
      <c r="M126" s="71"/>
      <c r="N126" s="62"/>
      <c r="O126" s="62"/>
      <c r="P126" s="143">
        <f>P127+P713+P1338+P1607</f>
        <v>0</v>
      </c>
      <c r="Q126" s="62"/>
      <c r="R126" s="143">
        <f>R127+R713+R1338+R1607</f>
        <v>525.5917281600001</v>
      </c>
      <c r="S126" s="62"/>
      <c r="T126" s="144">
        <f>T127+T713+T1338+T1607</f>
        <v>373.9999445000001</v>
      </c>
      <c r="AT126" s="18" t="s">
        <v>70</v>
      </c>
      <c r="AU126" s="18" t="s">
        <v>83</v>
      </c>
      <c r="BK126" s="145">
        <f>BK127+BK713+BK1338+BK1607</f>
        <v>0</v>
      </c>
    </row>
    <row r="127" spans="2:63" s="10" customFormat="1" ht="36.75" customHeight="1">
      <c r="B127" s="146"/>
      <c r="D127" s="147" t="s">
        <v>70</v>
      </c>
      <c r="E127" s="148" t="s">
        <v>154</v>
      </c>
      <c r="F127" s="148" t="s">
        <v>155</v>
      </c>
      <c r="I127" s="149"/>
      <c r="J127" s="150">
        <f>BK127</f>
        <v>0</v>
      </c>
      <c r="L127" s="146"/>
      <c r="M127" s="151"/>
      <c r="N127" s="152"/>
      <c r="O127" s="152"/>
      <c r="P127" s="153">
        <f>P128+P178+P218+P277+P347+P358+P534+P545+P665+P696+P710</f>
        <v>0</v>
      </c>
      <c r="Q127" s="152"/>
      <c r="R127" s="153">
        <f>R128+R178+R218+R277+R347+R358+R534+R545+R665+R696+R710</f>
        <v>494.02960764000017</v>
      </c>
      <c r="S127" s="152"/>
      <c r="T127" s="154">
        <f>T128+T178+T218+T277+T347+T358+T534+T545+T665+T696+T710</f>
        <v>366.3764650000001</v>
      </c>
      <c r="AR127" s="147" t="s">
        <v>26</v>
      </c>
      <c r="AT127" s="155" t="s">
        <v>70</v>
      </c>
      <c r="AU127" s="155" t="s">
        <v>71</v>
      </c>
      <c r="AY127" s="147" t="s">
        <v>156</v>
      </c>
      <c r="BK127" s="156">
        <f>BK128+BK178+BK218+BK277+BK347+BK358+BK534+BK545+BK665+BK696+BK710</f>
        <v>0</v>
      </c>
    </row>
    <row r="128" spans="2:63" s="10" customFormat="1" ht="19.5" customHeight="1">
      <c r="B128" s="146"/>
      <c r="D128" s="157" t="s">
        <v>70</v>
      </c>
      <c r="E128" s="158" t="s">
        <v>26</v>
      </c>
      <c r="F128" s="158" t="s">
        <v>157</v>
      </c>
      <c r="I128" s="149"/>
      <c r="J128" s="159">
        <f>BK128</f>
        <v>0</v>
      </c>
      <c r="L128" s="146"/>
      <c r="M128" s="151"/>
      <c r="N128" s="152"/>
      <c r="O128" s="152"/>
      <c r="P128" s="153">
        <f>SUM(P129:P177)</f>
        <v>0</v>
      </c>
      <c r="Q128" s="152"/>
      <c r="R128" s="153">
        <f>SUM(R129:R177)</f>
        <v>0</v>
      </c>
      <c r="S128" s="152"/>
      <c r="T128" s="154">
        <f>SUM(T129:T177)</f>
        <v>14.403475</v>
      </c>
      <c r="AR128" s="147" t="s">
        <v>26</v>
      </c>
      <c r="AT128" s="155" t="s">
        <v>70</v>
      </c>
      <c r="AU128" s="155" t="s">
        <v>26</v>
      </c>
      <c r="AY128" s="147" t="s">
        <v>156</v>
      </c>
      <c r="BK128" s="156">
        <f>SUM(BK129:BK177)</f>
        <v>0</v>
      </c>
    </row>
    <row r="129" spans="2:65" s="1" customFormat="1" ht="28.5" customHeight="1">
      <c r="B129" s="160"/>
      <c r="C129" s="161" t="s">
        <v>26</v>
      </c>
      <c r="D129" s="161" t="s">
        <v>158</v>
      </c>
      <c r="E129" s="162" t="s">
        <v>159</v>
      </c>
      <c r="F129" s="163" t="s">
        <v>160</v>
      </c>
      <c r="G129" s="164" t="s">
        <v>161</v>
      </c>
      <c r="H129" s="165">
        <v>27.005</v>
      </c>
      <c r="I129" s="166"/>
      <c r="J129" s="167">
        <f>ROUND(I129*H129,2)</f>
        <v>0</v>
      </c>
      <c r="K129" s="163" t="s">
        <v>162</v>
      </c>
      <c r="L129" s="35"/>
      <c r="M129" s="168" t="s">
        <v>19</v>
      </c>
      <c r="N129" s="169" t="s">
        <v>42</v>
      </c>
      <c r="O129" s="36"/>
      <c r="P129" s="170">
        <f>O129*H129</f>
        <v>0</v>
      </c>
      <c r="Q129" s="170">
        <v>0</v>
      </c>
      <c r="R129" s="170">
        <f>Q129*H129</f>
        <v>0</v>
      </c>
      <c r="S129" s="170">
        <v>0.255</v>
      </c>
      <c r="T129" s="171">
        <f>S129*H129</f>
        <v>6.8862749999999995</v>
      </c>
      <c r="AR129" s="18" t="s">
        <v>163</v>
      </c>
      <c r="AT129" s="18" t="s">
        <v>158</v>
      </c>
      <c r="AU129" s="18" t="s">
        <v>77</v>
      </c>
      <c r="AY129" s="18" t="s">
        <v>156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8" t="s">
        <v>26</v>
      </c>
      <c r="BK129" s="172">
        <f>ROUND(I129*H129,2)</f>
        <v>0</v>
      </c>
      <c r="BL129" s="18" t="s">
        <v>163</v>
      </c>
      <c r="BM129" s="18" t="s">
        <v>164</v>
      </c>
    </row>
    <row r="130" spans="2:47" s="1" customFormat="1" ht="48">
      <c r="B130" s="35"/>
      <c r="D130" s="173" t="s">
        <v>165</v>
      </c>
      <c r="F130" s="174" t="s">
        <v>166</v>
      </c>
      <c r="I130" s="134"/>
      <c r="L130" s="35"/>
      <c r="M130" s="64"/>
      <c r="N130" s="36"/>
      <c r="O130" s="36"/>
      <c r="P130" s="36"/>
      <c r="Q130" s="36"/>
      <c r="R130" s="36"/>
      <c r="S130" s="36"/>
      <c r="T130" s="65"/>
      <c r="AT130" s="18" t="s">
        <v>165</v>
      </c>
      <c r="AU130" s="18" t="s">
        <v>77</v>
      </c>
    </row>
    <row r="131" spans="2:51" s="11" customFormat="1" ht="12">
      <c r="B131" s="175"/>
      <c r="D131" s="176" t="s">
        <v>167</v>
      </c>
      <c r="E131" s="177" t="s">
        <v>19</v>
      </c>
      <c r="F131" s="178" t="s">
        <v>168</v>
      </c>
      <c r="H131" s="179">
        <v>27.005</v>
      </c>
      <c r="I131" s="180"/>
      <c r="L131" s="175"/>
      <c r="M131" s="181"/>
      <c r="N131" s="182"/>
      <c r="O131" s="182"/>
      <c r="P131" s="182"/>
      <c r="Q131" s="182"/>
      <c r="R131" s="182"/>
      <c r="S131" s="182"/>
      <c r="T131" s="183"/>
      <c r="AT131" s="184" t="s">
        <v>167</v>
      </c>
      <c r="AU131" s="184" t="s">
        <v>77</v>
      </c>
      <c r="AV131" s="11" t="s">
        <v>77</v>
      </c>
      <c r="AW131" s="11" t="s">
        <v>35</v>
      </c>
      <c r="AX131" s="11" t="s">
        <v>26</v>
      </c>
      <c r="AY131" s="184" t="s">
        <v>156</v>
      </c>
    </row>
    <row r="132" spans="2:65" s="1" customFormat="1" ht="20.25" customHeight="1">
      <c r="B132" s="160"/>
      <c r="C132" s="161" t="s">
        <v>77</v>
      </c>
      <c r="D132" s="161" t="s">
        <v>158</v>
      </c>
      <c r="E132" s="162" t="s">
        <v>169</v>
      </c>
      <c r="F132" s="163" t="s">
        <v>170</v>
      </c>
      <c r="G132" s="164" t="s">
        <v>161</v>
      </c>
      <c r="H132" s="165">
        <v>17.28</v>
      </c>
      <c r="I132" s="166"/>
      <c r="J132" s="167">
        <f>ROUND(I132*H132,2)</f>
        <v>0</v>
      </c>
      <c r="K132" s="163" t="s">
        <v>162</v>
      </c>
      <c r="L132" s="35"/>
      <c r="M132" s="168" t="s">
        <v>19</v>
      </c>
      <c r="N132" s="169" t="s">
        <v>42</v>
      </c>
      <c r="O132" s="36"/>
      <c r="P132" s="170">
        <f>O132*H132</f>
        <v>0</v>
      </c>
      <c r="Q132" s="170">
        <v>0</v>
      </c>
      <c r="R132" s="170">
        <f>Q132*H132</f>
        <v>0</v>
      </c>
      <c r="S132" s="170">
        <v>0.26</v>
      </c>
      <c r="T132" s="171">
        <f>S132*H132</f>
        <v>4.492800000000001</v>
      </c>
      <c r="AR132" s="18" t="s">
        <v>163</v>
      </c>
      <c r="AT132" s="18" t="s">
        <v>158</v>
      </c>
      <c r="AU132" s="18" t="s">
        <v>77</v>
      </c>
      <c r="AY132" s="18" t="s">
        <v>156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8" t="s">
        <v>26</v>
      </c>
      <c r="BK132" s="172">
        <f>ROUND(I132*H132,2)</f>
        <v>0</v>
      </c>
      <c r="BL132" s="18" t="s">
        <v>163</v>
      </c>
      <c r="BM132" s="18" t="s">
        <v>171</v>
      </c>
    </row>
    <row r="133" spans="2:47" s="1" customFormat="1" ht="48">
      <c r="B133" s="35"/>
      <c r="D133" s="173" t="s">
        <v>165</v>
      </c>
      <c r="F133" s="174" t="s">
        <v>172</v>
      </c>
      <c r="I133" s="134"/>
      <c r="L133" s="35"/>
      <c r="M133" s="64"/>
      <c r="N133" s="36"/>
      <c r="O133" s="36"/>
      <c r="P133" s="36"/>
      <c r="Q133" s="36"/>
      <c r="R133" s="36"/>
      <c r="S133" s="36"/>
      <c r="T133" s="65"/>
      <c r="AT133" s="18" t="s">
        <v>165</v>
      </c>
      <c r="AU133" s="18" t="s">
        <v>77</v>
      </c>
    </row>
    <row r="134" spans="2:51" s="11" customFormat="1" ht="12">
      <c r="B134" s="175"/>
      <c r="D134" s="176" t="s">
        <v>167</v>
      </c>
      <c r="E134" s="177" t="s">
        <v>19</v>
      </c>
      <c r="F134" s="178" t="s">
        <v>173</v>
      </c>
      <c r="H134" s="179">
        <v>17.28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84" t="s">
        <v>167</v>
      </c>
      <c r="AU134" s="184" t="s">
        <v>77</v>
      </c>
      <c r="AV134" s="11" t="s">
        <v>77</v>
      </c>
      <c r="AW134" s="11" t="s">
        <v>35</v>
      </c>
      <c r="AX134" s="11" t="s">
        <v>26</v>
      </c>
      <c r="AY134" s="184" t="s">
        <v>156</v>
      </c>
    </row>
    <row r="135" spans="2:65" s="1" customFormat="1" ht="20.25" customHeight="1">
      <c r="B135" s="160"/>
      <c r="C135" s="161" t="s">
        <v>174</v>
      </c>
      <c r="D135" s="161" t="s">
        <v>158</v>
      </c>
      <c r="E135" s="162" t="s">
        <v>175</v>
      </c>
      <c r="F135" s="163" t="s">
        <v>176</v>
      </c>
      <c r="G135" s="164" t="s">
        <v>177</v>
      </c>
      <c r="H135" s="165">
        <v>75.61</v>
      </c>
      <c r="I135" s="166"/>
      <c r="J135" s="167">
        <f>ROUND(I135*H135,2)</f>
        <v>0</v>
      </c>
      <c r="K135" s="163" t="s">
        <v>162</v>
      </c>
      <c r="L135" s="35"/>
      <c r="M135" s="168" t="s">
        <v>19</v>
      </c>
      <c r="N135" s="169" t="s">
        <v>42</v>
      </c>
      <c r="O135" s="36"/>
      <c r="P135" s="170">
        <f>O135*H135</f>
        <v>0</v>
      </c>
      <c r="Q135" s="170">
        <v>0</v>
      </c>
      <c r="R135" s="170">
        <f>Q135*H135</f>
        <v>0</v>
      </c>
      <c r="S135" s="170">
        <v>0.04</v>
      </c>
      <c r="T135" s="171">
        <f>S135*H135</f>
        <v>3.0244</v>
      </c>
      <c r="AR135" s="18" t="s">
        <v>163</v>
      </c>
      <c r="AT135" s="18" t="s">
        <v>158</v>
      </c>
      <c r="AU135" s="18" t="s">
        <v>77</v>
      </c>
      <c r="AY135" s="18" t="s">
        <v>156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8" t="s">
        <v>26</v>
      </c>
      <c r="BK135" s="172">
        <f>ROUND(I135*H135,2)</f>
        <v>0</v>
      </c>
      <c r="BL135" s="18" t="s">
        <v>163</v>
      </c>
      <c r="BM135" s="18" t="s">
        <v>178</v>
      </c>
    </row>
    <row r="136" spans="2:47" s="1" customFormat="1" ht="24">
      <c r="B136" s="35"/>
      <c r="D136" s="173" t="s">
        <v>165</v>
      </c>
      <c r="F136" s="174" t="s">
        <v>179</v>
      </c>
      <c r="I136" s="134"/>
      <c r="L136" s="35"/>
      <c r="M136" s="64"/>
      <c r="N136" s="36"/>
      <c r="O136" s="36"/>
      <c r="P136" s="36"/>
      <c r="Q136" s="36"/>
      <c r="R136" s="36"/>
      <c r="S136" s="36"/>
      <c r="T136" s="65"/>
      <c r="AT136" s="18" t="s">
        <v>165</v>
      </c>
      <c r="AU136" s="18" t="s">
        <v>77</v>
      </c>
    </row>
    <row r="137" spans="2:51" s="11" customFormat="1" ht="12">
      <c r="B137" s="175"/>
      <c r="D137" s="173" t="s">
        <v>167</v>
      </c>
      <c r="E137" s="184" t="s">
        <v>19</v>
      </c>
      <c r="F137" s="185" t="s">
        <v>180</v>
      </c>
      <c r="H137" s="186">
        <v>54.01</v>
      </c>
      <c r="I137" s="180"/>
      <c r="L137" s="175"/>
      <c r="M137" s="181"/>
      <c r="N137" s="182"/>
      <c r="O137" s="182"/>
      <c r="P137" s="182"/>
      <c r="Q137" s="182"/>
      <c r="R137" s="182"/>
      <c r="S137" s="182"/>
      <c r="T137" s="183"/>
      <c r="AT137" s="184" t="s">
        <v>167</v>
      </c>
      <c r="AU137" s="184" t="s">
        <v>77</v>
      </c>
      <c r="AV137" s="11" t="s">
        <v>77</v>
      </c>
      <c r="AW137" s="11" t="s">
        <v>35</v>
      </c>
      <c r="AX137" s="11" t="s">
        <v>71</v>
      </c>
      <c r="AY137" s="184" t="s">
        <v>156</v>
      </c>
    </row>
    <row r="138" spans="2:51" s="11" customFormat="1" ht="12">
      <c r="B138" s="175"/>
      <c r="D138" s="173" t="s">
        <v>167</v>
      </c>
      <c r="E138" s="184" t="s">
        <v>19</v>
      </c>
      <c r="F138" s="185" t="s">
        <v>181</v>
      </c>
      <c r="H138" s="186">
        <v>21.6</v>
      </c>
      <c r="I138" s="180"/>
      <c r="L138" s="175"/>
      <c r="M138" s="181"/>
      <c r="N138" s="182"/>
      <c r="O138" s="182"/>
      <c r="P138" s="182"/>
      <c r="Q138" s="182"/>
      <c r="R138" s="182"/>
      <c r="S138" s="182"/>
      <c r="T138" s="183"/>
      <c r="AT138" s="184" t="s">
        <v>167</v>
      </c>
      <c r="AU138" s="184" t="s">
        <v>77</v>
      </c>
      <c r="AV138" s="11" t="s">
        <v>77</v>
      </c>
      <c r="AW138" s="11" t="s">
        <v>35</v>
      </c>
      <c r="AX138" s="11" t="s">
        <v>71</v>
      </c>
      <c r="AY138" s="184" t="s">
        <v>156</v>
      </c>
    </row>
    <row r="139" spans="2:51" s="12" customFormat="1" ht="12">
      <c r="B139" s="187"/>
      <c r="D139" s="176" t="s">
        <v>167</v>
      </c>
      <c r="E139" s="188" t="s">
        <v>19</v>
      </c>
      <c r="F139" s="189" t="s">
        <v>182</v>
      </c>
      <c r="H139" s="190">
        <v>75.61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95" t="s">
        <v>167</v>
      </c>
      <c r="AU139" s="195" t="s">
        <v>77</v>
      </c>
      <c r="AV139" s="12" t="s">
        <v>163</v>
      </c>
      <c r="AW139" s="12" t="s">
        <v>35</v>
      </c>
      <c r="AX139" s="12" t="s">
        <v>26</v>
      </c>
      <c r="AY139" s="195" t="s">
        <v>156</v>
      </c>
    </row>
    <row r="140" spans="2:65" s="1" customFormat="1" ht="20.25" customHeight="1">
      <c r="B140" s="160"/>
      <c r="C140" s="161" t="s">
        <v>163</v>
      </c>
      <c r="D140" s="161" t="s">
        <v>158</v>
      </c>
      <c r="E140" s="162" t="s">
        <v>183</v>
      </c>
      <c r="F140" s="163" t="s">
        <v>184</v>
      </c>
      <c r="G140" s="164" t="s">
        <v>185</v>
      </c>
      <c r="H140" s="165">
        <v>30.162</v>
      </c>
      <c r="I140" s="166"/>
      <c r="J140" s="167">
        <f>ROUND(I140*H140,2)</f>
        <v>0</v>
      </c>
      <c r="K140" s="163" t="s">
        <v>162</v>
      </c>
      <c r="L140" s="35"/>
      <c r="M140" s="168" t="s">
        <v>19</v>
      </c>
      <c r="N140" s="169" t="s">
        <v>42</v>
      </c>
      <c r="O140" s="36"/>
      <c r="P140" s="170">
        <f>O140*H140</f>
        <v>0</v>
      </c>
      <c r="Q140" s="170">
        <v>0</v>
      </c>
      <c r="R140" s="170">
        <f>Q140*H140</f>
        <v>0</v>
      </c>
      <c r="S140" s="170">
        <v>0</v>
      </c>
      <c r="T140" s="171">
        <f>S140*H140</f>
        <v>0</v>
      </c>
      <c r="AR140" s="18" t="s">
        <v>163</v>
      </c>
      <c r="AT140" s="18" t="s">
        <v>158</v>
      </c>
      <c r="AU140" s="18" t="s">
        <v>77</v>
      </c>
      <c r="AY140" s="18" t="s">
        <v>156</v>
      </c>
      <c r="BE140" s="172">
        <f>IF(N140="základní",J140,0)</f>
        <v>0</v>
      </c>
      <c r="BF140" s="172">
        <f>IF(N140="snížená",J140,0)</f>
        <v>0</v>
      </c>
      <c r="BG140" s="172">
        <f>IF(N140="zákl. přenesená",J140,0)</f>
        <v>0</v>
      </c>
      <c r="BH140" s="172">
        <f>IF(N140="sníž. přenesená",J140,0)</f>
        <v>0</v>
      </c>
      <c r="BI140" s="172">
        <f>IF(N140="nulová",J140,0)</f>
        <v>0</v>
      </c>
      <c r="BJ140" s="18" t="s">
        <v>26</v>
      </c>
      <c r="BK140" s="172">
        <f>ROUND(I140*H140,2)</f>
        <v>0</v>
      </c>
      <c r="BL140" s="18" t="s">
        <v>163</v>
      </c>
      <c r="BM140" s="18" t="s">
        <v>186</v>
      </c>
    </row>
    <row r="141" spans="2:47" s="1" customFormat="1" ht="24">
      <c r="B141" s="35"/>
      <c r="D141" s="173" t="s">
        <v>165</v>
      </c>
      <c r="F141" s="174" t="s">
        <v>187</v>
      </c>
      <c r="I141" s="134"/>
      <c r="L141" s="35"/>
      <c r="M141" s="64"/>
      <c r="N141" s="36"/>
      <c r="O141" s="36"/>
      <c r="P141" s="36"/>
      <c r="Q141" s="36"/>
      <c r="R141" s="36"/>
      <c r="S141" s="36"/>
      <c r="T141" s="65"/>
      <c r="AT141" s="18" t="s">
        <v>165</v>
      </c>
      <c r="AU141" s="18" t="s">
        <v>77</v>
      </c>
    </row>
    <row r="142" spans="2:51" s="11" customFormat="1" ht="12">
      <c r="B142" s="175"/>
      <c r="D142" s="173" t="s">
        <v>167</v>
      </c>
      <c r="E142" s="184" t="s">
        <v>19</v>
      </c>
      <c r="F142" s="185" t="s">
        <v>188</v>
      </c>
      <c r="H142" s="186">
        <v>10.445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84" t="s">
        <v>167</v>
      </c>
      <c r="AU142" s="184" t="s">
        <v>77</v>
      </c>
      <c r="AV142" s="11" t="s">
        <v>77</v>
      </c>
      <c r="AW142" s="11" t="s">
        <v>35</v>
      </c>
      <c r="AX142" s="11" t="s">
        <v>71</v>
      </c>
      <c r="AY142" s="184" t="s">
        <v>156</v>
      </c>
    </row>
    <row r="143" spans="2:51" s="11" customFormat="1" ht="12">
      <c r="B143" s="175"/>
      <c r="D143" s="173" t="s">
        <v>167</v>
      </c>
      <c r="E143" s="184" t="s">
        <v>19</v>
      </c>
      <c r="F143" s="185" t="s">
        <v>189</v>
      </c>
      <c r="H143" s="186">
        <v>16.632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84" t="s">
        <v>167</v>
      </c>
      <c r="AU143" s="184" t="s">
        <v>77</v>
      </c>
      <c r="AV143" s="11" t="s">
        <v>77</v>
      </c>
      <c r="AW143" s="11" t="s">
        <v>35</v>
      </c>
      <c r="AX143" s="11" t="s">
        <v>71</v>
      </c>
      <c r="AY143" s="184" t="s">
        <v>156</v>
      </c>
    </row>
    <row r="144" spans="2:51" s="11" customFormat="1" ht="12">
      <c r="B144" s="175"/>
      <c r="D144" s="173" t="s">
        <v>167</v>
      </c>
      <c r="E144" s="184" t="s">
        <v>19</v>
      </c>
      <c r="F144" s="185" t="s">
        <v>190</v>
      </c>
      <c r="H144" s="186">
        <v>3.085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84" t="s">
        <v>167</v>
      </c>
      <c r="AU144" s="184" t="s">
        <v>77</v>
      </c>
      <c r="AV144" s="11" t="s">
        <v>77</v>
      </c>
      <c r="AW144" s="11" t="s">
        <v>35</v>
      </c>
      <c r="AX144" s="11" t="s">
        <v>71</v>
      </c>
      <c r="AY144" s="184" t="s">
        <v>156</v>
      </c>
    </row>
    <row r="145" spans="2:51" s="12" customFormat="1" ht="12">
      <c r="B145" s="187"/>
      <c r="D145" s="176" t="s">
        <v>167</v>
      </c>
      <c r="E145" s="188" t="s">
        <v>19</v>
      </c>
      <c r="F145" s="189" t="s">
        <v>182</v>
      </c>
      <c r="H145" s="190">
        <v>30.162</v>
      </c>
      <c r="I145" s="191"/>
      <c r="L145" s="187"/>
      <c r="M145" s="192"/>
      <c r="N145" s="193"/>
      <c r="O145" s="193"/>
      <c r="P145" s="193"/>
      <c r="Q145" s="193"/>
      <c r="R145" s="193"/>
      <c r="S145" s="193"/>
      <c r="T145" s="194"/>
      <c r="AT145" s="195" t="s">
        <v>167</v>
      </c>
      <c r="AU145" s="195" t="s">
        <v>77</v>
      </c>
      <c r="AV145" s="12" t="s">
        <v>163</v>
      </c>
      <c r="AW145" s="12" t="s">
        <v>35</v>
      </c>
      <c r="AX145" s="12" t="s">
        <v>26</v>
      </c>
      <c r="AY145" s="195" t="s">
        <v>156</v>
      </c>
    </row>
    <row r="146" spans="2:65" s="1" customFormat="1" ht="20.25" customHeight="1">
      <c r="B146" s="160"/>
      <c r="C146" s="161" t="s">
        <v>191</v>
      </c>
      <c r="D146" s="161" t="s">
        <v>158</v>
      </c>
      <c r="E146" s="162" t="s">
        <v>192</v>
      </c>
      <c r="F146" s="163" t="s">
        <v>193</v>
      </c>
      <c r="G146" s="164" t="s">
        <v>185</v>
      </c>
      <c r="H146" s="165">
        <v>47.529</v>
      </c>
      <c r="I146" s="166"/>
      <c r="J146" s="167">
        <f>ROUND(I146*H146,2)</f>
        <v>0</v>
      </c>
      <c r="K146" s="163" t="s">
        <v>162</v>
      </c>
      <c r="L146" s="35"/>
      <c r="M146" s="168" t="s">
        <v>19</v>
      </c>
      <c r="N146" s="169" t="s">
        <v>42</v>
      </c>
      <c r="O146" s="36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AR146" s="18" t="s">
        <v>163</v>
      </c>
      <c r="AT146" s="18" t="s">
        <v>158</v>
      </c>
      <c r="AU146" s="18" t="s">
        <v>77</v>
      </c>
      <c r="AY146" s="18" t="s">
        <v>156</v>
      </c>
      <c r="BE146" s="172">
        <f>IF(N146="základní",J146,0)</f>
        <v>0</v>
      </c>
      <c r="BF146" s="172">
        <f>IF(N146="snížená",J146,0)</f>
        <v>0</v>
      </c>
      <c r="BG146" s="172">
        <f>IF(N146="zákl. přenesená",J146,0)</f>
        <v>0</v>
      </c>
      <c r="BH146" s="172">
        <f>IF(N146="sníž. přenesená",J146,0)</f>
        <v>0</v>
      </c>
      <c r="BI146" s="172">
        <f>IF(N146="nulová",J146,0)</f>
        <v>0</v>
      </c>
      <c r="BJ146" s="18" t="s">
        <v>26</v>
      </c>
      <c r="BK146" s="172">
        <f>ROUND(I146*H146,2)</f>
        <v>0</v>
      </c>
      <c r="BL146" s="18" t="s">
        <v>163</v>
      </c>
      <c r="BM146" s="18" t="s">
        <v>194</v>
      </c>
    </row>
    <row r="147" spans="2:47" s="1" customFormat="1" ht="24">
      <c r="B147" s="35"/>
      <c r="D147" s="173" t="s">
        <v>165</v>
      </c>
      <c r="F147" s="174" t="s">
        <v>195</v>
      </c>
      <c r="I147" s="134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165</v>
      </c>
      <c r="AU147" s="18" t="s">
        <v>77</v>
      </c>
    </row>
    <row r="148" spans="2:51" s="11" customFormat="1" ht="12">
      <c r="B148" s="175"/>
      <c r="D148" s="176" t="s">
        <v>167</v>
      </c>
      <c r="E148" s="177" t="s">
        <v>19</v>
      </c>
      <c r="F148" s="178" t="s">
        <v>196</v>
      </c>
      <c r="H148" s="179">
        <v>47.529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84" t="s">
        <v>167</v>
      </c>
      <c r="AU148" s="184" t="s">
        <v>77</v>
      </c>
      <c r="AV148" s="11" t="s">
        <v>77</v>
      </c>
      <c r="AW148" s="11" t="s">
        <v>35</v>
      </c>
      <c r="AX148" s="11" t="s">
        <v>26</v>
      </c>
      <c r="AY148" s="184" t="s">
        <v>156</v>
      </c>
    </row>
    <row r="149" spans="2:65" s="1" customFormat="1" ht="20.25" customHeight="1">
      <c r="B149" s="160"/>
      <c r="C149" s="161" t="s">
        <v>197</v>
      </c>
      <c r="D149" s="161" t="s">
        <v>158</v>
      </c>
      <c r="E149" s="162" t="s">
        <v>198</v>
      </c>
      <c r="F149" s="163" t="s">
        <v>199</v>
      </c>
      <c r="G149" s="164" t="s">
        <v>185</v>
      </c>
      <c r="H149" s="165">
        <v>7.729</v>
      </c>
      <c r="I149" s="166"/>
      <c r="J149" s="167">
        <f>ROUND(I149*H149,2)</f>
        <v>0</v>
      </c>
      <c r="K149" s="163" t="s">
        <v>162</v>
      </c>
      <c r="L149" s="35"/>
      <c r="M149" s="168" t="s">
        <v>19</v>
      </c>
      <c r="N149" s="169" t="s">
        <v>42</v>
      </c>
      <c r="O149" s="36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8" t="s">
        <v>163</v>
      </c>
      <c r="AT149" s="18" t="s">
        <v>158</v>
      </c>
      <c r="AU149" s="18" t="s">
        <v>77</v>
      </c>
      <c r="AY149" s="18" t="s">
        <v>156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8" t="s">
        <v>26</v>
      </c>
      <c r="BK149" s="172">
        <f>ROUND(I149*H149,2)</f>
        <v>0</v>
      </c>
      <c r="BL149" s="18" t="s">
        <v>163</v>
      </c>
      <c r="BM149" s="18" t="s">
        <v>200</v>
      </c>
    </row>
    <row r="150" spans="2:47" s="1" customFormat="1" ht="24">
      <c r="B150" s="35"/>
      <c r="D150" s="173" t="s">
        <v>165</v>
      </c>
      <c r="F150" s="174" t="s">
        <v>201</v>
      </c>
      <c r="I150" s="134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165</v>
      </c>
      <c r="AU150" s="18" t="s">
        <v>77</v>
      </c>
    </row>
    <row r="151" spans="2:51" s="11" customFormat="1" ht="24">
      <c r="B151" s="175"/>
      <c r="D151" s="173" t="s">
        <v>167</v>
      </c>
      <c r="E151" s="184" t="s">
        <v>19</v>
      </c>
      <c r="F151" s="185" t="s">
        <v>202</v>
      </c>
      <c r="H151" s="186">
        <v>7.415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84" t="s">
        <v>167</v>
      </c>
      <c r="AU151" s="184" t="s">
        <v>77</v>
      </c>
      <c r="AV151" s="11" t="s">
        <v>77</v>
      </c>
      <c r="AW151" s="11" t="s">
        <v>35</v>
      </c>
      <c r="AX151" s="11" t="s">
        <v>71</v>
      </c>
      <c r="AY151" s="184" t="s">
        <v>156</v>
      </c>
    </row>
    <row r="152" spans="2:51" s="11" customFormat="1" ht="12">
      <c r="B152" s="175"/>
      <c r="D152" s="173" t="s">
        <v>167</v>
      </c>
      <c r="E152" s="184" t="s">
        <v>19</v>
      </c>
      <c r="F152" s="185" t="s">
        <v>203</v>
      </c>
      <c r="H152" s="186">
        <v>0.314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84" t="s">
        <v>167</v>
      </c>
      <c r="AU152" s="184" t="s">
        <v>77</v>
      </c>
      <c r="AV152" s="11" t="s">
        <v>77</v>
      </c>
      <c r="AW152" s="11" t="s">
        <v>35</v>
      </c>
      <c r="AX152" s="11" t="s">
        <v>71</v>
      </c>
      <c r="AY152" s="184" t="s">
        <v>156</v>
      </c>
    </row>
    <row r="153" spans="2:51" s="12" customFormat="1" ht="12">
      <c r="B153" s="187"/>
      <c r="D153" s="176" t="s">
        <v>167</v>
      </c>
      <c r="E153" s="188" t="s">
        <v>19</v>
      </c>
      <c r="F153" s="189" t="s">
        <v>182</v>
      </c>
      <c r="H153" s="190">
        <v>7.729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95" t="s">
        <v>167</v>
      </c>
      <c r="AU153" s="195" t="s">
        <v>77</v>
      </c>
      <c r="AV153" s="12" t="s">
        <v>163</v>
      </c>
      <c r="AW153" s="12" t="s">
        <v>35</v>
      </c>
      <c r="AX153" s="12" t="s">
        <v>26</v>
      </c>
      <c r="AY153" s="195" t="s">
        <v>156</v>
      </c>
    </row>
    <row r="154" spans="2:65" s="1" customFormat="1" ht="28.5" customHeight="1">
      <c r="B154" s="160"/>
      <c r="C154" s="161" t="s">
        <v>204</v>
      </c>
      <c r="D154" s="161" t="s">
        <v>158</v>
      </c>
      <c r="E154" s="162" t="s">
        <v>205</v>
      </c>
      <c r="F154" s="163" t="s">
        <v>206</v>
      </c>
      <c r="G154" s="164" t="s">
        <v>185</v>
      </c>
      <c r="H154" s="165">
        <v>7.729</v>
      </c>
      <c r="I154" s="166"/>
      <c r="J154" s="167">
        <f>ROUND(I154*H154,2)</f>
        <v>0</v>
      </c>
      <c r="K154" s="163" t="s">
        <v>162</v>
      </c>
      <c r="L154" s="35"/>
      <c r="M154" s="168" t="s">
        <v>19</v>
      </c>
      <c r="N154" s="169" t="s">
        <v>42</v>
      </c>
      <c r="O154" s="36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AR154" s="18" t="s">
        <v>163</v>
      </c>
      <c r="AT154" s="18" t="s">
        <v>158</v>
      </c>
      <c r="AU154" s="18" t="s">
        <v>77</v>
      </c>
      <c r="AY154" s="18" t="s">
        <v>156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8" t="s">
        <v>26</v>
      </c>
      <c r="BK154" s="172">
        <f>ROUND(I154*H154,2)</f>
        <v>0</v>
      </c>
      <c r="BL154" s="18" t="s">
        <v>163</v>
      </c>
      <c r="BM154" s="18" t="s">
        <v>207</v>
      </c>
    </row>
    <row r="155" spans="2:47" s="1" customFormat="1" ht="36">
      <c r="B155" s="35"/>
      <c r="D155" s="176" t="s">
        <v>165</v>
      </c>
      <c r="F155" s="196" t="s">
        <v>208</v>
      </c>
      <c r="I155" s="134"/>
      <c r="L155" s="35"/>
      <c r="M155" s="64"/>
      <c r="N155" s="36"/>
      <c r="O155" s="36"/>
      <c r="P155" s="36"/>
      <c r="Q155" s="36"/>
      <c r="R155" s="36"/>
      <c r="S155" s="36"/>
      <c r="T155" s="65"/>
      <c r="AT155" s="18" t="s">
        <v>165</v>
      </c>
      <c r="AU155" s="18" t="s">
        <v>77</v>
      </c>
    </row>
    <row r="156" spans="2:65" s="1" customFormat="1" ht="28.5" customHeight="1">
      <c r="B156" s="160"/>
      <c r="C156" s="161" t="s">
        <v>209</v>
      </c>
      <c r="D156" s="161" t="s">
        <v>158</v>
      </c>
      <c r="E156" s="162" t="s">
        <v>210</v>
      </c>
      <c r="F156" s="163" t="s">
        <v>211</v>
      </c>
      <c r="G156" s="164" t="s">
        <v>185</v>
      </c>
      <c r="H156" s="165">
        <v>7.729</v>
      </c>
      <c r="I156" s="166"/>
      <c r="J156" s="167">
        <f>ROUND(I156*H156,2)</f>
        <v>0</v>
      </c>
      <c r="K156" s="163" t="s">
        <v>162</v>
      </c>
      <c r="L156" s="35"/>
      <c r="M156" s="168" t="s">
        <v>19</v>
      </c>
      <c r="N156" s="169" t="s">
        <v>42</v>
      </c>
      <c r="O156" s="36"/>
      <c r="P156" s="170">
        <f>O156*H156</f>
        <v>0</v>
      </c>
      <c r="Q156" s="170">
        <v>0</v>
      </c>
      <c r="R156" s="170">
        <f>Q156*H156</f>
        <v>0</v>
      </c>
      <c r="S156" s="170">
        <v>0</v>
      </c>
      <c r="T156" s="171">
        <f>S156*H156</f>
        <v>0</v>
      </c>
      <c r="AR156" s="18" t="s">
        <v>163</v>
      </c>
      <c r="AT156" s="18" t="s">
        <v>158</v>
      </c>
      <c r="AU156" s="18" t="s">
        <v>77</v>
      </c>
      <c r="AY156" s="18" t="s">
        <v>156</v>
      </c>
      <c r="BE156" s="172">
        <f>IF(N156="základní",J156,0)</f>
        <v>0</v>
      </c>
      <c r="BF156" s="172">
        <f>IF(N156="snížená",J156,0)</f>
        <v>0</v>
      </c>
      <c r="BG156" s="172">
        <f>IF(N156="zákl. přenesená",J156,0)</f>
        <v>0</v>
      </c>
      <c r="BH156" s="172">
        <f>IF(N156="sníž. přenesená",J156,0)</f>
        <v>0</v>
      </c>
      <c r="BI156" s="172">
        <f>IF(N156="nulová",J156,0)</f>
        <v>0</v>
      </c>
      <c r="BJ156" s="18" t="s">
        <v>26</v>
      </c>
      <c r="BK156" s="172">
        <f>ROUND(I156*H156,2)</f>
        <v>0</v>
      </c>
      <c r="BL156" s="18" t="s">
        <v>163</v>
      </c>
      <c r="BM156" s="18" t="s">
        <v>212</v>
      </c>
    </row>
    <row r="157" spans="2:47" s="1" customFormat="1" ht="36">
      <c r="B157" s="35"/>
      <c r="D157" s="176" t="s">
        <v>165</v>
      </c>
      <c r="F157" s="196" t="s">
        <v>213</v>
      </c>
      <c r="I157" s="134"/>
      <c r="L157" s="35"/>
      <c r="M157" s="64"/>
      <c r="N157" s="36"/>
      <c r="O157" s="36"/>
      <c r="P157" s="36"/>
      <c r="Q157" s="36"/>
      <c r="R157" s="36"/>
      <c r="S157" s="36"/>
      <c r="T157" s="65"/>
      <c r="AT157" s="18" t="s">
        <v>165</v>
      </c>
      <c r="AU157" s="18" t="s">
        <v>77</v>
      </c>
    </row>
    <row r="158" spans="2:65" s="1" customFormat="1" ht="20.25" customHeight="1">
      <c r="B158" s="160"/>
      <c r="C158" s="161" t="s">
        <v>214</v>
      </c>
      <c r="D158" s="161" t="s">
        <v>158</v>
      </c>
      <c r="E158" s="162" t="s">
        <v>215</v>
      </c>
      <c r="F158" s="163" t="s">
        <v>216</v>
      </c>
      <c r="G158" s="164" t="s">
        <v>185</v>
      </c>
      <c r="H158" s="165">
        <v>42.212</v>
      </c>
      <c r="I158" s="166"/>
      <c r="J158" s="167">
        <f>ROUND(I158*H158,2)</f>
        <v>0</v>
      </c>
      <c r="K158" s="163" t="s">
        <v>162</v>
      </c>
      <c r="L158" s="35"/>
      <c r="M158" s="168" t="s">
        <v>19</v>
      </c>
      <c r="N158" s="169" t="s">
        <v>42</v>
      </c>
      <c r="O158" s="36"/>
      <c r="P158" s="170">
        <f>O158*H158</f>
        <v>0</v>
      </c>
      <c r="Q158" s="170">
        <v>0</v>
      </c>
      <c r="R158" s="170">
        <f>Q158*H158</f>
        <v>0</v>
      </c>
      <c r="S158" s="170">
        <v>0</v>
      </c>
      <c r="T158" s="171">
        <f>S158*H158</f>
        <v>0</v>
      </c>
      <c r="AR158" s="18" t="s">
        <v>163</v>
      </c>
      <c r="AT158" s="18" t="s">
        <v>158</v>
      </c>
      <c r="AU158" s="18" t="s">
        <v>77</v>
      </c>
      <c r="AY158" s="18" t="s">
        <v>156</v>
      </c>
      <c r="BE158" s="172">
        <f>IF(N158="základní",J158,0)</f>
        <v>0</v>
      </c>
      <c r="BF158" s="172">
        <f>IF(N158="snížená",J158,0)</f>
        <v>0</v>
      </c>
      <c r="BG158" s="172">
        <f>IF(N158="zákl. přenesená",J158,0)</f>
        <v>0</v>
      </c>
      <c r="BH158" s="172">
        <f>IF(N158="sníž. přenesená",J158,0)</f>
        <v>0</v>
      </c>
      <c r="BI158" s="172">
        <f>IF(N158="nulová",J158,0)</f>
        <v>0</v>
      </c>
      <c r="BJ158" s="18" t="s">
        <v>26</v>
      </c>
      <c r="BK158" s="172">
        <f>ROUND(I158*H158,2)</f>
        <v>0</v>
      </c>
      <c r="BL158" s="18" t="s">
        <v>163</v>
      </c>
      <c r="BM158" s="18" t="s">
        <v>217</v>
      </c>
    </row>
    <row r="159" spans="2:47" s="1" customFormat="1" ht="36">
      <c r="B159" s="35"/>
      <c r="D159" s="173" t="s">
        <v>165</v>
      </c>
      <c r="F159" s="174" t="s">
        <v>218</v>
      </c>
      <c r="I159" s="134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165</v>
      </c>
      <c r="AU159" s="18" t="s">
        <v>77</v>
      </c>
    </row>
    <row r="160" spans="2:51" s="11" customFormat="1" ht="12">
      <c r="B160" s="175"/>
      <c r="D160" s="176" t="s">
        <v>167</v>
      </c>
      <c r="E160" s="177" t="s">
        <v>19</v>
      </c>
      <c r="F160" s="178" t="s">
        <v>219</v>
      </c>
      <c r="H160" s="179">
        <v>42.212</v>
      </c>
      <c r="I160" s="180"/>
      <c r="L160" s="175"/>
      <c r="M160" s="181"/>
      <c r="N160" s="182"/>
      <c r="O160" s="182"/>
      <c r="P160" s="182"/>
      <c r="Q160" s="182"/>
      <c r="R160" s="182"/>
      <c r="S160" s="182"/>
      <c r="T160" s="183"/>
      <c r="AT160" s="184" t="s">
        <v>167</v>
      </c>
      <c r="AU160" s="184" t="s">
        <v>77</v>
      </c>
      <c r="AV160" s="11" t="s">
        <v>77</v>
      </c>
      <c r="AW160" s="11" t="s">
        <v>35</v>
      </c>
      <c r="AX160" s="11" t="s">
        <v>26</v>
      </c>
      <c r="AY160" s="184" t="s">
        <v>156</v>
      </c>
    </row>
    <row r="161" spans="2:65" s="1" customFormat="1" ht="20.25" customHeight="1">
      <c r="B161" s="160"/>
      <c r="C161" s="161" t="s">
        <v>220</v>
      </c>
      <c r="D161" s="161" t="s">
        <v>158</v>
      </c>
      <c r="E161" s="162" t="s">
        <v>221</v>
      </c>
      <c r="F161" s="163" t="s">
        <v>222</v>
      </c>
      <c r="G161" s="164" t="s">
        <v>185</v>
      </c>
      <c r="H161" s="165">
        <v>42.212</v>
      </c>
      <c r="I161" s="166"/>
      <c r="J161" s="167">
        <f>ROUND(I161*H161,2)</f>
        <v>0</v>
      </c>
      <c r="K161" s="163" t="s">
        <v>162</v>
      </c>
      <c r="L161" s="35"/>
      <c r="M161" s="168" t="s">
        <v>19</v>
      </c>
      <c r="N161" s="169" t="s">
        <v>42</v>
      </c>
      <c r="O161" s="36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AR161" s="18" t="s">
        <v>163</v>
      </c>
      <c r="AT161" s="18" t="s">
        <v>158</v>
      </c>
      <c r="AU161" s="18" t="s">
        <v>77</v>
      </c>
      <c r="AY161" s="18" t="s">
        <v>156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8" t="s">
        <v>26</v>
      </c>
      <c r="BK161" s="172">
        <f>ROUND(I161*H161,2)</f>
        <v>0</v>
      </c>
      <c r="BL161" s="18" t="s">
        <v>163</v>
      </c>
      <c r="BM161" s="18" t="s">
        <v>223</v>
      </c>
    </row>
    <row r="162" spans="2:47" s="1" customFormat="1" ht="24">
      <c r="B162" s="35"/>
      <c r="D162" s="173" t="s">
        <v>165</v>
      </c>
      <c r="F162" s="174" t="s">
        <v>224</v>
      </c>
      <c r="I162" s="134"/>
      <c r="L162" s="35"/>
      <c r="M162" s="64"/>
      <c r="N162" s="36"/>
      <c r="O162" s="36"/>
      <c r="P162" s="36"/>
      <c r="Q162" s="36"/>
      <c r="R162" s="36"/>
      <c r="S162" s="36"/>
      <c r="T162" s="65"/>
      <c r="AT162" s="18" t="s">
        <v>165</v>
      </c>
      <c r="AU162" s="18" t="s">
        <v>77</v>
      </c>
    </row>
    <row r="163" spans="2:51" s="11" customFormat="1" ht="12">
      <c r="B163" s="175"/>
      <c r="D163" s="176" t="s">
        <v>167</v>
      </c>
      <c r="E163" s="177" t="s">
        <v>19</v>
      </c>
      <c r="F163" s="178" t="s">
        <v>219</v>
      </c>
      <c r="H163" s="179">
        <v>42.212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84" t="s">
        <v>167</v>
      </c>
      <c r="AU163" s="184" t="s">
        <v>77</v>
      </c>
      <c r="AV163" s="11" t="s">
        <v>77</v>
      </c>
      <c r="AW163" s="11" t="s">
        <v>35</v>
      </c>
      <c r="AX163" s="11" t="s">
        <v>26</v>
      </c>
      <c r="AY163" s="184" t="s">
        <v>156</v>
      </c>
    </row>
    <row r="164" spans="2:65" s="1" customFormat="1" ht="20.25" customHeight="1">
      <c r="B164" s="160"/>
      <c r="C164" s="161" t="s">
        <v>225</v>
      </c>
      <c r="D164" s="161" t="s">
        <v>158</v>
      </c>
      <c r="E164" s="162" t="s">
        <v>226</v>
      </c>
      <c r="F164" s="163" t="s">
        <v>227</v>
      </c>
      <c r="G164" s="164" t="s">
        <v>185</v>
      </c>
      <c r="H164" s="165">
        <v>42.212</v>
      </c>
      <c r="I164" s="166"/>
      <c r="J164" s="167">
        <f>ROUND(I164*H164,2)</f>
        <v>0</v>
      </c>
      <c r="K164" s="163" t="s">
        <v>162</v>
      </c>
      <c r="L164" s="35"/>
      <c r="M164" s="168" t="s">
        <v>19</v>
      </c>
      <c r="N164" s="169" t="s">
        <v>42</v>
      </c>
      <c r="O164" s="36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AR164" s="18" t="s">
        <v>163</v>
      </c>
      <c r="AT164" s="18" t="s">
        <v>158</v>
      </c>
      <c r="AU164" s="18" t="s">
        <v>77</v>
      </c>
      <c r="AY164" s="18" t="s">
        <v>156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8" t="s">
        <v>26</v>
      </c>
      <c r="BK164" s="172">
        <f>ROUND(I164*H164,2)</f>
        <v>0</v>
      </c>
      <c r="BL164" s="18" t="s">
        <v>163</v>
      </c>
      <c r="BM164" s="18" t="s">
        <v>228</v>
      </c>
    </row>
    <row r="165" spans="2:47" s="1" customFormat="1" ht="12">
      <c r="B165" s="35"/>
      <c r="D165" s="173" t="s">
        <v>165</v>
      </c>
      <c r="F165" s="174" t="s">
        <v>227</v>
      </c>
      <c r="I165" s="134"/>
      <c r="L165" s="35"/>
      <c r="M165" s="64"/>
      <c r="N165" s="36"/>
      <c r="O165" s="36"/>
      <c r="P165" s="36"/>
      <c r="Q165" s="36"/>
      <c r="R165" s="36"/>
      <c r="S165" s="36"/>
      <c r="T165" s="65"/>
      <c r="AT165" s="18" t="s">
        <v>165</v>
      </c>
      <c r="AU165" s="18" t="s">
        <v>77</v>
      </c>
    </row>
    <row r="166" spans="2:51" s="11" customFormat="1" ht="12">
      <c r="B166" s="175"/>
      <c r="D166" s="176" t="s">
        <v>167</v>
      </c>
      <c r="E166" s="177" t="s">
        <v>19</v>
      </c>
      <c r="F166" s="178" t="s">
        <v>219</v>
      </c>
      <c r="H166" s="179">
        <v>42.212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84" t="s">
        <v>167</v>
      </c>
      <c r="AU166" s="184" t="s">
        <v>77</v>
      </c>
      <c r="AV166" s="11" t="s">
        <v>77</v>
      </c>
      <c r="AW166" s="11" t="s">
        <v>35</v>
      </c>
      <c r="AX166" s="11" t="s">
        <v>26</v>
      </c>
      <c r="AY166" s="184" t="s">
        <v>156</v>
      </c>
    </row>
    <row r="167" spans="2:65" s="1" customFormat="1" ht="20.25" customHeight="1">
      <c r="B167" s="160"/>
      <c r="C167" s="161" t="s">
        <v>229</v>
      </c>
      <c r="D167" s="161" t="s">
        <v>158</v>
      </c>
      <c r="E167" s="162" t="s">
        <v>230</v>
      </c>
      <c r="F167" s="163" t="s">
        <v>231</v>
      </c>
      <c r="G167" s="164" t="s">
        <v>232</v>
      </c>
      <c r="H167" s="165">
        <v>75.982</v>
      </c>
      <c r="I167" s="166"/>
      <c r="J167" s="167">
        <f>ROUND(I167*H167,2)</f>
        <v>0</v>
      </c>
      <c r="K167" s="163" t="s">
        <v>162</v>
      </c>
      <c r="L167" s="35"/>
      <c r="M167" s="168" t="s">
        <v>19</v>
      </c>
      <c r="N167" s="169" t="s">
        <v>42</v>
      </c>
      <c r="O167" s="36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AR167" s="18" t="s">
        <v>163</v>
      </c>
      <c r="AT167" s="18" t="s">
        <v>158</v>
      </c>
      <c r="AU167" s="18" t="s">
        <v>77</v>
      </c>
      <c r="AY167" s="18" t="s">
        <v>156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8" t="s">
        <v>26</v>
      </c>
      <c r="BK167" s="172">
        <f>ROUND(I167*H167,2)</f>
        <v>0</v>
      </c>
      <c r="BL167" s="18" t="s">
        <v>163</v>
      </c>
      <c r="BM167" s="18" t="s">
        <v>233</v>
      </c>
    </row>
    <row r="168" spans="2:47" s="1" customFormat="1" ht="12">
      <c r="B168" s="35"/>
      <c r="D168" s="173" t="s">
        <v>165</v>
      </c>
      <c r="F168" s="174" t="s">
        <v>234</v>
      </c>
      <c r="I168" s="134"/>
      <c r="L168" s="35"/>
      <c r="M168" s="64"/>
      <c r="N168" s="36"/>
      <c r="O168" s="36"/>
      <c r="P168" s="36"/>
      <c r="Q168" s="36"/>
      <c r="R168" s="36"/>
      <c r="S168" s="36"/>
      <c r="T168" s="65"/>
      <c r="AT168" s="18" t="s">
        <v>165</v>
      </c>
      <c r="AU168" s="18" t="s">
        <v>77</v>
      </c>
    </row>
    <row r="169" spans="2:51" s="11" customFormat="1" ht="12">
      <c r="B169" s="175"/>
      <c r="D169" s="176" t="s">
        <v>167</v>
      </c>
      <c r="E169" s="177" t="s">
        <v>19</v>
      </c>
      <c r="F169" s="178" t="s">
        <v>235</v>
      </c>
      <c r="H169" s="179">
        <v>75.982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84" t="s">
        <v>167</v>
      </c>
      <c r="AU169" s="184" t="s">
        <v>77</v>
      </c>
      <c r="AV169" s="11" t="s">
        <v>77</v>
      </c>
      <c r="AW169" s="11" t="s">
        <v>35</v>
      </c>
      <c r="AX169" s="11" t="s">
        <v>26</v>
      </c>
      <c r="AY169" s="184" t="s">
        <v>156</v>
      </c>
    </row>
    <row r="170" spans="2:65" s="1" customFormat="1" ht="20.25" customHeight="1">
      <c r="B170" s="160"/>
      <c r="C170" s="161" t="s">
        <v>236</v>
      </c>
      <c r="D170" s="161" t="s">
        <v>158</v>
      </c>
      <c r="E170" s="162" t="s">
        <v>237</v>
      </c>
      <c r="F170" s="163" t="s">
        <v>238</v>
      </c>
      <c r="G170" s="164" t="s">
        <v>185</v>
      </c>
      <c r="H170" s="165">
        <v>43.208</v>
      </c>
      <c r="I170" s="166"/>
      <c r="J170" s="167">
        <f>ROUND(I170*H170,2)</f>
        <v>0</v>
      </c>
      <c r="K170" s="163" t="s">
        <v>162</v>
      </c>
      <c r="L170" s="35"/>
      <c r="M170" s="168" t="s">
        <v>19</v>
      </c>
      <c r="N170" s="169" t="s">
        <v>42</v>
      </c>
      <c r="O170" s="36"/>
      <c r="P170" s="170">
        <f>O170*H170</f>
        <v>0</v>
      </c>
      <c r="Q170" s="170">
        <v>0</v>
      </c>
      <c r="R170" s="170">
        <f>Q170*H170</f>
        <v>0</v>
      </c>
      <c r="S170" s="170">
        <v>0</v>
      </c>
      <c r="T170" s="171">
        <f>S170*H170</f>
        <v>0</v>
      </c>
      <c r="AR170" s="18" t="s">
        <v>163</v>
      </c>
      <c r="AT170" s="18" t="s">
        <v>158</v>
      </c>
      <c r="AU170" s="18" t="s">
        <v>77</v>
      </c>
      <c r="AY170" s="18" t="s">
        <v>156</v>
      </c>
      <c r="BE170" s="172">
        <f>IF(N170="základní",J170,0)</f>
        <v>0</v>
      </c>
      <c r="BF170" s="172">
        <f>IF(N170="snížená",J170,0)</f>
        <v>0</v>
      </c>
      <c r="BG170" s="172">
        <f>IF(N170="zákl. přenesená",J170,0)</f>
        <v>0</v>
      </c>
      <c r="BH170" s="172">
        <f>IF(N170="sníž. přenesená",J170,0)</f>
        <v>0</v>
      </c>
      <c r="BI170" s="172">
        <f>IF(N170="nulová",J170,0)</f>
        <v>0</v>
      </c>
      <c r="BJ170" s="18" t="s">
        <v>26</v>
      </c>
      <c r="BK170" s="172">
        <f>ROUND(I170*H170,2)</f>
        <v>0</v>
      </c>
      <c r="BL170" s="18" t="s">
        <v>163</v>
      </c>
      <c r="BM170" s="18" t="s">
        <v>239</v>
      </c>
    </row>
    <row r="171" spans="2:47" s="1" customFormat="1" ht="24">
      <c r="B171" s="35"/>
      <c r="D171" s="173" t="s">
        <v>165</v>
      </c>
      <c r="F171" s="174" t="s">
        <v>240</v>
      </c>
      <c r="I171" s="134"/>
      <c r="L171" s="35"/>
      <c r="M171" s="64"/>
      <c r="N171" s="36"/>
      <c r="O171" s="36"/>
      <c r="P171" s="36"/>
      <c r="Q171" s="36"/>
      <c r="R171" s="36"/>
      <c r="S171" s="36"/>
      <c r="T171" s="65"/>
      <c r="AT171" s="18" t="s">
        <v>165</v>
      </c>
      <c r="AU171" s="18" t="s">
        <v>77</v>
      </c>
    </row>
    <row r="172" spans="2:51" s="11" customFormat="1" ht="12">
      <c r="B172" s="175"/>
      <c r="D172" s="176" t="s">
        <v>167</v>
      </c>
      <c r="E172" s="177" t="s">
        <v>19</v>
      </c>
      <c r="F172" s="178" t="s">
        <v>241</v>
      </c>
      <c r="H172" s="179">
        <v>43.208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84" t="s">
        <v>167</v>
      </c>
      <c r="AU172" s="184" t="s">
        <v>77</v>
      </c>
      <c r="AV172" s="11" t="s">
        <v>77</v>
      </c>
      <c r="AW172" s="11" t="s">
        <v>35</v>
      </c>
      <c r="AX172" s="11" t="s">
        <v>26</v>
      </c>
      <c r="AY172" s="184" t="s">
        <v>156</v>
      </c>
    </row>
    <row r="173" spans="2:65" s="1" customFormat="1" ht="20.25" customHeight="1">
      <c r="B173" s="160"/>
      <c r="C173" s="161" t="s">
        <v>242</v>
      </c>
      <c r="D173" s="161" t="s">
        <v>158</v>
      </c>
      <c r="E173" s="162" t="s">
        <v>243</v>
      </c>
      <c r="F173" s="163" t="s">
        <v>244</v>
      </c>
      <c r="G173" s="164" t="s">
        <v>161</v>
      </c>
      <c r="H173" s="165">
        <v>386.906</v>
      </c>
      <c r="I173" s="166"/>
      <c r="J173" s="167">
        <f>ROUND(I173*H173,2)</f>
        <v>0</v>
      </c>
      <c r="K173" s="163" t="s">
        <v>162</v>
      </c>
      <c r="L173" s="35"/>
      <c r="M173" s="168" t="s">
        <v>19</v>
      </c>
      <c r="N173" s="169" t="s">
        <v>42</v>
      </c>
      <c r="O173" s="36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AR173" s="18" t="s">
        <v>163</v>
      </c>
      <c r="AT173" s="18" t="s">
        <v>158</v>
      </c>
      <c r="AU173" s="18" t="s">
        <v>77</v>
      </c>
      <c r="AY173" s="18" t="s">
        <v>156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8" t="s">
        <v>26</v>
      </c>
      <c r="BK173" s="172">
        <f>ROUND(I173*H173,2)</f>
        <v>0</v>
      </c>
      <c r="BL173" s="18" t="s">
        <v>163</v>
      </c>
      <c r="BM173" s="18" t="s">
        <v>245</v>
      </c>
    </row>
    <row r="174" spans="2:47" s="1" customFormat="1" ht="12">
      <c r="B174" s="35"/>
      <c r="D174" s="173" t="s">
        <v>165</v>
      </c>
      <c r="F174" s="174" t="s">
        <v>246</v>
      </c>
      <c r="I174" s="134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165</v>
      </c>
      <c r="AU174" s="18" t="s">
        <v>77</v>
      </c>
    </row>
    <row r="175" spans="2:51" s="11" customFormat="1" ht="12">
      <c r="B175" s="175"/>
      <c r="D175" s="173" t="s">
        <v>167</v>
      </c>
      <c r="E175" s="184" t="s">
        <v>19</v>
      </c>
      <c r="F175" s="185" t="s">
        <v>247</v>
      </c>
      <c r="H175" s="186">
        <v>352.413</v>
      </c>
      <c r="I175" s="180"/>
      <c r="L175" s="175"/>
      <c r="M175" s="181"/>
      <c r="N175" s="182"/>
      <c r="O175" s="182"/>
      <c r="P175" s="182"/>
      <c r="Q175" s="182"/>
      <c r="R175" s="182"/>
      <c r="S175" s="182"/>
      <c r="T175" s="183"/>
      <c r="AT175" s="184" t="s">
        <v>167</v>
      </c>
      <c r="AU175" s="184" t="s">
        <v>77</v>
      </c>
      <c r="AV175" s="11" t="s">
        <v>77</v>
      </c>
      <c r="AW175" s="11" t="s">
        <v>35</v>
      </c>
      <c r="AX175" s="11" t="s">
        <v>71</v>
      </c>
      <c r="AY175" s="184" t="s">
        <v>156</v>
      </c>
    </row>
    <row r="176" spans="2:51" s="11" customFormat="1" ht="12">
      <c r="B176" s="175"/>
      <c r="D176" s="173" t="s">
        <v>167</v>
      </c>
      <c r="E176" s="184" t="s">
        <v>19</v>
      </c>
      <c r="F176" s="185" t="s">
        <v>248</v>
      </c>
      <c r="H176" s="186">
        <v>34.493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84" t="s">
        <v>167</v>
      </c>
      <c r="AU176" s="184" t="s">
        <v>77</v>
      </c>
      <c r="AV176" s="11" t="s">
        <v>77</v>
      </c>
      <c r="AW176" s="11" t="s">
        <v>35</v>
      </c>
      <c r="AX176" s="11" t="s">
        <v>71</v>
      </c>
      <c r="AY176" s="184" t="s">
        <v>156</v>
      </c>
    </row>
    <row r="177" spans="2:51" s="12" customFormat="1" ht="12">
      <c r="B177" s="187"/>
      <c r="D177" s="173" t="s">
        <v>167</v>
      </c>
      <c r="E177" s="197" t="s">
        <v>19</v>
      </c>
      <c r="F177" s="198" t="s">
        <v>182</v>
      </c>
      <c r="H177" s="199">
        <v>386.906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95" t="s">
        <v>167</v>
      </c>
      <c r="AU177" s="195" t="s">
        <v>77</v>
      </c>
      <c r="AV177" s="12" t="s">
        <v>163</v>
      </c>
      <c r="AW177" s="12" t="s">
        <v>35</v>
      </c>
      <c r="AX177" s="12" t="s">
        <v>26</v>
      </c>
      <c r="AY177" s="195" t="s">
        <v>156</v>
      </c>
    </row>
    <row r="178" spans="2:63" s="10" customFormat="1" ht="29.25" customHeight="1">
      <c r="B178" s="146"/>
      <c r="D178" s="157" t="s">
        <v>70</v>
      </c>
      <c r="E178" s="158" t="s">
        <v>77</v>
      </c>
      <c r="F178" s="158" t="s">
        <v>249</v>
      </c>
      <c r="I178" s="149"/>
      <c r="J178" s="159">
        <f>BK178</f>
        <v>0</v>
      </c>
      <c r="L178" s="146"/>
      <c r="M178" s="151"/>
      <c r="N178" s="152"/>
      <c r="O178" s="152"/>
      <c r="P178" s="153">
        <f>SUM(P179:P217)</f>
        <v>0</v>
      </c>
      <c r="Q178" s="152"/>
      <c r="R178" s="153">
        <f>SUM(R179:R217)</f>
        <v>45.9017804</v>
      </c>
      <c r="S178" s="152"/>
      <c r="T178" s="154">
        <f>SUM(T179:T217)</f>
        <v>0</v>
      </c>
      <c r="AR178" s="147" t="s">
        <v>26</v>
      </c>
      <c r="AT178" s="155" t="s">
        <v>70</v>
      </c>
      <c r="AU178" s="155" t="s">
        <v>26</v>
      </c>
      <c r="AY178" s="147" t="s">
        <v>156</v>
      </c>
      <c r="BK178" s="156">
        <f>SUM(BK179:BK217)</f>
        <v>0</v>
      </c>
    </row>
    <row r="179" spans="2:65" s="1" customFormat="1" ht="20.25" customHeight="1">
      <c r="B179" s="160"/>
      <c r="C179" s="161" t="s">
        <v>8</v>
      </c>
      <c r="D179" s="161" t="s">
        <v>158</v>
      </c>
      <c r="E179" s="162" t="s">
        <v>250</v>
      </c>
      <c r="F179" s="163" t="s">
        <v>251</v>
      </c>
      <c r="G179" s="164" t="s">
        <v>161</v>
      </c>
      <c r="H179" s="165">
        <v>386.906</v>
      </c>
      <c r="I179" s="166"/>
      <c r="J179" s="167">
        <f>ROUND(I179*H179,2)</f>
        <v>0</v>
      </c>
      <c r="K179" s="163" t="s">
        <v>162</v>
      </c>
      <c r="L179" s="35"/>
      <c r="M179" s="168" t="s">
        <v>19</v>
      </c>
      <c r="N179" s="169" t="s">
        <v>42</v>
      </c>
      <c r="O179" s="36"/>
      <c r="P179" s="170">
        <f>O179*H179</f>
        <v>0</v>
      </c>
      <c r="Q179" s="170">
        <v>0.0001</v>
      </c>
      <c r="R179" s="170">
        <f>Q179*H179</f>
        <v>0.038690600000000006</v>
      </c>
      <c r="S179" s="170">
        <v>0</v>
      </c>
      <c r="T179" s="171">
        <f>S179*H179</f>
        <v>0</v>
      </c>
      <c r="AR179" s="18" t="s">
        <v>163</v>
      </c>
      <c r="AT179" s="18" t="s">
        <v>158</v>
      </c>
      <c r="AU179" s="18" t="s">
        <v>77</v>
      </c>
      <c r="AY179" s="18" t="s">
        <v>156</v>
      </c>
      <c r="BE179" s="172">
        <f>IF(N179="základní",J179,0)</f>
        <v>0</v>
      </c>
      <c r="BF179" s="172">
        <f>IF(N179="snížená",J179,0)</f>
        <v>0</v>
      </c>
      <c r="BG179" s="172">
        <f>IF(N179="zákl. přenesená",J179,0)</f>
        <v>0</v>
      </c>
      <c r="BH179" s="172">
        <f>IF(N179="sníž. přenesená",J179,0)</f>
        <v>0</v>
      </c>
      <c r="BI179" s="172">
        <f>IF(N179="nulová",J179,0)</f>
        <v>0</v>
      </c>
      <c r="BJ179" s="18" t="s">
        <v>26</v>
      </c>
      <c r="BK179" s="172">
        <f>ROUND(I179*H179,2)</f>
        <v>0</v>
      </c>
      <c r="BL179" s="18" t="s">
        <v>163</v>
      </c>
      <c r="BM179" s="18" t="s">
        <v>252</v>
      </c>
    </row>
    <row r="180" spans="2:47" s="1" customFormat="1" ht="24">
      <c r="B180" s="35"/>
      <c r="D180" s="173" t="s">
        <v>165</v>
      </c>
      <c r="F180" s="174" t="s">
        <v>253</v>
      </c>
      <c r="I180" s="134"/>
      <c r="L180" s="35"/>
      <c r="M180" s="64"/>
      <c r="N180" s="36"/>
      <c r="O180" s="36"/>
      <c r="P180" s="36"/>
      <c r="Q180" s="36"/>
      <c r="R180" s="36"/>
      <c r="S180" s="36"/>
      <c r="T180" s="65"/>
      <c r="AT180" s="18" t="s">
        <v>165</v>
      </c>
      <c r="AU180" s="18" t="s">
        <v>77</v>
      </c>
    </row>
    <row r="181" spans="2:51" s="11" customFormat="1" ht="12">
      <c r="B181" s="175"/>
      <c r="D181" s="173" t="s">
        <v>167</v>
      </c>
      <c r="E181" s="184" t="s">
        <v>19</v>
      </c>
      <c r="F181" s="185" t="s">
        <v>254</v>
      </c>
      <c r="H181" s="186">
        <v>352.413</v>
      </c>
      <c r="I181" s="180"/>
      <c r="L181" s="175"/>
      <c r="M181" s="181"/>
      <c r="N181" s="182"/>
      <c r="O181" s="182"/>
      <c r="P181" s="182"/>
      <c r="Q181" s="182"/>
      <c r="R181" s="182"/>
      <c r="S181" s="182"/>
      <c r="T181" s="183"/>
      <c r="AT181" s="184" t="s">
        <v>167</v>
      </c>
      <c r="AU181" s="184" t="s">
        <v>77</v>
      </c>
      <c r="AV181" s="11" t="s">
        <v>77</v>
      </c>
      <c r="AW181" s="11" t="s">
        <v>35</v>
      </c>
      <c r="AX181" s="11" t="s">
        <v>71</v>
      </c>
      <c r="AY181" s="184" t="s">
        <v>156</v>
      </c>
    </row>
    <row r="182" spans="2:51" s="11" customFormat="1" ht="12">
      <c r="B182" s="175"/>
      <c r="D182" s="173" t="s">
        <v>167</v>
      </c>
      <c r="E182" s="184" t="s">
        <v>19</v>
      </c>
      <c r="F182" s="185" t="s">
        <v>248</v>
      </c>
      <c r="H182" s="186">
        <v>34.493</v>
      </c>
      <c r="I182" s="180"/>
      <c r="L182" s="175"/>
      <c r="M182" s="181"/>
      <c r="N182" s="182"/>
      <c r="O182" s="182"/>
      <c r="P182" s="182"/>
      <c r="Q182" s="182"/>
      <c r="R182" s="182"/>
      <c r="S182" s="182"/>
      <c r="T182" s="183"/>
      <c r="AT182" s="184" t="s">
        <v>167</v>
      </c>
      <c r="AU182" s="184" t="s">
        <v>77</v>
      </c>
      <c r="AV182" s="11" t="s">
        <v>77</v>
      </c>
      <c r="AW182" s="11" t="s">
        <v>35</v>
      </c>
      <c r="AX182" s="11" t="s">
        <v>71</v>
      </c>
      <c r="AY182" s="184" t="s">
        <v>156</v>
      </c>
    </row>
    <row r="183" spans="2:51" s="12" customFormat="1" ht="12">
      <c r="B183" s="187"/>
      <c r="D183" s="176" t="s">
        <v>167</v>
      </c>
      <c r="E183" s="188" t="s">
        <v>19</v>
      </c>
      <c r="F183" s="189" t="s">
        <v>182</v>
      </c>
      <c r="H183" s="190">
        <v>386.906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95" t="s">
        <v>167</v>
      </c>
      <c r="AU183" s="195" t="s">
        <v>77</v>
      </c>
      <c r="AV183" s="12" t="s">
        <v>163</v>
      </c>
      <c r="AW183" s="12" t="s">
        <v>35</v>
      </c>
      <c r="AX183" s="12" t="s">
        <v>26</v>
      </c>
      <c r="AY183" s="195" t="s">
        <v>156</v>
      </c>
    </row>
    <row r="184" spans="2:65" s="1" customFormat="1" ht="20.25" customHeight="1">
      <c r="B184" s="160"/>
      <c r="C184" s="200" t="s">
        <v>255</v>
      </c>
      <c r="D184" s="200" t="s">
        <v>256</v>
      </c>
      <c r="E184" s="201" t="s">
        <v>257</v>
      </c>
      <c r="F184" s="202" t="s">
        <v>258</v>
      </c>
      <c r="G184" s="203" t="s">
        <v>161</v>
      </c>
      <c r="H184" s="204">
        <v>444.942</v>
      </c>
      <c r="I184" s="205"/>
      <c r="J184" s="206">
        <f>ROUND(I184*H184,2)</f>
        <v>0</v>
      </c>
      <c r="K184" s="202" t="s">
        <v>162</v>
      </c>
      <c r="L184" s="207"/>
      <c r="M184" s="208" t="s">
        <v>19</v>
      </c>
      <c r="N184" s="209" t="s">
        <v>42</v>
      </c>
      <c r="O184" s="36"/>
      <c r="P184" s="170">
        <f>O184*H184</f>
        <v>0</v>
      </c>
      <c r="Q184" s="170">
        <v>0.0005</v>
      </c>
      <c r="R184" s="170">
        <f>Q184*H184</f>
        <v>0.222471</v>
      </c>
      <c r="S184" s="170">
        <v>0</v>
      </c>
      <c r="T184" s="171">
        <f>S184*H184</f>
        <v>0</v>
      </c>
      <c r="AR184" s="18" t="s">
        <v>209</v>
      </c>
      <c r="AT184" s="18" t="s">
        <v>256</v>
      </c>
      <c r="AU184" s="18" t="s">
        <v>77</v>
      </c>
      <c r="AY184" s="18" t="s">
        <v>156</v>
      </c>
      <c r="BE184" s="172">
        <f>IF(N184="základní",J184,0)</f>
        <v>0</v>
      </c>
      <c r="BF184" s="172">
        <f>IF(N184="snížená",J184,0)</f>
        <v>0</v>
      </c>
      <c r="BG184" s="172">
        <f>IF(N184="zákl. přenesená",J184,0)</f>
        <v>0</v>
      </c>
      <c r="BH184" s="172">
        <f>IF(N184="sníž. přenesená",J184,0)</f>
        <v>0</v>
      </c>
      <c r="BI184" s="172">
        <f>IF(N184="nulová",J184,0)</f>
        <v>0</v>
      </c>
      <c r="BJ184" s="18" t="s">
        <v>26</v>
      </c>
      <c r="BK184" s="172">
        <f>ROUND(I184*H184,2)</f>
        <v>0</v>
      </c>
      <c r="BL184" s="18" t="s">
        <v>163</v>
      </c>
      <c r="BM184" s="18" t="s">
        <v>259</v>
      </c>
    </row>
    <row r="185" spans="2:47" s="1" customFormat="1" ht="36">
      <c r="B185" s="35"/>
      <c r="D185" s="173" t="s">
        <v>165</v>
      </c>
      <c r="F185" s="174" t="s">
        <v>260</v>
      </c>
      <c r="I185" s="134"/>
      <c r="L185" s="35"/>
      <c r="M185" s="64"/>
      <c r="N185" s="36"/>
      <c r="O185" s="36"/>
      <c r="P185" s="36"/>
      <c r="Q185" s="36"/>
      <c r="R185" s="36"/>
      <c r="S185" s="36"/>
      <c r="T185" s="65"/>
      <c r="AT185" s="18" t="s">
        <v>165</v>
      </c>
      <c r="AU185" s="18" t="s">
        <v>77</v>
      </c>
    </row>
    <row r="186" spans="2:51" s="11" customFormat="1" ht="12">
      <c r="B186" s="175"/>
      <c r="D186" s="176" t="s">
        <v>167</v>
      </c>
      <c r="E186" s="177" t="s">
        <v>19</v>
      </c>
      <c r="F186" s="178" t="s">
        <v>261</v>
      </c>
      <c r="H186" s="179">
        <v>444.942</v>
      </c>
      <c r="I186" s="180"/>
      <c r="L186" s="175"/>
      <c r="M186" s="181"/>
      <c r="N186" s="182"/>
      <c r="O186" s="182"/>
      <c r="P186" s="182"/>
      <c r="Q186" s="182"/>
      <c r="R186" s="182"/>
      <c r="S186" s="182"/>
      <c r="T186" s="183"/>
      <c r="AT186" s="184" t="s">
        <v>167</v>
      </c>
      <c r="AU186" s="184" t="s">
        <v>77</v>
      </c>
      <c r="AV186" s="11" t="s">
        <v>77</v>
      </c>
      <c r="AW186" s="11" t="s">
        <v>35</v>
      </c>
      <c r="AX186" s="11" t="s">
        <v>26</v>
      </c>
      <c r="AY186" s="184" t="s">
        <v>156</v>
      </c>
    </row>
    <row r="187" spans="2:65" s="1" customFormat="1" ht="28.5" customHeight="1">
      <c r="B187" s="160"/>
      <c r="C187" s="161" t="s">
        <v>262</v>
      </c>
      <c r="D187" s="161" t="s">
        <v>158</v>
      </c>
      <c r="E187" s="162" t="s">
        <v>263</v>
      </c>
      <c r="F187" s="163" t="s">
        <v>264</v>
      </c>
      <c r="G187" s="164" t="s">
        <v>161</v>
      </c>
      <c r="H187" s="165">
        <v>386.906</v>
      </c>
      <c r="I187" s="166"/>
      <c r="J187" s="167">
        <f>ROUND(I187*H187,2)</f>
        <v>0</v>
      </c>
      <c r="K187" s="163" t="s">
        <v>162</v>
      </c>
      <c r="L187" s="35"/>
      <c r="M187" s="168" t="s">
        <v>19</v>
      </c>
      <c r="N187" s="169" t="s">
        <v>42</v>
      </c>
      <c r="O187" s="36"/>
      <c r="P187" s="170">
        <f>O187*H187</f>
        <v>0</v>
      </c>
      <c r="Q187" s="170">
        <v>0</v>
      </c>
      <c r="R187" s="170">
        <f>Q187*H187</f>
        <v>0</v>
      </c>
      <c r="S187" s="170">
        <v>0</v>
      </c>
      <c r="T187" s="171">
        <f>S187*H187</f>
        <v>0</v>
      </c>
      <c r="AR187" s="18" t="s">
        <v>163</v>
      </c>
      <c r="AT187" s="18" t="s">
        <v>158</v>
      </c>
      <c r="AU187" s="18" t="s">
        <v>77</v>
      </c>
      <c r="AY187" s="18" t="s">
        <v>156</v>
      </c>
      <c r="BE187" s="172">
        <f>IF(N187="základní",J187,0)</f>
        <v>0</v>
      </c>
      <c r="BF187" s="172">
        <f>IF(N187="snížená",J187,0)</f>
        <v>0</v>
      </c>
      <c r="BG187" s="172">
        <f>IF(N187="zákl. přenesená",J187,0)</f>
        <v>0</v>
      </c>
      <c r="BH187" s="172">
        <f>IF(N187="sníž. přenesená",J187,0)</f>
        <v>0</v>
      </c>
      <c r="BI187" s="172">
        <f>IF(N187="nulová",J187,0)</f>
        <v>0</v>
      </c>
      <c r="BJ187" s="18" t="s">
        <v>26</v>
      </c>
      <c r="BK187" s="172">
        <f>ROUND(I187*H187,2)</f>
        <v>0</v>
      </c>
      <c r="BL187" s="18" t="s">
        <v>163</v>
      </c>
      <c r="BM187" s="18" t="s">
        <v>265</v>
      </c>
    </row>
    <row r="188" spans="2:47" s="1" customFormat="1" ht="24">
      <c r="B188" s="35"/>
      <c r="D188" s="173" t="s">
        <v>165</v>
      </c>
      <c r="F188" s="174" t="s">
        <v>266</v>
      </c>
      <c r="I188" s="134"/>
      <c r="L188" s="35"/>
      <c r="M188" s="64"/>
      <c r="N188" s="36"/>
      <c r="O188" s="36"/>
      <c r="P188" s="36"/>
      <c r="Q188" s="36"/>
      <c r="R188" s="36"/>
      <c r="S188" s="36"/>
      <c r="T188" s="65"/>
      <c r="AT188" s="18" t="s">
        <v>165</v>
      </c>
      <c r="AU188" s="18" t="s">
        <v>77</v>
      </c>
    </row>
    <row r="189" spans="2:51" s="11" customFormat="1" ht="12">
      <c r="B189" s="175"/>
      <c r="D189" s="173" t="s">
        <v>167</v>
      </c>
      <c r="E189" s="184" t="s">
        <v>19</v>
      </c>
      <c r="F189" s="185" t="s">
        <v>247</v>
      </c>
      <c r="H189" s="186">
        <v>352.413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84" t="s">
        <v>167</v>
      </c>
      <c r="AU189" s="184" t="s">
        <v>77</v>
      </c>
      <c r="AV189" s="11" t="s">
        <v>77</v>
      </c>
      <c r="AW189" s="11" t="s">
        <v>35</v>
      </c>
      <c r="AX189" s="11" t="s">
        <v>71</v>
      </c>
      <c r="AY189" s="184" t="s">
        <v>156</v>
      </c>
    </row>
    <row r="190" spans="2:51" s="11" customFormat="1" ht="12">
      <c r="B190" s="175"/>
      <c r="D190" s="173" t="s">
        <v>167</v>
      </c>
      <c r="E190" s="184" t="s">
        <v>19</v>
      </c>
      <c r="F190" s="185" t="s">
        <v>248</v>
      </c>
      <c r="H190" s="186">
        <v>34.493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84" t="s">
        <v>167</v>
      </c>
      <c r="AU190" s="184" t="s">
        <v>77</v>
      </c>
      <c r="AV190" s="11" t="s">
        <v>77</v>
      </c>
      <c r="AW190" s="11" t="s">
        <v>35</v>
      </c>
      <c r="AX190" s="11" t="s">
        <v>71</v>
      </c>
      <c r="AY190" s="184" t="s">
        <v>156</v>
      </c>
    </row>
    <row r="191" spans="2:51" s="12" customFormat="1" ht="12">
      <c r="B191" s="187"/>
      <c r="D191" s="176" t="s">
        <v>167</v>
      </c>
      <c r="E191" s="188" t="s">
        <v>19</v>
      </c>
      <c r="F191" s="189" t="s">
        <v>182</v>
      </c>
      <c r="H191" s="190">
        <v>386.906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95" t="s">
        <v>167</v>
      </c>
      <c r="AU191" s="195" t="s">
        <v>77</v>
      </c>
      <c r="AV191" s="12" t="s">
        <v>163</v>
      </c>
      <c r="AW191" s="12" t="s">
        <v>35</v>
      </c>
      <c r="AX191" s="12" t="s">
        <v>26</v>
      </c>
      <c r="AY191" s="195" t="s">
        <v>156</v>
      </c>
    </row>
    <row r="192" spans="2:65" s="1" customFormat="1" ht="20.25" customHeight="1">
      <c r="B192" s="160"/>
      <c r="C192" s="161" t="s">
        <v>267</v>
      </c>
      <c r="D192" s="161" t="s">
        <v>158</v>
      </c>
      <c r="E192" s="162" t="s">
        <v>268</v>
      </c>
      <c r="F192" s="163" t="s">
        <v>269</v>
      </c>
      <c r="G192" s="164" t="s">
        <v>185</v>
      </c>
      <c r="H192" s="165">
        <v>17.904</v>
      </c>
      <c r="I192" s="166"/>
      <c r="J192" s="167">
        <f>ROUND(I192*H192,2)</f>
        <v>0</v>
      </c>
      <c r="K192" s="163" t="s">
        <v>162</v>
      </c>
      <c r="L192" s="35"/>
      <c r="M192" s="168" t="s">
        <v>19</v>
      </c>
      <c r="N192" s="169" t="s">
        <v>42</v>
      </c>
      <c r="O192" s="36"/>
      <c r="P192" s="170">
        <f>O192*H192</f>
        <v>0</v>
      </c>
      <c r="Q192" s="170">
        <v>2.45329</v>
      </c>
      <c r="R192" s="170">
        <f>Q192*H192</f>
        <v>43.92370416</v>
      </c>
      <c r="S192" s="170">
        <v>0</v>
      </c>
      <c r="T192" s="171">
        <f>S192*H192</f>
        <v>0</v>
      </c>
      <c r="AR192" s="18" t="s">
        <v>163</v>
      </c>
      <c r="AT192" s="18" t="s">
        <v>158</v>
      </c>
      <c r="AU192" s="18" t="s">
        <v>77</v>
      </c>
      <c r="AY192" s="18" t="s">
        <v>156</v>
      </c>
      <c r="BE192" s="172">
        <f>IF(N192="základní",J192,0)</f>
        <v>0</v>
      </c>
      <c r="BF192" s="172">
        <f>IF(N192="snížená",J192,0)</f>
        <v>0</v>
      </c>
      <c r="BG192" s="172">
        <f>IF(N192="zákl. přenesená",J192,0)</f>
        <v>0</v>
      </c>
      <c r="BH192" s="172">
        <f>IF(N192="sníž. přenesená",J192,0)</f>
        <v>0</v>
      </c>
      <c r="BI192" s="172">
        <f>IF(N192="nulová",J192,0)</f>
        <v>0</v>
      </c>
      <c r="BJ192" s="18" t="s">
        <v>26</v>
      </c>
      <c r="BK192" s="172">
        <f>ROUND(I192*H192,2)</f>
        <v>0</v>
      </c>
      <c r="BL192" s="18" t="s">
        <v>163</v>
      </c>
      <c r="BM192" s="18" t="s">
        <v>270</v>
      </c>
    </row>
    <row r="193" spans="2:47" s="1" customFormat="1" ht="24">
      <c r="B193" s="35"/>
      <c r="D193" s="173" t="s">
        <v>165</v>
      </c>
      <c r="F193" s="174" t="s">
        <v>271</v>
      </c>
      <c r="I193" s="134"/>
      <c r="L193" s="35"/>
      <c r="M193" s="64"/>
      <c r="N193" s="36"/>
      <c r="O193" s="36"/>
      <c r="P193" s="36"/>
      <c r="Q193" s="36"/>
      <c r="R193" s="36"/>
      <c r="S193" s="36"/>
      <c r="T193" s="65"/>
      <c r="AT193" s="18" t="s">
        <v>165</v>
      </c>
      <c r="AU193" s="18" t="s">
        <v>77</v>
      </c>
    </row>
    <row r="194" spans="2:51" s="11" customFormat="1" ht="12">
      <c r="B194" s="175"/>
      <c r="D194" s="173" t="s">
        <v>167</v>
      </c>
      <c r="E194" s="184" t="s">
        <v>19</v>
      </c>
      <c r="F194" s="185" t="s">
        <v>272</v>
      </c>
      <c r="H194" s="186">
        <v>1.899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84" t="s">
        <v>167</v>
      </c>
      <c r="AU194" s="184" t="s">
        <v>77</v>
      </c>
      <c r="AV194" s="11" t="s">
        <v>77</v>
      </c>
      <c r="AW194" s="11" t="s">
        <v>35</v>
      </c>
      <c r="AX194" s="11" t="s">
        <v>71</v>
      </c>
      <c r="AY194" s="184" t="s">
        <v>156</v>
      </c>
    </row>
    <row r="195" spans="2:51" s="11" customFormat="1" ht="12">
      <c r="B195" s="175"/>
      <c r="D195" s="173" t="s">
        <v>167</v>
      </c>
      <c r="E195" s="184" t="s">
        <v>19</v>
      </c>
      <c r="F195" s="185" t="s">
        <v>273</v>
      </c>
      <c r="H195" s="186">
        <v>1.503</v>
      </c>
      <c r="I195" s="180"/>
      <c r="L195" s="175"/>
      <c r="M195" s="181"/>
      <c r="N195" s="182"/>
      <c r="O195" s="182"/>
      <c r="P195" s="182"/>
      <c r="Q195" s="182"/>
      <c r="R195" s="182"/>
      <c r="S195" s="182"/>
      <c r="T195" s="183"/>
      <c r="AT195" s="184" t="s">
        <v>167</v>
      </c>
      <c r="AU195" s="184" t="s">
        <v>77</v>
      </c>
      <c r="AV195" s="11" t="s">
        <v>77</v>
      </c>
      <c r="AW195" s="11" t="s">
        <v>35</v>
      </c>
      <c r="AX195" s="11" t="s">
        <v>71</v>
      </c>
      <c r="AY195" s="184" t="s">
        <v>156</v>
      </c>
    </row>
    <row r="196" spans="2:51" s="11" customFormat="1" ht="36">
      <c r="B196" s="175"/>
      <c r="D196" s="173" t="s">
        <v>167</v>
      </c>
      <c r="E196" s="184" t="s">
        <v>19</v>
      </c>
      <c r="F196" s="185" t="s">
        <v>274</v>
      </c>
      <c r="H196" s="186">
        <v>11.417</v>
      </c>
      <c r="I196" s="180"/>
      <c r="L196" s="175"/>
      <c r="M196" s="181"/>
      <c r="N196" s="182"/>
      <c r="O196" s="182"/>
      <c r="P196" s="182"/>
      <c r="Q196" s="182"/>
      <c r="R196" s="182"/>
      <c r="S196" s="182"/>
      <c r="T196" s="183"/>
      <c r="AT196" s="184" t="s">
        <v>167</v>
      </c>
      <c r="AU196" s="184" t="s">
        <v>77</v>
      </c>
      <c r="AV196" s="11" t="s">
        <v>77</v>
      </c>
      <c r="AW196" s="11" t="s">
        <v>35</v>
      </c>
      <c r="AX196" s="11" t="s">
        <v>71</v>
      </c>
      <c r="AY196" s="184" t="s">
        <v>156</v>
      </c>
    </row>
    <row r="197" spans="2:51" s="11" customFormat="1" ht="12">
      <c r="B197" s="175"/>
      <c r="D197" s="173" t="s">
        <v>167</v>
      </c>
      <c r="E197" s="184" t="s">
        <v>19</v>
      </c>
      <c r="F197" s="185" t="s">
        <v>190</v>
      </c>
      <c r="H197" s="186">
        <v>3.085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84" t="s">
        <v>167</v>
      </c>
      <c r="AU197" s="184" t="s">
        <v>77</v>
      </c>
      <c r="AV197" s="11" t="s">
        <v>77</v>
      </c>
      <c r="AW197" s="11" t="s">
        <v>35</v>
      </c>
      <c r="AX197" s="11" t="s">
        <v>71</v>
      </c>
      <c r="AY197" s="184" t="s">
        <v>156</v>
      </c>
    </row>
    <row r="198" spans="2:51" s="12" customFormat="1" ht="12">
      <c r="B198" s="187"/>
      <c r="D198" s="176" t="s">
        <v>167</v>
      </c>
      <c r="E198" s="188" t="s">
        <v>19</v>
      </c>
      <c r="F198" s="189" t="s">
        <v>182</v>
      </c>
      <c r="H198" s="190">
        <v>17.904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95" t="s">
        <v>167</v>
      </c>
      <c r="AU198" s="195" t="s">
        <v>77</v>
      </c>
      <c r="AV198" s="12" t="s">
        <v>163</v>
      </c>
      <c r="AW198" s="12" t="s">
        <v>35</v>
      </c>
      <c r="AX198" s="12" t="s">
        <v>26</v>
      </c>
      <c r="AY198" s="195" t="s">
        <v>156</v>
      </c>
    </row>
    <row r="199" spans="2:65" s="1" customFormat="1" ht="20.25" customHeight="1">
      <c r="B199" s="160"/>
      <c r="C199" s="161" t="s">
        <v>275</v>
      </c>
      <c r="D199" s="161" t="s">
        <v>158</v>
      </c>
      <c r="E199" s="162" t="s">
        <v>276</v>
      </c>
      <c r="F199" s="163" t="s">
        <v>277</v>
      </c>
      <c r="G199" s="164" t="s">
        <v>161</v>
      </c>
      <c r="H199" s="165">
        <v>99.711</v>
      </c>
      <c r="I199" s="166"/>
      <c r="J199" s="167">
        <f>ROUND(I199*H199,2)</f>
        <v>0</v>
      </c>
      <c r="K199" s="163" t="s">
        <v>162</v>
      </c>
      <c r="L199" s="35"/>
      <c r="M199" s="168" t="s">
        <v>19</v>
      </c>
      <c r="N199" s="169" t="s">
        <v>42</v>
      </c>
      <c r="O199" s="36"/>
      <c r="P199" s="170">
        <f>O199*H199</f>
        <v>0</v>
      </c>
      <c r="Q199" s="170">
        <v>0.00103</v>
      </c>
      <c r="R199" s="170">
        <f>Q199*H199</f>
        <v>0.10270233000000001</v>
      </c>
      <c r="S199" s="170">
        <v>0</v>
      </c>
      <c r="T199" s="171">
        <f>S199*H199</f>
        <v>0</v>
      </c>
      <c r="AR199" s="18" t="s">
        <v>163</v>
      </c>
      <c r="AT199" s="18" t="s">
        <v>158</v>
      </c>
      <c r="AU199" s="18" t="s">
        <v>77</v>
      </c>
      <c r="AY199" s="18" t="s">
        <v>156</v>
      </c>
      <c r="BE199" s="172">
        <f>IF(N199="základní",J199,0)</f>
        <v>0</v>
      </c>
      <c r="BF199" s="172">
        <f>IF(N199="snížená",J199,0)</f>
        <v>0</v>
      </c>
      <c r="BG199" s="172">
        <f>IF(N199="zákl. přenesená",J199,0)</f>
        <v>0</v>
      </c>
      <c r="BH199" s="172">
        <f>IF(N199="sníž. přenesená",J199,0)</f>
        <v>0</v>
      </c>
      <c r="BI199" s="172">
        <f>IF(N199="nulová",J199,0)</f>
        <v>0</v>
      </c>
      <c r="BJ199" s="18" t="s">
        <v>26</v>
      </c>
      <c r="BK199" s="172">
        <f>ROUND(I199*H199,2)</f>
        <v>0</v>
      </c>
      <c r="BL199" s="18" t="s">
        <v>163</v>
      </c>
      <c r="BM199" s="18" t="s">
        <v>278</v>
      </c>
    </row>
    <row r="200" spans="2:47" s="1" customFormat="1" ht="36">
      <c r="B200" s="35"/>
      <c r="D200" s="173" t="s">
        <v>165</v>
      </c>
      <c r="F200" s="174" t="s">
        <v>279</v>
      </c>
      <c r="I200" s="134"/>
      <c r="L200" s="35"/>
      <c r="M200" s="64"/>
      <c r="N200" s="36"/>
      <c r="O200" s="36"/>
      <c r="P200" s="36"/>
      <c r="Q200" s="36"/>
      <c r="R200" s="36"/>
      <c r="S200" s="36"/>
      <c r="T200" s="65"/>
      <c r="AT200" s="18" t="s">
        <v>165</v>
      </c>
      <c r="AU200" s="18" t="s">
        <v>77</v>
      </c>
    </row>
    <row r="201" spans="2:51" s="11" customFormat="1" ht="12">
      <c r="B201" s="175"/>
      <c r="D201" s="173" t="s">
        <v>167</v>
      </c>
      <c r="E201" s="184" t="s">
        <v>19</v>
      </c>
      <c r="F201" s="185" t="s">
        <v>280</v>
      </c>
      <c r="H201" s="186">
        <v>12.66</v>
      </c>
      <c r="I201" s="180"/>
      <c r="L201" s="175"/>
      <c r="M201" s="181"/>
      <c r="N201" s="182"/>
      <c r="O201" s="182"/>
      <c r="P201" s="182"/>
      <c r="Q201" s="182"/>
      <c r="R201" s="182"/>
      <c r="S201" s="182"/>
      <c r="T201" s="183"/>
      <c r="AT201" s="184" t="s">
        <v>167</v>
      </c>
      <c r="AU201" s="184" t="s">
        <v>77</v>
      </c>
      <c r="AV201" s="11" t="s">
        <v>77</v>
      </c>
      <c r="AW201" s="11" t="s">
        <v>35</v>
      </c>
      <c r="AX201" s="11" t="s">
        <v>71</v>
      </c>
      <c r="AY201" s="184" t="s">
        <v>156</v>
      </c>
    </row>
    <row r="202" spans="2:51" s="11" customFormat="1" ht="12">
      <c r="B202" s="175"/>
      <c r="D202" s="173" t="s">
        <v>167</v>
      </c>
      <c r="E202" s="184" t="s">
        <v>19</v>
      </c>
      <c r="F202" s="185" t="s">
        <v>281</v>
      </c>
      <c r="H202" s="186">
        <v>10.023</v>
      </c>
      <c r="I202" s="180"/>
      <c r="L202" s="175"/>
      <c r="M202" s="181"/>
      <c r="N202" s="182"/>
      <c r="O202" s="182"/>
      <c r="P202" s="182"/>
      <c r="Q202" s="182"/>
      <c r="R202" s="182"/>
      <c r="S202" s="182"/>
      <c r="T202" s="183"/>
      <c r="AT202" s="184" t="s">
        <v>167</v>
      </c>
      <c r="AU202" s="184" t="s">
        <v>77</v>
      </c>
      <c r="AV202" s="11" t="s">
        <v>77</v>
      </c>
      <c r="AW202" s="11" t="s">
        <v>35</v>
      </c>
      <c r="AX202" s="11" t="s">
        <v>71</v>
      </c>
      <c r="AY202" s="184" t="s">
        <v>156</v>
      </c>
    </row>
    <row r="203" spans="2:51" s="11" customFormat="1" ht="12">
      <c r="B203" s="175"/>
      <c r="D203" s="173" t="s">
        <v>167</v>
      </c>
      <c r="E203" s="184" t="s">
        <v>19</v>
      </c>
      <c r="F203" s="185" t="s">
        <v>282</v>
      </c>
      <c r="H203" s="186">
        <v>62.672</v>
      </c>
      <c r="I203" s="180"/>
      <c r="L203" s="175"/>
      <c r="M203" s="181"/>
      <c r="N203" s="182"/>
      <c r="O203" s="182"/>
      <c r="P203" s="182"/>
      <c r="Q203" s="182"/>
      <c r="R203" s="182"/>
      <c r="S203" s="182"/>
      <c r="T203" s="183"/>
      <c r="AT203" s="184" t="s">
        <v>167</v>
      </c>
      <c r="AU203" s="184" t="s">
        <v>77</v>
      </c>
      <c r="AV203" s="11" t="s">
        <v>77</v>
      </c>
      <c r="AW203" s="11" t="s">
        <v>35</v>
      </c>
      <c r="AX203" s="11" t="s">
        <v>71</v>
      </c>
      <c r="AY203" s="184" t="s">
        <v>156</v>
      </c>
    </row>
    <row r="204" spans="2:51" s="11" customFormat="1" ht="12">
      <c r="B204" s="175"/>
      <c r="D204" s="173" t="s">
        <v>167</v>
      </c>
      <c r="E204" s="184" t="s">
        <v>19</v>
      </c>
      <c r="F204" s="185" t="s">
        <v>283</v>
      </c>
      <c r="H204" s="186">
        <v>14.356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84" t="s">
        <v>167</v>
      </c>
      <c r="AU204" s="184" t="s">
        <v>77</v>
      </c>
      <c r="AV204" s="11" t="s">
        <v>77</v>
      </c>
      <c r="AW204" s="11" t="s">
        <v>35</v>
      </c>
      <c r="AX204" s="11" t="s">
        <v>71</v>
      </c>
      <c r="AY204" s="184" t="s">
        <v>156</v>
      </c>
    </row>
    <row r="205" spans="2:51" s="12" customFormat="1" ht="12">
      <c r="B205" s="187"/>
      <c r="D205" s="176" t="s">
        <v>167</v>
      </c>
      <c r="E205" s="188" t="s">
        <v>19</v>
      </c>
      <c r="F205" s="189" t="s">
        <v>182</v>
      </c>
      <c r="H205" s="190">
        <v>99.711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95" t="s">
        <v>167</v>
      </c>
      <c r="AU205" s="195" t="s">
        <v>77</v>
      </c>
      <c r="AV205" s="12" t="s">
        <v>163</v>
      </c>
      <c r="AW205" s="12" t="s">
        <v>35</v>
      </c>
      <c r="AX205" s="12" t="s">
        <v>26</v>
      </c>
      <c r="AY205" s="195" t="s">
        <v>156</v>
      </c>
    </row>
    <row r="206" spans="2:65" s="1" customFormat="1" ht="20.25" customHeight="1">
      <c r="B206" s="160"/>
      <c r="C206" s="161" t="s">
        <v>284</v>
      </c>
      <c r="D206" s="161" t="s">
        <v>158</v>
      </c>
      <c r="E206" s="162" t="s">
        <v>285</v>
      </c>
      <c r="F206" s="163" t="s">
        <v>286</v>
      </c>
      <c r="G206" s="164" t="s">
        <v>161</v>
      </c>
      <c r="H206" s="165">
        <v>99.711</v>
      </c>
      <c r="I206" s="166"/>
      <c r="J206" s="167">
        <f>ROUND(I206*H206,2)</f>
        <v>0</v>
      </c>
      <c r="K206" s="163" t="s">
        <v>162</v>
      </c>
      <c r="L206" s="35"/>
      <c r="M206" s="168" t="s">
        <v>19</v>
      </c>
      <c r="N206" s="169" t="s">
        <v>42</v>
      </c>
      <c r="O206" s="36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AR206" s="18" t="s">
        <v>163</v>
      </c>
      <c r="AT206" s="18" t="s">
        <v>158</v>
      </c>
      <c r="AU206" s="18" t="s">
        <v>77</v>
      </c>
      <c r="AY206" s="18" t="s">
        <v>156</v>
      </c>
      <c r="BE206" s="172">
        <f>IF(N206="základní",J206,0)</f>
        <v>0</v>
      </c>
      <c r="BF206" s="172">
        <f>IF(N206="snížená",J206,0)</f>
        <v>0</v>
      </c>
      <c r="BG206" s="172">
        <f>IF(N206="zákl. přenesená",J206,0)</f>
        <v>0</v>
      </c>
      <c r="BH206" s="172">
        <f>IF(N206="sníž. přenesená",J206,0)</f>
        <v>0</v>
      </c>
      <c r="BI206" s="172">
        <f>IF(N206="nulová",J206,0)</f>
        <v>0</v>
      </c>
      <c r="BJ206" s="18" t="s">
        <v>26</v>
      </c>
      <c r="BK206" s="172">
        <f>ROUND(I206*H206,2)</f>
        <v>0</v>
      </c>
      <c r="BL206" s="18" t="s">
        <v>163</v>
      </c>
      <c r="BM206" s="18" t="s">
        <v>287</v>
      </c>
    </row>
    <row r="207" spans="2:47" s="1" customFormat="1" ht="36">
      <c r="B207" s="35"/>
      <c r="D207" s="176" t="s">
        <v>165</v>
      </c>
      <c r="F207" s="196" t="s">
        <v>288</v>
      </c>
      <c r="I207" s="134"/>
      <c r="L207" s="35"/>
      <c r="M207" s="64"/>
      <c r="N207" s="36"/>
      <c r="O207" s="36"/>
      <c r="P207" s="36"/>
      <c r="Q207" s="36"/>
      <c r="R207" s="36"/>
      <c r="S207" s="36"/>
      <c r="T207" s="65"/>
      <c r="AT207" s="18" t="s">
        <v>165</v>
      </c>
      <c r="AU207" s="18" t="s">
        <v>77</v>
      </c>
    </row>
    <row r="208" spans="2:65" s="1" customFormat="1" ht="20.25" customHeight="1">
      <c r="B208" s="160"/>
      <c r="C208" s="161" t="s">
        <v>7</v>
      </c>
      <c r="D208" s="161" t="s">
        <v>158</v>
      </c>
      <c r="E208" s="162" t="s">
        <v>289</v>
      </c>
      <c r="F208" s="163" t="s">
        <v>290</v>
      </c>
      <c r="G208" s="164" t="s">
        <v>232</v>
      </c>
      <c r="H208" s="165">
        <v>1.463</v>
      </c>
      <c r="I208" s="166"/>
      <c r="J208" s="167">
        <f>ROUND(I208*H208,2)</f>
        <v>0</v>
      </c>
      <c r="K208" s="163" t="s">
        <v>162</v>
      </c>
      <c r="L208" s="35"/>
      <c r="M208" s="168" t="s">
        <v>19</v>
      </c>
      <c r="N208" s="169" t="s">
        <v>42</v>
      </c>
      <c r="O208" s="36"/>
      <c r="P208" s="170">
        <f>O208*H208</f>
        <v>0</v>
      </c>
      <c r="Q208" s="170">
        <v>1.06017</v>
      </c>
      <c r="R208" s="170">
        <f>Q208*H208</f>
        <v>1.5510287100000002</v>
      </c>
      <c r="S208" s="170">
        <v>0</v>
      </c>
      <c r="T208" s="171">
        <f>S208*H208</f>
        <v>0</v>
      </c>
      <c r="AR208" s="18" t="s">
        <v>163</v>
      </c>
      <c r="AT208" s="18" t="s">
        <v>158</v>
      </c>
      <c r="AU208" s="18" t="s">
        <v>77</v>
      </c>
      <c r="AY208" s="18" t="s">
        <v>156</v>
      </c>
      <c r="BE208" s="172">
        <f>IF(N208="základní",J208,0)</f>
        <v>0</v>
      </c>
      <c r="BF208" s="172">
        <f>IF(N208="snížená",J208,0)</f>
        <v>0</v>
      </c>
      <c r="BG208" s="172">
        <f>IF(N208="zákl. přenesená",J208,0)</f>
        <v>0</v>
      </c>
      <c r="BH208" s="172">
        <f>IF(N208="sníž. přenesená",J208,0)</f>
        <v>0</v>
      </c>
      <c r="BI208" s="172">
        <f>IF(N208="nulová",J208,0)</f>
        <v>0</v>
      </c>
      <c r="BJ208" s="18" t="s">
        <v>26</v>
      </c>
      <c r="BK208" s="172">
        <f>ROUND(I208*H208,2)</f>
        <v>0</v>
      </c>
      <c r="BL208" s="18" t="s">
        <v>163</v>
      </c>
      <c r="BM208" s="18" t="s">
        <v>291</v>
      </c>
    </row>
    <row r="209" spans="2:47" s="1" customFormat="1" ht="12">
      <c r="B209" s="35"/>
      <c r="D209" s="173" t="s">
        <v>165</v>
      </c>
      <c r="F209" s="174" t="s">
        <v>292</v>
      </c>
      <c r="I209" s="134"/>
      <c r="L209" s="35"/>
      <c r="M209" s="64"/>
      <c r="N209" s="36"/>
      <c r="O209" s="36"/>
      <c r="P209" s="36"/>
      <c r="Q209" s="36"/>
      <c r="R209" s="36"/>
      <c r="S209" s="36"/>
      <c r="T209" s="65"/>
      <c r="AT209" s="18" t="s">
        <v>165</v>
      </c>
      <c r="AU209" s="18" t="s">
        <v>77</v>
      </c>
    </row>
    <row r="210" spans="2:51" s="11" customFormat="1" ht="12">
      <c r="B210" s="175"/>
      <c r="D210" s="173" t="s">
        <v>167</v>
      </c>
      <c r="E210" s="184" t="s">
        <v>19</v>
      </c>
      <c r="F210" s="185" t="s">
        <v>293</v>
      </c>
      <c r="H210" s="186">
        <v>0.143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84" t="s">
        <v>167</v>
      </c>
      <c r="AU210" s="184" t="s">
        <v>77</v>
      </c>
      <c r="AV210" s="11" t="s">
        <v>77</v>
      </c>
      <c r="AW210" s="11" t="s">
        <v>35</v>
      </c>
      <c r="AX210" s="11" t="s">
        <v>71</v>
      </c>
      <c r="AY210" s="184" t="s">
        <v>156</v>
      </c>
    </row>
    <row r="211" spans="2:51" s="11" customFormat="1" ht="12">
      <c r="B211" s="175"/>
      <c r="D211" s="173" t="s">
        <v>167</v>
      </c>
      <c r="E211" s="184" t="s">
        <v>19</v>
      </c>
      <c r="F211" s="185" t="s">
        <v>294</v>
      </c>
      <c r="H211" s="186">
        <v>0.014</v>
      </c>
      <c r="I211" s="180"/>
      <c r="L211" s="175"/>
      <c r="M211" s="181"/>
      <c r="N211" s="182"/>
      <c r="O211" s="182"/>
      <c r="P211" s="182"/>
      <c r="Q211" s="182"/>
      <c r="R211" s="182"/>
      <c r="S211" s="182"/>
      <c r="T211" s="183"/>
      <c r="AT211" s="184" t="s">
        <v>167</v>
      </c>
      <c r="AU211" s="184" t="s">
        <v>77</v>
      </c>
      <c r="AV211" s="11" t="s">
        <v>77</v>
      </c>
      <c r="AW211" s="11" t="s">
        <v>35</v>
      </c>
      <c r="AX211" s="11" t="s">
        <v>71</v>
      </c>
      <c r="AY211" s="184" t="s">
        <v>156</v>
      </c>
    </row>
    <row r="212" spans="2:51" s="11" customFormat="1" ht="12">
      <c r="B212" s="175"/>
      <c r="D212" s="173" t="s">
        <v>167</v>
      </c>
      <c r="E212" s="184" t="s">
        <v>19</v>
      </c>
      <c r="F212" s="185" t="s">
        <v>295</v>
      </c>
      <c r="H212" s="186">
        <v>1.028</v>
      </c>
      <c r="I212" s="180"/>
      <c r="L212" s="175"/>
      <c r="M212" s="181"/>
      <c r="N212" s="182"/>
      <c r="O212" s="182"/>
      <c r="P212" s="182"/>
      <c r="Q212" s="182"/>
      <c r="R212" s="182"/>
      <c r="S212" s="182"/>
      <c r="T212" s="183"/>
      <c r="AT212" s="184" t="s">
        <v>167</v>
      </c>
      <c r="AU212" s="184" t="s">
        <v>77</v>
      </c>
      <c r="AV212" s="11" t="s">
        <v>77</v>
      </c>
      <c r="AW212" s="11" t="s">
        <v>35</v>
      </c>
      <c r="AX212" s="11" t="s">
        <v>71</v>
      </c>
      <c r="AY212" s="184" t="s">
        <v>156</v>
      </c>
    </row>
    <row r="213" spans="2:51" s="11" customFormat="1" ht="12">
      <c r="B213" s="175"/>
      <c r="D213" s="173" t="s">
        <v>167</v>
      </c>
      <c r="E213" s="184" t="s">
        <v>19</v>
      </c>
      <c r="F213" s="185" t="s">
        <v>296</v>
      </c>
      <c r="H213" s="186">
        <v>0.278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84" t="s">
        <v>167</v>
      </c>
      <c r="AU213" s="184" t="s">
        <v>77</v>
      </c>
      <c r="AV213" s="11" t="s">
        <v>77</v>
      </c>
      <c r="AW213" s="11" t="s">
        <v>35</v>
      </c>
      <c r="AX213" s="11" t="s">
        <v>71</v>
      </c>
      <c r="AY213" s="184" t="s">
        <v>156</v>
      </c>
    </row>
    <row r="214" spans="2:51" s="12" customFormat="1" ht="12">
      <c r="B214" s="187"/>
      <c r="D214" s="176" t="s">
        <v>167</v>
      </c>
      <c r="E214" s="188" t="s">
        <v>19</v>
      </c>
      <c r="F214" s="189" t="s">
        <v>182</v>
      </c>
      <c r="H214" s="190">
        <v>1.463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95" t="s">
        <v>167</v>
      </c>
      <c r="AU214" s="195" t="s">
        <v>77</v>
      </c>
      <c r="AV214" s="12" t="s">
        <v>163</v>
      </c>
      <c r="AW214" s="12" t="s">
        <v>35</v>
      </c>
      <c r="AX214" s="12" t="s">
        <v>26</v>
      </c>
      <c r="AY214" s="195" t="s">
        <v>156</v>
      </c>
    </row>
    <row r="215" spans="2:65" s="1" customFormat="1" ht="20.25" customHeight="1">
      <c r="B215" s="160"/>
      <c r="C215" s="161" t="s">
        <v>297</v>
      </c>
      <c r="D215" s="161" t="s">
        <v>158</v>
      </c>
      <c r="E215" s="162" t="s">
        <v>298</v>
      </c>
      <c r="F215" s="163" t="s">
        <v>299</v>
      </c>
      <c r="G215" s="164" t="s">
        <v>232</v>
      </c>
      <c r="H215" s="165">
        <v>0.06</v>
      </c>
      <c r="I215" s="166"/>
      <c r="J215" s="167">
        <f>ROUND(I215*H215,2)</f>
        <v>0</v>
      </c>
      <c r="K215" s="163" t="s">
        <v>19</v>
      </c>
      <c r="L215" s="35"/>
      <c r="M215" s="168" t="s">
        <v>19</v>
      </c>
      <c r="N215" s="169" t="s">
        <v>42</v>
      </c>
      <c r="O215" s="36"/>
      <c r="P215" s="170">
        <f>O215*H215</f>
        <v>0</v>
      </c>
      <c r="Q215" s="170">
        <v>1.05306</v>
      </c>
      <c r="R215" s="170">
        <f>Q215*H215</f>
        <v>0.0631836</v>
      </c>
      <c r="S215" s="170">
        <v>0</v>
      </c>
      <c r="T215" s="171">
        <f>S215*H215</f>
        <v>0</v>
      </c>
      <c r="AR215" s="18" t="s">
        <v>163</v>
      </c>
      <c r="AT215" s="18" t="s">
        <v>158</v>
      </c>
      <c r="AU215" s="18" t="s">
        <v>77</v>
      </c>
      <c r="AY215" s="18" t="s">
        <v>156</v>
      </c>
      <c r="BE215" s="172">
        <f>IF(N215="základní",J215,0)</f>
        <v>0</v>
      </c>
      <c r="BF215" s="172">
        <f>IF(N215="snížená",J215,0)</f>
        <v>0</v>
      </c>
      <c r="BG215" s="172">
        <f>IF(N215="zákl. přenesená",J215,0)</f>
        <v>0</v>
      </c>
      <c r="BH215" s="172">
        <f>IF(N215="sníž. přenesená",J215,0)</f>
        <v>0</v>
      </c>
      <c r="BI215" s="172">
        <f>IF(N215="nulová",J215,0)</f>
        <v>0</v>
      </c>
      <c r="BJ215" s="18" t="s">
        <v>26</v>
      </c>
      <c r="BK215" s="172">
        <f>ROUND(I215*H215,2)</f>
        <v>0</v>
      </c>
      <c r="BL215" s="18" t="s">
        <v>163</v>
      </c>
      <c r="BM215" s="18" t="s">
        <v>300</v>
      </c>
    </row>
    <row r="216" spans="2:47" s="1" customFormat="1" ht="12">
      <c r="B216" s="35"/>
      <c r="D216" s="173" t="s">
        <v>165</v>
      </c>
      <c r="F216" s="174" t="s">
        <v>301</v>
      </c>
      <c r="I216" s="134"/>
      <c r="L216" s="35"/>
      <c r="M216" s="64"/>
      <c r="N216" s="36"/>
      <c r="O216" s="36"/>
      <c r="P216" s="36"/>
      <c r="Q216" s="36"/>
      <c r="R216" s="36"/>
      <c r="S216" s="36"/>
      <c r="T216" s="65"/>
      <c r="AT216" s="18" t="s">
        <v>165</v>
      </c>
      <c r="AU216" s="18" t="s">
        <v>77</v>
      </c>
    </row>
    <row r="217" spans="2:51" s="11" customFormat="1" ht="12">
      <c r="B217" s="175"/>
      <c r="D217" s="173" t="s">
        <v>167</v>
      </c>
      <c r="E217" s="184" t="s">
        <v>19</v>
      </c>
      <c r="F217" s="185" t="s">
        <v>302</v>
      </c>
      <c r="H217" s="186">
        <v>0.06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84" t="s">
        <v>167</v>
      </c>
      <c r="AU217" s="184" t="s">
        <v>77</v>
      </c>
      <c r="AV217" s="11" t="s">
        <v>77</v>
      </c>
      <c r="AW217" s="11" t="s">
        <v>35</v>
      </c>
      <c r="AX217" s="11" t="s">
        <v>26</v>
      </c>
      <c r="AY217" s="184" t="s">
        <v>156</v>
      </c>
    </row>
    <row r="218" spans="2:63" s="10" customFormat="1" ht="29.25" customHeight="1">
      <c r="B218" s="146"/>
      <c r="D218" s="157" t="s">
        <v>70</v>
      </c>
      <c r="E218" s="158" t="s">
        <v>174</v>
      </c>
      <c r="F218" s="158" t="s">
        <v>303</v>
      </c>
      <c r="I218" s="149"/>
      <c r="J218" s="159">
        <f>BK218</f>
        <v>0</v>
      </c>
      <c r="L218" s="146"/>
      <c r="M218" s="151"/>
      <c r="N218" s="152"/>
      <c r="O218" s="152"/>
      <c r="P218" s="153">
        <f>SUM(P219:P276)</f>
        <v>0</v>
      </c>
      <c r="Q218" s="152"/>
      <c r="R218" s="153">
        <f>SUM(R219:R276)</f>
        <v>131.18827845</v>
      </c>
      <c r="S218" s="152"/>
      <c r="T218" s="154">
        <f>SUM(T219:T276)</f>
        <v>0</v>
      </c>
      <c r="AR218" s="147" t="s">
        <v>26</v>
      </c>
      <c r="AT218" s="155" t="s">
        <v>70</v>
      </c>
      <c r="AU218" s="155" t="s">
        <v>26</v>
      </c>
      <c r="AY218" s="147" t="s">
        <v>156</v>
      </c>
      <c r="BK218" s="156">
        <f>SUM(BK219:BK276)</f>
        <v>0</v>
      </c>
    </row>
    <row r="219" spans="2:65" s="1" customFormat="1" ht="28.5" customHeight="1">
      <c r="B219" s="160"/>
      <c r="C219" s="161" t="s">
        <v>304</v>
      </c>
      <c r="D219" s="161" t="s">
        <v>158</v>
      </c>
      <c r="E219" s="162" t="s">
        <v>305</v>
      </c>
      <c r="F219" s="163" t="s">
        <v>306</v>
      </c>
      <c r="G219" s="164" t="s">
        <v>307</v>
      </c>
      <c r="H219" s="165">
        <v>72</v>
      </c>
      <c r="I219" s="166"/>
      <c r="J219" s="167">
        <f>ROUND(I219*H219,2)</f>
        <v>0</v>
      </c>
      <c r="K219" s="163" t="s">
        <v>19</v>
      </c>
      <c r="L219" s="35"/>
      <c r="M219" s="168" t="s">
        <v>19</v>
      </c>
      <c r="N219" s="169" t="s">
        <v>42</v>
      </c>
      <c r="O219" s="36"/>
      <c r="P219" s="170">
        <f>O219*H219</f>
        <v>0</v>
      </c>
      <c r="Q219" s="170">
        <v>0.0015</v>
      </c>
      <c r="R219" s="170">
        <f>Q219*H219</f>
        <v>0.108</v>
      </c>
      <c r="S219" s="170">
        <v>0</v>
      </c>
      <c r="T219" s="171">
        <f>S219*H219</f>
        <v>0</v>
      </c>
      <c r="AR219" s="18" t="s">
        <v>163</v>
      </c>
      <c r="AT219" s="18" t="s">
        <v>158</v>
      </c>
      <c r="AU219" s="18" t="s">
        <v>77</v>
      </c>
      <c r="AY219" s="18" t="s">
        <v>156</v>
      </c>
      <c r="BE219" s="172">
        <f>IF(N219="základní",J219,0)</f>
        <v>0</v>
      </c>
      <c r="BF219" s="172">
        <f>IF(N219="snížená",J219,0)</f>
        <v>0</v>
      </c>
      <c r="BG219" s="172">
        <f>IF(N219="zákl. přenesená",J219,0)</f>
        <v>0</v>
      </c>
      <c r="BH219" s="172">
        <f>IF(N219="sníž. přenesená",J219,0)</f>
        <v>0</v>
      </c>
      <c r="BI219" s="172">
        <f>IF(N219="nulová",J219,0)</f>
        <v>0</v>
      </c>
      <c r="BJ219" s="18" t="s">
        <v>26</v>
      </c>
      <c r="BK219" s="172">
        <f>ROUND(I219*H219,2)</f>
        <v>0</v>
      </c>
      <c r="BL219" s="18" t="s">
        <v>163</v>
      </c>
      <c r="BM219" s="18" t="s">
        <v>308</v>
      </c>
    </row>
    <row r="220" spans="2:51" s="11" customFormat="1" ht="12">
      <c r="B220" s="175"/>
      <c r="D220" s="173" t="s">
        <v>167</v>
      </c>
      <c r="E220" s="184" t="s">
        <v>19</v>
      </c>
      <c r="F220" s="185" t="s">
        <v>309</v>
      </c>
      <c r="H220" s="186">
        <v>36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84" t="s">
        <v>167</v>
      </c>
      <c r="AU220" s="184" t="s">
        <v>77</v>
      </c>
      <c r="AV220" s="11" t="s">
        <v>77</v>
      </c>
      <c r="AW220" s="11" t="s">
        <v>35</v>
      </c>
      <c r="AX220" s="11" t="s">
        <v>71</v>
      </c>
      <c r="AY220" s="184" t="s">
        <v>156</v>
      </c>
    </row>
    <row r="221" spans="2:51" s="11" customFormat="1" ht="12">
      <c r="B221" s="175"/>
      <c r="D221" s="173" t="s">
        <v>167</v>
      </c>
      <c r="E221" s="184" t="s">
        <v>19</v>
      </c>
      <c r="F221" s="185" t="s">
        <v>310</v>
      </c>
      <c r="H221" s="186">
        <v>36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84" t="s">
        <v>167</v>
      </c>
      <c r="AU221" s="184" t="s">
        <v>77</v>
      </c>
      <c r="AV221" s="11" t="s">
        <v>77</v>
      </c>
      <c r="AW221" s="11" t="s">
        <v>35</v>
      </c>
      <c r="AX221" s="11" t="s">
        <v>71</v>
      </c>
      <c r="AY221" s="184" t="s">
        <v>156</v>
      </c>
    </row>
    <row r="222" spans="2:51" s="12" customFormat="1" ht="12">
      <c r="B222" s="187"/>
      <c r="D222" s="176" t="s">
        <v>167</v>
      </c>
      <c r="E222" s="188" t="s">
        <v>19</v>
      </c>
      <c r="F222" s="189" t="s">
        <v>182</v>
      </c>
      <c r="H222" s="190">
        <v>72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95" t="s">
        <v>167</v>
      </c>
      <c r="AU222" s="195" t="s">
        <v>77</v>
      </c>
      <c r="AV222" s="12" t="s">
        <v>163</v>
      </c>
      <c r="AW222" s="12" t="s">
        <v>35</v>
      </c>
      <c r="AX222" s="12" t="s">
        <v>26</v>
      </c>
      <c r="AY222" s="195" t="s">
        <v>156</v>
      </c>
    </row>
    <row r="223" spans="2:65" s="1" customFormat="1" ht="20.25" customHeight="1">
      <c r="B223" s="160"/>
      <c r="C223" s="161" t="s">
        <v>311</v>
      </c>
      <c r="D223" s="161" t="s">
        <v>158</v>
      </c>
      <c r="E223" s="162" t="s">
        <v>312</v>
      </c>
      <c r="F223" s="163" t="s">
        <v>313</v>
      </c>
      <c r="G223" s="164" t="s">
        <v>185</v>
      </c>
      <c r="H223" s="165">
        <v>6.25</v>
      </c>
      <c r="I223" s="166"/>
      <c r="J223" s="167">
        <f>ROUND(I223*H223,2)</f>
        <v>0</v>
      </c>
      <c r="K223" s="163" t="s">
        <v>162</v>
      </c>
      <c r="L223" s="35"/>
      <c r="M223" s="168" t="s">
        <v>19</v>
      </c>
      <c r="N223" s="169" t="s">
        <v>42</v>
      </c>
      <c r="O223" s="36"/>
      <c r="P223" s="170">
        <f>O223*H223</f>
        <v>0</v>
      </c>
      <c r="Q223" s="170">
        <v>1.6627</v>
      </c>
      <c r="R223" s="170">
        <f>Q223*H223</f>
        <v>10.391875</v>
      </c>
      <c r="S223" s="170">
        <v>0</v>
      </c>
      <c r="T223" s="171">
        <f>S223*H223</f>
        <v>0</v>
      </c>
      <c r="AR223" s="18" t="s">
        <v>163</v>
      </c>
      <c r="AT223" s="18" t="s">
        <v>158</v>
      </c>
      <c r="AU223" s="18" t="s">
        <v>77</v>
      </c>
      <c r="AY223" s="18" t="s">
        <v>156</v>
      </c>
      <c r="BE223" s="172">
        <f>IF(N223="základní",J223,0)</f>
        <v>0</v>
      </c>
      <c r="BF223" s="172">
        <f>IF(N223="snížená",J223,0)</f>
        <v>0</v>
      </c>
      <c r="BG223" s="172">
        <f>IF(N223="zákl. přenesená",J223,0)</f>
        <v>0</v>
      </c>
      <c r="BH223" s="172">
        <f>IF(N223="sníž. přenesená",J223,0)</f>
        <v>0</v>
      </c>
      <c r="BI223" s="172">
        <f>IF(N223="nulová",J223,0)</f>
        <v>0</v>
      </c>
      <c r="BJ223" s="18" t="s">
        <v>26</v>
      </c>
      <c r="BK223" s="172">
        <f>ROUND(I223*H223,2)</f>
        <v>0</v>
      </c>
      <c r="BL223" s="18" t="s">
        <v>163</v>
      </c>
      <c r="BM223" s="18" t="s">
        <v>314</v>
      </c>
    </row>
    <row r="224" spans="2:47" s="1" customFormat="1" ht="24">
      <c r="B224" s="35"/>
      <c r="D224" s="173" t="s">
        <v>165</v>
      </c>
      <c r="F224" s="174" t="s">
        <v>315</v>
      </c>
      <c r="I224" s="134"/>
      <c r="L224" s="35"/>
      <c r="M224" s="64"/>
      <c r="N224" s="36"/>
      <c r="O224" s="36"/>
      <c r="P224" s="36"/>
      <c r="Q224" s="36"/>
      <c r="R224" s="36"/>
      <c r="S224" s="36"/>
      <c r="T224" s="65"/>
      <c r="AT224" s="18" t="s">
        <v>165</v>
      </c>
      <c r="AU224" s="18" t="s">
        <v>77</v>
      </c>
    </row>
    <row r="225" spans="2:51" s="11" customFormat="1" ht="12">
      <c r="B225" s="175"/>
      <c r="D225" s="173" t="s">
        <v>167</v>
      </c>
      <c r="E225" s="184" t="s">
        <v>19</v>
      </c>
      <c r="F225" s="185" t="s">
        <v>316</v>
      </c>
      <c r="H225" s="186">
        <v>3.412</v>
      </c>
      <c r="I225" s="180"/>
      <c r="L225" s="175"/>
      <c r="M225" s="181"/>
      <c r="N225" s="182"/>
      <c r="O225" s="182"/>
      <c r="P225" s="182"/>
      <c r="Q225" s="182"/>
      <c r="R225" s="182"/>
      <c r="S225" s="182"/>
      <c r="T225" s="183"/>
      <c r="AT225" s="184" t="s">
        <v>167</v>
      </c>
      <c r="AU225" s="184" t="s">
        <v>77</v>
      </c>
      <c r="AV225" s="11" t="s">
        <v>77</v>
      </c>
      <c r="AW225" s="11" t="s">
        <v>35</v>
      </c>
      <c r="AX225" s="11" t="s">
        <v>71</v>
      </c>
      <c r="AY225" s="184" t="s">
        <v>156</v>
      </c>
    </row>
    <row r="226" spans="2:51" s="11" customFormat="1" ht="12">
      <c r="B226" s="175"/>
      <c r="D226" s="173" t="s">
        <v>167</v>
      </c>
      <c r="E226" s="184" t="s">
        <v>19</v>
      </c>
      <c r="F226" s="185" t="s">
        <v>317</v>
      </c>
      <c r="H226" s="186">
        <v>2.838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84" t="s">
        <v>167</v>
      </c>
      <c r="AU226" s="184" t="s">
        <v>77</v>
      </c>
      <c r="AV226" s="11" t="s">
        <v>77</v>
      </c>
      <c r="AW226" s="11" t="s">
        <v>35</v>
      </c>
      <c r="AX226" s="11" t="s">
        <v>71</v>
      </c>
      <c r="AY226" s="184" t="s">
        <v>156</v>
      </c>
    </row>
    <row r="227" spans="2:51" s="12" customFormat="1" ht="12">
      <c r="B227" s="187"/>
      <c r="D227" s="176" t="s">
        <v>167</v>
      </c>
      <c r="E227" s="188" t="s">
        <v>19</v>
      </c>
      <c r="F227" s="189" t="s">
        <v>182</v>
      </c>
      <c r="H227" s="190">
        <v>6.25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95" t="s">
        <v>167</v>
      </c>
      <c r="AU227" s="195" t="s">
        <v>77</v>
      </c>
      <c r="AV227" s="12" t="s">
        <v>163</v>
      </c>
      <c r="AW227" s="12" t="s">
        <v>35</v>
      </c>
      <c r="AX227" s="12" t="s">
        <v>26</v>
      </c>
      <c r="AY227" s="195" t="s">
        <v>156</v>
      </c>
    </row>
    <row r="228" spans="2:65" s="1" customFormat="1" ht="20.25" customHeight="1">
      <c r="B228" s="160"/>
      <c r="C228" s="161" t="s">
        <v>318</v>
      </c>
      <c r="D228" s="161" t="s">
        <v>158</v>
      </c>
      <c r="E228" s="162" t="s">
        <v>319</v>
      </c>
      <c r="F228" s="163" t="s">
        <v>320</v>
      </c>
      <c r="G228" s="164" t="s">
        <v>161</v>
      </c>
      <c r="H228" s="165">
        <v>28.152</v>
      </c>
      <c r="I228" s="166"/>
      <c r="J228" s="167">
        <f>ROUND(I228*H228,2)</f>
        <v>0</v>
      </c>
      <c r="K228" s="163" t="s">
        <v>162</v>
      </c>
      <c r="L228" s="35"/>
      <c r="M228" s="168" t="s">
        <v>19</v>
      </c>
      <c r="N228" s="169" t="s">
        <v>42</v>
      </c>
      <c r="O228" s="36"/>
      <c r="P228" s="170">
        <f>O228*H228</f>
        <v>0</v>
      </c>
      <c r="Q228" s="170">
        <v>0.20674</v>
      </c>
      <c r="R228" s="170">
        <f>Q228*H228</f>
        <v>5.820144480000001</v>
      </c>
      <c r="S228" s="170">
        <v>0</v>
      </c>
      <c r="T228" s="171">
        <f>S228*H228</f>
        <v>0</v>
      </c>
      <c r="AR228" s="18" t="s">
        <v>163</v>
      </c>
      <c r="AT228" s="18" t="s">
        <v>158</v>
      </c>
      <c r="AU228" s="18" t="s">
        <v>77</v>
      </c>
      <c r="AY228" s="18" t="s">
        <v>156</v>
      </c>
      <c r="BE228" s="172">
        <f>IF(N228="základní",J228,0)</f>
        <v>0</v>
      </c>
      <c r="BF228" s="172">
        <f>IF(N228="snížená",J228,0)</f>
        <v>0</v>
      </c>
      <c r="BG228" s="172">
        <f>IF(N228="zákl. přenesená",J228,0)</f>
        <v>0</v>
      </c>
      <c r="BH228" s="172">
        <f>IF(N228="sníž. přenesená",J228,0)</f>
        <v>0</v>
      </c>
      <c r="BI228" s="172">
        <f>IF(N228="nulová",J228,0)</f>
        <v>0</v>
      </c>
      <c r="BJ228" s="18" t="s">
        <v>26</v>
      </c>
      <c r="BK228" s="172">
        <f>ROUND(I228*H228,2)</f>
        <v>0</v>
      </c>
      <c r="BL228" s="18" t="s">
        <v>163</v>
      </c>
      <c r="BM228" s="18" t="s">
        <v>321</v>
      </c>
    </row>
    <row r="229" spans="2:47" s="1" customFormat="1" ht="36">
      <c r="B229" s="35"/>
      <c r="D229" s="173" t="s">
        <v>165</v>
      </c>
      <c r="F229" s="174" t="s">
        <v>322</v>
      </c>
      <c r="I229" s="134"/>
      <c r="L229" s="35"/>
      <c r="M229" s="64"/>
      <c r="N229" s="36"/>
      <c r="O229" s="36"/>
      <c r="P229" s="36"/>
      <c r="Q229" s="36"/>
      <c r="R229" s="36"/>
      <c r="S229" s="36"/>
      <c r="T229" s="65"/>
      <c r="AT229" s="18" t="s">
        <v>165</v>
      </c>
      <c r="AU229" s="18" t="s">
        <v>77</v>
      </c>
    </row>
    <row r="230" spans="2:51" s="11" customFormat="1" ht="12">
      <c r="B230" s="175"/>
      <c r="D230" s="173" t="s">
        <v>167</v>
      </c>
      <c r="E230" s="184" t="s">
        <v>19</v>
      </c>
      <c r="F230" s="185" t="s">
        <v>323</v>
      </c>
      <c r="H230" s="186">
        <v>23.322</v>
      </c>
      <c r="I230" s="180"/>
      <c r="L230" s="175"/>
      <c r="M230" s="181"/>
      <c r="N230" s="182"/>
      <c r="O230" s="182"/>
      <c r="P230" s="182"/>
      <c r="Q230" s="182"/>
      <c r="R230" s="182"/>
      <c r="S230" s="182"/>
      <c r="T230" s="183"/>
      <c r="AT230" s="184" t="s">
        <v>167</v>
      </c>
      <c r="AU230" s="184" t="s">
        <v>77</v>
      </c>
      <c r="AV230" s="11" t="s">
        <v>77</v>
      </c>
      <c r="AW230" s="11" t="s">
        <v>35</v>
      </c>
      <c r="AX230" s="11" t="s">
        <v>71</v>
      </c>
      <c r="AY230" s="184" t="s">
        <v>156</v>
      </c>
    </row>
    <row r="231" spans="2:51" s="11" customFormat="1" ht="12">
      <c r="B231" s="175"/>
      <c r="D231" s="173" t="s">
        <v>167</v>
      </c>
      <c r="E231" s="184" t="s">
        <v>19</v>
      </c>
      <c r="F231" s="185" t="s">
        <v>324</v>
      </c>
      <c r="H231" s="186">
        <v>4.83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84" t="s">
        <v>167</v>
      </c>
      <c r="AU231" s="184" t="s">
        <v>77</v>
      </c>
      <c r="AV231" s="11" t="s">
        <v>77</v>
      </c>
      <c r="AW231" s="11" t="s">
        <v>35</v>
      </c>
      <c r="AX231" s="11" t="s">
        <v>71</v>
      </c>
      <c r="AY231" s="184" t="s">
        <v>156</v>
      </c>
    </row>
    <row r="232" spans="2:51" s="12" customFormat="1" ht="12">
      <c r="B232" s="187"/>
      <c r="D232" s="176" t="s">
        <v>167</v>
      </c>
      <c r="E232" s="188" t="s">
        <v>19</v>
      </c>
      <c r="F232" s="189" t="s">
        <v>182</v>
      </c>
      <c r="H232" s="190">
        <v>28.152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95" t="s">
        <v>167</v>
      </c>
      <c r="AU232" s="195" t="s">
        <v>77</v>
      </c>
      <c r="AV232" s="12" t="s">
        <v>163</v>
      </c>
      <c r="AW232" s="12" t="s">
        <v>35</v>
      </c>
      <c r="AX232" s="12" t="s">
        <v>26</v>
      </c>
      <c r="AY232" s="195" t="s">
        <v>156</v>
      </c>
    </row>
    <row r="233" spans="2:65" s="1" customFormat="1" ht="20.25" customHeight="1">
      <c r="B233" s="160"/>
      <c r="C233" s="161" t="s">
        <v>325</v>
      </c>
      <c r="D233" s="161" t="s">
        <v>158</v>
      </c>
      <c r="E233" s="162" t="s">
        <v>326</v>
      </c>
      <c r="F233" s="163" t="s">
        <v>327</v>
      </c>
      <c r="G233" s="164" t="s">
        <v>161</v>
      </c>
      <c r="H233" s="165">
        <v>180.205</v>
      </c>
      <c r="I233" s="166"/>
      <c r="J233" s="167">
        <f>ROUND(I233*H233,2)</f>
        <v>0</v>
      </c>
      <c r="K233" s="163" t="s">
        <v>162</v>
      </c>
      <c r="L233" s="35"/>
      <c r="M233" s="168" t="s">
        <v>19</v>
      </c>
      <c r="N233" s="169" t="s">
        <v>42</v>
      </c>
      <c r="O233" s="36"/>
      <c r="P233" s="170">
        <f>O233*H233</f>
        <v>0</v>
      </c>
      <c r="Q233" s="170">
        <v>0.27173</v>
      </c>
      <c r="R233" s="170">
        <f>Q233*H233</f>
        <v>48.96710465000001</v>
      </c>
      <c r="S233" s="170">
        <v>0</v>
      </c>
      <c r="T233" s="171">
        <f>S233*H233</f>
        <v>0</v>
      </c>
      <c r="AR233" s="18" t="s">
        <v>163</v>
      </c>
      <c r="AT233" s="18" t="s">
        <v>158</v>
      </c>
      <c r="AU233" s="18" t="s">
        <v>77</v>
      </c>
      <c r="AY233" s="18" t="s">
        <v>156</v>
      </c>
      <c r="BE233" s="172">
        <f>IF(N233="základní",J233,0)</f>
        <v>0</v>
      </c>
      <c r="BF233" s="172">
        <f>IF(N233="snížená",J233,0)</f>
        <v>0</v>
      </c>
      <c r="BG233" s="172">
        <f>IF(N233="zákl. přenesená",J233,0)</f>
        <v>0</v>
      </c>
      <c r="BH233" s="172">
        <f>IF(N233="sníž. přenesená",J233,0)</f>
        <v>0</v>
      </c>
      <c r="BI233" s="172">
        <f>IF(N233="nulová",J233,0)</f>
        <v>0</v>
      </c>
      <c r="BJ233" s="18" t="s">
        <v>26</v>
      </c>
      <c r="BK233" s="172">
        <f>ROUND(I233*H233,2)</f>
        <v>0</v>
      </c>
      <c r="BL233" s="18" t="s">
        <v>163</v>
      </c>
      <c r="BM233" s="18" t="s">
        <v>328</v>
      </c>
    </row>
    <row r="234" spans="2:47" s="1" customFormat="1" ht="36">
      <c r="B234" s="35"/>
      <c r="D234" s="173" t="s">
        <v>165</v>
      </c>
      <c r="F234" s="174" t="s">
        <v>329</v>
      </c>
      <c r="I234" s="134"/>
      <c r="L234" s="35"/>
      <c r="M234" s="64"/>
      <c r="N234" s="36"/>
      <c r="O234" s="36"/>
      <c r="P234" s="36"/>
      <c r="Q234" s="36"/>
      <c r="R234" s="36"/>
      <c r="S234" s="36"/>
      <c r="T234" s="65"/>
      <c r="AT234" s="18" t="s">
        <v>165</v>
      </c>
      <c r="AU234" s="18" t="s">
        <v>77</v>
      </c>
    </row>
    <row r="235" spans="2:51" s="11" customFormat="1" ht="12">
      <c r="B235" s="175"/>
      <c r="D235" s="176" t="s">
        <v>167</v>
      </c>
      <c r="E235" s="177" t="s">
        <v>19</v>
      </c>
      <c r="F235" s="178" t="s">
        <v>330</v>
      </c>
      <c r="H235" s="179">
        <v>180.205</v>
      </c>
      <c r="I235" s="180"/>
      <c r="L235" s="175"/>
      <c r="M235" s="181"/>
      <c r="N235" s="182"/>
      <c r="O235" s="182"/>
      <c r="P235" s="182"/>
      <c r="Q235" s="182"/>
      <c r="R235" s="182"/>
      <c r="S235" s="182"/>
      <c r="T235" s="183"/>
      <c r="AT235" s="184" t="s">
        <v>167</v>
      </c>
      <c r="AU235" s="184" t="s">
        <v>77</v>
      </c>
      <c r="AV235" s="11" t="s">
        <v>77</v>
      </c>
      <c r="AW235" s="11" t="s">
        <v>35</v>
      </c>
      <c r="AX235" s="11" t="s">
        <v>26</v>
      </c>
      <c r="AY235" s="184" t="s">
        <v>156</v>
      </c>
    </row>
    <row r="236" spans="2:65" s="1" customFormat="1" ht="20.25" customHeight="1">
      <c r="B236" s="160"/>
      <c r="C236" s="161" t="s">
        <v>331</v>
      </c>
      <c r="D236" s="161" t="s">
        <v>158</v>
      </c>
      <c r="E236" s="162" t="s">
        <v>332</v>
      </c>
      <c r="F236" s="163" t="s">
        <v>333</v>
      </c>
      <c r="G236" s="164" t="s">
        <v>161</v>
      </c>
      <c r="H236" s="165">
        <v>14.726</v>
      </c>
      <c r="I236" s="166"/>
      <c r="J236" s="167">
        <f>ROUND(I236*H236,2)</f>
        <v>0</v>
      </c>
      <c r="K236" s="163" t="s">
        <v>162</v>
      </c>
      <c r="L236" s="35"/>
      <c r="M236" s="168" t="s">
        <v>19</v>
      </c>
      <c r="N236" s="169" t="s">
        <v>42</v>
      </c>
      <c r="O236" s="36"/>
      <c r="P236" s="170">
        <f>O236*H236</f>
        <v>0</v>
      </c>
      <c r="Q236" s="170">
        <v>0.32037</v>
      </c>
      <c r="R236" s="170">
        <f>Q236*H236</f>
        <v>4.71776862</v>
      </c>
      <c r="S236" s="170">
        <v>0</v>
      </c>
      <c r="T236" s="171">
        <f>S236*H236</f>
        <v>0</v>
      </c>
      <c r="AR236" s="18" t="s">
        <v>163</v>
      </c>
      <c r="AT236" s="18" t="s">
        <v>158</v>
      </c>
      <c r="AU236" s="18" t="s">
        <v>77</v>
      </c>
      <c r="AY236" s="18" t="s">
        <v>156</v>
      </c>
      <c r="BE236" s="172">
        <f>IF(N236="základní",J236,0)</f>
        <v>0</v>
      </c>
      <c r="BF236" s="172">
        <f>IF(N236="snížená",J236,0)</f>
        <v>0</v>
      </c>
      <c r="BG236" s="172">
        <f>IF(N236="zákl. přenesená",J236,0)</f>
        <v>0</v>
      </c>
      <c r="BH236" s="172">
        <f>IF(N236="sníž. přenesená",J236,0)</f>
        <v>0</v>
      </c>
      <c r="BI236" s="172">
        <f>IF(N236="nulová",J236,0)</f>
        <v>0</v>
      </c>
      <c r="BJ236" s="18" t="s">
        <v>26</v>
      </c>
      <c r="BK236" s="172">
        <f>ROUND(I236*H236,2)</f>
        <v>0</v>
      </c>
      <c r="BL236" s="18" t="s">
        <v>163</v>
      </c>
      <c r="BM236" s="18" t="s">
        <v>334</v>
      </c>
    </row>
    <row r="237" spans="2:47" s="1" customFormat="1" ht="36">
      <c r="B237" s="35"/>
      <c r="D237" s="173" t="s">
        <v>165</v>
      </c>
      <c r="F237" s="174" t="s">
        <v>335</v>
      </c>
      <c r="I237" s="134"/>
      <c r="L237" s="35"/>
      <c r="M237" s="64"/>
      <c r="N237" s="36"/>
      <c r="O237" s="36"/>
      <c r="P237" s="36"/>
      <c r="Q237" s="36"/>
      <c r="R237" s="36"/>
      <c r="S237" s="36"/>
      <c r="T237" s="65"/>
      <c r="AT237" s="18" t="s">
        <v>165</v>
      </c>
      <c r="AU237" s="18" t="s">
        <v>77</v>
      </c>
    </row>
    <row r="238" spans="2:51" s="11" customFormat="1" ht="12">
      <c r="B238" s="175"/>
      <c r="D238" s="176" t="s">
        <v>167</v>
      </c>
      <c r="E238" s="177" t="s">
        <v>19</v>
      </c>
      <c r="F238" s="178" t="s">
        <v>336</v>
      </c>
      <c r="H238" s="179">
        <v>14.726</v>
      </c>
      <c r="I238" s="180"/>
      <c r="L238" s="175"/>
      <c r="M238" s="181"/>
      <c r="N238" s="182"/>
      <c r="O238" s="182"/>
      <c r="P238" s="182"/>
      <c r="Q238" s="182"/>
      <c r="R238" s="182"/>
      <c r="S238" s="182"/>
      <c r="T238" s="183"/>
      <c r="AT238" s="184" t="s">
        <v>167</v>
      </c>
      <c r="AU238" s="184" t="s">
        <v>77</v>
      </c>
      <c r="AV238" s="11" t="s">
        <v>77</v>
      </c>
      <c r="AW238" s="11" t="s">
        <v>35</v>
      </c>
      <c r="AX238" s="11" t="s">
        <v>26</v>
      </c>
      <c r="AY238" s="184" t="s">
        <v>156</v>
      </c>
    </row>
    <row r="239" spans="2:65" s="1" customFormat="1" ht="28.5" customHeight="1">
      <c r="B239" s="160"/>
      <c r="C239" s="161" t="s">
        <v>337</v>
      </c>
      <c r="D239" s="161" t="s">
        <v>158</v>
      </c>
      <c r="E239" s="162" t="s">
        <v>338</v>
      </c>
      <c r="F239" s="163" t="s">
        <v>339</v>
      </c>
      <c r="G239" s="164" t="s">
        <v>161</v>
      </c>
      <c r="H239" s="165">
        <v>167.668</v>
      </c>
      <c r="I239" s="166"/>
      <c r="J239" s="167">
        <f>ROUND(I239*H239,2)</f>
        <v>0</v>
      </c>
      <c r="K239" s="163" t="s">
        <v>162</v>
      </c>
      <c r="L239" s="35"/>
      <c r="M239" s="168" t="s">
        <v>19</v>
      </c>
      <c r="N239" s="169" t="s">
        <v>42</v>
      </c>
      <c r="O239" s="36"/>
      <c r="P239" s="170">
        <f>O239*H239</f>
        <v>0</v>
      </c>
      <c r="Q239" s="170">
        <v>0.26119</v>
      </c>
      <c r="R239" s="170">
        <f>Q239*H239</f>
        <v>43.79320492</v>
      </c>
      <c r="S239" s="170">
        <v>0</v>
      </c>
      <c r="T239" s="171">
        <f>S239*H239</f>
        <v>0</v>
      </c>
      <c r="AR239" s="18" t="s">
        <v>163</v>
      </c>
      <c r="AT239" s="18" t="s">
        <v>158</v>
      </c>
      <c r="AU239" s="18" t="s">
        <v>77</v>
      </c>
      <c r="AY239" s="18" t="s">
        <v>156</v>
      </c>
      <c r="BE239" s="172">
        <f>IF(N239="základní",J239,0)</f>
        <v>0</v>
      </c>
      <c r="BF239" s="172">
        <f>IF(N239="snížená",J239,0)</f>
        <v>0</v>
      </c>
      <c r="BG239" s="172">
        <f>IF(N239="zákl. přenesená",J239,0)</f>
        <v>0</v>
      </c>
      <c r="BH239" s="172">
        <f>IF(N239="sníž. přenesená",J239,0)</f>
        <v>0</v>
      </c>
      <c r="BI239" s="172">
        <f>IF(N239="nulová",J239,0)</f>
        <v>0</v>
      </c>
      <c r="BJ239" s="18" t="s">
        <v>26</v>
      </c>
      <c r="BK239" s="172">
        <f>ROUND(I239*H239,2)</f>
        <v>0</v>
      </c>
      <c r="BL239" s="18" t="s">
        <v>163</v>
      </c>
      <c r="BM239" s="18" t="s">
        <v>340</v>
      </c>
    </row>
    <row r="240" spans="2:47" s="1" customFormat="1" ht="36">
      <c r="B240" s="35"/>
      <c r="D240" s="173" t="s">
        <v>165</v>
      </c>
      <c r="F240" s="174" t="s">
        <v>341</v>
      </c>
      <c r="I240" s="134"/>
      <c r="L240" s="35"/>
      <c r="M240" s="64"/>
      <c r="N240" s="36"/>
      <c r="O240" s="36"/>
      <c r="P240" s="36"/>
      <c r="Q240" s="36"/>
      <c r="R240" s="36"/>
      <c r="S240" s="36"/>
      <c r="T240" s="65"/>
      <c r="AT240" s="18" t="s">
        <v>165</v>
      </c>
      <c r="AU240" s="18" t="s">
        <v>77</v>
      </c>
    </row>
    <row r="241" spans="2:51" s="11" customFormat="1" ht="12">
      <c r="B241" s="175"/>
      <c r="D241" s="173" t="s">
        <v>167</v>
      </c>
      <c r="E241" s="184" t="s">
        <v>19</v>
      </c>
      <c r="F241" s="185" t="s">
        <v>342</v>
      </c>
      <c r="H241" s="186">
        <v>48.553</v>
      </c>
      <c r="I241" s="180"/>
      <c r="L241" s="175"/>
      <c r="M241" s="181"/>
      <c r="N241" s="182"/>
      <c r="O241" s="182"/>
      <c r="P241" s="182"/>
      <c r="Q241" s="182"/>
      <c r="R241" s="182"/>
      <c r="S241" s="182"/>
      <c r="T241" s="183"/>
      <c r="AT241" s="184" t="s">
        <v>167</v>
      </c>
      <c r="AU241" s="184" t="s">
        <v>77</v>
      </c>
      <c r="AV241" s="11" t="s">
        <v>77</v>
      </c>
      <c r="AW241" s="11" t="s">
        <v>35</v>
      </c>
      <c r="AX241" s="11" t="s">
        <v>71</v>
      </c>
      <c r="AY241" s="184" t="s">
        <v>156</v>
      </c>
    </row>
    <row r="242" spans="2:51" s="11" customFormat="1" ht="12">
      <c r="B242" s="175"/>
      <c r="D242" s="173" t="s">
        <v>167</v>
      </c>
      <c r="E242" s="184" t="s">
        <v>19</v>
      </c>
      <c r="F242" s="185" t="s">
        <v>343</v>
      </c>
      <c r="H242" s="186">
        <v>2.42</v>
      </c>
      <c r="I242" s="180"/>
      <c r="L242" s="175"/>
      <c r="M242" s="181"/>
      <c r="N242" s="182"/>
      <c r="O242" s="182"/>
      <c r="P242" s="182"/>
      <c r="Q242" s="182"/>
      <c r="R242" s="182"/>
      <c r="S242" s="182"/>
      <c r="T242" s="183"/>
      <c r="AT242" s="184" t="s">
        <v>167</v>
      </c>
      <c r="AU242" s="184" t="s">
        <v>77</v>
      </c>
      <c r="AV242" s="11" t="s">
        <v>77</v>
      </c>
      <c r="AW242" s="11" t="s">
        <v>35</v>
      </c>
      <c r="AX242" s="11" t="s">
        <v>71</v>
      </c>
      <c r="AY242" s="184" t="s">
        <v>156</v>
      </c>
    </row>
    <row r="243" spans="2:51" s="11" customFormat="1" ht="12">
      <c r="B243" s="175"/>
      <c r="D243" s="173" t="s">
        <v>167</v>
      </c>
      <c r="E243" s="184" t="s">
        <v>19</v>
      </c>
      <c r="F243" s="185" t="s">
        <v>344</v>
      </c>
      <c r="H243" s="186">
        <v>23.526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84" t="s">
        <v>167</v>
      </c>
      <c r="AU243" s="184" t="s">
        <v>77</v>
      </c>
      <c r="AV243" s="11" t="s">
        <v>77</v>
      </c>
      <c r="AW243" s="11" t="s">
        <v>35</v>
      </c>
      <c r="AX243" s="11" t="s">
        <v>71</v>
      </c>
      <c r="AY243" s="184" t="s">
        <v>156</v>
      </c>
    </row>
    <row r="244" spans="2:51" s="11" customFormat="1" ht="12">
      <c r="B244" s="175"/>
      <c r="D244" s="173" t="s">
        <v>167</v>
      </c>
      <c r="E244" s="184" t="s">
        <v>19</v>
      </c>
      <c r="F244" s="185" t="s">
        <v>345</v>
      </c>
      <c r="H244" s="186">
        <v>70.95</v>
      </c>
      <c r="I244" s="180"/>
      <c r="L244" s="175"/>
      <c r="M244" s="181"/>
      <c r="N244" s="182"/>
      <c r="O244" s="182"/>
      <c r="P244" s="182"/>
      <c r="Q244" s="182"/>
      <c r="R244" s="182"/>
      <c r="S244" s="182"/>
      <c r="T244" s="183"/>
      <c r="AT244" s="184" t="s">
        <v>167</v>
      </c>
      <c r="AU244" s="184" t="s">
        <v>77</v>
      </c>
      <c r="AV244" s="11" t="s">
        <v>77</v>
      </c>
      <c r="AW244" s="11" t="s">
        <v>35</v>
      </c>
      <c r="AX244" s="11" t="s">
        <v>71</v>
      </c>
      <c r="AY244" s="184" t="s">
        <v>156</v>
      </c>
    </row>
    <row r="245" spans="2:51" s="11" customFormat="1" ht="12">
      <c r="B245" s="175"/>
      <c r="D245" s="173" t="s">
        <v>167</v>
      </c>
      <c r="E245" s="184" t="s">
        <v>19</v>
      </c>
      <c r="F245" s="185" t="s">
        <v>346</v>
      </c>
      <c r="H245" s="186">
        <v>22.219</v>
      </c>
      <c r="I245" s="180"/>
      <c r="L245" s="175"/>
      <c r="M245" s="181"/>
      <c r="N245" s="182"/>
      <c r="O245" s="182"/>
      <c r="P245" s="182"/>
      <c r="Q245" s="182"/>
      <c r="R245" s="182"/>
      <c r="S245" s="182"/>
      <c r="T245" s="183"/>
      <c r="AT245" s="184" t="s">
        <v>167</v>
      </c>
      <c r="AU245" s="184" t="s">
        <v>77</v>
      </c>
      <c r="AV245" s="11" t="s">
        <v>77</v>
      </c>
      <c r="AW245" s="11" t="s">
        <v>35</v>
      </c>
      <c r="AX245" s="11" t="s">
        <v>71</v>
      </c>
      <c r="AY245" s="184" t="s">
        <v>156</v>
      </c>
    </row>
    <row r="246" spans="2:51" s="12" customFormat="1" ht="12">
      <c r="B246" s="187"/>
      <c r="D246" s="176" t="s">
        <v>167</v>
      </c>
      <c r="E246" s="188" t="s">
        <v>19</v>
      </c>
      <c r="F246" s="189" t="s">
        <v>182</v>
      </c>
      <c r="H246" s="190">
        <v>167.668</v>
      </c>
      <c r="I246" s="191"/>
      <c r="L246" s="187"/>
      <c r="M246" s="192"/>
      <c r="N246" s="193"/>
      <c r="O246" s="193"/>
      <c r="P246" s="193"/>
      <c r="Q246" s="193"/>
      <c r="R246" s="193"/>
      <c r="S246" s="193"/>
      <c r="T246" s="194"/>
      <c r="AT246" s="195" t="s">
        <v>167</v>
      </c>
      <c r="AU246" s="195" t="s">
        <v>77</v>
      </c>
      <c r="AV246" s="12" t="s">
        <v>163</v>
      </c>
      <c r="AW246" s="12" t="s">
        <v>35</v>
      </c>
      <c r="AX246" s="12" t="s">
        <v>26</v>
      </c>
      <c r="AY246" s="195" t="s">
        <v>156</v>
      </c>
    </row>
    <row r="247" spans="2:65" s="1" customFormat="1" ht="28.5" customHeight="1">
      <c r="B247" s="160"/>
      <c r="C247" s="161" t="s">
        <v>347</v>
      </c>
      <c r="D247" s="161" t="s">
        <v>158</v>
      </c>
      <c r="E247" s="162" t="s">
        <v>348</v>
      </c>
      <c r="F247" s="163" t="s">
        <v>349</v>
      </c>
      <c r="G247" s="164" t="s">
        <v>161</v>
      </c>
      <c r="H247" s="165">
        <v>41.764</v>
      </c>
      <c r="I247" s="166"/>
      <c r="J247" s="167">
        <f>ROUND(I247*H247,2)</f>
        <v>0</v>
      </c>
      <c r="K247" s="163" t="s">
        <v>162</v>
      </c>
      <c r="L247" s="35"/>
      <c r="M247" s="168" t="s">
        <v>19</v>
      </c>
      <c r="N247" s="169" t="s">
        <v>42</v>
      </c>
      <c r="O247" s="36"/>
      <c r="P247" s="170">
        <f>O247*H247</f>
        <v>0</v>
      </c>
      <c r="Q247" s="170">
        <v>0.31927</v>
      </c>
      <c r="R247" s="170">
        <f>Q247*H247</f>
        <v>13.33399228</v>
      </c>
      <c r="S247" s="170">
        <v>0</v>
      </c>
      <c r="T247" s="171">
        <f>S247*H247</f>
        <v>0</v>
      </c>
      <c r="AR247" s="18" t="s">
        <v>163</v>
      </c>
      <c r="AT247" s="18" t="s">
        <v>158</v>
      </c>
      <c r="AU247" s="18" t="s">
        <v>77</v>
      </c>
      <c r="AY247" s="18" t="s">
        <v>156</v>
      </c>
      <c r="BE247" s="172">
        <f>IF(N247="základní",J247,0)</f>
        <v>0</v>
      </c>
      <c r="BF247" s="172">
        <f>IF(N247="snížená",J247,0)</f>
        <v>0</v>
      </c>
      <c r="BG247" s="172">
        <f>IF(N247="zákl. přenesená",J247,0)</f>
        <v>0</v>
      </c>
      <c r="BH247" s="172">
        <f>IF(N247="sníž. přenesená",J247,0)</f>
        <v>0</v>
      </c>
      <c r="BI247" s="172">
        <f>IF(N247="nulová",J247,0)</f>
        <v>0</v>
      </c>
      <c r="BJ247" s="18" t="s">
        <v>26</v>
      </c>
      <c r="BK247" s="172">
        <f>ROUND(I247*H247,2)</f>
        <v>0</v>
      </c>
      <c r="BL247" s="18" t="s">
        <v>163</v>
      </c>
      <c r="BM247" s="18" t="s">
        <v>350</v>
      </c>
    </row>
    <row r="248" spans="2:47" s="1" customFormat="1" ht="36">
      <c r="B248" s="35"/>
      <c r="D248" s="173" t="s">
        <v>165</v>
      </c>
      <c r="F248" s="174" t="s">
        <v>351</v>
      </c>
      <c r="I248" s="134"/>
      <c r="L248" s="35"/>
      <c r="M248" s="64"/>
      <c r="N248" s="36"/>
      <c r="O248" s="36"/>
      <c r="P248" s="36"/>
      <c r="Q248" s="36"/>
      <c r="R248" s="36"/>
      <c r="S248" s="36"/>
      <c r="T248" s="65"/>
      <c r="AT248" s="18" t="s">
        <v>165</v>
      </c>
      <c r="AU248" s="18" t="s">
        <v>77</v>
      </c>
    </row>
    <row r="249" spans="2:51" s="11" customFormat="1" ht="12">
      <c r="B249" s="175"/>
      <c r="D249" s="176" t="s">
        <v>167</v>
      </c>
      <c r="E249" s="177" t="s">
        <v>19</v>
      </c>
      <c r="F249" s="178" t="s">
        <v>352</v>
      </c>
      <c r="H249" s="179">
        <v>41.764</v>
      </c>
      <c r="I249" s="180"/>
      <c r="L249" s="175"/>
      <c r="M249" s="181"/>
      <c r="N249" s="182"/>
      <c r="O249" s="182"/>
      <c r="P249" s="182"/>
      <c r="Q249" s="182"/>
      <c r="R249" s="182"/>
      <c r="S249" s="182"/>
      <c r="T249" s="183"/>
      <c r="AT249" s="184" t="s">
        <v>167</v>
      </c>
      <c r="AU249" s="184" t="s">
        <v>77</v>
      </c>
      <c r="AV249" s="11" t="s">
        <v>77</v>
      </c>
      <c r="AW249" s="11" t="s">
        <v>35</v>
      </c>
      <c r="AX249" s="11" t="s">
        <v>26</v>
      </c>
      <c r="AY249" s="184" t="s">
        <v>156</v>
      </c>
    </row>
    <row r="250" spans="2:65" s="1" customFormat="1" ht="20.25" customHeight="1">
      <c r="B250" s="160"/>
      <c r="C250" s="161" t="s">
        <v>353</v>
      </c>
      <c r="D250" s="161" t="s">
        <v>158</v>
      </c>
      <c r="E250" s="162" t="s">
        <v>354</v>
      </c>
      <c r="F250" s="163" t="s">
        <v>355</v>
      </c>
      <c r="G250" s="164" t="s">
        <v>356</v>
      </c>
      <c r="H250" s="165">
        <v>25</v>
      </c>
      <c r="I250" s="166"/>
      <c r="J250" s="167">
        <f>ROUND(I250*H250,2)</f>
        <v>0</v>
      </c>
      <c r="K250" s="163" t="s">
        <v>162</v>
      </c>
      <c r="L250" s="35"/>
      <c r="M250" s="168" t="s">
        <v>19</v>
      </c>
      <c r="N250" s="169" t="s">
        <v>42</v>
      </c>
      <c r="O250" s="36"/>
      <c r="P250" s="170">
        <f>O250*H250</f>
        <v>0</v>
      </c>
      <c r="Q250" s="170">
        <v>0.05563</v>
      </c>
      <c r="R250" s="170">
        <f>Q250*H250</f>
        <v>1.39075</v>
      </c>
      <c r="S250" s="170">
        <v>0</v>
      </c>
      <c r="T250" s="171">
        <f>S250*H250</f>
        <v>0</v>
      </c>
      <c r="AR250" s="18" t="s">
        <v>163</v>
      </c>
      <c r="AT250" s="18" t="s">
        <v>158</v>
      </c>
      <c r="AU250" s="18" t="s">
        <v>77</v>
      </c>
      <c r="AY250" s="18" t="s">
        <v>156</v>
      </c>
      <c r="BE250" s="172">
        <f>IF(N250="základní",J250,0)</f>
        <v>0</v>
      </c>
      <c r="BF250" s="172">
        <f>IF(N250="snížená",J250,0)</f>
        <v>0</v>
      </c>
      <c r="BG250" s="172">
        <f>IF(N250="zákl. přenesená",J250,0)</f>
        <v>0</v>
      </c>
      <c r="BH250" s="172">
        <f>IF(N250="sníž. přenesená",J250,0)</f>
        <v>0</v>
      </c>
      <c r="BI250" s="172">
        <f>IF(N250="nulová",J250,0)</f>
        <v>0</v>
      </c>
      <c r="BJ250" s="18" t="s">
        <v>26</v>
      </c>
      <c r="BK250" s="172">
        <f>ROUND(I250*H250,2)</f>
        <v>0</v>
      </c>
      <c r="BL250" s="18" t="s">
        <v>163</v>
      </c>
      <c r="BM250" s="18" t="s">
        <v>357</v>
      </c>
    </row>
    <row r="251" spans="2:47" s="1" customFormat="1" ht="24">
      <c r="B251" s="35"/>
      <c r="D251" s="173" t="s">
        <v>165</v>
      </c>
      <c r="F251" s="174" t="s">
        <v>358</v>
      </c>
      <c r="I251" s="134"/>
      <c r="L251" s="35"/>
      <c r="M251" s="64"/>
      <c r="N251" s="36"/>
      <c r="O251" s="36"/>
      <c r="P251" s="36"/>
      <c r="Q251" s="36"/>
      <c r="R251" s="36"/>
      <c r="S251" s="36"/>
      <c r="T251" s="65"/>
      <c r="AT251" s="18" t="s">
        <v>165</v>
      </c>
      <c r="AU251" s="18" t="s">
        <v>77</v>
      </c>
    </row>
    <row r="252" spans="2:51" s="11" customFormat="1" ht="12">
      <c r="B252" s="175"/>
      <c r="D252" s="173" t="s">
        <v>167</v>
      </c>
      <c r="E252" s="184" t="s">
        <v>19</v>
      </c>
      <c r="F252" s="185" t="s">
        <v>359</v>
      </c>
      <c r="H252" s="186">
        <v>15</v>
      </c>
      <c r="I252" s="180"/>
      <c r="L252" s="175"/>
      <c r="M252" s="181"/>
      <c r="N252" s="182"/>
      <c r="O252" s="182"/>
      <c r="P252" s="182"/>
      <c r="Q252" s="182"/>
      <c r="R252" s="182"/>
      <c r="S252" s="182"/>
      <c r="T252" s="183"/>
      <c r="AT252" s="184" t="s">
        <v>167</v>
      </c>
      <c r="AU252" s="184" t="s">
        <v>77</v>
      </c>
      <c r="AV252" s="11" t="s">
        <v>77</v>
      </c>
      <c r="AW252" s="11" t="s">
        <v>35</v>
      </c>
      <c r="AX252" s="11" t="s">
        <v>71</v>
      </c>
      <c r="AY252" s="184" t="s">
        <v>156</v>
      </c>
    </row>
    <row r="253" spans="2:51" s="11" customFormat="1" ht="12">
      <c r="B253" s="175"/>
      <c r="D253" s="173" t="s">
        <v>167</v>
      </c>
      <c r="E253" s="184" t="s">
        <v>19</v>
      </c>
      <c r="F253" s="185" t="s">
        <v>360</v>
      </c>
      <c r="H253" s="186">
        <v>10</v>
      </c>
      <c r="I253" s="180"/>
      <c r="L253" s="175"/>
      <c r="M253" s="181"/>
      <c r="N253" s="182"/>
      <c r="O253" s="182"/>
      <c r="P253" s="182"/>
      <c r="Q253" s="182"/>
      <c r="R253" s="182"/>
      <c r="S253" s="182"/>
      <c r="T253" s="183"/>
      <c r="AT253" s="184" t="s">
        <v>167</v>
      </c>
      <c r="AU253" s="184" t="s">
        <v>77</v>
      </c>
      <c r="AV253" s="11" t="s">
        <v>77</v>
      </c>
      <c r="AW253" s="11" t="s">
        <v>35</v>
      </c>
      <c r="AX253" s="11" t="s">
        <v>71</v>
      </c>
      <c r="AY253" s="184" t="s">
        <v>156</v>
      </c>
    </row>
    <row r="254" spans="2:51" s="12" customFormat="1" ht="12">
      <c r="B254" s="187"/>
      <c r="D254" s="176" t="s">
        <v>167</v>
      </c>
      <c r="E254" s="188" t="s">
        <v>19</v>
      </c>
      <c r="F254" s="189" t="s">
        <v>182</v>
      </c>
      <c r="H254" s="190">
        <v>25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95" t="s">
        <v>167</v>
      </c>
      <c r="AU254" s="195" t="s">
        <v>77</v>
      </c>
      <c r="AV254" s="12" t="s">
        <v>163</v>
      </c>
      <c r="AW254" s="12" t="s">
        <v>35</v>
      </c>
      <c r="AX254" s="12" t="s">
        <v>26</v>
      </c>
      <c r="AY254" s="195" t="s">
        <v>156</v>
      </c>
    </row>
    <row r="255" spans="2:65" s="1" customFormat="1" ht="20.25" customHeight="1">
      <c r="B255" s="160"/>
      <c r="C255" s="161" t="s">
        <v>361</v>
      </c>
      <c r="D255" s="161" t="s">
        <v>158</v>
      </c>
      <c r="E255" s="162" t="s">
        <v>362</v>
      </c>
      <c r="F255" s="163" t="s">
        <v>363</v>
      </c>
      <c r="G255" s="164" t="s">
        <v>356</v>
      </c>
      <c r="H255" s="165">
        <v>3</v>
      </c>
      <c r="I255" s="166"/>
      <c r="J255" s="167">
        <f>ROUND(I255*H255,2)</f>
        <v>0</v>
      </c>
      <c r="K255" s="163" t="s">
        <v>162</v>
      </c>
      <c r="L255" s="35"/>
      <c r="M255" s="168" t="s">
        <v>19</v>
      </c>
      <c r="N255" s="169" t="s">
        <v>42</v>
      </c>
      <c r="O255" s="36"/>
      <c r="P255" s="170">
        <f>O255*H255</f>
        <v>0</v>
      </c>
      <c r="Q255" s="170">
        <v>0.09285</v>
      </c>
      <c r="R255" s="170">
        <f>Q255*H255</f>
        <v>0.27855</v>
      </c>
      <c r="S255" s="170">
        <v>0</v>
      </c>
      <c r="T255" s="171">
        <f>S255*H255</f>
        <v>0</v>
      </c>
      <c r="AR255" s="18" t="s">
        <v>163</v>
      </c>
      <c r="AT255" s="18" t="s">
        <v>158</v>
      </c>
      <c r="AU255" s="18" t="s">
        <v>77</v>
      </c>
      <c r="AY255" s="18" t="s">
        <v>156</v>
      </c>
      <c r="BE255" s="172">
        <f>IF(N255="základní",J255,0)</f>
        <v>0</v>
      </c>
      <c r="BF255" s="172">
        <f>IF(N255="snížená",J255,0)</f>
        <v>0</v>
      </c>
      <c r="BG255" s="172">
        <f>IF(N255="zákl. přenesená",J255,0)</f>
        <v>0</v>
      </c>
      <c r="BH255" s="172">
        <f>IF(N255="sníž. přenesená",J255,0)</f>
        <v>0</v>
      </c>
      <c r="BI255" s="172">
        <f>IF(N255="nulová",J255,0)</f>
        <v>0</v>
      </c>
      <c r="BJ255" s="18" t="s">
        <v>26</v>
      </c>
      <c r="BK255" s="172">
        <f>ROUND(I255*H255,2)</f>
        <v>0</v>
      </c>
      <c r="BL255" s="18" t="s">
        <v>163</v>
      </c>
      <c r="BM255" s="18" t="s">
        <v>364</v>
      </c>
    </row>
    <row r="256" spans="2:47" s="1" customFormat="1" ht="24">
      <c r="B256" s="35"/>
      <c r="D256" s="173" t="s">
        <v>165</v>
      </c>
      <c r="F256" s="174" t="s">
        <v>365</v>
      </c>
      <c r="I256" s="134"/>
      <c r="L256" s="35"/>
      <c r="M256" s="64"/>
      <c r="N256" s="36"/>
      <c r="O256" s="36"/>
      <c r="P256" s="36"/>
      <c r="Q256" s="36"/>
      <c r="R256" s="36"/>
      <c r="S256" s="36"/>
      <c r="T256" s="65"/>
      <c r="AT256" s="18" t="s">
        <v>165</v>
      </c>
      <c r="AU256" s="18" t="s">
        <v>77</v>
      </c>
    </row>
    <row r="257" spans="2:51" s="11" customFormat="1" ht="12">
      <c r="B257" s="175"/>
      <c r="D257" s="176" t="s">
        <v>167</v>
      </c>
      <c r="E257" s="177" t="s">
        <v>19</v>
      </c>
      <c r="F257" s="178" t="s">
        <v>366</v>
      </c>
      <c r="H257" s="179">
        <v>3</v>
      </c>
      <c r="I257" s="180"/>
      <c r="L257" s="175"/>
      <c r="M257" s="181"/>
      <c r="N257" s="182"/>
      <c r="O257" s="182"/>
      <c r="P257" s="182"/>
      <c r="Q257" s="182"/>
      <c r="R257" s="182"/>
      <c r="S257" s="182"/>
      <c r="T257" s="183"/>
      <c r="AT257" s="184" t="s">
        <v>167</v>
      </c>
      <c r="AU257" s="184" t="s">
        <v>77</v>
      </c>
      <c r="AV257" s="11" t="s">
        <v>77</v>
      </c>
      <c r="AW257" s="11" t="s">
        <v>35</v>
      </c>
      <c r="AX257" s="11" t="s">
        <v>26</v>
      </c>
      <c r="AY257" s="184" t="s">
        <v>156</v>
      </c>
    </row>
    <row r="258" spans="2:65" s="1" customFormat="1" ht="20.25" customHeight="1">
      <c r="B258" s="160"/>
      <c r="C258" s="161" t="s">
        <v>367</v>
      </c>
      <c r="D258" s="161" t="s">
        <v>158</v>
      </c>
      <c r="E258" s="162" t="s">
        <v>368</v>
      </c>
      <c r="F258" s="163" t="s">
        <v>369</v>
      </c>
      <c r="G258" s="164" t="s">
        <v>232</v>
      </c>
      <c r="H258" s="165">
        <v>0.246</v>
      </c>
      <c r="I258" s="166"/>
      <c r="J258" s="167">
        <f>ROUND(I258*H258,2)</f>
        <v>0</v>
      </c>
      <c r="K258" s="163" t="s">
        <v>162</v>
      </c>
      <c r="L258" s="35"/>
      <c r="M258" s="168" t="s">
        <v>19</v>
      </c>
      <c r="N258" s="169" t="s">
        <v>42</v>
      </c>
      <c r="O258" s="36"/>
      <c r="P258" s="170">
        <f>O258*H258</f>
        <v>0</v>
      </c>
      <c r="Q258" s="170">
        <v>1.09</v>
      </c>
      <c r="R258" s="170">
        <f>Q258*H258</f>
        <v>0.26814</v>
      </c>
      <c r="S258" s="170">
        <v>0</v>
      </c>
      <c r="T258" s="171">
        <f>S258*H258</f>
        <v>0</v>
      </c>
      <c r="AR258" s="18" t="s">
        <v>163</v>
      </c>
      <c r="AT258" s="18" t="s">
        <v>158</v>
      </c>
      <c r="AU258" s="18" t="s">
        <v>77</v>
      </c>
      <c r="AY258" s="18" t="s">
        <v>156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8" t="s">
        <v>26</v>
      </c>
      <c r="BK258" s="172">
        <f>ROUND(I258*H258,2)</f>
        <v>0</v>
      </c>
      <c r="BL258" s="18" t="s">
        <v>163</v>
      </c>
      <c r="BM258" s="18" t="s">
        <v>370</v>
      </c>
    </row>
    <row r="259" spans="2:47" s="1" customFormat="1" ht="24">
      <c r="B259" s="35"/>
      <c r="D259" s="173" t="s">
        <v>165</v>
      </c>
      <c r="F259" s="174" t="s">
        <v>371</v>
      </c>
      <c r="I259" s="134"/>
      <c r="L259" s="35"/>
      <c r="M259" s="64"/>
      <c r="N259" s="36"/>
      <c r="O259" s="36"/>
      <c r="P259" s="36"/>
      <c r="Q259" s="36"/>
      <c r="R259" s="36"/>
      <c r="S259" s="36"/>
      <c r="T259" s="65"/>
      <c r="AT259" s="18" t="s">
        <v>165</v>
      </c>
      <c r="AU259" s="18" t="s">
        <v>77</v>
      </c>
    </row>
    <row r="260" spans="2:51" s="11" customFormat="1" ht="12">
      <c r="B260" s="175"/>
      <c r="D260" s="173" t="s">
        <v>167</v>
      </c>
      <c r="E260" s="184" t="s">
        <v>19</v>
      </c>
      <c r="F260" s="185" t="s">
        <v>372</v>
      </c>
      <c r="H260" s="186">
        <v>0.123</v>
      </c>
      <c r="I260" s="180"/>
      <c r="L260" s="175"/>
      <c r="M260" s="181"/>
      <c r="N260" s="182"/>
      <c r="O260" s="182"/>
      <c r="P260" s="182"/>
      <c r="Q260" s="182"/>
      <c r="R260" s="182"/>
      <c r="S260" s="182"/>
      <c r="T260" s="183"/>
      <c r="AT260" s="184" t="s">
        <v>167</v>
      </c>
      <c r="AU260" s="184" t="s">
        <v>77</v>
      </c>
      <c r="AV260" s="11" t="s">
        <v>77</v>
      </c>
      <c r="AW260" s="11" t="s">
        <v>35</v>
      </c>
      <c r="AX260" s="11" t="s">
        <v>71</v>
      </c>
      <c r="AY260" s="184" t="s">
        <v>156</v>
      </c>
    </row>
    <row r="261" spans="2:51" s="11" customFormat="1" ht="12">
      <c r="B261" s="175"/>
      <c r="D261" s="173" t="s">
        <v>167</v>
      </c>
      <c r="E261" s="184" t="s">
        <v>19</v>
      </c>
      <c r="F261" s="185" t="s">
        <v>373</v>
      </c>
      <c r="H261" s="186">
        <v>0.123</v>
      </c>
      <c r="I261" s="180"/>
      <c r="L261" s="175"/>
      <c r="M261" s="181"/>
      <c r="N261" s="182"/>
      <c r="O261" s="182"/>
      <c r="P261" s="182"/>
      <c r="Q261" s="182"/>
      <c r="R261" s="182"/>
      <c r="S261" s="182"/>
      <c r="T261" s="183"/>
      <c r="AT261" s="184" t="s">
        <v>167</v>
      </c>
      <c r="AU261" s="184" t="s">
        <v>77</v>
      </c>
      <c r="AV261" s="11" t="s">
        <v>77</v>
      </c>
      <c r="AW261" s="11" t="s">
        <v>35</v>
      </c>
      <c r="AX261" s="11" t="s">
        <v>71</v>
      </c>
      <c r="AY261" s="184" t="s">
        <v>156</v>
      </c>
    </row>
    <row r="262" spans="2:51" s="12" customFormat="1" ht="12">
      <c r="B262" s="187"/>
      <c r="D262" s="176" t="s">
        <v>167</v>
      </c>
      <c r="E262" s="188" t="s">
        <v>19</v>
      </c>
      <c r="F262" s="189" t="s">
        <v>182</v>
      </c>
      <c r="H262" s="190">
        <v>0.246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95" t="s">
        <v>167</v>
      </c>
      <c r="AU262" s="195" t="s">
        <v>77</v>
      </c>
      <c r="AV262" s="12" t="s">
        <v>163</v>
      </c>
      <c r="AW262" s="12" t="s">
        <v>35</v>
      </c>
      <c r="AX262" s="12" t="s">
        <v>26</v>
      </c>
      <c r="AY262" s="195" t="s">
        <v>156</v>
      </c>
    </row>
    <row r="263" spans="2:65" s="1" customFormat="1" ht="20.25" customHeight="1">
      <c r="B263" s="160"/>
      <c r="C263" s="200" t="s">
        <v>374</v>
      </c>
      <c r="D263" s="200" t="s">
        <v>256</v>
      </c>
      <c r="E263" s="201" t="s">
        <v>375</v>
      </c>
      <c r="F263" s="202" t="s">
        <v>376</v>
      </c>
      <c r="G263" s="203" t="s">
        <v>232</v>
      </c>
      <c r="H263" s="204">
        <v>0.27</v>
      </c>
      <c r="I263" s="205"/>
      <c r="J263" s="206">
        <f>ROUND(I263*H263,2)</f>
        <v>0</v>
      </c>
      <c r="K263" s="202" t="s">
        <v>162</v>
      </c>
      <c r="L263" s="207"/>
      <c r="M263" s="208" t="s">
        <v>19</v>
      </c>
      <c r="N263" s="209" t="s">
        <v>42</v>
      </c>
      <c r="O263" s="36"/>
      <c r="P263" s="170">
        <f>O263*H263</f>
        <v>0</v>
      </c>
      <c r="Q263" s="170">
        <v>1</v>
      </c>
      <c r="R263" s="170">
        <f>Q263*H263</f>
        <v>0.27</v>
      </c>
      <c r="S263" s="170">
        <v>0</v>
      </c>
      <c r="T263" s="171">
        <f>S263*H263</f>
        <v>0</v>
      </c>
      <c r="AR263" s="18" t="s">
        <v>209</v>
      </c>
      <c r="AT263" s="18" t="s">
        <v>256</v>
      </c>
      <c r="AU263" s="18" t="s">
        <v>77</v>
      </c>
      <c r="AY263" s="18" t="s">
        <v>156</v>
      </c>
      <c r="BE263" s="172">
        <f>IF(N263="základní",J263,0)</f>
        <v>0</v>
      </c>
      <c r="BF263" s="172">
        <f>IF(N263="snížená",J263,0)</f>
        <v>0</v>
      </c>
      <c r="BG263" s="172">
        <f>IF(N263="zákl. přenesená",J263,0)</f>
        <v>0</v>
      </c>
      <c r="BH263" s="172">
        <f>IF(N263="sníž. přenesená",J263,0)</f>
        <v>0</v>
      </c>
      <c r="BI263" s="172">
        <f>IF(N263="nulová",J263,0)</f>
        <v>0</v>
      </c>
      <c r="BJ263" s="18" t="s">
        <v>26</v>
      </c>
      <c r="BK263" s="172">
        <f>ROUND(I263*H263,2)</f>
        <v>0</v>
      </c>
      <c r="BL263" s="18" t="s">
        <v>163</v>
      </c>
      <c r="BM263" s="18" t="s">
        <v>377</v>
      </c>
    </row>
    <row r="264" spans="2:47" s="1" customFormat="1" ht="12">
      <c r="B264" s="35"/>
      <c r="D264" s="173" t="s">
        <v>165</v>
      </c>
      <c r="F264" s="174" t="s">
        <v>378</v>
      </c>
      <c r="I264" s="134"/>
      <c r="L264" s="35"/>
      <c r="M264" s="64"/>
      <c r="N264" s="36"/>
      <c r="O264" s="36"/>
      <c r="P264" s="36"/>
      <c r="Q264" s="36"/>
      <c r="R264" s="36"/>
      <c r="S264" s="36"/>
      <c r="T264" s="65"/>
      <c r="AT264" s="18" t="s">
        <v>165</v>
      </c>
      <c r="AU264" s="18" t="s">
        <v>77</v>
      </c>
    </row>
    <row r="265" spans="2:47" s="1" customFormat="1" ht="24">
      <c r="B265" s="35"/>
      <c r="D265" s="173" t="s">
        <v>379</v>
      </c>
      <c r="F265" s="210" t="s">
        <v>380</v>
      </c>
      <c r="I265" s="134"/>
      <c r="L265" s="35"/>
      <c r="M265" s="64"/>
      <c r="N265" s="36"/>
      <c r="O265" s="36"/>
      <c r="P265" s="36"/>
      <c r="Q265" s="36"/>
      <c r="R265" s="36"/>
      <c r="S265" s="36"/>
      <c r="T265" s="65"/>
      <c r="AT265" s="18" t="s">
        <v>379</v>
      </c>
      <c r="AU265" s="18" t="s">
        <v>77</v>
      </c>
    </row>
    <row r="266" spans="2:51" s="11" customFormat="1" ht="12">
      <c r="B266" s="175"/>
      <c r="D266" s="173" t="s">
        <v>167</v>
      </c>
      <c r="E266" s="184" t="s">
        <v>19</v>
      </c>
      <c r="F266" s="185" t="s">
        <v>381</v>
      </c>
      <c r="H266" s="186">
        <v>0.135</v>
      </c>
      <c r="I266" s="180"/>
      <c r="L266" s="175"/>
      <c r="M266" s="181"/>
      <c r="N266" s="182"/>
      <c r="O266" s="182"/>
      <c r="P266" s="182"/>
      <c r="Q266" s="182"/>
      <c r="R266" s="182"/>
      <c r="S266" s="182"/>
      <c r="T266" s="183"/>
      <c r="AT266" s="184" t="s">
        <v>167</v>
      </c>
      <c r="AU266" s="184" t="s">
        <v>77</v>
      </c>
      <c r="AV266" s="11" t="s">
        <v>77</v>
      </c>
      <c r="AW266" s="11" t="s">
        <v>35</v>
      </c>
      <c r="AX266" s="11" t="s">
        <v>71</v>
      </c>
      <c r="AY266" s="184" t="s">
        <v>156</v>
      </c>
    </row>
    <row r="267" spans="2:51" s="11" customFormat="1" ht="12">
      <c r="B267" s="175"/>
      <c r="D267" s="173" t="s">
        <v>167</v>
      </c>
      <c r="E267" s="184" t="s">
        <v>19</v>
      </c>
      <c r="F267" s="185" t="s">
        <v>382</v>
      </c>
      <c r="H267" s="186">
        <v>0.135</v>
      </c>
      <c r="I267" s="180"/>
      <c r="L267" s="175"/>
      <c r="M267" s="181"/>
      <c r="N267" s="182"/>
      <c r="O267" s="182"/>
      <c r="P267" s="182"/>
      <c r="Q267" s="182"/>
      <c r="R267" s="182"/>
      <c r="S267" s="182"/>
      <c r="T267" s="183"/>
      <c r="AT267" s="184" t="s">
        <v>167</v>
      </c>
      <c r="AU267" s="184" t="s">
        <v>77</v>
      </c>
      <c r="AV267" s="11" t="s">
        <v>77</v>
      </c>
      <c r="AW267" s="11" t="s">
        <v>35</v>
      </c>
      <c r="AX267" s="11" t="s">
        <v>71</v>
      </c>
      <c r="AY267" s="184" t="s">
        <v>156</v>
      </c>
    </row>
    <row r="268" spans="2:51" s="12" customFormat="1" ht="12">
      <c r="B268" s="187"/>
      <c r="D268" s="176" t="s">
        <v>167</v>
      </c>
      <c r="E268" s="188" t="s">
        <v>19</v>
      </c>
      <c r="F268" s="189" t="s">
        <v>182</v>
      </c>
      <c r="H268" s="190">
        <v>0.27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95" t="s">
        <v>167</v>
      </c>
      <c r="AU268" s="195" t="s">
        <v>77</v>
      </c>
      <c r="AV268" s="12" t="s">
        <v>163</v>
      </c>
      <c r="AW268" s="12" t="s">
        <v>35</v>
      </c>
      <c r="AX268" s="12" t="s">
        <v>26</v>
      </c>
      <c r="AY268" s="195" t="s">
        <v>156</v>
      </c>
    </row>
    <row r="269" spans="2:65" s="1" customFormat="1" ht="20.25" customHeight="1">
      <c r="B269" s="160"/>
      <c r="C269" s="161" t="s">
        <v>383</v>
      </c>
      <c r="D269" s="161" t="s">
        <v>158</v>
      </c>
      <c r="E269" s="162" t="s">
        <v>384</v>
      </c>
      <c r="F269" s="163" t="s">
        <v>385</v>
      </c>
      <c r="G269" s="164" t="s">
        <v>161</v>
      </c>
      <c r="H269" s="165">
        <v>8.97</v>
      </c>
      <c r="I269" s="166"/>
      <c r="J269" s="167">
        <f>ROUND(I269*H269,2)</f>
        <v>0</v>
      </c>
      <c r="K269" s="163" t="s">
        <v>162</v>
      </c>
      <c r="L269" s="35"/>
      <c r="M269" s="168" t="s">
        <v>19</v>
      </c>
      <c r="N269" s="169" t="s">
        <v>42</v>
      </c>
      <c r="O269" s="36"/>
      <c r="P269" s="170">
        <f>O269*H269</f>
        <v>0</v>
      </c>
      <c r="Q269" s="170">
        <v>0.10031</v>
      </c>
      <c r="R269" s="170">
        <f>Q269*H269</f>
        <v>0.8997807</v>
      </c>
      <c r="S269" s="170">
        <v>0</v>
      </c>
      <c r="T269" s="171">
        <f>S269*H269</f>
        <v>0</v>
      </c>
      <c r="AR269" s="18" t="s">
        <v>163</v>
      </c>
      <c r="AT269" s="18" t="s">
        <v>158</v>
      </c>
      <c r="AU269" s="18" t="s">
        <v>77</v>
      </c>
      <c r="AY269" s="18" t="s">
        <v>156</v>
      </c>
      <c r="BE269" s="172">
        <f>IF(N269="základní",J269,0)</f>
        <v>0</v>
      </c>
      <c r="BF269" s="172">
        <f>IF(N269="snížená",J269,0)</f>
        <v>0</v>
      </c>
      <c r="BG269" s="172">
        <f>IF(N269="zákl. přenesená",J269,0)</f>
        <v>0</v>
      </c>
      <c r="BH269" s="172">
        <f>IF(N269="sníž. přenesená",J269,0)</f>
        <v>0</v>
      </c>
      <c r="BI269" s="172">
        <f>IF(N269="nulová",J269,0)</f>
        <v>0</v>
      </c>
      <c r="BJ269" s="18" t="s">
        <v>26</v>
      </c>
      <c r="BK269" s="172">
        <f>ROUND(I269*H269,2)</f>
        <v>0</v>
      </c>
      <c r="BL269" s="18" t="s">
        <v>163</v>
      </c>
      <c r="BM269" s="18" t="s">
        <v>386</v>
      </c>
    </row>
    <row r="270" spans="2:47" s="1" customFormat="1" ht="36">
      <c r="B270" s="35"/>
      <c r="D270" s="173" t="s">
        <v>165</v>
      </c>
      <c r="F270" s="174" t="s">
        <v>387</v>
      </c>
      <c r="I270" s="134"/>
      <c r="L270" s="35"/>
      <c r="M270" s="64"/>
      <c r="N270" s="36"/>
      <c r="O270" s="36"/>
      <c r="P270" s="36"/>
      <c r="Q270" s="36"/>
      <c r="R270" s="36"/>
      <c r="S270" s="36"/>
      <c r="T270" s="65"/>
      <c r="AT270" s="18" t="s">
        <v>165</v>
      </c>
      <c r="AU270" s="18" t="s">
        <v>77</v>
      </c>
    </row>
    <row r="271" spans="2:51" s="11" customFormat="1" ht="12">
      <c r="B271" s="175"/>
      <c r="D271" s="173" t="s">
        <v>167</v>
      </c>
      <c r="E271" s="184" t="s">
        <v>19</v>
      </c>
      <c r="F271" s="185" t="s">
        <v>388</v>
      </c>
      <c r="H271" s="186">
        <v>4.485</v>
      </c>
      <c r="I271" s="180"/>
      <c r="L271" s="175"/>
      <c r="M271" s="181"/>
      <c r="N271" s="182"/>
      <c r="O271" s="182"/>
      <c r="P271" s="182"/>
      <c r="Q271" s="182"/>
      <c r="R271" s="182"/>
      <c r="S271" s="182"/>
      <c r="T271" s="183"/>
      <c r="AT271" s="184" t="s">
        <v>167</v>
      </c>
      <c r="AU271" s="184" t="s">
        <v>77</v>
      </c>
      <c r="AV271" s="11" t="s">
        <v>77</v>
      </c>
      <c r="AW271" s="11" t="s">
        <v>35</v>
      </c>
      <c r="AX271" s="11" t="s">
        <v>71</v>
      </c>
      <c r="AY271" s="184" t="s">
        <v>156</v>
      </c>
    </row>
    <row r="272" spans="2:51" s="11" customFormat="1" ht="12">
      <c r="B272" s="175"/>
      <c r="D272" s="173" t="s">
        <v>167</v>
      </c>
      <c r="E272" s="184" t="s">
        <v>19</v>
      </c>
      <c r="F272" s="185" t="s">
        <v>389</v>
      </c>
      <c r="H272" s="186">
        <v>4.485</v>
      </c>
      <c r="I272" s="180"/>
      <c r="L272" s="175"/>
      <c r="M272" s="181"/>
      <c r="N272" s="182"/>
      <c r="O272" s="182"/>
      <c r="P272" s="182"/>
      <c r="Q272" s="182"/>
      <c r="R272" s="182"/>
      <c r="S272" s="182"/>
      <c r="T272" s="183"/>
      <c r="AT272" s="184" t="s">
        <v>167</v>
      </c>
      <c r="AU272" s="184" t="s">
        <v>77</v>
      </c>
      <c r="AV272" s="11" t="s">
        <v>77</v>
      </c>
      <c r="AW272" s="11" t="s">
        <v>35</v>
      </c>
      <c r="AX272" s="11" t="s">
        <v>71</v>
      </c>
      <c r="AY272" s="184" t="s">
        <v>156</v>
      </c>
    </row>
    <row r="273" spans="2:51" s="12" customFormat="1" ht="12">
      <c r="B273" s="187"/>
      <c r="D273" s="176" t="s">
        <v>167</v>
      </c>
      <c r="E273" s="188" t="s">
        <v>19</v>
      </c>
      <c r="F273" s="189" t="s">
        <v>182</v>
      </c>
      <c r="H273" s="190">
        <v>8.97</v>
      </c>
      <c r="I273" s="191"/>
      <c r="L273" s="187"/>
      <c r="M273" s="192"/>
      <c r="N273" s="193"/>
      <c r="O273" s="193"/>
      <c r="P273" s="193"/>
      <c r="Q273" s="193"/>
      <c r="R273" s="193"/>
      <c r="S273" s="193"/>
      <c r="T273" s="194"/>
      <c r="AT273" s="195" t="s">
        <v>167</v>
      </c>
      <c r="AU273" s="195" t="s">
        <v>77</v>
      </c>
      <c r="AV273" s="12" t="s">
        <v>163</v>
      </c>
      <c r="AW273" s="12" t="s">
        <v>35</v>
      </c>
      <c r="AX273" s="12" t="s">
        <v>26</v>
      </c>
      <c r="AY273" s="195" t="s">
        <v>156</v>
      </c>
    </row>
    <row r="274" spans="2:65" s="1" customFormat="1" ht="20.25" customHeight="1">
      <c r="B274" s="160"/>
      <c r="C274" s="161" t="s">
        <v>390</v>
      </c>
      <c r="D274" s="161" t="s">
        <v>158</v>
      </c>
      <c r="E274" s="162" t="s">
        <v>391</v>
      </c>
      <c r="F274" s="163" t="s">
        <v>392</v>
      </c>
      <c r="G274" s="164" t="s">
        <v>161</v>
      </c>
      <c r="H274" s="165">
        <v>7.788</v>
      </c>
      <c r="I274" s="166"/>
      <c r="J274" s="167">
        <f>ROUND(I274*H274,2)</f>
        <v>0</v>
      </c>
      <c r="K274" s="163" t="s">
        <v>162</v>
      </c>
      <c r="L274" s="35"/>
      <c r="M274" s="168" t="s">
        <v>19</v>
      </c>
      <c r="N274" s="169" t="s">
        <v>42</v>
      </c>
      <c r="O274" s="36"/>
      <c r="P274" s="170">
        <f>O274*H274</f>
        <v>0</v>
      </c>
      <c r="Q274" s="170">
        <v>0.12185</v>
      </c>
      <c r="R274" s="170">
        <f>Q274*H274</f>
        <v>0.9489678</v>
      </c>
      <c r="S274" s="170">
        <v>0</v>
      </c>
      <c r="T274" s="171">
        <f>S274*H274</f>
        <v>0</v>
      </c>
      <c r="AR274" s="18" t="s">
        <v>163</v>
      </c>
      <c r="AT274" s="18" t="s">
        <v>158</v>
      </c>
      <c r="AU274" s="18" t="s">
        <v>77</v>
      </c>
      <c r="AY274" s="18" t="s">
        <v>156</v>
      </c>
      <c r="BE274" s="172">
        <f>IF(N274="základní",J274,0)</f>
        <v>0</v>
      </c>
      <c r="BF274" s="172">
        <f>IF(N274="snížená",J274,0)</f>
        <v>0</v>
      </c>
      <c r="BG274" s="172">
        <f>IF(N274="zákl. přenesená",J274,0)</f>
        <v>0</v>
      </c>
      <c r="BH274" s="172">
        <f>IF(N274="sníž. přenesená",J274,0)</f>
        <v>0</v>
      </c>
      <c r="BI274" s="172">
        <f>IF(N274="nulová",J274,0)</f>
        <v>0</v>
      </c>
      <c r="BJ274" s="18" t="s">
        <v>26</v>
      </c>
      <c r="BK274" s="172">
        <f>ROUND(I274*H274,2)</f>
        <v>0</v>
      </c>
      <c r="BL274" s="18" t="s">
        <v>163</v>
      </c>
      <c r="BM274" s="18" t="s">
        <v>393</v>
      </c>
    </row>
    <row r="275" spans="2:47" s="1" customFormat="1" ht="36">
      <c r="B275" s="35"/>
      <c r="D275" s="173" t="s">
        <v>165</v>
      </c>
      <c r="F275" s="174" t="s">
        <v>394</v>
      </c>
      <c r="I275" s="134"/>
      <c r="L275" s="35"/>
      <c r="M275" s="64"/>
      <c r="N275" s="36"/>
      <c r="O275" s="36"/>
      <c r="P275" s="36"/>
      <c r="Q275" s="36"/>
      <c r="R275" s="36"/>
      <c r="S275" s="36"/>
      <c r="T275" s="65"/>
      <c r="AT275" s="18" t="s">
        <v>165</v>
      </c>
      <c r="AU275" s="18" t="s">
        <v>77</v>
      </c>
    </row>
    <row r="276" spans="2:51" s="11" customFormat="1" ht="12">
      <c r="B276" s="175"/>
      <c r="D276" s="173" t="s">
        <v>167</v>
      </c>
      <c r="E276" s="184" t="s">
        <v>19</v>
      </c>
      <c r="F276" s="185" t="s">
        <v>395</v>
      </c>
      <c r="H276" s="186">
        <v>7.788</v>
      </c>
      <c r="I276" s="180"/>
      <c r="L276" s="175"/>
      <c r="M276" s="181"/>
      <c r="N276" s="182"/>
      <c r="O276" s="182"/>
      <c r="P276" s="182"/>
      <c r="Q276" s="182"/>
      <c r="R276" s="182"/>
      <c r="S276" s="182"/>
      <c r="T276" s="183"/>
      <c r="AT276" s="184" t="s">
        <v>167</v>
      </c>
      <c r="AU276" s="184" t="s">
        <v>77</v>
      </c>
      <c r="AV276" s="11" t="s">
        <v>77</v>
      </c>
      <c r="AW276" s="11" t="s">
        <v>35</v>
      </c>
      <c r="AX276" s="11" t="s">
        <v>26</v>
      </c>
      <c r="AY276" s="184" t="s">
        <v>156</v>
      </c>
    </row>
    <row r="277" spans="2:63" s="10" customFormat="1" ht="29.25" customHeight="1">
      <c r="B277" s="146"/>
      <c r="D277" s="157" t="s">
        <v>70</v>
      </c>
      <c r="E277" s="158" t="s">
        <v>163</v>
      </c>
      <c r="F277" s="158" t="s">
        <v>396</v>
      </c>
      <c r="I277" s="149"/>
      <c r="J277" s="159">
        <f>BK277</f>
        <v>0</v>
      </c>
      <c r="L277" s="146"/>
      <c r="M277" s="151"/>
      <c r="N277" s="152"/>
      <c r="O277" s="152"/>
      <c r="P277" s="153">
        <f>SUM(P278:P346)</f>
        <v>0</v>
      </c>
      <c r="Q277" s="152"/>
      <c r="R277" s="153">
        <f>SUM(R278:R346)</f>
        <v>38.32230182</v>
      </c>
      <c r="S277" s="152"/>
      <c r="T277" s="154">
        <f>SUM(T278:T346)</f>
        <v>0</v>
      </c>
      <c r="AR277" s="147" t="s">
        <v>26</v>
      </c>
      <c r="AT277" s="155" t="s">
        <v>70</v>
      </c>
      <c r="AU277" s="155" t="s">
        <v>26</v>
      </c>
      <c r="AY277" s="147" t="s">
        <v>156</v>
      </c>
      <c r="BK277" s="156">
        <f>SUM(BK278:BK346)</f>
        <v>0</v>
      </c>
    </row>
    <row r="278" spans="2:65" s="1" customFormat="1" ht="20.25" customHeight="1">
      <c r="B278" s="160"/>
      <c r="C278" s="161" t="s">
        <v>397</v>
      </c>
      <c r="D278" s="161" t="s">
        <v>158</v>
      </c>
      <c r="E278" s="162" t="s">
        <v>398</v>
      </c>
      <c r="F278" s="163" t="s">
        <v>399</v>
      </c>
      <c r="G278" s="164" t="s">
        <v>356</v>
      </c>
      <c r="H278" s="165">
        <v>1</v>
      </c>
      <c r="I278" s="166"/>
      <c r="J278" s="167">
        <f>ROUND(I278*H278,2)</f>
        <v>0</v>
      </c>
      <c r="K278" s="163" t="s">
        <v>19</v>
      </c>
      <c r="L278" s="35"/>
      <c r="M278" s="168" t="s">
        <v>19</v>
      </c>
      <c r="N278" s="169" t="s">
        <v>42</v>
      </c>
      <c r="O278" s="36"/>
      <c r="P278" s="170">
        <f>O278*H278</f>
        <v>0</v>
      </c>
      <c r="Q278" s="170">
        <v>0.0105</v>
      </c>
      <c r="R278" s="170">
        <f>Q278*H278</f>
        <v>0.0105</v>
      </c>
      <c r="S278" s="170">
        <v>0</v>
      </c>
      <c r="T278" s="171">
        <f>S278*H278</f>
        <v>0</v>
      </c>
      <c r="AR278" s="18" t="s">
        <v>163</v>
      </c>
      <c r="AT278" s="18" t="s">
        <v>158</v>
      </c>
      <c r="AU278" s="18" t="s">
        <v>77</v>
      </c>
      <c r="AY278" s="18" t="s">
        <v>156</v>
      </c>
      <c r="BE278" s="172">
        <f>IF(N278="základní",J278,0)</f>
        <v>0</v>
      </c>
      <c r="BF278" s="172">
        <f>IF(N278="snížená",J278,0)</f>
        <v>0</v>
      </c>
      <c r="BG278" s="172">
        <f>IF(N278="zákl. přenesená",J278,0)</f>
        <v>0</v>
      </c>
      <c r="BH278" s="172">
        <f>IF(N278="sníž. přenesená",J278,0)</f>
        <v>0</v>
      </c>
      <c r="BI278" s="172">
        <f>IF(N278="nulová",J278,0)</f>
        <v>0</v>
      </c>
      <c r="BJ278" s="18" t="s">
        <v>26</v>
      </c>
      <c r="BK278" s="172">
        <f>ROUND(I278*H278,2)</f>
        <v>0</v>
      </c>
      <c r="BL278" s="18" t="s">
        <v>163</v>
      </c>
      <c r="BM278" s="18" t="s">
        <v>400</v>
      </c>
    </row>
    <row r="279" spans="2:65" s="1" customFormat="1" ht="20.25" customHeight="1">
      <c r="B279" s="160"/>
      <c r="C279" s="161" t="s">
        <v>401</v>
      </c>
      <c r="D279" s="161" t="s">
        <v>158</v>
      </c>
      <c r="E279" s="162" t="s">
        <v>402</v>
      </c>
      <c r="F279" s="163" t="s">
        <v>403</v>
      </c>
      <c r="G279" s="164" t="s">
        <v>356</v>
      </c>
      <c r="H279" s="165">
        <v>303.667</v>
      </c>
      <c r="I279" s="166"/>
      <c r="J279" s="167">
        <f>ROUND(I279*H279,2)</f>
        <v>0</v>
      </c>
      <c r="K279" s="163" t="s">
        <v>162</v>
      </c>
      <c r="L279" s="35"/>
      <c r="M279" s="168" t="s">
        <v>19</v>
      </c>
      <c r="N279" s="169" t="s">
        <v>42</v>
      </c>
      <c r="O279" s="36"/>
      <c r="P279" s="170">
        <f>O279*H279</f>
        <v>0</v>
      </c>
      <c r="Q279" s="170">
        <v>0.00229</v>
      </c>
      <c r="R279" s="170">
        <f>Q279*H279</f>
        <v>0.6953974299999999</v>
      </c>
      <c r="S279" s="170">
        <v>0</v>
      </c>
      <c r="T279" s="171">
        <f>S279*H279</f>
        <v>0</v>
      </c>
      <c r="AR279" s="18" t="s">
        <v>163</v>
      </c>
      <c r="AT279" s="18" t="s">
        <v>158</v>
      </c>
      <c r="AU279" s="18" t="s">
        <v>77</v>
      </c>
      <c r="AY279" s="18" t="s">
        <v>156</v>
      </c>
      <c r="BE279" s="172">
        <f>IF(N279="základní",J279,0)</f>
        <v>0</v>
      </c>
      <c r="BF279" s="172">
        <f>IF(N279="snížená",J279,0)</f>
        <v>0</v>
      </c>
      <c r="BG279" s="172">
        <f>IF(N279="zákl. přenesená",J279,0)</f>
        <v>0</v>
      </c>
      <c r="BH279" s="172">
        <f>IF(N279="sníž. přenesená",J279,0)</f>
        <v>0</v>
      </c>
      <c r="BI279" s="172">
        <f>IF(N279="nulová",J279,0)</f>
        <v>0</v>
      </c>
      <c r="BJ279" s="18" t="s">
        <v>26</v>
      </c>
      <c r="BK279" s="172">
        <f>ROUND(I279*H279,2)</f>
        <v>0</v>
      </c>
      <c r="BL279" s="18" t="s">
        <v>163</v>
      </c>
      <c r="BM279" s="18" t="s">
        <v>404</v>
      </c>
    </row>
    <row r="280" spans="2:47" s="1" customFormat="1" ht="36">
      <c r="B280" s="35"/>
      <c r="D280" s="173" t="s">
        <v>165</v>
      </c>
      <c r="F280" s="174" t="s">
        <v>405</v>
      </c>
      <c r="I280" s="134"/>
      <c r="L280" s="35"/>
      <c r="M280" s="64"/>
      <c r="N280" s="36"/>
      <c r="O280" s="36"/>
      <c r="P280" s="36"/>
      <c r="Q280" s="36"/>
      <c r="R280" s="36"/>
      <c r="S280" s="36"/>
      <c r="T280" s="65"/>
      <c r="AT280" s="18" t="s">
        <v>165</v>
      </c>
      <c r="AU280" s="18" t="s">
        <v>77</v>
      </c>
    </row>
    <row r="281" spans="2:51" s="13" customFormat="1" ht="12">
      <c r="B281" s="211"/>
      <c r="D281" s="173" t="s">
        <v>167</v>
      </c>
      <c r="E281" s="212" t="s">
        <v>19</v>
      </c>
      <c r="F281" s="213" t="s">
        <v>406</v>
      </c>
      <c r="H281" s="214" t="s">
        <v>19</v>
      </c>
      <c r="I281" s="215"/>
      <c r="L281" s="211"/>
      <c r="M281" s="216"/>
      <c r="N281" s="217"/>
      <c r="O281" s="217"/>
      <c r="P281" s="217"/>
      <c r="Q281" s="217"/>
      <c r="R281" s="217"/>
      <c r="S281" s="217"/>
      <c r="T281" s="218"/>
      <c r="AT281" s="214" t="s">
        <v>167</v>
      </c>
      <c r="AU281" s="214" t="s">
        <v>77</v>
      </c>
      <c r="AV281" s="13" t="s">
        <v>26</v>
      </c>
      <c r="AW281" s="13" t="s">
        <v>35</v>
      </c>
      <c r="AX281" s="13" t="s">
        <v>71</v>
      </c>
      <c r="AY281" s="214" t="s">
        <v>156</v>
      </c>
    </row>
    <row r="282" spans="2:51" s="11" customFormat="1" ht="12">
      <c r="B282" s="175"/>
      <c r="D282" s="173" t="s">
        <v>167</v>
      </c>
      <c r="E282" s="184" t="s">
        <v>19</v>
      </c>
      <c r="F282" s="185" t="s">
        <v>407</v>
      </c>
      <c r="H282" s="186">
        <v>221</v>
      </c>
      <c r="I282" s="180"/>
      <c r="L282" s="175"/>
      <c r="M282" s="181"/>
      <c r="N282" s="182"/>
      <c r="O282" s="182"/>
      <c r="P282" s="182"/>
      <c r="Q282" s="182"/>
      <c r="R282" s="182"/>
      <c r="S282" s="182"/>
      <c r="T282" s="183"/>
      <c r="AT282" s="184" t="s">
        <v>167</v>
      </c>
      <c r="AU282" s="184" t="s">
        <v>77</v>
      </c>
      <c r="AV282" s="11" t="s">
        <v>77</v>
      </c>
      <c r="AW282" s="11" t="s">
        <v>35</v>
      </c>
      <c r="AX282" s="11" t="s">
        <v>71</v>
      </c>
      <c r="AY282" s="184" t="s">
        <v>156</v>
      </c>
    </row>
    <row r="283" spans="2:51" s="11" customFormat="1" ht="12">
      <c r="B283" s="175"/>
      <c r="D283" s="173" t="s">
        <v>167</v>
      </c>
      <c r="E283" s="184" t="s">
        <v>19</v>
      </c>
      <c r="F283" s="185" t="s">
        <v>408</v>
      </c>
      <c r="H283" s="186">
        <v>82.667</v>
      </c>
      <c r="I283" s="180"/>
      <c r="L283" s="175"/>
      <c r="M283" s="181"/>
      <c r="N283" s="182"/>
      <c r="O283" s="182"/>
      <c r="P283" s="182"/>
      <c r="Q283" s="182"/>
      <c r="R283" s="182"/>
      <c r="S283" s="182"/>
      <c r="T283" s="183"/>
      <c r="AT283" s="184" t="s">
        <v>167</v>
      </c>
      <c r="AU283" s="184" t="s">
        <v>77</v>
      </c>
      <c r="AV283" s="11" t="s">
        <v>77</v>
      </c>
      <c r="AW283" s="11" t="s">
        <v>35</v>
      </c>
      <c r="AX283" s="11" t="s">
        <v>71</v>
      </c>
      <c r="AY283" s="184" t="s">
        <v>156</v>
      </c>
    </row>
    <row r="284" spans="2:51" s="12" customFormat="1" ht="12">
      <c r="B284" s="187"/>
      <c r="D284" s="176" t="s">
        <v>167</v>
      </c>
      <c r="E284" s="188" t="s">
        <v>19</v>
      </c>
      <c r="F284" s="189" t="s">
        <v>182</v>
      </c>
      <c r="H284" s="190">
        <v>303.667</v>
      </c>
      <c r="I284" s="191"/>
      <c r="L284" s="187"/>
      <c r="M284" s="192"/>
      <c r="N284" s="193"/>
      <c r="O284" s="193"/>
      <c r="P284" s="193"/>
      <c r="Q284" s="193"/>
      <c r="R284" s="193"/>
      <c r="S284" s="193"/>
      <c r="T284" s="194"/>
      <c r="AT284" s="195" t="s">
        <v>167</v>
      </c>
      <c r="AU284" s="195" t="s">
        <v>77</v>
      </c>
      <c r="AV284" s="12" t="s">
        <v>163</v>
      </c>
      <c r="AW284" s="12" t="s">
        <v>35</v>
      </c>
      <c r="AX284" s="12" t="s">
        <v>26</v>
      </c>
      <c r="AY284" s="195" t="s">
        <v>156</v>
      </c>
    </row>
    <row r="285" spans="2:65" s="1" customFormat="1" ht="20.25" customHeight="1">
      <c r="B285" s="160"/>
      <c r="C285" s="200" t="s">
        <v>409</v>
      </c>
      <c r="D285" s="200" t="s">
        <v>256</v>
      </c>
      <c r="E285" s="201" t="s">
        <v>410</v>
      </c>
      <c r="F285" s="202" t="s">
        <v>411</v>
      </c>
      <c r="G285" s="203" t="s">
        <v>356</v>
      </c>
      <c r="H285" s="204">
        <v>8.267</v>
      </c>
      <c r="I285" s="205"/>
      <c r="J285" s="206">
        <f>ROUND(I285*H285,2)</f>
        <v>0</v>
      </c>
      <c r="K285" s="202" t="s">
        <v>162</v>
      </c>
      <c r="L285" s="207"/>
      <c r="M285" s="208" t="s">
        <v>19</v>
      </c>
      <c r="N285" s="209" t="s">
        <v>42</v>
      </c>
      <c r="O285" s="36"/>
      <c r="P285" s="170">
        <f>O285*H285</f>
        <v>0</v>
      </c>
      <c r="Q285" s="170">
        <v>0.027</v>
      </c>
      <c r="R285" s="170">
        <f>Q285*H285</f>
        <v>0.223209</v>
      </c>
      <c r="S285" s="170">
        <v>0</v>
      </c>
      <c r="T285" s="171">
        <f>S285*H285</f>
        <v>0</v>
      </c>
      <c r="AR285" s="18" t="s">
        <v>209</v>
      </c>
      <c r="AT285" s="18" t="s">
        <v>256</v>
      </c>
      <c r="AU285" s="18" t="s">
        <v>77</v>
      </c>
      <c r="AY285" s="18" t="s">
        <v>156</v>
      </c>
      <c r="BE285" s="172">
        <f>IF(N285="základní",J285,0)</f>
        <v>0</v>
      </c>
      <c r="BF285" s="172">
        <f>IF(N285="snížená",J285,0)</f>
        <v>0</v>
      </c>
      <c r="BG285" s="172">
        <f>IF(N285="zákl. přenesená",J285,0)</f>
        <v>0</v>
      </c>
      <c r="BH285" s="172">
        <f>IF(N285="sníž. přenesená",J285,0)</f>
        <v>0</v>
      </c>
      <c r="BI285" s="172">
        <f>IF(N285="nulová",J285,0)</f>
        <v>0</v>
      </c>
      <c r="BJ285" s="18" t="s">
        <v>26</v>
      </c>
      <c r="BK285" s="172">
        <f>ROUND(I285*H285,2)</f>
        <v>0</v>
      </c>
      <c r="BL285" s="18" t="s">
        <v>163</v>
      </c>
      <c r="BM285" s="18" t="s">
        <v>412</v>
      </c>
    </row>
    <row r="286" spans="2:47" s="1" customFormat="1" ht="24">
      <c r="B286" s="35"/>
      <c r="D286" s="173" t="s">
        <v>165</v>
      </c>
      <c r="F286" s="174" t="s">
        <v>413</v>
      </c>
      <c r="I286" s="134"/>
      <c r="L286" s="35"/>
      <c r="M286" s="64"/>
      <c r="N286" s="36"/>
      <c r="O286" s="36"/>
      <c r="P286" s="36"/>
      <c r="Q286" s="36"/>
      <c r="R286" s="36"/>
      <c r="S286" s="36"/>
      <c r="T286" s="65"/>
      <c r="AT286" s="18" t="s">
        <v>165</v>
      </c>
      <c r="AU286" s="18" t="s">
        <v>77</v>
      </c>
    </row>
    <row r="287" spans="2:51" s="11" customFormat="1" ht="12">
      <c r="B287" s="175"/>
      <c r="D287" s="176" t="s">
        <v>167</v>
      </c>
      <c r="E287" s="177" t="s">
        <v>19</v>
      </c>
      <c r="F287" s="178" t="s">
        <v>414</v>
      </c>
      <c r="H287" s="179">
        <v>8.267</v>
      </c>
      <c r="I287" s="180"/>
      <c r="L287" s="175"/>
      <c r="M287" s="181"/>
      <c r="N287" s="182"/>
      <c r="O287" s="182"/>
      <c r="P287" s="182"/>
      <c r="Q287" s="182"/>
      <c r="R287" s="182"/>
      <c r="S287" s="182"/>
      <c r="T287" s="183"/>
      <c r="AT287" s="184" t="s">
        <v>167</v>
      </c>
      <c r="AU287" s="184" t="s">
        <v>77</v>
      </c>
      <c r="AV287" s="11" t="s">
        <v>77</v>
      </c>
      <c r="AW287" s="11" t="s">
        <v>35</v>
      </c>
      <c r="AX287" s="11" t="s">
        <v>26</v>
      </c>
      <c r="AY287" s="184" t="s">
        <v>156</v>
      </c>
    </row>
    <row r="288" spans="2:65" s="1" customFormat="1" ht="20.25" customHeight="1">
      <c r="B288" s="160"/>
      <c r="C288" s="200" t="s">
        <v>415</v>
      </c>
      <c r="D288" s="200" t="s">
        <v>256</v>
      </c>
      <c r="E288" s="201" t="s">
        <v>416</v>
      </c>
      <c r="F288" s="202" t="s">
        <v>417</v>
      </c>
      <c r="G288" s="203" t="s">
        <v>356</v>
      </c>
      <c r="H288" s="204">
        <v>22.1</v>
      </c>
      <c r="I288" s="205"/>
      <c r="J288" s="206">
        <f>ROUND(I288*H288,2)</f>
        <v>0</v>
      </c>
      <c r="K288" s="202" t="s">
        <v>162</v>
      </c>
      <c r="L288" s="207"/>
      <c r="M288" s="208" t="s">
        <v>19</v>
      </c>
      <c r="N288" s="209" t="s">
        <v>42</v>
      </c>
      <c r="O288" s="36"/>
      <c r="P288" s="170">
        <f>O288*H288</f>
        <v>0</v>
      </c>
      <c r="Q288" s="170">
        <v>0.04</v>
      </c>
      <c r="R288" s="170">
        <f>Q288*H288</f>
        <v>0.8840000000000001</v>
      </c>
      <c r="S288" s="170">
        <v>0</v>
      </c>
      <c r="T288" s="171">
        <f>S288*H288</f>
        <v>0</v>
      </c>
      <c r="AR288" s="18" t="s">
        <v>209</v>
      </c>
      <c r="AT288" s="18" t="s">
        <v>256</v>
      </c>
      <c r="AU288" s="18" t="s">
        <v>77</v>
      </c>
      <c r="AY288" s="18" t="s">
        <v>156</v>
      </c>
      <c r="BE288" s="172">
        <f>IF(N288="základní",J288,0)</f>
        <v>0</v>
      </c>
      <c r="BF288" s="172">
        <f>IF(N288="snížená",J288,0)</f>
        <v>0</v>
      </c>
      <c r="BG288" s="172">
        <f>IF(N288="zákl. přenesená",J288,0)</f>
        <v>0</v>
      </c>
      <c r="BH288" s="172">
        <f>IF(N288="sníž. přenesená",J288,0)</f>
        <v>0</v>
      </c>
      <c r="BI288" s="172">
        <f>IF(N288="nulová",J288,0)</f>
        <v>0</v>
      </c>
      <c r="BJ288" s="18" t="s">
        <v>26</v>
      </c>
      <c r="BK288" s="172">
        <f>ROUND(I288*H288,2)</f>
        <v>0</v>
      </c>
      <c r="BL288" s="18" t="s">
        <v>163</v>
      </c>
      <c r="BM288" s="18" t="s">
        <v>418</v>
      </c>
    </row>
    <row r="289" spans="2:47" s="1" customFormat="1" ht="24">
      <c r="B289" s="35"/>
      <c r="D289" s="173" t="s">
        <v>165</v>
      </c>
      <c r="F289" s="174" t="s">
        <v>419</v>
      </c>
      <c r="I289" s="134"/>
      <c r="L289" s="35"/>
      <c r="M289" s="64"/>
      <c r="N289" s="36"/>
      <c r="O289" s="36"/>
      <c r="P289" s="36"/>
      <c r="Q289" s="36"/>
      <c r="R289" s="36"/>
      <c r="S289" s="36"/>
      <c r="T289" s="65"/>
      <c r="AT289" s="18" t="s">
        <v>165</v>
      </c>
      <c r="AU289" s="18" t="s">
        <v>77</v>
      </c>
    </row>
    <row r="290" spans="2:51" s="11" customFormat="1" ht="12">
      <c r="B290" s="175"/>
      <c r="D290" s="176" t="s">
        <v>167</v>
      </c>
      <c r="E290" s="177" t="s">
        <v>19</v>
      </c>
      <c r="F290" s="178" t="s">
        <v>420</v>
      </c>
      <c r="H290" s="179">
        <v>22.1</v>
      </c>
      <c r="I290" s="180"/>
      <c r="L290" s="175"/>
      <c r="M290" s="181"/>
      <c r="N290" s="182"/>
      <c r="O290" s="182"/>
      <c r="P290" s="182"/>
      <c r="Q290" s="182"/>
      <c r="R290" s="182"/>
      <c r="S290" s="182"/>
      <c r="T290" s="183"/>
      <c r="AT290" s="184" t="s">
        <v>167</v>
      </c>
      <c r="AU290" s="184" t="s">
        <v>77</v>
      </c>
      <c r="AV290" s="11" t="s">
        <v>77</v>
      </c>
      <c r="AW290" s="11" t="s">
        <v>35</v>
      </c>
      <c r="AX290" s="11" t="s">
        <v>26</v>
      </c>
      <c r="AY290" s="184" t="s">
        <v>156</v>
      </c>
    </row>
    <row r="291" spans="2:65" s="1" customFormat="1" ht="20.25" customHeight="1">
      <c r="B291" s="160"/>
      <c r="C291" s="161" t="s">
        <v>421</v>
      </c>
      <c r="D291" s="161" t="s">
        <v>158</v>
      </c>
      <c r="E291" s="162" t="s">
        <v>422</v>
      </c>
      <c r="F291" s="163" t="s">
        <v>423</v>
      </c>
      <c r="G291" s="164" t="s">
        <v>185</v>
      </c>
      <c r="H291" s="165">
        <v>3.087</v>
      </c>
      <c r="I291" s="166"/>
      <c r="J291" s="167">
        <f>ROUND(I291*H291,2)</f>
        <v>0</v>
      </c>
      <c r="K291" s="163" t="s">
        <v>162</v>
      </c>
      <c r="L291" s="35"/>
      <c r="M291" s="168" t="s">
        <v>19</v>
      </c>
      <c r="N291" s="169" t="s">
        <v>42</v>
      </c>
      <c r="O291" s="36"/>
      <c r="P291" s="170">
        <f>O291*H291</f>
        <v>0</v>
      </c>
      <c r="Q291" s="170">
        <v>2.45343</v>
      </c>
      <c r="R291" s="170">
        <f>Q291*H291</f>
        <v>7.573738410000001</v>
      </c>
      <c r="S291" s="170">
        <v>0</v>
      </c>
      <c r="T291" s="171">
        <f>S291*H291</f>
        <v>0</v>
      </c>
      <c r="AR291" s="18" t="s">
        <v>163</v>
      </c>
      <c r="AT291" s="18" t="s">
        <v>158</v>
      </c>
      <c r="AU291" s="18" t="s">
        <v>77</v>
      </c>
      <c r="AY291" s="18" t="s">
        <v>156</v>
      </c>
      <c r="BE291" s="172">
        <f>IF(N291="základní",J291,0)</f>
        <v>0</v>
      </c>
      <c r="BF291" s="172">
        <f>IF(N291="snížená",J291,0)</f>
        <v>0</v>
      </c>
      <c r="BG291" s="172">
        <f>IF(N291="zákl. přenesená",J291,0)</f>
        <v>0</v>
      </c>
      <c r="BH291" s="172">
        <f>IF(N291="sníž. přenesená",J291,0)</f>
        <v>0</v>
      </c>
      <c r="BI291" s="172">
        <f>IF(N291="nulová",J291,0)</f>
        <v>0</v>
      </c>
      <c r="BJ291" s="18" t="s">
        <v>26</v>
      </c>
      <c r="BK291" s="172">
        <f>ROUND(I291*H291,2)</f>
        <v>0</v>
      </c>
      <c r="BL291" s="18" t="s">
        <v>163</v>
      </c>
      <c r="BM291" s="18" t="s">
        <v>424</v>
      </c>
    </row>
    <row r="292" spans="2:47" s="1" customFormat="1" ht="36">
      <c r="B292" s="35"/>
      <c r="D292" s="173" t="s">
        <v>165</v>
      </c>
      <c r="F292" s="174" t="s">
        <v>425</v>
      </c>
      <c r="I292" s="134"/>
      <c r="L292" s="35"/>
      <c r="M292" s="64"/>
      <c r="N292" s="36"/>
      <c r="O292" s="36"/>
      <c r="P292" s="36"/>
      <c r="Q292" s="36"/>
      <c r="R292" s="36"/>
      <c r="S292" s="36"/>
      <c r="T292" s="65"/>
      <c r="AT292" s="18" t="s">
        <v>165</v>
      </c>
      <c r="AU292" s="18" t="s">
        <v>77</v>
      </c>
    </row>
    <row r="293" spans="2:51" s="11" customFormat="1" ht="12">
      <c r="B293" s="175"/>
      <c r="D293" s="176" t="s">
        <v>167</v>
      </c>
      <c r="E293" s="177" t="s">
        <v>19</v>
      </c>
      <c r="F293" s="178" t="s">
        <v>426</v>
      </c>
      <c r="H293" s="179">
        <v>3.087</v>
      </c>
      <c r="I293" s="180"/>
      <c r="L293" s="175"/>
      <c r="M293" s="181"/>
      <c r="N293" s="182"/>
      <c r="O293" s="182"/>
      <c r="P293" s="182"/>
      <c r="Q293" s="182"/>
      <c r="R293" s="182"/>
      <c r="S293" s="182"/>
      <c r="T293" s="183"/>
      <c r="AT293" s="184" t="s">
        <v>167</v>
      </c>
      <c r="AU293" s="184" t="s">
        <v>77</v>
      </c>
      <c r="AV293" s="11" t="s">
        <v>77</v>
      </c>
      <c r="AW293" s="11" t="s">
        <v>35</v>
      </c>
      <c r="AX293" s="11" t="s">
        <v>26</v>
      </c>
      <c r="AY293" s="184" t="s">
        <v>156</v>
      </c>
    </row>
    <row r="294" spans="2:65" s="1" customFormat="1" ht="20.25" customHeight="1">
      <c r="B294" s="160"/>
      <c r="C294" s="161" t="s">
        <v>427</v>
      </c>
      <c r="D294" s="161" t="s">
        <v>158</v>
      </c>
      <c r="E294" s="162" t="s">
        <v>428</v>
      </c>
      <c r="F294" s="163" t="s">
        <v>429</v>
      </c>
      <c r="G294" s="164" t="s">
        <v>161</v>
      </c>
      <c r="H294" s="165">
        <v>30.87</v>
      </c>
      <c r="I294" s="166"/>
      <c r="J294" s="167">
        <f>ROUND(I294*H294,2)</f>
        <v>0</v>
      </c>
      <c r="K294" s="163" t="s">
        <v>162</v>
      </c>
      <c r="L294" s="35"/>
      <c r="M294" s="168" t="s">
        <v>19</v>
      </c>
      <c r="N294" s="169" t="s">
        <v>42</v>
      </c>
      <c r="O294" s="36"/>
      <c r="P294" s="170">
        <f>O294*H294</f>
        <v>0</v>
      </c>
      <c r="Q294" s="170">
        <v>0.0031</v>
      </c>
      <c r="R294" s="170">
        <f>Q294*H294</f>
        <v>0.095697</v>
      </c>
      <c r="S294" s="170">
        <v>0</v>
      </c>
      <c r="T294" s="171">
        <f>S294*H294</f>
        <v>0</v>
      </c>
      <c r="AR294" s="18" t="s">
        <v>163</v>
      </c>
      <c r="AT294" s="18" t="s">
        <v>158</v>
      </c>
      <c r="AU294" s="18" t="s">
        <v>77</v>
      </c>
      <c r="AY294" s="18" t="s">
        <v>156</v>
      </c>
      <c r="BE294" s="172">
        <f>IF(N294="základní",J294,0)</f>
        <v>0</v>
      </c>
      <c r="BF294" s="172">
        <f>IF(N294="snížená",J294,0)</f>
        <v>0</v>
      </c>
      <c r="BG294" s="172">
        <f>IF(N294="zákl. přenesená",J294,0)</f>
        <v>0</v>
      </c>
      <c r="BH294" s="172">
        <f>IF(N294="sníž. přenesená",J294,0)</f>
        <v>0</v>
      </c>
      <c r="BI294" s="172">
        <f>IF(N294="nulová",J294,0)</f>
        <v>0</v>
      </c>
      <c r="BJ294" s="18" t="s">
        <v>26</v>
      </c>
      <c r="BK294" s="172">
        <f>ROUND(I294*H294,2)</f>
        <v>0</v>
      </c>
      <c r="BL294" s="18" t="s">
        <v>163</v>
      </c>
      <c r="BM294" s="18" t="s">
        <v>430</v>
      </c>
    </row>
    <row r="295" spans="2:47" s="1" customFormat="1" ht="24">
      <c r="B295" s="35"/>
      <c r="D295" s="173" t="s">
        <v>165</v>
      </c>
      <c r="F295" s="174" t="s">
        <v>431</v>
      </c>
      <c r="I295" s="134"/>
      <c r="L295" s="35"/>
      <c r="M295" s="64"/>
      <c r="N295" s="36"/>
      <c r="O295" s="36"/>
      <c r="P295" s="36"/>
      <c r="Q295" s="36"/>
      <c r="R295" s="36"/>
      <c r="S295" s="36"/>
      <c r="T295" s="65"/>
      <c r="AT295" s="18" t="s">
        <v>165</v>
      </c>
      <c r="AU295" s="18" t="s">
        <v>77</v>
      </c>
    </row>
    <row r="296" spans="2:51" s="11" customFormat="1" ht="12">
      <c r="B296" s="175"/>
      <c r="D296" s="176" t="s">
        <v>167</v>
      </c>
      <c r="E296" s="177" t="s">
        <v>19</v>
      </c>
      <c r="F296" s="178" t="s">
        <v>432</v>
      </c>
      <c r="H296" s="179">
        <v>30.87</v>
      </c>
      <c r="I296" s="180"/>
      <c r="L296" s="175"/>
      <c r="M296" s="181"/>
      <c r="N296" s="182"/>
      <c r="O296" s="182"/>
      <c r="P296" s="182"/>
      <c r="Q296" s="182"/>
      <c r="R296" s="182"/>
      <c r="S296" s="182"/>
      <c r="T296" s="183"/>
      <c r="AT296" s="184" t="s">
        <v>167</v>
      </c>
      <c r="AU296" s="184" t="s">
        <v>77</v>
      </c>
      <c r="AV296" s="11" t="s">
        <v>77</v>
      </c>
      <c r="AW296" s="11" t="s">
        <v>35</v>
      </c>
      <c r="AX296" s="11" t="s">
        <v>26</v>
      </c>
      <c r="AY296" s="184" t="s">
        <v>156</v>
      </c>
    </row>
    <row r="297" spans="2:65" s="1" customFormat="1" ht="20.25" customHeight="1">
      <c r="B297" s="160"/>
      <c r="C297" s="161" t="s">
        <v>433</v>
      </c>
      <c r="D297" s="161" t="s">
        <v>158</v>
      </c>
      <c r="E297" s="162" t="s">
        <v>434</v>
      </c>
      <c r="F297" s="163" t="s">
        <v>435</v>
      </c>
      <c r="G297" s="164" t="s">
        <v>161</v>
      </c>
      <c r="H297" s="165">
        <v>30.87</v>
      </c>
      <c r="I297" s="166"/>
      <c r="J297" s="167">
        <f>ROUND(I297*H297,2)</f>
        <v>0</v>
      </c>
      <c r="K297" s="163" t="s">
        <v>162</v>
      </c>
      <c r="L297" s="35"/>
      <c r="M297" s="168" t="s">
        <v>19</v>
      </c>
      <c r="N297" s="169" t="s">
        <v>42</v>
      </c>
      <c r="O297" s="36"/>
      <c r="P297" s="170">
        <f>O297*H297</f>
        <v>0</v>
      </c>
      <c r="Q297" s="170">
        <v>0</v>
      </c>
      <c r="R297" s="170">
        <f>Q297*H297</f>
        <v>0</v>
      </c>
      <c r="S297" s="170">
        <v>0</v>
      </c>
      <c r="T297" s="171">
        <f>S297*H297</f>
        <v>0</v>
      </c>
      <c r="AR297" s="18" t="s">
        <v>163</v>
      </c>
      <c r="AT297" s="18" t="s">
        <v>158</v>
      </c>
      <c r="AU297" s="18" t="s">
        <v>77</v>
      </c>
      <c r="AY297" s="18" t="s">
        <v>156</v>
      </c>
      <c r="BE297" s="172">
        <f>IF(N297="základní",J297,0)</f>
        <v>0</v>
      </c>
      <c r="BF297" s="172">
        <f>IF(N297="snížená",J297,0)</f>
        <v>0</v>
      </c>
      <c r="BG297" s="172">
        <f>IF(N297="zákl. přenesená",J297,0)</f>
        <v>0</v>
      </c>
      <c r="BH297" s="172">
        <f>IF(N297="sníž. přenesená",J297,0)</f>
        <v>0</v>
      </c>
      <c r="BI297" s="172">
        <f>IF(N297="nulová",J297,0)</f>
        <v>0</v>
      </c>
      <c r="BJ297" s="18" t="s">
        <v>26</v>
      </c>
      <c r="BK297" s="172">
        <f>ROUND(I297*H297,2)</f>
        <v>0</v>
      </c>
      <c r="BL297" s="18" t="s">
        <v>163</v>
      </c>
      <c r="BM297" s="18" t="s">
        <v>436</v>
      </c>
    </row>
    <row r="298" spans="2:47" s="1" customFormat="1" ht="36">
      <c r="B298" s="35"/>
      <c r="D298" s="176" t="s">
        <v>165</v>
      </c>
      <c r="F298" s="196" t="s">
        <v>437</v>
      </c>
      <c r="I298" s="134"/>
      <c r="L298" s="35"/>
      <c r="M298" s="64"/>
      <c r="N298" s="36"/>
      <c r="O298" s="36"/>
      <c r="P298" s="36"/>
      <c r="Q298" s="36"/>
      <c r="R298" s="36"/>
      <c r="S298" s="36"/>
      <c r="T298" s="65"/>
      <c r="AT298" s="18" t="s">
        <v>165</v>
      </c>
      <c r="AU298" s="18" t="s">
        <v>77</v>
      </c>
    </row>
    <row r="299" spans="2:65" s="1" customFormat="1" ht="28.5" customHeight="1">
      <c r="B299" s="160"/>
      <c r="C299" s="161" t="s">
        <v>438</v>
      </c>
      <c r="D299" s="161" t="s">
        <v>158</v>
      </c>
      <c r="E299" s="162" t="s">
        <v>439</v>
      </c>
      <c r="F299" s="163" t="s">
        <v>440</v>
      </c>
      <c r="G299" s="164" t="s">
        <v>161</v>
      </c>
      <c r="H299" s="165">
        <v>30.87</v>
      </c>
      <c r="I299" s="166"/>
      <c r="J299" s="167">
        <f>ROUND(I299*H299,2)</f>
        <v>0</v>
      </c>
      <c r="K299" s="163" t="s">
        <v>162</v>
      </c>
      <c r="L299" s="35"/>
      <c r="M299" s="168" t="s">
        <v>19</v>
      </c>
      <c r="N299" s="169" t="s">
        <v>42</v>
      </c>
      <c r="O299" s="36"/>
      <c r="P299" s="170">
        <f>O299*H299</f>
        <v>0</v>
      </c>
      <c r="Q299" s="170">
        <v>0.00851</v>
      </c>
      <c r="R299" s="170">
        <f>Q299*H299</f>
        <v>0.26270370000000004</v>
      </c>
      <c r="S299" s="170">
        <v>0</v>
      </c>
      <c r="T299" s="171">
        <f>S299*H299</f>
        <v>0</v>
      </c>
      <c r="AR299" s="18" t="s">
        <v>163</v>
      </c>
      <c r="AT299" s="18" t="s">
        <v>158</v>
      </c>
      <c r="AU299" s="18" t="s">
        <v>77</v>
      </c>
      <c r="AY299" s="18" t="s">
        <v>156</v>
      </c>
      <c r="BE299" s="172">
        <f>IF(N299="základní",J299,0)</f>
        <v>0</v>
      </c>
      <c r="BF299" s="172">
        <f>IF(N299="snížená",J299,0)</f>
        <v>0</v>
      </c>
      <c r="BG299" s="172">
        <f>IF(N299="zákl. přenesená",J299,0)</f>
        <v>0</v>
      </c>
      <c r="BH299" s="172">
        <f>IF(N299="sníž. přenesená",J299,0)</f>
        <v>0</v>
      </c>
      <c r="BI299" s="172">
        <f>IF(N299="nulová",J299,0)</f>
        <v>0</v>
      </c>
      <c r="BJ299" s="18" t="s">
        <v>26</v>
      </c>
      <c r="BK299" s="172">
        <f>ROUND(I299*H299,2)</f>
        <v>0</v>
      </c>
      <c r="BL299" s="18" t="s">
        <v>163</v>
      </c>
      <c r="BM299" s="18" t="s">
        <v>441</v>
      </c>
    </row>
    <row r="300" spans="2:47" s="1" customFormat="1" ht="72">
      <c r="B300" s="35"/>
      <c r="D300" s="173" t="s">
        <v>165</v>
      </c>
      <c r="F300" s="174" t="s">
        <v>442</v>
      </c>
      <c r="I300" s="134"/>
      <c r="L300" s="35"/>
      <c r="M300" s="64"/>
      <c r="N300" s="36"/>
      <c r="O300" s="36"/>
      <c r="P300" s="36"/>
      <c r="Q300" s="36"/>
      <c r="R300" s="36"/>
      <c r="S300" s="36"/>
      <c r="T300" s="65"/>
      <c r="AT300" s="18" t="s">
        <v>165</v>
      </c>
      <c r="AU300" s="18" t="s">
        <v>77</v>
      </c>
    </row>
    <row r="301" spans="2:51" s="11" customFormat="1" ht="12">
      <c r="B301" s="175"/>
      <c r="D301" s="176" t="s">
        <v>167</v>
      </c>
      <c r="E301" s="177" t="s">
        <v>19</v>
      </c>
      <c r="F301" s="178" t="s">
        <v>432</v>
      </c>
      <c r="H301" s="179">
        <v>30.87</v>
      </c>
      <c r="I301" s="180"/>
      <c r="L301" s="175"/>
      <c r="M301" s="181"/>
      <c r="N301" s="182"/>
      <c r="O301" s="182"/>
      <c r="P301" s="182"/>
      <c r="Q301" s="182"/>
      <c r="R301" s="182"/>
      <c r="S301" s="182"/>
      <c r="T301" s="183"/>
      <c r="AT301" s="184" t="s">
        <v>167</v>
      </c>
      <c r="AU301" s="184" t="s">
        <v>77</v>
      </c>
      <c r="AV301" s="11" t="s">
        <v>77</v>
      </c>
      <c r="AW301" s="11" t="s">
        <v>35</v>
      </c>
      <c r="AX301" s="11" t="s">
        <v>26</v>
      </c>
      <c r="AY301" s="184" t="s">
        <v>156</v>
      </c>
    </row>
    <row r="302" spans="2:65" s="1" customFormat="1" ht="20.25" customHeight="1">
      <c r="B302" s="160"/>
      <c r="C302" s="161" t="s">
        <v>443</v>
      </c>
      <c r="D302" s="161" t="s">
        <v>158</v>
      </c>
      <c r="E302" s="162" t="s">
        <v>444</v>
      </c>
      <c r="F302" s="163" t="s">
        <v>445</v>
      </c>
      <c r="G302" s="164" t="s">
        <v>232</v>
      </c>
      <c r="H302" s="165">
        <v>0.183</v>
      </c>
      <c r="I302" s="166"/>
      <c r="J302" s="167">
        <f>ROUND(I302*H302,2)</f>
        <v>0</v>
      </c>
      <c r="K302" s="163" t="s">
        <v>162</v>
      </c>
      <c r="L302" s="35"/>
      <c r="M302" s="168" t="s">
        <v>19</v>
      </c>
      <c r="N302" s="169" t="s">
        <v>42</v>
      </c>
      <c r="O302" s="36"/>
      <c r="P302" s="170">
        <f>O302*H302</f>
        <v>0</v>
      </c>
      <c r="Q302" s="170">
        <v>1.05306</v>
      </c>
      <c r="R302" s="170">
        <f>Q302*H302</f>
        <v>0.19270998</v>
      </c>
      <c r="S302" s="170">
        <v>0</v>
      </c>
      <c r="T302" s="171">
        <f>S302*H302</f>
        <v>0</v>
      </c>
      <c r="AR302" s="18" t="s">
        <v>163</v>
      </c>
      <c r="AT302" s="18" t="s">
        <v>158</v>
      </c>
      <c r="AU302" s="18" t="s">
        <v>77</v>
      </c>
      <c r="AY302" s="18" t="s">
        <v>156</v>
      </c>
      <c r="BE302" s="172">
        <f>IF(N302="základní",J302,0)</f>
        <v>0</v>
      </c>
      <c r="BF302" s="172">
        <f>IF(N302="snížená",J302,0)</f>
        <v>0</v>
      </c>
      <c r="BG302" s="172">
        <f>IF(N302="zákl. přenesená",J302,0)</f>
        <v>0</v>
      </c>
      <c r="BH302" s="172">
        <f>IF(N302="sníž. přenesená",J302,0)</f>
        <v>0</v>
      </c>
      <c r="BI302" s="172">
        <f>IF(N302="nulová",J302,0)</f>
        <v>0</v>
      </c>
      <c r="BJ302" s="18" t="s">
        <v>26</v>
      </c>
      <c r="BK302" s="172">
        <f>ROUND(I302*H302,2)</f>
        <v>0</v>
      </c>
      <c r="BL302" s="18" t="s">
        <v>163</v>
      </c>
      <c r="BM302" s="18" t="s">
        <v>446</v>
      </c>
    </row>
    <row r="303" spans="2:47" s="1" customFormat="1" ht="60">
      <c r="B303" s="35"/>
      <c r="D303" s="173" t="s">
        <v>165</v>
      </c>
      <c r="F303" s="174" t="s">
        <v>447</v>
      </c>
      <c r="I303" s="134"/>
      <c r="L303" s="35"/>
      <c r="M303" s="64"/>
      <c r="N303" s="36"/>
      <c r="O303" s="36"/>
      <c r="P303" s="36"/>
      <c r="Q303" s="36"/>
      <c r="R303" s="36"/>
      <c r="S303" s="36"/>
      <c r="T303" s="65"/>
      <c r="AT303" s="18" t="s">
        <v>165</v>
      </c>
      <c r="AU303" s="18" t="s">
        <v>77</v>
      </c>
    </row>
    <row r="304" spans="2:51" s="11" customFormat="1" ht="12">
      <c r="B304" s="175"/>
      <c r="D304" s="176" t="s">
        <v>167</v>
      </c>
      <c r="E304" s="177" t="s">
        <v>19</v>
      </c>
      <c r="F304" s="178" t="s">
        <v>448</v>
      </c>
      <c r="H304" s="179">
        <v>0.183</v>
      </c>
      <c r="I304" s="180"/>
      <c r="L304" s="175"/>
      <c r="M304" s="181"/>
      <c r="N304" s="182"/>
      <c r="O304" s="182"/>
      <c r="P304" s="182"/>
      <c r="Q304" s="182"/>
      <c r="R304" s="182"/>
      <c r="S304" s="182"/>
      <c r="T304" s="183"/>
      <c r="AT304" s="184" t="s">
        <v>167</v>
      </c>
      <c r="AU304" s="184" t="s">
        <v>77</v>
      </c>
      <c r="AV304" s="11" t="s">
        <v>77</v>
      </c>
      <c r="AW304" s="11" t="s">
        <v>35</v>
      </c>
      <c r="AX304" s="11" t="s">
        <v>26</v>
      </c>
      <c r="AY304" s="184" t="s">
        <v>156</v>
      </c>
    </row>
    <row r="305" spans="2:65" s="1" customFormat="1" ht="20.25" customHeight="1">
      <c r="B305" s="160"/>
      <c r="C305" s="161" t="s">
        <v>449</v>
      </c>
      <c r="D305" s="161" t="s">
        <v>158</v>
      </c>
      <c r="E305" s="162" t="s">
        <v>450</v>
      </c>
      <c r="F305" s="163" t="s">
        <v>451</v>
      </c>
      <c r="G305" s="164" t="s">
        <v>356</v>
      </c>
      <c r="H305" s="165">
        <v>16</v>
      </c>
      <c r="I305" s="166"/>
      <c r="J305" s="167">
        <f>ROUND(I305*H305,2)</f>
        <v>0</v>
      </c>
      <c r="K305" s="163" t="s">
        <v>162</v>
      </c>
      <c r="L305" s="35"/>
      <c r="M305" s="168" t="s">
        <v>19</v>
      </c>
      <c r="N305" s="169" t="s">
        <v>42</v>
      </c>
      <c r="O305" s="36"/>
      <c r="P305" s="170">
        <f>O305*H305</f>
        <v>0</v>
      </c>
      <c r="Q305" s="170">
        <v>0.02278</v>
      </c>
      <c r="R305" s="170">
        <f>Q305*H305</f>
        <v>0.36448</v>
      </c>
      <c r="S305" s="170">
        <v>0</v>
      </c>
      <c r="T305" s="171">
        <f>S305*H305</f>
        <v>0</v>
      </c>
      <c r="AR305" s="18" t="s">
        <v>163</v>
      </c>
      <c r="AT305" s="18" t="s">
        <v>158</v>
      </c>
      <c r="AU305" s="18" t="s">
        <v>77</v>
      </c>
      <c r="AY305" s="18" t="s">
        <v>156</v>
      </c>
      <c r="BE305" s="172">
        <f>IF(N305="základní",J305,0)</f>
        <v>0</v>
      </c>
      <c r="BF305" s="172">
        <f>IF(N305="snížená",J305,0)</f>
        <v>0</v>
      </c>
      <c r="BG305" s="172">
        <f>IF(N305="zákl. přenesená",J305,0)</f>
        <v>0</v>
      </c>
      <c r="BH305" s="172">
        <f>IF(N305="sníž. přenesená",J305,0)</f>
        <v>0</v>
      </c>
      <c r="BI305" s="172">
        <f>IF(N305="nulová",J305,0)</f>
        <v>0</v>
      </c>
      <c r="BJ305" s="18" t="s">
        <v>26</v>
      </c>
      <c r="BK305" s="172">
        <f>ROUND(I305*H305,2)</f>
        <v>0</v>
      </c>
      <c r="BL305" s="18" t="s">
        <v>163</v>
      </c>
      <c r="BM305" s="18" t="s">
        <v>452</v>
      </c>
    </row>
    <row r="306" spans="2:47" s="1" customFormat="1" ht="24">
      <c r="B306" s="35"/>
      <c r="D306" s="173" t="s">
        <v>165</v>
      </c>
      <c r="F306" s="174" t="s">
        <v>453</v>
      </c>
      <c r="I306" s="134"/>
      <c r="L306" s="35"/>
      <c r="M306" s="64"/>
      <c r="N306" s="36"/>
      <c r="O306" s="36"/>
      <c r="P306" s="36"/>
      <c r="Q306" s="36"/>
      <c r="R306" s="36"/>
      <c r="S306" s="36"/>
      <c r="T306" s="65"/>
      <c r="AT306" s="18" t="s">
        <v>165</v>
      </c>
      <c r="AU306" s="18" t="s">
        <v>77</v>
      </c>
    </row>
    <row r="307" spans="2:51" s="11" customFormat="1" ht="12">
      <c r="B307" s="175"/>
      <c r="D307" s="176" t="s">
        <v>167</v>
      </c>
      <c r="E307" s="177" t="s">
        <v>19</v>
      </c>
      <c r="F307" s="178" t="s">
        <v>454</v>
      </c>
      <c r="H307" s="179">
        <v>16</v>
      </c>
      <c r="I307" s="180"/>
      <c r="L307" s="175"/>
      <c r="M307" s="181"/>
      <c r="N307" s="182"/>
      <c r="O307" s="182"/>
      <c r="P307" s="182"/>
      <c r="Q307" s="182"/>
      <c r="R307" s="182"/>
      <c r="S307" s="182"/>
      <c r="T307" s="183"/>
      <c r="AT307" s="184" t="s">
        <v>167</v>
      </c>
      <c r="AU307" s="184" t="s">
        <v>77</v>
      </c>
      <c r="AV307" s="11" t="s">
        <v>77</v>
      </c>
      <c r="AW307" s="11" t="s">
        <v>35</v>
      </c>
      <c r="AX307" s="11" t="s">
        <v>26</v>
      </c>
      <c r="AY307" s="184" t="s">
        <v>156</v>
      </c>
    </row>
    <row r="308" spans="2:65" s="1" customFormat="1" ht="28.5" customHeight="1">
      <c r="B308" s="160"/>
      <c r="C308" s="161" t="s">
        <v>455</v>
      </c>
      <c r="D308" s="161" t="s">
        <v>158</v>
      </c>
      <c r="E308" s="162" t="s">
        <v>456</v>
      </c>
      <c r="F308" s="163" t="s">
        <v>457</v>
      </c>
      <c r="G308" s="164" t="s">
        <v>232</v>
      </c>
      <c r="H308" s="165">
        <v>0.498</v>
      </c>
      <c r="I308" s="166"/>
      <c r="J308" s="167">
        <f>ROUND(I308*H308,2)</f>
        <v>0</v>
      </c>
      <c r="K308" s="163" t="s">
        <v>162</v>
      </c>
      <c r="L308" s="35"/>
      <c r="M308" s="168" t="s">
        <v>19</v>
      </c>
      <c r="N308" s="169" t="s">
        <v>42</v>
      </c>
      <c r="O308" s="36"/>
      <c r="P308" s="170">
        <f>O308*H308</f>
        <v>0</v>
      </c>
      <c r="Q308" s="170">
        <v>0.01709</v>
      </c>
      <c r="R308" s="170">
        <f>Q308*H308</f>
        <v>0.00851082</v>
      </c>
      <c r="S308" s="170">
        <v>0</v>
      </c>
      <c r="T308" s="171">
        <f>S308*H308</f>
        <v>0</v>
      </c>
      <c r="AR308" s="18" t="s">
        <v>163</v>
      </c>
      <c r="AT308" s="18" t="s">
        <v>158</v>
      </c>
      <c r="AU308" s="18" t="s">
        <v>77</v>
      </c>
      <c r="AY308" s="18" t="s">
        <v>156</v>
      </c>
      <c r="BE308" s="172">
        <f>IF(N308="základní",J308,0)</f>
        <v>0</v>
      </c>
      <c r="BF308" s="172">
        <f>IF(N308="snížená",J308,0)</f>
        <v>0</v>
      </c>
      <c r="BG308" s="172">
        <f>IF(N308="zákl. přenesená",J308,0)</f>
        <v>0</v>
      </c>
      <c r="BH308" s="172">
        <f>IF(N308="sníž. přenesená",J308,0)</f>
        <v>0</v>
      </c>
      <c r="BI308" s="172">
        <f>IF(N308="nulová",J308,0)</f>
        <v>0</v>
      </c>
      <c r="BJ308" s="18" t="s">
        <v>26</v>
      </c>
      <c r="BK308" s="172">
        <f>ROUND(I308*H308,2)</f>
        <v>0</v>
      </c>
      <c r="BL308" s="18" t="s">
        <v>163</v>
      </c>
      <c r="BM308" s="18" t="s">
        <v>458</v>
      </c>
    </row>
    <row r="309" spans="2:47" s="1" customFormat="1" ht="24">
      <c r="B309" s="35"/>
      <c r="D309" s="173" t="s">
        <v>165</v>
      </c>
      <c r="F309" s="174" t="s">
        <v>459</v>
      </c>
      <c r="I309" s="134"/>
      <c r="L309" s="35"/>
      <c r="M309" s="64"/>
      <c r="N309" s="36"/>
      <c r="O309" s="36"/>
      <c r="P309" s="36"/>
      <c r="Q309" s="36"/>
      <c r="R309" s="36"/>
      <c r="S309" s="36"/>
      <c r="T309" s="65"/>
      <c r="AT309" s="18" t="s">
        <v>165</v>
      </c>
      <c r="AU309" s="18" t="s">
        <v>77</v>
      </c>
    </row>
    <row r="310" spans="2:51" s="11" customFormat="1" ht="12">
      <c r="B310" s="175"/>
      <c r="D310" s="176" t="s">
        <v>167</v>
      </c>
      <c r="E310" s="177" t="s">
        <v>19</v>
      </c>
      <c r="F310" s="178" t="s">
        <v>460</v>
      </c>
      <c r="H310" s="179">
        <v>0.498</v>
      </c>
      <c r="I310" s="180"/>
      <c r="L310" s="175"/>
      <c r="M310" s="181"/>
      <c r="N310" s="182"/>
      <c r="O310" s="182"/>
      <c r="P310" s="182"/>
      <c r="Q310" s="182"/>
      <c r="R310" s="182"/>
      <c r="S310" s="182"/>
      <c r="T310" s="183"/>
      <c r="AT310" s="184" t="s">
        <v>167</v>
      </c>
      <c r="AU310" s="184" t="s">
        <v>77</v>
      </c>
      <c r="AV310" s="11" t="s">
        <v>77</v>
      </c>
      <c r="AW310" s="11" t="s">
        <v>35</v>
      </c>
      <c r="AX310" s="11" t="s">
        <v>26</v>
      </c>
      <c r="AY310" s="184" t="s">
        <v>156</v>
      </c>
    </row>
    <row r="311" spans="2:65" s="1" customFormat="1" ht="20.25" customHeight="1">
      <c r="B311" s="160"/>
      <c r="C311" s="200" t="s">
        <v>461</v>
      </c>
      <c r="D311" s="200" t="s">
        <v>256</v>
      </c>
      <c r="E311" s="201" t="s">
        <v>462</v>
      </c>
      <c r="F311" s="202" t="s">
        <v>463</v>
      </c>
      <c r="G311" s="203" t="s">
        <v>232</v>
      </c>
      <c r="H311" s="204">
        <v>0.547</v>
      </c>
      <c r="I311" s="205"/>
      <c r="J311" s="206">
        <f>ROUND(I311*H311,2)</f>
        <v>0</v>
      </c>
      <c r="K311" s="202" t="s">
        <v>162</v>
      </c>
      <c r="L311" s="207"/>
      <c r="M311" s="208" t="s">
        <v>19</v>
      </c>
      <c r="N311" s="209" t="s">
        <v>42</v>
      </c>
      <c r="O311" s="36"/>
      <c r="P311" s="170">
        <f>O311*H311</f>
        <v>0</v>
      </c>
      <c r="Q311" s="170">
        <v>1</v>
      </c>
      <c r="R311" s="170">
        <f>Q311*H311</f>
        <v>0.547</v>
      </c>
      <c r="S311" s="170">
        <v>0</v>
      </c>
      <c r="T311" s="171">
        <f>S311*H311</f>
        <v>0</v>
      </c>
      <c r="AR311" s="18" t="s">
        <v>209</v>
      </c>
      <c r="AT311" s="18" t="s">
        <v>256</v>
      </c>
      <c r="AU311" s="18" t="s">
        <v>77</v>
      </c>
      <c r="AY311" s="18" t="s">
        <v>156</v>
      </c>
      <c r="BE311" s="172">
        <f>IF(N311="základní",J311,0)</f>
        <v>0</v>
      </c>
      <c r="BF311" s="172">
        <f>IF(N311="snížená",J311,0)</f>
        <v>0</v>
      </c>
      <c r="BG311" s="172">
        <f>IF(N311="zákl. přenesená",J311,0)</f>
        <v>0</v>
      </c>
      <c r="BH311" s="172">
        <f>IF(N311="sníž. přenesená",J311,0)</f>
        <v>0</v>
      </c>
      <c r="BI311" s="172">
        <f>IF(N311="nulová",J311,0)</f>
        <v>0</v>
      </c>
      <c r="BJ311" s="18" t="s">
        <v>26</v>
      </c>
      <c r="BK311" s="172">
        <f>ROUND(I311*H311,2)</f>
        <v>0</v>
      </c>
      <c r="BL311" s="18" t="s">
        <v>163</v>
      </c>
      <c r="BM311" s="18" t="s">
        <v>464</v>
      </c>
    </row>
    <row r="312" spans="2:47" s="1" customFormat="1" ht="12">
      <c r="B312" s="35"/>
      <c r="D312" s="173" t="s">
        <v>165</v>
      </c>
      <c r="F312" s="174" t="s">
        <v>465</v>
      </c>
      <c r="I312" s="134"/>
      <c r="L312" s="35"/>
      <c r="M312" s="64"/>
      <c r="N312" s="36"/>
      <c r="O312" s="36"/>
      <c r="P312" s="36"/>
      <c r="Q312" s="36"/>
      <c r="R312" s="36"/>
      <c r="S312" s="36"/>
      <c r="T312" s="65"/>
      <c r="AT312" s="18" t="s">
        <v>165</v>
      </c>
      <c r="AU312" s="18" t="s">
        <v>77</v>
      </c>
    </row>
    <row r="313" spans="2:47" s="1" customFormat="1" ht="24">
      <c r="B313" s="35"/>
      <c r="D313" s="173" t="s">
        <v>379</v>
      </c>
      <c r="F313" s="210" t="s">
        <v>466</v>
      </c>
      <c r="I313" s="134"/>
      <c r="L313" s="35"/>
      <c r="M313" s="64"/>
      <c r="N313" s="36"/>
      <c r="O313" s="36"/>
      <c r="P313" s="36"/>
      <c r="Q313" s="36"/>
      <c r="R313" s="36"/>
      <c r="S313" s="36"/>
      <c r="T313" s="65"/>
      <c r="AT313" s="18" t="s">
        <v>379</v>
      </c>
      <c r="AU313" s="18" t="s">
        <v>77</v>
      </c>
    </row>
    <row r="314" spans="2:51" s="11" customFormat="1" ht="12">
      <c r="B314" s="175"/>
      <c r="D314" s="176" t="s">
        <v>167</v>
      </c>
      <c r="E314" s="177" t="s">
        <v>19</v>
      </c>
      <c r="F314" s="178" t="s">
        <v>467</v>
      </c>
      <c r="H314" s="179">
        <v>0.547</v>
      </c>
      <c r="I314" s="180"/>
      <c r="L314" s="175"/>
      <c r="M314" s="181"/>
      <c r="N314" s="182"/>
      <c r="O314" s="182"/>
      <c r="P314" s="182"/>
      <c r="Q314" s="182"/>
      <c r="R314" s="182"/>
      <c r="S314" s="182"/>
      <c r="T314" s="183"/>
      <c r="AT314" s="184" t="s">
        <v>167</v>
      </c>
      <c r="AU314" s="184" t="s">
        <v>77</v>
      </c>
      <c r="AV314" s="11" t="s">
        <v>77</v>
      </c>
      <c r="AW314" s="11" t="s">
        <v>35</v>
      </c>
      <c r="AX314" s="11" t="s">
        <v>26</v>
      </c>
      <c r="AY314" s="184" t="s">
        <v>156</v>
      </c>
    </row>
    <row r="315" spans="2:65" s="1" customFormat="1" ht="20.25" customHeight="1">
      <c r="B315" s="160"/>
      <c r="C315" s="161" t="s">
        <v>468</v>
      </c>
      <c r="D315" s="161" t="s">
        <v>158</v>
      </c>
      <c r="E315" s="162" t="s">
        <v>469</v>
      </c>
      <c r="F315" s="163" t="s">
        <v>470</v>
      </c>
      <c r="G315" s="164" t="s">
        <v>185</v>
      </c>
      <c r="H315" s="165">
        <v>9.976</v>
      </c>
      <c r="I315" s="166"/>
      <c r="J315" s="167">
        <f>ROUND(I315*H315,2)</f>
        <v>0</v>
      </c>
      <c r="K315" s="163" t="s">
        <v>162</v>
      </c>
      <c r="L315" s="35"/>
      <c r="M315" s="168" t="s">
        <v>19</v>
      </c>
      <c r="N315" s="169" t="s">
        <v>42</v>
      </c>
      <c r="O315" s="36"/>
      <c r="P315" s="170">
        <f>O315*H315</f>
        <v>0</v>
      </c>
      <c r="Q315" s="170">
        <v>2.4534</v>
      </c>
      <c r="R315" s="170">
        <f>Q315*H315</f>
        <v>24.4751184</v>
      </c>
      <c r="S315" s="170">
        <v>0</v>
      </c>
      <c r="T315" s="171">
        <f>S315*H315</f>
        <v>0</v>
      </c>
      <c r="AR315" s="18" t="s">
        <v>163</v>
      </c>
      <c r="AT315" s="18" t="s">
        <v>158</v>
      </c>
      <c r="AU315" s="18" t="s">
        <v>77</v>
      </c>
      <c r="AY315" s="18" t="s">
        <v>156</v>
      </c>
      <c r="BE315" s="172">
        <f>IF(N315="základní",J315,0)</f>
        <v>0</v>
      </c>
      <c r="BF315" s="172">
        <f>IF(N315="snížená",J315,0)</f>
        <v>0</v>
      </c>
      <c r="BG315" s="172">
        <f>IF(N315="zákl. přenesená",J315,0)</f>
        <v>0</v>
      </c>
      <c r="BH315" s="172">
        <f>IF(N315="sníž. přenesená",J315,0)</f>
        <v>0</v>
      </c>
      <c r="BI315" s="172">
        <f>IF(N315="nulová",J315,0)</f>
        <v>0</v>
      </c>
      <c r="BJ315" s="18" t="s">
        <v>26</v>
      </c>
      <c r="BK315" s="172">
        <f>ROUND(I315*H315,2)</f>
        <v>0</v>
      </c>
      <c r="BL315" s="18" t="s">
        <v>163</v>
      </c>
      <c r="BM315" s="18" t="s">
        <v>471</v>
      </c>
    </row>
    <row r="316" spans="2:47" s="1" customFormat="1" ht="12">
      <c r="B316" s="35"/>
      <c r="D316" s="173" t="s">
        <v>165</v>
      </c>
      <c r="F316" s="174" t="s">
        <v>472</v>
      </c>
      <c r="I316" s="134"/>
      <c r="L316" s="35"/>
      <c r="M316" s="64"/>
      <c r="N316" s="36"/>
      <c r="O316" s="36"/>
      <c r="P316" s="36"/>
      <c r="Q316" s="36"/>
      <c r="R316" s="36"/>
      <c r="S316" s="36"/>
      <c r="T316" s="65"/>
      <c r="AT316" s="18" t="s">
        <v>165</v>
      </c>
      <c r="AU316" s="18" t="s">
        <v>77</v>
      </c>
    </row>
    <row r="317" spans="2:51" s="11" customFormat="1" ht="12">
      <c r="B317" s="175"/>
      <c r="D317" s="173" t="s">
        <v>167</v>
      </c>
      <c r="E317" s="184" t="s">
        <v>19</v>
      </c>
      <c r="F317" s="185" t="s">
        <v>473</v>
      </c>
      <c r="H317" s="186">
        <v>0.405</v>
      </c>
      <c r="I317" s="180"/>
      <c r="L317" s="175"/>
      <c r="M317" s="181"/>
      <c r="N317" s="182"/>
      <c r="O317" s="182"/>
      <c r="P317" s="182"/>
      <c r="Q317" s="182"/>
      <c r="R317" s="182"/>
      <c r="S317" s="182"/>
      <c r="T317" s="183"/>
      <c r="AT317" s="184" t="s">
        <v>167</v>
      </c>
      <c r="AU317" s="184" t="s">
        <v>77</v>
      </c>
      <c r="AV317" s="11" t="s">
        <v>77</v>
      </c>
      <c r="AW317" s="11" t="s">
        <v>35</v>
      </c>
      <c r="AX317" s="11" t="s">
        <v>71</v>
      </c>
      <c r="AY317" s="184" t="s">
        <v>156</v>
      </c>
    </row>
    <row r="318" spans="2:51" s="11" customFormat="1" ht="12">
      <c r="B318" s="175"/>
      <c r="D318" s="173" t="s">
        <v>167</v>
      </c>
      <c r="E318" s="184" t="s">
        <v>19</v>
      </c>
      <c r="F318" s="185" t="s">
        <v>474</v>
      </c>
      <c r="H318" s="186">
        <v>3.335</v>
      </c>
      <c r="I318" s="180"/>
      <c r="L318" s="175"/>
      <c r="M318" s="181"/>
      <c r="N318" s="182"/>
      <c r="O318" s="182"/>
      <c r="P318" s="182"/>
      <c r="Q318" s="182"/>
      <c r="R318" s="182"/>
      <c r="S318" s="182"/>
      <c r="T318" s="183"/>
      <c r="AT318" s="184" t="s">
        <v>167</v>
      </c>
      <c r="AU318" s="184" t="s">
        <v>77</v>
      </c>
      <c r="AV318" s="11" t="s">
        <v>77</v>
      </c>
      <c r="AW318" s="11" t="s">
        <v>35</v>
      </c>
      <c r="AX318" s="11" t="s">
        <v>71</v>
      </c>
      <c r="AY318" s="184" t="s">
        <v>156</v>
      </c>
    </row>
    <row r="319" spans="2:51" s="11" customFormat="1" ht="12">
      <c r="B319" s="175"/>
      <c r="D319" s="173" t="s">
        <v>167</v>
      </c>
      <c r="E319" s="184" t="s">
        <v>19</v>
      </c>
      <c r="F319" s="185" t="s">
        <v>475</v>
      </c>
      <c r="H319" s="186">
        <v>0.27</v>
      </c>
      <c r="I319" s="180"/>
      <c r="L319" s="175"/>
      <c r="M319" s="181"/>
      <c r="N319" s="182"/>
      <c r="O319" s="182"/>
      <c r="P319" s="182"/>
      <c r="Q319" s="182"/>
      <c r="R319" s="182"/>
      <c r="S319" s="182"/>
      <c r="T319" s="183"/>
      <c r="AT319" s="184" t="s">
        <v>167</v>
      </c>
      <c r="AU319" s="184" t="s">
        <v>77</v>
      </c>
      <c r="AV319" s="11" t="s">
        <v>77</v>
      </c>
      <c r="AW319" s="11" t="s">
        <v>35</v>
      </c>
      <c r="AX319" s="11" t="s">
        <v>71</v>
      </c>
      <c r="AY319" s="184" t="s">
        <v>156</v>
      </c>
    </row>
    <row r="320" spans="2:51" s="11" customFormat="1" ht="12">
      <c r="B320" s="175"/>
      <c r="D320" s="173" t="s">
        <v>167</v>
      </c>
      <c r="E320" s="184" t="s">
        <v>19</v>
      </c>
      <c r="F320" s="185" t="s">
        <v>476</v>
      </c>
      <c r="H320" s="186">
        <v>2.983</v>
      </c>
      <c r="I320" s="180"/>
      <c r="L320" s="175"/>
      <c r="M320" s="181"/>
      <c r="N320" s="182"/>
      <c r="O320" s="182"/>
      <c r="P320" s="182"/>
      <c r="Q320" s="182"/>
      <c r="R320" s="182"/>
      <c r="S320" s="182"/>
      <c r="T320" s="183"/>
      <c r="AT320" s="184" t="s">
        <v>167</v>
      </c>
      <c r="AU320" s="184" t="s">
        <v>77</v>
      </c>
      <c r="AV320" s="11" t="s">
        <v>77</v>
      </c>
      <c r="AW320" s="11" t="s">
        <v>35</v>
      </c>
      <c r="AX320" s="11" t="s">
        <v>71</v>
      </c>
      <c r="AY320" s="184" t="s">
        <v>156</v>
      </c>
    </row>
    <row r="321" spans="2:51" s="11" customFormat="1" ht="12">
      <c r="B321" s="175"/>
      <c r="D321" s="173" t="s">
        <v>167</v>
      </c>
      <c r="E321" s="184" t="s">
        <v>19</v>
      </c>
      <c r="F321" s="185" t="s">
        <v>477</v>
      </c>
      <c r="H321" s="186">
        <v>2.983</v>
      </c>
      <c r="I321" s="180"/>
      <c r="L321" s="175"/>
      <c r="M321" s="181"/>
      <c r="N321" s="182"/>
      <c r="O321" s="182"/>
      <c r="P321" s="182"/>
      <c r="Q321" s="182"/>
      <c r="R321" s="182"/>
      <c r="S321" s="182"/>
      <c r="T321" s="183"/>
      <c r="AT321" s="184" t="s">
        <v>167</v>
      </c>
      <c r="AU321" s="184" t="s">
        <v>77</v>
      </c>
      <c r="AV321" s="11" t="s">
        <v>77</v>
      </c>
      <c r="AW321" s="11" t="s">
        <v>35</v>
      </c>
      <c r="AX321" s="11" t="s">
        <v>71</v>
      </c>
      <c r="AY321" s="184" t="s">
        <v>156</v>
      </c>
    </row>
    <row r="322" spans="2:51" s="12" customFormat="1" ht="12">
      <c r="B322" s="187"/>
      <c r="D322" s="176" t="s">
        <v>167</v>
      </c>
      <c r="E322" s="188" t="s">
        <v>19</v>
      </c>
      <c r="F322" s="189" t="s">
        <v>182</v>
      </c>
      <c r="H322" s="190">
        <v>9.976</v>
      </c>
      <c r="I322" s="191"/>
      <c r="L322" s="187"/>
      <c r="M322" s="192"/>
      <c r="N322" s="193"/>
      <c r="O322" s="193"/>
      <c r="P322" s="193"/>
      <c r="Q322" s="193"/>
      <c r="R322" s="193"/>
      <c r="S322" s="193"/>
      <c r="T322" s="194"/>
      <c r="AT322" s="195" t="s">
        <v>167</v>
      </c>
      <c r="AU322" s="195" t="s">
        <v>77</v>
      </c>
      <c r="AV322" s="12" t="s">
        <v>163</v>
      </c>
      <c r="AW322" s="12" t="s">
        <v>35</v>
      </c>
      <c r="AX322" s="12" t="s">
        <v>26</v>
      </c>
      <c r="AY322" s="195" t="s">
        <v>156</v>
      </c>
    </row>
    <row r="323" spans="2:65" s="1" customFormat="1" ht="20.25" customHeight="1">
      <c r="B323" s="160"/>
      <c r="C323" s="161" t="s">
        <v>478</v>
      </c>
      <c r="D323" s="161" t="s">
        <v>158</v>
      </c>
      <c r="E323" s="162" t="s">
        <v>479</v>
      </c>
      <c r="F323" s="163" t="s">
        <v>480</v>
      </c>
      <c r="G323" s="164" t="s">
        <v>161</v>
      </c>
      <c r="H323" s="165">
        <v>122.788</v>
      </c>
      <c r="I323" s="166"/>
      <c r="J323" s="167">
        <f>ROUND(I323*H323,2)</f>
        <v>0</v>
      </c>
      <c r="K323" s="163" t="s">
        <v>162</v>
      </c>
      <c r="L323" s="35"/>
      <c r="M323" s="168" t="s">
        <v>19</v>
      </c>
      <c r="N323" s="169" t="s">
        <v>42</v>
      </c>
      <c r="O323" s="36"/>
      <c r="P323" s="170">
        <f>O323*H323</f>
        <v>0</v>
      </c>
      <c r="Q323" s="170">
        <v>0.00519</v>
      </c>
      <c r="R323" s="170">
        <f>Q323*H323</f>
        <v>0.63726972</v>
      </c>
      <c r="S323" s="170">
        <v>0</v>
      </c>
      <c r="T323" s="171">
        <f>S323*H323</f>
        <v>0</v>
      </c>
      <c r="AR323" s="18" t="s">
        <v>163</v>
      </c>
      <c r="AT323" s="18" t="s">
        <v>158</v>
      </c>
      <c r="AU323" s="18" t="s">
        <v>77</v>
      </c>
      <c r="AY323" s="18" t="s">
        <v>156</v>
      </c>
      <c r="BE323" s="172">
        <f>IF(N323="základní",J323,0)</f>
        <v>0</v>
      </c>
      <c r="BF323" s="172">
        <f>IF(N323="snížená",J323,0)</f>
        <v>0</v>
      </c>
      <c r="BG323" s="172">
        <f>IF(N323="zákl. přenesená",J323,0)</f>
        <v>0</v>
      </c>
      <c r="BH323" s="172">
        <f>IF(N323="sníž. přenesená",J323,0)</f>
        <v>0</v>
      </c>
      <c r="BI323" s="172">
        <f>IF(N323="nulová",J323,0)</f>
        <v>0</v>
      </c>
      <c r="BJ323" s="18" t="s">
        <v>26</v>
      </c>
      <c r="BK323" s="172">
        <f>ROUND(I323*H323,2)</f>
        <v>0</v>
      </c>
      <c r="BL323" s="18" t="s">
        <v>163</v>
      </c>
      <c r="BM323" s="18" t="s">
        <v>481</v>
      </c>
    </row>
    <row r="324" spans="2:47" s="1" customFormat="1" ht="12">
      <c r="B324" s="35"/>
      <c r="D324" s="173" t="s">
        <v>165</v>
      </c>
      <c r="F324" s="174" t="s">
        <v>482</v>
      </c>
      <c r="I324" s="134"/>
      <c r="L324" s="35"/>
      <c r="M324" s="64"/>
      <c r="N324" s="36"/>
      <c r="O324" s="36"/>
      <c r="P324" s="36"/>
      <c r="Q324" s="36"/>
      <c r="R324" s="36"/>
      <c r="S324" s="36"/>
      <c r="T324" s="65"/>
      <c r="AT324" s="18" t="s">
        <v>165</v>
      </c>
      <c r="AU324" s="18" t="s">
        <v>77</v>
      </c>
    </row>
    <row r="325" spans="2:51" s="11" customFormat="1" ht="12">
      <c r="B325" s="175"/>
      <c r="D325" s="173" t="s">
        <v>167</v>
      </c>
      <c r="E325" s="184" t="s">
        <v>19</v>
      </c>
      <c r="F325" s="185" t="s">
        <v>483</v>
      </c>
      <c r="H325" s="186">
        <v>2.7</v>
      </c>
      <c r="I325" s="180"/>
      <c r="L325" s="175"/>
      <c r="M325" s="181"/>
      <c r="N325" s="182"/>
      <c r="O325" s="182"/>
      <c r="P325" s="182"/>
      <c r="Q325" s="182"/>
      <c r="R325" s="182"/>
      <c r="S325" s="182"/>
      <c r="T325" s="183"/>
      <c r="AT325" s="184" t="s">
        <v>167</v>
      </c>
      <c r="AU325" s="184" t="s">
        <v>77</v>
      </c>
      <c r="AV325" s="11" t="s">
        <v>77</v>
      </c>
      <c r="AW325" s="11" t="s">
        <v>35</v>
      </c>
      <c r="AX325" s="11" t="s">
        <v>71</v>
      </c>
      <c r="AY325" s="184" t="s">
        <v>156</v>
      </c>
    </row>
    <row r="326" spans="2:51" s="11" customFormat="1" ht="12">
      <c r="B326" s="175"/>
      <c r="D326" s="173" t="s">
        <v>167</v>
      </c>
      <c r="E326" s="184" t="s">
        <v>19</v>
      </c>
      <c r="F326" s="185" t="s">
        <v>484</v>
      </c>
      <c r="H326" s="186">
        <v>40.014</v>
      </c>
      <c r="I326" s="180"/>
      <c r="L326" s="175"/>
      <c r="M326" s="181"/>
      <c r="N326" s="182"/>
      <c r="O326" s="182"/>
      <c r="P326" s="182"/>
      <c r="Q326" s="182"/>
      <c r="R326" s="182"/>
      <c r="S326" s="182"/>
      <c r="T326" s="183"/>
      <c r="AT326" s="184" t="s">
        <v>167</v>
      </c>
      <c r="AU326" s="184" t="s">
        <v>77</v>
      </c>
      <c r="AV326" s="11" t="s">
        <v>77</v>
      </c>
      <c r="AW326" s="11" t="s">
        <v>35</v>
      </c>
      <c r="AX326" s="11" t="s">
        <v>71</v>
      </c>
      <c r="AY326" s="184" t="s">
        <v>156</v>
      </c>
    </row>
    <row r="327" spans="2:51" s="11" customFormat="1" ht="12">
      <c r="B327" s="175"/>
      <c r="D327" s="173" t="s">
        <v>167</v>
      </c>
      <c r="E327" s="184" t="s">
        <v>19</v>
      </c>
      <c r="F327" s="185" t="s">
        <v>485</v>
      </c>
      <c r="H327" s="186">
        <v>2.7</v>
      </c>
      <c r="I327" s="180"/>
      <c r="L327" s="175"/>
      <c r="M327" s="181"/>
      <c r="N327" s="182"/>
      <c r="O327" s="182"/>
      <c r="P327" s="182"/>
      <c r="Q327" s="182"/>
      <c r="R327" s="182"/>
      <c r="S327" s="182"/>
      <c r="T327" s="183"/>
      <c r="AT327" s="184" t="s">
        <v>167</v>
      </c>
      <c r="AU327" s="184" t="s">
        <v>77</v>
      </c>
      <c r="AV327" s="11" t="s">
        <v>77</v>
      </c>
      <c r="AW327" s="11" t="s">
        <v>35</v>
      </c>
      <c r="AX327" s="11" t="s">
        <v>71</v>
      </c>
      <c r="AY327" s="184" t="s">
        <v>156</v>
      </c>
    </row>
    <row r="328" spans="2:51" s="11" customFormat="1" ht="12">
      <c r="B328" s="175"/>
      <c r="D328" s="173" t="s">
        <v>167</v>
      </c>
      <c r="E328" s="184" t="s">
        <v>19</v>
      </c>
      <c r="F328" s="185" t="s">
        <v>486</v>
      </c>
      <c r="H328" s="186">
        <v>38.687</v>
      </c>
      <c r="I328" s="180"/>
      <c r="L328" s="175"/>
      <c r="M328" s="181"/>
      <c r="N328" s="182"/>
      <c r="O328" s="182"/>
      <c r="P328" s="182"/>
      <c r="Q328" s="182"/>
      <c r="R328" s="182"/>
      <c r="S328" s="182"/>
      <c r="T328" s="183"/>
      <c r="AT328" s="184" t="s">
        <v>167</v>
      </c>
      <c r="AU328" s="184" t="s">
        <v>77</v>
      </c>
      <c r="AV328" s="11" t="s">
        <v>77</v>
      </c>
      <c r="AW328" s="11" t="s">
        <v>35</v>
      </c>
      <c r="AX328" s="11" t="s">
        <v>71</v>
      </c>
      <c r="AY328" s="184" t="s">
        <v>156</v>
      </c>
    </row>
    <row r="329" spans="2:51" s="11" customFormat="1" ht="12">
      <c r="B329" s="175"/>
      <c r="D329" s="173" t="s">
        <v>167</v>
      </c>
      <c r="E329" s="184" t="s">
        <v>19</v>
      </c>
      <c r="F329" s="185" t="s">
        <v>487</v>
      </c>
      <c r="H329" s="186">
        <v>38.687</v>
      </c>
      <c r="I329" s="180"/>
      <c r="L329" s="175"/>
      <c r="M329" s="181"/>
      <c r="N329" s="182"/>
      <c r="O329" s="182"/>
      <c r="P329" s="182"/>
      <c r="Q329" s="182"/>
      <c r="R329" s="182"/>
      <c r="S329" s="182"/>
      <c r="T329" s="183"/>
      <c r="AT329" s="184" t="s">
        <v>167</v>
      </c>
      <c r="AU329" s="184" t="s">
        <v>77</v>
      </c>
      <c r="AV329" s="11" t="s">
        <v>77</v>
      </c>
      <c r="AW329" s="11" t="s">
        <v>35</v>
      </c>
      <c r="AX329" s="11" t="s">
        <v>71</v>
      </c>
      <c r="AY329" s="184" t="s">
        <v>156</v>
      </c>
    </row>
    <row r="330" spans="2:51" s="12" customFormat="1" ht="12">
      <c r="B330" s="187"/>
      <c r="D330" s="176" t="s">
        <v>167</v>
      </c>
      <c r="E330" s="188" t="s">
        <v>19</v>
      </c>
      <c r="F330" s="189" t="s">
        <v>182</v>
      </c>
      <c r="H330" s="190">
        <v>122.788</v>
      </c>
      <c r="I330" s="191"/>
      <c r="L330" s="187"/>
      <c r="M330" s="192"/>
      <c r="N330" s="193"/>
      <c r="O330" s="193"/>
      <c r="P330" s="193"/>
      <c r="Q330" s="193"/>
      <c r="R330" s="193"/>
      <c r="S330" s="193"/>
      <c r="T330" s="194"/>
      <c r="AT330" s="195" t="s">
        <v>167</v>
      </c>
      <c r="AU330" s="195" t="s">
        <v>77</v>
      </c>
      <c r="AV330" s="12" t="s">
        <v>163</v>
      </c>
      <c r="AW330" s="12" t="s">
        <v>35</v>
      </c>
      <c r="AX330" s="12" t="s">
        <v>26</v>
      </c>
      <c r="AY330" s="195" t="s">
        <v>156</v>
      </c>
    </row>
    <row r="331" spans="2:65" s="1" customFormat="1" ht="20.25" customHeight="1">
      <c r="B331" s="160"/>
      <c r="C331" s="161" t="s">
        <v>488</v>
      </c>
      <c r="D331" s="161" t="s">
        <v>158</v>
      </c>
      <c r="E331" s="162" t="s">
        <v>489</v>
      </c>
      <c r="F331" s="163" t="s">
        <v>490</v>
      </c>
      <c r="G331" s="164" t="s">
        <v>161</v>
      </c>
      <c r="H331" s="165">
        <v>122.788</v>
      </c>
      <c r="I331" s="166"/>
      <c r="J331" s="167">
        <f>ROUND(I331*H331,2)</f>
        <v>0</v>
      </c>
      <c r="K331" s="163" t="s">
        <v>162</v>
      </c>
      <c r="L331" s="35"/>
      <c r="M331" s="168" t="s">
        <v>19</v>
      </c>
      <c r="N331" s="169" t="s">
        <v>42</v>
      </c>
      <c r="O331" s="36"/>
      <c r="P331" s="170">
        <f>O331*H331</f>
        <v>0</v>
      </c>
      <c r="Q331" s="170">
        <v>0</v>
      </c>
      <c r="R331" s="170">
        <f>Q331*H331</f>
        <v>0</v>
      </c>
      <c r="S331" s="170">
        <v>0</v>
      </c>
      <c r="T331" s="171">
        <f>S331*H331</f>
        <v>0</v>
      </c>
      <c r="AR331" s="18" t="s">
        <v>163</v>
      </c>
      <c r="AT331" s="18" t="s">
        <v>158</v>
      </c>
      <c r="AU331" s="18" t="s">
        <v>77</v>
      </c>
      <c r="AY331" s="18" t="s">
        <v>156</v>
      </c>
      <c r="BE331" s="172">
        <f>IF(N331="základní",J331,0)</f>
        <v>0</v>
      </c>
      <c r="BF331" s="172">
        <f>IF(N331="snížená",J331,0)</f>
        <v>0</v>
      </c>
      <c r="BG331" s="172">
        <f>IF(N331="zákl. přenesená",J331,0)</f>
        <v>0</v>
      </c>
      <c r="BH331" s="172">
        <f>IF(N331="sníž. přenesená",J331,0)</f>
        <v>0</v>
      </c>
      <c r="BI331" s="172">
        <f>IF(N331="nulová",J331,0)</f>
        <v>0</v>
      </c>
      <c r="BJ331" s="18" t="s">
        <v>26</v>
      </c>
      <c r="BK331" s="172">
        <f>ROUND(I331*H331,2)</f>
        <v>0</v>
      </c>
      <c r="BL331" s="18" t="s">
        <v>163</v>
      </c>
      <c r="BM331" s="18" t="s">
        <v>491</v>
      </c>
    </row>
    <row r="332" spans="2:47" s="1" customFormat="1" ht="12">
      <c r="B332" s="35"/>
      <c r="D332" s="176" t="s">
        <v>165</v>
      </c>
      <c r="F332" s="196" t="s">
        <v>492</v>
      </c>
      <c r="I332" s="134"/>
      <c r="L332" s="35"/>
      <c r="M332" s="64"/>
      <c r="N332" s="36"/>
      <c r="O332" s="36"/>
      <c r="P332" s="36"/>
      <c r="Q332" s="36"/>
      <c r="R332" s="36"/>
      <c r="S332" s="36"/>
      <c r="T332" s="65"/>
      <c r="AT332" s="18" t="s">
        <v>165</v>
      </c>
      <c r="AU332" s="18" t="s">
        <v>77</v>
      </c>
    </row>
    <row r="333" spans="2:65" s="1" customFormat="1" ht="20.25" customHeight="1">
      <c r="B333" s="160"/>
      <c r="C333" s="161" t="s">
        <v>493</v>
      </c>
      <c r="D333" s="161" t="s">
        <v>158</v>
      </c>
      <c r="E333" s="162" t="s">
        <v>494</v>
      </c>
      <c r="F333" s="163" t="s">
        <v>495</v>
      </c>
      <c r="G333" s="164" t="s">
        <v>232</v>
      </c>
      <c r="H333" s="165">
        <v>1.331</v>
      </c>
      <c r="I333" s="166"/>
      <c r="J333" s="167">
        <f>ROUND(I333*H333,2)</f>
        <v>0</v>
      </c>
      <c r="K333" s="163" t="s">
        <v>162</v>
      </c>
      <c r="L333" s="35"/>
      <c r="M333" s="168" t="s">
        <v>19</v>
      </c>
      <c r="N333" s="169" t="s">
        <v>42</v>
      </c>
      <c r="O333" s="36"/>
      <c r="P333" s="170">
        <f>O333*H333</f>
        <v>0</v>
      </c>
      <c r="Q333" s="170">
        <v>1.05256</v>
      </c>
      <c r="R333" s="170">
        <f>Q333*H333</f>
        <v>1.4009573599999998</v>
      </c>
      <c r="S333" s="170">
        <v>0</v>
      </c>
      <c r="T333" s="171">
        <f>S333*H333</f>
        <v>0</v>
      </c>
      <c r="AR333" s="18" t="s">
        <v>163</v>
      </c>
      <c r="AT333" s="18" t="s">
        <v>158</v>
      </c>
      <c r="AU333" s="18" t="s">
        <v>77</v>
      </c>
      <c r="AY333" s="18" t="s">
        <v>156</v>
      </c>
      <c r="BE333" s="172">
        <f>IF(N333="základní",J333,0)</f>
        <v>0</v>
      </c>
      <c r="BF333" s="172">
        <f>IF(N333="snížená",J333,0)</f>
        <v>0</v>
      </c>
      <c r="BG333" s="172">
        <f>IF(N333="zákl. přenesená",J333,0)</f>
        <v>0</v>
      </c>
      <c r="BH333" s="172">
        <f>IF(N333="sníž. přenesená",J333,0)</f>
        <v>0</v>
      </c>
      <c r="BI333" s="172">
        <f>IF(N333="nulová",J333,0)</f>
        <v>0</v>
      </c>
      <c r="BJ333" s="18" t="s">
        <v>26</v>
      </c>
      <c r="BK333" s="172">
        <f>ROUND(I333*H333,2)</f>
        <v>0</v>
      </c>
      <c r="BL333" s="18" t="s">
        <v>163</v>
      </c>
      <c r="BM333" s="18" t="s">
        <v>496</v>
      </c>
    </row>
    <row r="334" spans="2:47" s="1" customFormat="1" ht="12">
      <c r="B334" s="35"/>
      <c r="D334" s="173" t="s">
        <v>165</v>
      </c>
      <c r="F334" s="174" t="s">
        <v>497</v>
      </c>
      <c r="I334" s="134"/>
      <c r="L334" s="35"/>
      <c r="M334" s="64"/>
      <c r="N334" s="36"/>
      <c r="O334" s="36"/>
      <c r="P334" s="36"/>
      <c r="Q334" s="36"/>
      <c r="R334" s="36"/>
      <c r="S334" s="36"/>
      <c r="T334" s="65"/>
      <c r="AT334" s="18" t="s">
        <v>165</v>
      </c>
      <c r="AU334" s="18" t="s">
        <v>77</v>
      </c>
    </row>
    <row r="335" spans="2:51" s="11" customFormat="1" ht="12">
      <c r="B335" s="175"/>
      <c r="D335" s="173" t="s">
        <v>167</v>
      </c>
      <c r="E335" s="184" t="s">
        <v>19</v>
      </c>
      <c r="F335" s="185" t="s">
        <v>498</v>
      </c>
      <c r="H335" s="186">
        <v>0.335</v>
      </c>
      <c r="I335" s="180"/>
      <c r="L335" s="175"/>
      <c r="M335" s="181"/>
      <c r="N335" s="182"/>
      <c r="O335" s="182"/>
      <c r="P335" s="182"/>
      <c r="Q335" s="182"/>
      <c r="R335" s="182"/>
      <c r="S335" s="182"/>
      <c r="T335" s="183"/>
      <c r="AT335" s="184" t="s">
        <v>167</v>
      </c>
      <c r="AU335" s="184" t="s">
        <v>77</v>
      </c>
      <c r="AV335" s="11" t="s">
        <v>77</v>
      </c>
      <c r="AW335" s="11" t="s">
        <v>35</v>
      </c>
      <c r="AX335" s="11" t="s">
        <v>71</v>
      </c>
      <c r="AY335" s="184" t="s">
        <v>156</v>
      </c>
    </row>
    <row r="336" spans="2:51" s="11" customFormat="1" ht="12">
      <c r="B336" s="175"/>
      <c r="D336" s="173" t="s">
        <v>167</v>
      </c>
      <c r="E336" s="184" t="s">
        <v>19</v>
      </c>
      <c r="F336" s="185" t="s">
        <v>499</v>
      </c>
      <c r="H336" s="186">
        <v>0.875</v>
      </c>
      <c r="I336" s="180"/>
      <c r="L336" s="175"/>
      <c r="M336" s="181"/>
      <c r="N336" s="182"/>
      <c r="O336" s="182"/>
      <c r="P336" s="182"/>
      <c r="Q336" s="182"/>
      <c r="R336" s="182"/>
      <c r="S336" s="182"/>
      <c r="T336" s="183"/>
      <c r="AT336" s="184" t="s">
        <v>167</v>
      </c>
      <c r="AU336" s="184" t="s">
        <v>77</v>
      </c>
      <c r="AV336" s="11" t="s">
        <v>77</v>
      </c>
      <c r="AW336" s="11" t="s">
        <v>35</v>
      </c>
      <c r="AX336" s="11" t="s">
        <v>71</v>
      </c>
      <c r="AY336" s="184" t="s">
        <v>156</v>
      </c>
    </row>
    <row r="337" spans="2:51" s="14" customFormat="1" ht="12">
      <c r="B337" s="219"/>
      <c r="D337" s="173" t="s">
        <v>167</v>
      </c>
      <c r="E337" s="220" t="s">
        <v>19</v>
      </c>
      <c r="F337" s="221" t="s">
        <v>500</v>
      </c>
      <c r="H337" s="222">
        <v>1.21</v>
      </c>
      <c r="I337" s="223"/>
      <c r="L337" s="219"/>
      <c r="M337" s="224"/>
      <c r="N337" s="225"/>
      <c r="O337" s="225"/>
      <c r="P337" s="225"/>
      <c r="Q337" s="225"/>
      <c r="R337" s="225"/>
      <c r="S337" s="225"/>
      <c r="T337" s="226"/>
      <c r="AT337" s="220" t="s">
        <v>167</v>
      </c>
      <c r="AU337" s="220" t="s">
        <v>77</v>
      </c>
      <c r="AV337" s="14" t="s">
        <v>174</v>
      </c>
      <c r="AW337" s="14" t="s">
        <v>35</v>
      </c>
      <c r="AX337" s="14" t="s">
        <v>71</v>
      </c>
      <c r="AY337" s="220" t="s">
        <v>156</v>
      </c>
    </row>
    <row r="338" spans="2:51" s="11" customFormat="1" ht="12">
      <c r="B338" s="175"/>
      <c r="D338" s="173" t="s">
        <v>167</v>
      </c>
      <c r="E338" s="184" t="s">
        <v>19</v>
      </c>
      <c r="F338" s="185" t="s">
        <v>501</v>
      </c>
      <c r="H338" s="186">
        <v>0.121</v>
      </c>
      <c r="I338" s="180"/>
      <c r="L338" s="175"/>
      <c r="M338" s="181"/>
      <c r="N338" s="182"/>
      <c r="O338" s="182"/>
      <c r="P338" s="182"/>
      <c r="Q338" s="182"/>
      <c r="R338" s="182"/>
      <c r="S338" s="182"/>
      <c r="T338" s="183"/>
      <c r="AT338" s="184" t="s">
        <v>167</v>
      </c>
      <c r="AU338" s="184" t="s">
        <v>77</v>
      </c>
      <c r="AV338" s="11" t="s">
        <v>77</v>
      </c>
      <c r="AW338" s="11" t="s">
        <v>35</v>
      </c>
      <c r="AX338" s="11" t="s">
        <v>71</v>
      </c>
      <c r="AY338" s="184" t="s">
        <v>156</v>
      </c>
    </row>
    <row r="339" spans="2:51" s="12" customFormat="1" ht="12">
      <c r="B339" s="187"/>
      <c r="D339" s="176" t="s">
        <v>167</v>
      </c>
      <c r="E339" s="188" t="s">
        <v>19</v>
      </c>
      <c r="F339" s="189" t="s">
        <v>182</v>
      </c>
      <c r="H339" s="190">
        <v>1.331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95" t="s">
        <v>167</v>
      </c>
      <c r="AU339" s="195" t="s">
        <v>77</v>
      </c>
      <c r="AV339" s="12" t="s">
        <v>163</v>
      </c>
      <c r="AW339" s="12" t="s">
        <v>35</v>
      </c>
      <c r="AX339" s="12" t="s">
        <v>26</v>
      </c>
      <c r="AY339" s="195" t="s">
        <v>156</v>
      </c>
    </row>
    <row r="340" spans="2:65" s="1" customFormat="1" ht="20.25" customHeight="1">
      <c r="B340" s="160"/>
      <c r="C340" s="161" t="s">
        <v>502</v>
      </c>
      <c r="D340" s="161" t="s">
        <v>158</v>
      </c>
      <c r="E340" s="162" t="s">
        <v>503</v>
      </c>
      <c r="F340" s="163" t="s">
        <v>504</v>
      </c>
      <c r="G340" s="164" t="s">
        <v>356</v>
      </c>
      <c r="H340" s="165">
        <v>5</v>
      </c>
      <c r="I340" s="166"/>
      <c r="J340" s="167">
        <f>ROUND(I340*H340,2)</f>
        <v>0</v>
      </c>
      <c r="K340" s="163" t="s">
        <v>19</v>
      </c>
      <c r="L340" s="35"/>
      <c r="M340" s="168" t="s">
        <v>19</v>
      </c>
      <c r="N340" s="169" t="s">
        <v>42</v>
      </c>
      <c r="O340" s="36"/>
      <c r="P340" s="170">
        <f>O340*H340</f>
        <v>0</v>
      </c>
      <c r="Q340" s="170">
        <v>0.03335</v>
      </c>
      <c r="R340" s="170">
        <f>Q340*H340</f>
        <v>0.16674999999999998</v>
      </c>
      <c r="S340" s="170">
        <v>0</v>
      </c>
      <c r="T340" s="171">
        <f>S340*H340</f>
        <v>0</v>
      </c>
      <c r="AR340" s="18" t="s">
        <v>163</v>
      </c>
      <c r="AT340" s="18" t="s">
        <v>158</v>
      </c>
      <c r="AU340" s="18" t="s">
        <v>77</v>
      </c>
      <c r="AY340" s="18" t="s">
        <v>156</v>
      </c>
      <c r="BE340" s="172">
        <f>IF(N340="základní",J340,0)</f>
        <v>0</v>
      </c>
      <c r="BF340" s="172">
        <f>IF(N340="snížená",J340,0)</f>
        <v>0</v>
      </c>
      <c r="BG340" s="172">
        <f>IF(N340="zákl. přenesená",J340,0)</f>
        <v>0</v>
      </c>
      <c r="BH340" s="172">
        <f>IF(N340="sníž. přenesená",J340,0)</f>
        <v>0</v>
      </c>
      <c r="BI340" s="172">
        <f>IF(N340="nulová",J340,0)</f>
        <v>0</v>
      </c>
      <c r="BJ340" s="18" t="s">
        <v>26</v>
      </c>
      <c r="BK340" s="172">
        <f>ROUND(I340*H340,2)</f>
        <v>0</v>
      </c>
      <c r="BL340" s="18" t="s">
        <v>163</v>
      </c>
      <c r="BM340" s="18" t="s">
        <v>505</v>
      </c>
    </row>
    <row r="341" spans="2:47" s="1" customFormat="1" ht="12">
      <c r="B341" s="35"/>
      <c r="D341" s="176" t="s">
        <v>165</v>
      </c>
      <c r="F341" s="196" t="s">
        <v>506</v>
      </c>
      <c r="I341" s="134"/>
      <c r="L341" s="35"/>
      <c r="M341" s="64"/>
      <c r="N341" s="36"/>
      <c r="O341" s="36"/>
      <c r="P341" s="36"/>
      <c r="Q341" s="36"/>
      <c r="R341" s="36"/>
      <c r="S341" s="36"/>
      <c r="T341" s="65"/>
      <c r="AT341" s="18" t="s">
        <v>165</v>
      </c>
      <c r="AU341" s="18" t="s">
        <v>77</v>
      </c>
    </row>
    <row r="342" spans="2:65" s="1" customFormat="1" ht="28.5" customHeight="1">
      <c r="B342" s="160"/>
      <c r="C342" s="200" t="s">
        <v>507</v>
      </c>
      <c r="D342" s="200" t="s">
        <v>256</v>
      </c>
      <c r="E342" s="201" t="s">
        <v>508</v>
      </c>
      <c r="F342" s="202" t="s">
        <v>509</v>
      </c>
      <c r="G342" s="203" t="s">
        <v>177</v>
      </c>
      <c r="H342" s="204">
        <v>4.8</v>
      </c>
      <c r="I342" s="205"/>
      <c r="J342" s="206">
        <f>ROUND(I342*H342,2)</f>
        <v>0</v>
      </c>
      <c r="K342" s="202" t="s">
        <v>162</v>
      </c>
      <c r="L342" s="207"/>
      <c r="M342" s="208" t="s">
        <v>19</v>
      </c>
      <c r="N342" s="209" t="s">
        <v>42</v>
      </c>
      <c r="O342" s="36"/>
      <c r="P342" s="170">
        <f>O342*H342</f>
        <v>0</v>
      </c>
      <c r="Q342" s="170">
        <v>0.048</v>
      </c>
      <c r="R342" s="170">
        <f>Q342*H342</f>
        <v>0.2304</v>
      </c>
      <c r="S342" s="170">
        <v>0</v>
      </c>
      <c r="T342" s="171">
        <f>S342*H342</f>
        <v>0</v>
      </c>
      <c r="AR342" s="18" t="s">
        <v>367</v>
      </c>
      <c r="AT342" s="18" t="s">
        <v>256</v>
      </c>
      <c r="AU342" s="18" t="s">
        <v>77</v>
      </c>
      <c r="AY342" s="18" t="s">
        <v>156</v>
      </c>
      <c r="BE342" s="172">
        <f>IF(N342="základní",J342,0)</f>
        <v>0</v>
      </c>
      <c r="BF342" s="172">
        <f>IF(N342="snížená",J342,0)</f>
        <v>0</v>
      </c>
      <c r="BG342" s="172">
        <f>IF(N342="zákl. přenesená",J342,0)</f>
        <v>0</v>
      </c>
      <c r="BH342" s="172">
        <f>IF(N342="sníž. přenesená",J342,0)</f>
        <v>0</v>
      </c>
      <c r="BI342" s="172">
        <f>IF(N342="nulová",J342,0)</f>
        <v>0</v>
      </c>
      <c r="BJ342" s="18" t="s">
        <v>26</v>
      </c>
      <c r="BK342" s="172">
        <f>ROUND(I342*H342,2)</f>
        <v>0</v>
      </c>
      <c r="BL342" s="18" t="s">
        <v>255</v>
      </c>
      <c r="BM342" s="18" t="s">
        <v>510</v>
      </c>
    </row>
    <row r="343" spans="2:47" s="1" customFormat="1" ht="36">
      <c r="B343" s="35"/>
      <c r="D343" s="173" t="s">
        <v>165</v>
      </c>
      <c r="F343" s="174" t="s">
        <v>511</v>
      </c>
      <c r="I343" s="134"/>
      <c r="L343" s="35"/>
      <c r="M343" s="64"/>
      <c r="N343" s="36"/>
      <c r="O343" s="36"/>
      <c r="P343" s="36"/>
      <c r="Q343" s="36"/>
      <c r="R343" s="36"/>
      <c r="S343" s="36"/>
      <c r="T343" s="65"/>
      <c r="AT343" s="18" t="s">
        <v>165</v>
      </c>
      <c r="AU343" s="18" t="s">
        <v>77</v>
      </c>
    </row>
    <row r="344" spans="2:51" s="11" customFormat="1" ht="12">
      <c r="B344" s="175"/>
      <c r="D344" s="176" t="s">
        <v>167</v>
      </c>
      <c r="E344" s="177" t="s">
        <v>19</v>
      </c>
      <c r="F344" s="178" t="s">
        <v>512</v>
      </c>
      <c r="H344" s="179">
        <v>4.8</v>
      </c>
      <c r="I344" s="180"/>
      <c r="L344" s="175"/>
      <c r="M344" s="181"/>
      <c r="N344" s="182"/>
      <c r="O344" s="182"/>
      <c r="P344" s="182"/>
      <c r="Q344" s="182"/>
      <c r="R344" s="182"/>
      <c r="S344" s="182"/>
      <c r="T344" s="183"/>
      <c r="AT344" s="184" t="s">
        <v>167</v>
      </c>
      <c r="AU344" s="184" t="s">
        <v>77</v>
      </c>
      <c r="AV344" s="11" t="s">
        <v>77</v>
      </c>
      <c r="AW344" s="11" t="s">
        <v>35</v>
      </c>
      <c r="AX344" s="11" t="s">
        <v>26</v>
      </c>
      <c r="AY344" s="184" t="s">
        <v>156</v>
      </c>
    </row>
    <row r="345" spans="2:65" s="1" customFormat="1" ht="28.5" customHeight="1">
      <c r="B345" s="160"/>
      <c r="C345" s="200" t="s">
        <v>513</v>
      </c>
      <c r="D345" s="200" t="s">
        <v>256</v>
      </c>
      <c r="E345" s="201" t="s">
        <v>514</v>
      </c>
      <c r="F345" s="202" t="s">
        <v>515</v>
      </c>
      <c r="G345" s="203" t="s">
        <v>356</v>
      </c>
      <c r="H345" s="204">
        <v>3</v>
      </c>
      <c r="I345" s="205"/>
      <c r="J345" s="206">
        <f>ROUND(I345*H345,2)</f>
        <v>0</v>
      </c>
      <c r="K345" s="202" t="s">
        <v>19</v>
      </c>
      <c r="L345" s="207"/>
      <c r="M345" s="208" t="s">
        <v>19</v>
      </c>
      <c r="N345" s="209" t="s">
        <v>42</v>
      </c>
      <c r="O345" s="36"/>
      <c r="P345" s="170">
        <f>O345*H345</f>
        <v>0</v>
      </c>
      <c r="Q345" s="170">
        <v>0.18462</v>
      </c>
      <c r="R345" s="170">
        <f>Q345*H345</f>
        <v>0.55386</v>
      </c>
      <c r="S345" s="170">
        <v>0</v>
      </c>
      <c r="T345" s="171">
        <f>S345*H345</f>
        <v>0</v>
      </c>
      <c r="AR345" s="18" t="s">
        <v>367</v>
      </c>
      <c r="AT345" s="18" t="s">
        <v>256</v>
      </c>
      <c r="AU345" s="18" t="s">
        <v>77</v>
      </c>
      <c r="AY345" s="18" t="s">
        <v>156</v>
      </c>
      <c r="BE345" s="172">
        <f>IF(N345="základní",J345,0)</f>
        <v>0</v>
      </c>
      <c r="BF345" s="172">
        <f>IF(N345="snížená",J345,0)</f>
        <v>0</v>
      </c>
      <c r="BG345" s="172">
        <f>IF(N345="zákl. přenesená",J345,0)</f>
        <v>0</v>
      </c>
      <c r="BH345" s="172">
        <f>IF(N345="sníž. přenesená",J345,0)</f>
        <v>0</v>
      </c>
      <c r="BI345" s="172">
        <f>IF(N345="nulová",J345,0)</f>
        <v>0</v>
      </c>
      <c r="BJ345" s="18" t="s">
        <v>26</v>
      </c>
      <c r="BK345" s="172">
        <f>ROUND(I345*H345,2)</f>
        <v>0</v>
      </c>
      <c r="BL345" s="18" t="s">
        <v>255</v>
      </c>
      <c r="BM345" s="18" t="s">
        <v>516</v>
      </c>
    </row>
    <row r="346" spans="2:47" s="1" customFormat="1" ht="24">
      <c r="B346" s="35"/>
      <c r="D346" s="173" t="s">
        <v>165</v>
      </c>
      <c r="F346" s="174" t="s">
        <v>517</v>
      </c>
      <c r="I346" s="134"/>
      <c r="L346" s="35"/>
      <c r="M346" s="64"/>
      <c r="N346" s="36"/>
      <c r="O346" s="36"/>
      <c r="P346" s="36"/>
      <c r="Q346" s="36"/>
      <c r="R346" s="36"/>
      <c r="S346" s="36"/>
      <c r="T346" s="65"/>
      <c r="AT346" s="18" t="s">
        <v>165</v>
      </c>
      <c r="AU346" s="18" t="s">
        <v>77</v>
      </c>
    </row>
    <row r="347" spans="2:63" s="10" customFormat="1" ht="29.25" customHeight="1">
      <c r="B347" s="146"/>
      <c r="D347" s="157" t="s">
        <v>70</v>
      </c>
      <c r="E347" s="158" t="s">
        <v>191</v>
      </c>
      <c r="F347" s="158" t="s">
        <v>518</v>
      </c>
      <c r="I347" s="149"/>
      <c r="J347" s="159">
        <f>BK347</f>
        <v>0</v>
      </c>
      <c r="L347" s="146"/>
      <c r="M347" s="151"/>
      <c r="N347" s="152"/>
      <c r="O347" s="152"/>
      <c r="P347" s="153">
        <f>SUM(P348:P357)</f>
        <v>0</v>
      </c>
      <c r="Q347" s="152"/>
      <c r="R347" s="153">
        <f>SUM(R348:R357)</f>
        <v>4.1492736</v>
      </c>
      <c r="S347" s="152"/>
      <c r="T347" s="154">
        <f>SUM(T348:T357)</f>
        <v>0</v>
      </c>
      <c r="AR347" s="147" t="s">
        <v>26</v>
      </c>
      <c r="AT347" s="155" t="s">
        <v>70</v>
      </c>
      <c r="AU347" s="155" t="s">
        <v>26</v>
      </c>
      <c r="AY347" s="147" t="s">
        <v>156</v>
      </c>
      <c r="BK347" s="156">
        <f>SUM(BK348:BK357)</f>
        <v>0</v>
      </c>
    </row>
    <row r="348" spans="2:65" s="1" customFormat="1" ht="20.25" customHeight="1">
      <c r="B348" s="160"/>
      <c r="C348" s="161" t="s">
        <v>519</v>
      </c>
      <c r="D348" s="161" t="s">
        <v>158</v>
      </c>
      <c r="E348" s="162" t="s">
        <v>520</v>
      </c>
      <c r="F348" s="163" t="s">
        <v>521</v>
      </c>
      <c r="G348" s="164" t="s">
        <v>161</v>
      </c>
      <c r="H348" s="165">
        <v>17.28</v>
      </c>
      <c r="I348" s="166"/>
      <c r="J348" s="167">
        <f>ROUND(I348*H348,2)</f>
        <v>0</v>
      </c>
      <c r="K348" s="163" t="s">
        <v>162</v>
      </c>
      <c r="L348" s="35"/>
      <c r="M348" s="168" t="s">
        <v>19</v>
      </c>
      <c r="N348" s="169" t="s">
        <v>42</v>
      </c>
      <c r="O348" s="36"/>
      <c r="P348" s="170">
        <f>O348*H348</f>
        <v>0</v>
      </c>
      <c r="Q348" s="170">
        <v>0</v>
      </c>
      <c r="R348" s="170">
        <f>Q348*H348</f>
        <v>0</v>
      </c>
      <c r="S348" s="170">
        <v>0</v>
      </c>
      <c r="T348" s="171">
        <f>S348*H348</f>
        <v>0</v>
      </c>
      <c r="AR348" s="18" t="s">
        <v>163</v>
      </c>
      <c r="AT348" s="18" t="s">
        <v>158</v>
      </c>
      <c r="AU348" s="18" t="s">
        <v>77</v>
      </c>
      <c r="AY348" s="18" t="s">
        <v>156</v>
      </c>
      <c r="BE348" s="172">
        <f>IF(N348="základní",J348,0)</f>
        <v>0</v>
      </c>
      <c r="BF348" s="172">
        <f>IF(N348="snížená",J348,0)</f>
        <v>0</v>
      </c>
      <c r="BG348" s="172">
        <f>IF(N348="zákl. přenesená",J348,0)</f>
        <v>0</v>
      </c>
      <c r="BH348" s="172">
        <f>IF(N348="sníž. přenesená",J348,0)</f>
        <v>0</v>
      </c>
      <c r="BI348" s="172">
        <f>IF(N348="nulová",J348,0)</f>
        <v>0</v>
      </c>
      <c r="BJ348" s="18" t="s">
        <v>26</v>
      </c>
      <c r="BK348" s="172">
        <f>ROUND(I348*H348,2)</f>
        <v>0</v>
      </c>
      <c r="BL348" s="18" t="s">
        <v>163</v>
      </c>
      <c r="BM348" s="18" t="s">
        <v>522</v>
      </c>
    </row>
    <row r="349" spans="2:47" s="1" customFormat="1" ht="12">
      <c r="B349" s="35"/>
      <c r="D349" s="173" t="s">
        <v>165</v>
      </c>
      <c r="F349" s="174" t="s">
        <v>523</v>
      </c>
      <c r="I349" s="134"/>
      <c r="L349" s="35"/>
      <c r="M349" s="64"/>
      <c r="N349" s="36"/>
      <c r="O349" s="36"/>
      <c r="P349" s="36"/>
      <c r="Q349" s="36"/>
      <c r="R349" s="36"/>
      <c r="S349" s="36"/>
      <c r="T349" s="65"/>
      <c r="AT349" s="18" t="s">
        <v>165</v>
      </c>
      <c r="AU349" s="18" t="s">
        <v>77</v>
      </c>
    </row>
    <row r="350" spans="2:51" s="11" customFormat="1" ht="12">
      <c r="B350" s="175"/>
      <c r="D350" s="176" t="s">
        <v>167</v>
      </c>
      <c r="E350" s="177" t="s">
        <v>19</v>
      </c>
      <c r="F350" s="178" t="s">
        <v>173</v>
      </c>
      <c r="H350" s="179">
        <v>17.28</v>
      </c>
      <c r="I350" s="180"/>
      <c r="L350" s="175"/>
      <c r="M350" s="181"/>
      <c r="N350" s="182"/>
      <c r="O350" s="182"/>
      <c r="P350" s="182"/>
      <c r="Q350" s="182"/>
      <c r="R350" s="182"/>
      <c r="S350" s="182"/>
      <c r="T350" s="183"/>
      <c r="AT350" s="184" t="s">
        <v>167</v>
      </c>
      <c r="AU350" s="184" t="s">
        <v>77</v>
      </c>
      <c r="AV350" s="11" t="s">
        <v>77</v>
      </c>
      <c r="AW350" s="11" t="s">
        <v>35</v>
      </c>
      <c r="AX350" s="11" t="s">
        <v>26</v>
      </c>
      <c r="AY350" s="184" t="s">
        <v>156</v>
      </c>
    </row>
    <row r="351" spans="2:65" s="1" customFormat="1" ht="28.5" customHeight="1">
      <c r="B351" s="160"/>
      <c r="C351" s="161" t="s">
        <v>524</v>
      </c>
      <c r="D351" s="161" t="s">
        <v>158</v>
      </c>
      <c r="E351" s="162" t="s">
        <v>525</v>
      </c>
      <c r="F351" s="163" t="s">
        <v>526</v>
      </c>
      <c r="G351" s="164" t="s">
        <v>161</v>
      </c>
      <c r="H351" s="165">
        <v>17.28</v>
      </c>
      <c r="I351" s="166"/>
      <c r="J351" s="167">
        <f>ROUND(I351*H351,2)</f>
        <v>0</v>
      </c>
      <c r="K351" s="163" t="s">
        <v>162</v>
      </c>
      <c r="L351" s="35"/>
      <c r="M351" s="168" t="s">
        <v>19</v>
      </c>
      <c r="N351" s="169" t="s">
        <v>42</v>
      </c>
      <c r="O351" s="36"/>
      <c r="P351" s="170">
        <f>O351*H351</f>
        <v>0</v>
      </c>
      <c r="Q351" s="170">
        <v>0.10362</v>
      </c>
      <c r="R351" s="170">
        <f>Q351*H351</f>
        <v>1.7905536000000002</v>
      </c>
      <c r="S351" s="170">
        <v>0</v>
      </c>
      <c r="T351" s="171">
        <f>S351*H351</f>
        <v>0</v>
      </c>
      <c r="AR351" s="18" t="s">
        <v>163</v>
      </c>
      <c r="AT351" s="18" t="s">
        <v>158</v>
      </c>
      <c r="AU351" s="18" t="s">
        <v>77</v>
      </c>
      <c r="AY351" s="18" t="s">
        <v>156</v>
      </c>
      <c r="BE351" s="172">
        <f>IF(N351="základní",J351,0)</f>
        <v>0</v>
      </c>
      <c r="BF351" s="172">
        <f>IF(N351="snížená",J351,0)</f>
        <v>0</v>
      </c>
      <c r="BG351" s="172">
        <f>IF(N351="zákl. přenesená",J351,0)</f>
        <v>0</v>
      </c>
      <c r="BH351" s="172">
        <f>IF(N351="sníž. přenesená",J351,0)</f>
        <v>0</v>
      </c>
      <c r="BI351" s="172">
        <f>IF(N351="nulová",J351,0)</f>
        <v>0</v>
      </c>
      <c r="BJ351" s="18" t="s">
        <v>26</v>
      </c>
      <c r="BK351" s="172">
        <f>ROUND(I351*H351,2)</f>
        <v>0</v>
      </c>
      <c r="BL351" s="18" t="s">
        <v>163</v>
      </c>
      <c r="BM351" s="18" t="s">
        <v>527</v>
      </c>
    </row>
    <row r="352" spans="2:47" s="1" customFormat="1" ht="48">
      <c r="B352" s="35"/>
      <c r="D352" s="173" t="s">
        <v>165</v>
      </c>
      <c r="F352" s="174" t="s">
        <v>528</v>
      </c>
      <c r="I352" s="134"/>
      <c r="L352" s="35"/>
      <c r="M352" s="64"/>
      <c r="N352" s="36"/>
      <c r="O352" s="36"/>
      <c r="P352" s="36"/>
      <c r="Q352" s="36"/>
      <c r="R352" s="36"/>
      <c r="S352" s="36"/>
      <c r="T352" s="65"/>
      <c r="AT352" s="18" t="s">
        <v>165</v>
      </c>
      <c r="AU352" s="18" t="s">
        <v>77</v>
      </c>
    </row>
    <row r="353" spans="2:51" s="11" customFormat="1" ht="12">
      <c r="B353" s="175"/>
      <c r="D353" s="176" t="s">
        <v>167</v>
      </c>
      <c r="E353" s="177" t="s">
        <v>19</v>
      </c>
      <c r="F353" s="178" t="s">
        <v>173</v>
      </c>
      <c r="H353" s="179">
        <v>17.28</v>
      </c>
      <c r="I353" s="180"/>
      <c r="L353" s="175"/>
      <c r="M353" s="181"/>
      <c r="N353" s="182"/>
      <c r="O353" s="182"/>
      <c r="P353" s="182"/>
      <c r="Q353" s="182"/>
      <c r="R353" s="182"/>
      <c r="S353" s="182"/>
      <c r="T353" s="183"/>
      <c r="AT353" s="184" t="s">
        <v>167</v>
      </c>
      <c r="AU353" s="184" t="s">
        <v>77</v>
      </c>
      <c r="AV353" s="11" t="s">
        <v>77</v>
      </c>
      <c r="AW353" s="11" t="s">
        <v>35</v>
      </c>
      <c r="AX353" s="11" t="s">
        <v>26</v>
      </c>
      <c r="AY353" s="184" t="s">
        <v>156</v>
      </c>
    </row>
    <row r="354" spans="2:65" s="1" customFormat="1" ht="20.25" customHeight="1">
      <c r="B354" s="160"/>
      <c r="C354" s="200" t="s">
        <v>529</v>
      </c>
      <c r="D354" s="200" t="s">
        <v>256</v>
      </c>
      <c r="E354" s="201" t="s">
        <v>530</v>
      </c>
      <c r="F354" s="202" t="s">
        <v>531</v>
      </c>
      <c r="G354" s="203" t="s">
        <v>161</v>
      </c>
      <c r="H354" s="204">
        <v>18.144</v>
      </c>
      <c r="I354" s="205"/>
      <c r="J354" s="206">
        <f>ROUND(I354*H354,2)</f>
        <v>0</v>
      </c>
      <c r="K354" s="202" t="s">
        <v>162</v>
      </c>
      <c r="L354" s="207"/>
      <c r="M354" s="208" t="s">
        <v>19</v>
      </c>
      <c r="N354" s="209" t="s">
        <v>42</v>
      </c>
      <c r="O354" s="36"/>
      <c r="P354" s="170">
        <f>O354*H354</f>
        <v>0</v>
      </c>
      <c r="Q354" s="170">
        <v>0.13</v>
      </c>
      <c r="R354" s="170">
        <f>Q354*H354</f>
        <v>2.35872</v>
      </c>
      <c r="S354" s="170">
        <v>0</v>
      </c>
      <c r="T354" s="171">
        <f>S354*H354</f>
        <v>0</v>
      </c>
      <c r="AR354" s="18" t="s">
        <v>209</v>
      </c>
      <c r="AT354" s="18" t="s">
        <v>256</v>
      </c>
      <c r="AU354" s="18" t="s">
        <v>77</v>
      </c>
      <c r="AY354" s="18" t="s">
        <v>156</v>
      </c>
      <c r="BE354" s="172">
        <f>IF(N354="základní",J354,0)</f>
        <v>0</v>
      </c>
      <c r="BF354" s="172">
        <f>IF(N354="snížená",J354,0)</f>
        <v>0</v>
      </c>
      <c r="BG354" s="172">
        <f>IF(N354="zákl. přenesená",J354,0)</f>
        <v>0</v>
      </c>
      <c r="BH354" s="172">
        <f>IF(N354="sníž. přenesená",J354,0)</f>
        <v>0</v>
      </c>
      <c r="BI354" s="172">
        <f>IF(N354="nulová",J354,0)</f>
        <v>0</v>
      </c>
      <c r="BJ354" s="18" t="s">
        <v>26</v>
      </c>
      <c r="BK354" s="172">
        <f>ROUND(I354*H354,2)</f>
        <v>0</v>
      </c>
      <c r="BL354" s="18" t="s">
        <v>163</v>
      </c>
      <c r="BM354" s="18" t="s">
        <v>532</v>
      </c>
    </row>
    <row r="355" spans="2:47" s="1" customFormat="1" ht="24">
      <c r="B355" s="35"/>
      <c r="D355" s="173" t="s">
        <v>165</v>
      </c>
      <c r="F355" s="174" t="s">
        <v>533</v>
      </c>
      <c r="I355" s="134"/>
      <c r="L355" s="35"/>
      <c r="M355" s="64"/>
      <c r="N355" s="36"/>
      <c r="O355" s="36"/>
      <c r="P355" s="36"/>
      <c r="Q355" s="36"/>
      <c r="R355" s="36"/>
      <c r="S355" s="36"/>
      <c r="T355" s="65"/>
      <c r="AT355" s="18" t="s">
        <v>165</v>
      </c>
      <c r="AU355" s="18" t="s">
        <v>77</v>
      </c>
    </row>
    <row r="356" spans="2:47" s="1" customFormat="1" ht="24">
      <c r="B356" s="35"/>
      <c r="D356" s="173" t="s">
        <v>379</v>
      </c>
      <c r="F356" s="210" t="s">
        <v>534</v>
      </c>
      <c r="I356" s="134"/>
      <c r="L356" s="35"/>
      <c r="M356" s="64"/>
      <c r="N356" s="36"/>
      <c r="O356" s="36"/>
      <c r="P356" s="36"/>
      <c r="Q356" s="36"/>
      <c r="R356" s="36"/>
      <c r="S356" s="36"/>
      <c r="T356" s="65"/>
      <c r="AT356" s="18" t="s">
        <v>379</v>
      </c>
      <c r="AU356" s="18" t="s">
        <v>77</v>
      </c>
    </row>
    <row r="357" spans="2:51" s="11" customFormat="1" ht="12">
      <c r="B357" s="175"/>
      <c r="D357" s="173" t="s">
        <v>167</v>
      </c>
      <c r="E357" s="184" t="s">
        <v>19</v>
      </c>
      <c r="F357" s="185" t="s">
        <v>535</v>
      </c>
      <c r="H357" s="186">
        <v>18.144</v>
      </c>
      <c r="I357" s="180"/>
      <c r="L357" s="175"/>
      <c r="M357" s="181"/>
      <c r="N357" s="182"/>
      <c r="O357" s="182"/>
      <c r="P357" s="182"/>
      <c r="Q357" s="182"/>
      <c r="R357" s="182"/>
      <c r="S357" s="182"/>
      <c r="T357" s="183"/>
      <c r="AT357" s="184" t="s">
        <v>167</v>
      </c>
      <c r="AU357" s="184" t="s">
        <v>77</v>
      </c>
      <c r="AV357" s="11" t="s">
        <v>77</v>
      </c>
      <c r="AW357" s="11" t="s">
        <v>35</v>
      </c>
      <c r="AX357" s="11" t="s">
        <v>26</v>
      </c>
      <c r="AY357" s="184" t="s">
        <v>156</v>
      </c>
    </row>
    <row r="358" spans="2:63" s="10" customFormat="1" ht="29.25" customHeight="1">
      <c r="B358" s="146"/>
      <c r="D358" s="157" t="s">
        <v>70</v>
      </c>
      <c r="E358" s="158" t="s">
        <v>197</v>
      </c>
      <c r="F358" s="158" t="s">
        <v>536</v>
      </c>
      <c r="I358" s="149"/>
      <c r="J358" s="159">
        <f>BK358</f>
        <v>0</v>
      </c>
      <c r="L358" s="146"/>
      <c r="M358" s="151"/>
      <c r="N358" s="152"/>
      <c r="O358" s="152"/>
      <c r="P358" s="153">
        <f>SUM(P359:P533)</f>
        <v>0</v>
      </c>
      <c r="Q358" s="152"/>
      <c r="R358" s="153">
        <f>SUM(R359:R533)</f>
        <v>262.1440010700001</v>
      </c>
      <c r="S358" s="152"/>
      <c r="T358" s="154">
        <f>SUM(T359:T533)</f>
        <v>0</v>
      </c>
      <c r="AR358" s="147" t="s">
        <v>26</v>
      </c>
      <c r="AT358" s="155" t="s">
        <v>70</v>
      </c>
      <c r="AU358" s="155" t="s">
        <v>26</v>
      </c>
      <c r="AY358" s="147" t="s">
        <v>156</v>
      </c>
      <c r="BK358" s="156">
        <f>SUM(BK359:BK533)</f>
        <v>0</v>
      </c>
    </row>
    <row r="359" spans="2:65" s="1" customFormat="1" ht="28.5" customHeight="1">
      <c r="B359" s="160"/>
      <c r="C359" s="161" t="s">
        <v>537</v>
      </c>
      <c r="D359" s="161" t="s">
        <v>158</v>
      </c>
      <c r="E359" s="162" t="s">
        <v>538</v>
      </c>
      <c r="F359" s="163" t="s">
        <v>539</v>
      </c>
      <c r="G359" s="164" t="s">
        <v>161</v>
      </c>
      <c r="H359" s="165">
        <v>10.85</v>
      </c>
      <c r="I359" s="166"/>
      <c r="J359" s="167">
        <f>ROUND(I359*H359,2)</f>
        <v>0</v>
      </c>
      <c r="K359" s="163" t="s">
        <v>162</v>
      </c>
      <c r="L359" s="35"/>
      <c r="M359" s="168" t="s">
        <v>19</v>
      </c>
      <c r="N359" s="169" t="s">
        <v>42</v>
      </c>
      <c r="O359" s="36"/>
      <c r="P359" s="170">
        <f>O359*H359</f>
        <v>0</v>
      </c>
      <c r="Q359" s="170">
        <v>0.01838</v>
      </c>
      <c r="R359" s="170">
        <f>Q359*H359</f>
        <v>0.199423</v>
      </c>
      <c r="S359" s="170">
        <v>0</v>
      </c>
      <c r="T359" s="171">
        <f>S359*H359</f>
        <v>0</v>
      </c>
      <c r="AR359" s="18" t="s">
        <v>163</v>
      </c>
      <c r="AT359" s="18" t="s">
        <v>158</v>
      </c>
      <c r="AU359" s="18" t="s">
        <v>77</v>
      </c>
      <c r="AY359" s="18" t="s">
        <v>156</v>
      </c>
      <c r="BE359" s="172">
        <f>IF(N359="základní",J359,0)</f>
        <v>0</v>
      </c>
      <c r="BF359" s="172">
        <f>IF(N359="snížená",J359,0)</f>
        <v>0</v>
      </c>
      <c r="BG359" s="172">
        <f>IF(N359="zákl. přenesená",J359,0)</f>
        <v>0</v>
      </c>
      <c r="BH359" s="172">
        <f>IF(N359="sníž. přenesená",J359,0)</f>
        <v>0</v>
      </c>
      <c r="BI359" s="172">
        <f>IF(N359="nulová",J359,0)</f>
        <v>0</v>
      </c>
      <c r="BJ359" s="18" t="s">
        <v>26</v>
      </c>
      <c r="BK359" s="172">
        <f>ROUND(I359*H359,2)</f>
        <v>0</v>
      </c>
      <c r="BL359" s="18" t="s">
        <v>163</v>
      </c>
      <c r="BM359" s="18" t="s">
        <v>540</v>
      </c>
    </row>
    <row r="360" spans="2:47" s="1" customFormat="1" ht="36">
      <c r="B360" s="35"/>
      <c r="D360" s="173" t="s">
        <v>165</v>
      </c>
      <c r="F360" s="174" t="s">
        <v>541</v>
      </c>
      <c r="I360" s="134"/>
      <c r="L360" s="35"/>
      <c r="M360" s="64"/>
      <c r="N360" s="36"/>
      <c r="O360" s="36"/>
      <c r="P360" s="36"/>
      <c r="Q360" s="36"/>
      <c r="R360" s="36"/>
      <c r="S360" s="36"/>
      <c r="T360" s="65"/>
      <c r="AT360" s="18" t="s">
        <v>165</v>
      </c>
      <c r="AU360" s="18" t="s">
        <v>77</v>
      </c>
    </row>
    <row r="361" spans="2:51" s="11" customFormat="1" ht="12">
      <c r="B361" s="175"/>
      <c r="D361" s="176" t="s">
        <v>167</v>
      </c>
      <c r="E361" s="177" t="s">
        <v>19</v>
      </c>
      <c r="F361" s="178" t="s">
        <v>542</v>
      </c>
      <c r="H361" s="179">
        <v>10.85</v>
      </c>
      <c r="I361" s="180"/>
      <c r="L361" s="175"/>
      <c r="M361" s="181"/>
      <c r="N361" s="182"/>
      <c r="O361" s="182"/>
      <c r="P361" s="182"/>
      <c r="Q361" s="182"/>
      <c r="R361" s="182"/>
      <c r="S361" s="182"/>
      <c r="T361" s="183"/>
      <c r="AT361" s="184" t="s">
        <v>167</v>
      </c>
      <c r="AU361" s="184" t="s">
        <v>77</v>
      </c>
      <c r="AV361" s="11" t="s">
        <v>77</v>
      </c>
      <c r="AW361" s="11" t="s">
        <v>35</v>
      </c>
      <c r="AX361" s="11" t="s">
        <v>26</v>
      </c>
      <c r="AY361" s="184" t="s">
        <v>156</v>
      </c>
    </row>
    <row r="362" spans="2:65" s="1" customFormat="1" ht="28.5" customHeight="1">
      <c r="B362" s="160"/>
      <c r="C362" s="161" t="s">
        <v>543</v>
      </c>
      <c r="D362" s="161" t="s">
        <v>158</v>
      </c>
      <c r="E362" s="162" t="s">
        <v>544</v>
      </c>
      <c r="F362" s="163" t="s">
        <v>545</v>
      </c>
      <c r="G362" s="164" t="s">
        <v>161</v>
      </c>
      <c r="H362" s="165">
        <v>218.53</v>
      </c>
      <c r="I362" s="166"/>
      <c r="J362" s="167">
        <f>ROUND(I362*H362,2)</f>
        <v>0</v>
      </c>
      <c r="K362" s="163" t="s">
        <v>162</v>
      </c>
      <c r="L362" s="35"/>
      <c r="M362" s="168" t="s">
        <v>19</v>
      </c>
      <c r="N362" s="169" t="s">
        <v>42</v>
      </c>
      <c r="O362" s="36"/>
      <c r="P362" s="170">
        <f>O362*H362</f>
        <v>0</v>
      </c>
      <c r="Q362" s="170">
        <v>0.0057</v>
      </c>
      <c r="R362" s="170">
        <f>Q362*H362</f>
        <v>1.245621</v>
      </c>
      <c r="S362" s="170">
        <v>0</v>
      </c>
      <c r="T362" s="171">
        <f>S362*H362</f>
        <v>0</v>
      </c>
      <c r="AR362" s="18" t="s">
        <v>163</v>
      </c>
      <c r="AT362" s="18" t="s">
        <v>158</v>
      </c>
      <c r="AU362" s="18" t="s">
        <v>77</v>
      </c>
      <c r="AY362" s="18" t="s">
        <v>156</v>
      </c>
      <c r="BE362" s="172">
        <f>IF(N362="základní",J362,0)</f>
        <v>0</v>
      </c>
      <c r="BF362" s="172">
        <f>IF(N362="snížená",J362,0)</f>
        <v>0</v>
      </c>
      <c r="BG362" s="172">
        <f>IF(N362="zákl. přenesená",J362,0)</f>
        <v>0</v>
      </c>
      <c r="BH362" s="172">
        <f>IF(N362="sníž. přenesená",J362,0)</f>
        <v>0</v>
      </c>
      <c r="BI362" s="172">
        <f>IF(N362="nulová",J362,0)</f>
        <v>0</v>
      </c>
      <c r="BJ362" s="18" t="s">
        <v>26</v>
      </c>
      <c r="BK362" s="172">
        <f>ROUND(I362*H362,2)</f>
        <v>0</v>
      </c>
      <c r="BL362" s="18" t="s">
        <v>163</v>
      </c>
      <c r="BM362" s="18" t="s">
        <v>546</v>
      </c>
    </row>
    <row r="363" spans="2:47" s="1" customFormat="1" ht="24">
      <c r="B363" s="35"/>
      <c r="D363" s="173" t="s">
        <v>165</v>
      </c>
      <c r="F363" s="174" t="s">
        <v>547</v>
      </c>
      <c r="I363" s="134"/>
      <c r="L363" s="35"/>
      <c r="M363" s="64"/>
      <c r="N363" s="36"/>
      <c r="O363" s="36"/>
      <c r="P363" s="36"/>
      <c r="Q363" s="36"/>
      <c r="R363" s="36"/>
      <c r="S363" s="36"/>
      <c r="T363" s="65"/>
      <c r="AT363" s="18" t="s">
        <v>165</v>
      </c>
      <c r="AU363" s="18" t="s">
        <v>77</v>
      </c>
    </row>
    <row r="364" spans="2:51" s="11" customFormat="1" ht="12">
      <c r="B364" s="175"/>
      <c r="D364" s="176" t="s">
        <v>167</v>
      </c>
      <c r="E364" s="177" t="s">
        <v>19</v>
      </c>
      <c r="F364" s="178" t="s">
        <v>548</v>
      </c>
      <c r="H364" s="179">
        <v>218.53</v>
      </c>
      <c r="I364" s="180"/>
      <c r="L364" s="175"/>
      <c r="M364" s="181"/>
      <c r="N364" s="182"/>
      <c r="O364" s="182"/>
      <c r="P364" s="182"/>
      <c r="Q364" s="182"/>
      <c r="R364" s="182"/>
      <c r="S364" s="182"/>
      <c r="T364" s="183"/>
      <c r="AT364" s="184" t="s">
        <v>167</v>
      </c>
      <c r="AU364" s="184" t="s">
        <v>77</v>
      </c>
      <c r="AV364" s="11" t="s">
        <v>77</v>
      </c>
      <c r="AW364" s="11" t="s">
        <v>35</v>
      </c>
      <c r="AX364" s="11" t="s">
        <v>26</v>
      </c>
      <c r="AY364" s="184" t="s">
        <v>156</v>
      </c>
    </row>
    <row r="365" spans="2:65" s="1" customFormat="1" ht="28.5" customHeight="1">
      <c r="B365" s="160"/>
      <c r="C365" s="161" t="s">
        <v>549</v>
      </c>
      <c r="D365" s="161" t="s">
        <v>158</v>
      </c>
      <c r="E365" s="162" t="s">
        <v>550</v>
      </c>
      <c r="F365" s="163" t="s">
        <v>551</v>
      </c>
      <c r="G365" s="164" t="s">
        <v>161</v>
      </c>
      <c r="H365" s="165">
        <v>682.464</v>
      </c>
      <c r="I365" s="166"/>
      <c r="J365" s="167">
        <f>ROUND(I365*H365,2)</f>
        <v>0</v>
      </c>
      <c r="K365" s="163" t="s">
        <v>162</v>
      </c>
      <c r="L365" s="35"/>
      <c r="M365" s="168" t="s">
        <v>19</v>
      </c>
      <c r="N365" s="169" t="s">
        <v>42</v>
      </c>
      <c r="O365" s="36"/>
      <c r="P365" s="170">
        <f>O365*H365</f>
        <v>0</v>
      </c>
      <c r="Q365" s="170">
        <v>0.00489</v>
      </c>
      <c r="R365" s="170">
        <f>Q365*H365</f>
        <v>3.3372489600000006</v>
      </c>
      <c r="S365" s="170">
        <v>0</v>
      </c>
      <c r="T365" s="171">
        <f>S365*H365</f>
        <v>0</v>
      </c>
      <c r="AR365" s="18" t="s">
        <v>163</v>
      </c>
      <c r="AT365" s="18" t="s">
        <v>158</v>
      </c>
      <c r="AU365" s="18" t="s">
        <v>77</v>
      </c>
      <c r="AY365" s="18" t="s">
        <v>156</v>
      </c>
      <c r="BE365" s="172">
        <f>IF(N365="základní",J365,0)</f>
        <v>0</v>
      </c>
      <c r="BF365" s="172">
        <f>IF(N365="snížená",J365,0)</f>
        <v>0</v>
      </c>
      <c r="BG365" s="172">
        <f>IF(N365="zákl. přenesená",J365,0)</f>
        <v>0</v>
      </c>
      <c r="BH365" s="172">
        <f>IF(N365="sníž. přenesená",J365,0)</f>
        <v>0</v>
      </c>
      <c r="BI365" s="172">
        <f>IF(N365="nulová",J365,0)</f>
        <v>0</v>
      </c>
      <c r="BJ365" s="18" t="s">
        <v>26</v>
      </c>
      <c r="BK365" s="172">
        <f>ROUND(I365*H365,2)</f>
        <v>0</v>
      </c>
      <c r="BL365" s="18" t="s">
        <v>163</v>
      </c>
      <c r="BM365" s="18" t="s">
        <v>552</v>
      </c>
    </row>
    <row r="366" spans="2:47" s="1" customFormat="1" ht="24">
      <c r="B366" s="35"/>
      <c r="D366" s="173" t="s">
        <v>165</v>
      </c>
      <c r="F366" s="174" t="s">
        <v>553</v>
      </c>
      <c r="I366" s="134"/>
      <c r="L366" s="35"/>
      <c r="M366" s="64"/>
      <c r="N366" s="36"/>
      <c r="O366" s="36"/>
      <c r="P366" s="36"/>
      <c r="Q366" s="36"/>
      <c r="R366" s="36"/>
      <c r="S366" s="36"/>
      <c r="T366" s="65"/>
      <c r="AT366" s="18" t="s">
        <v>165</v>
      </c>
      <c r="AU366" s="18" t="s">
        <v>77</v>
      </c>
    </row>
    <row r="367" spans="2:51" s="11" customFormat="1" ht="12">
      <c r="B367" s="175"/>
      <c r="D367" s="173" t="s">
        <v>167</v>
      </c>
      <c r="E367" s="184" t="s">
        <v>19</v>
      </c>
      <c r="F367" s="185" t="s">
        <v>554</v>
      </c>
      <c r="H367" s="186">
        <v>17.82</v>
      </c>
      <c r="I367" s="180"/>
      <c r="L367" s="175"/>
      <c r="M367" s="181"/>
      <c r="N367" s="182"/>
      <c r="O367" s="182"/>
      <c r="P367" s="182"/>
      <c r="Q367" s="182"/>
      <c r="R367" s="182"/>
      <c r="S367" s="182"/>
      <c r="T367" s="183"/>
      <c r="AT367" s="184" t="s">
        <v>167</v>
      </c>
      <c r="AU367" s="184" t="s">
        <v>77</v>
      </c>
      <c r="AV367" s="11" t="s">
        <v>77</v>
      </c>
      <c r="AW367" s="11" t="s">
        <v>35</v>
      </c>
      <c r="AX367" s="11" t="s">
        <v>71</v>
      </c>
      <c r="AY367" s="184" t="s">
        <v>156</v>
      </c>
    </row>
    <row r="368" spans="2:51" s="11" customFormat="1" ht="12">
      <c r="B368" s="175"/>
      <c r="D368" s="173" t="s">
        <v>167</v>
      </c>
      <c r="E368" s="184" t="s">
        <v>19</v>
      </c>
      <c r="F368" s="185" t="s">
        <v>555</v>
      </c>
      <c r="H368" s="186">
        <v>13.935</v>
      </c>
      <c r="I368" s="180"/>
      <c r="L368" s="175"/>
      <c r="M368" s="181"/>
      <c r="N368" s="182"/>
      <c r="O368" s="182"/>
      <c r="P368" s="182"/>
      <c r="Q368" s="182"/>
      <c r="R368" s="182"/>
      <c r="S368" s="182"/>
      <c r="T368" s="183"/>
      <c r="AT368" s="184" t="s">
        <v>167</v>
      </c>
      <c r="AU368" s="184" t="s">
        <v>77</v>
      </c>
      <c r="AV368" s="11" t="s">
        <v>77</v>
      </c>
      <c r="AW368" s="11" t="s">
        <v>35</v>
      </c>
      <c r="AX368" s="11" t="s">
        <v>71</v>
      </c>
      <c r="AY368" s="184" t="s">
        <v>156</v>
      </c>
    </row>
    <row r="369" spans="2:51" s="11" customFormat="1" ht="24">
      <c r="B369" s="175"/>
      <c r="D369" s="173" t="s">
        <v>167</v>
      </c>
      <c r="E369" s="184" t="s">
        <v>19</v>
      </c>
      <c r="F369" s="185" t="s">
        <v>556</v>
      </c>
      <c r="H369" s="186">
        <v>128.835</v>
      </c>
      <c r="I369" s="180"/>
      <c r="L369" s="175"/>
      <c r="M369" s="181"/>
      <c r="N369" s="182"/>
      <c r="O369" s="182"/>
      <c r="P369" s="182"/>
      <c r="Q369" s="182"/>
      <c r="R369" s="182"/>
      <c r="S369" s="182"/>
      <c r="T369" s="183"/>
      <c r="AT369" s="184" t="s">
        <v>167</v>
      </c>
      <c r="AU369" s="184" t="s">
        <v>77</v>
      </c>
      <c r="AV369" s="11" t="s">
        <v>77</v>
      </c>
      <c r="AW369" s="11" t="s">
        <v>35</v>
      </c>
      <c r="AX369" s="11" t="s">
        <v>71</v>
      </c>
      <c r="AY369" s="184" t="s">
        <v>156</v>
      </c>
    </row>
    <row r="370" spans="2:51" s="11" customFormat="1" ht="12">
      <c r="B370" s="175"/>
      <c r="D370" s="173" t="s">
        <v>167</v>
      </c>
      <c r="E370" s="184" t="s">
        <v>19</v>
      </c>
      <c r="F370" s="185" t="s">
        <v>557</v>
      </c>
      <c r="H370" s="186">
        <v>29.313</v>
      </c>
      <c r="I370" s="180"/>
      <c r="L370" s="175"/>
      <c r="M370" s="181"/>
      <c r="N370" s="182"/>
      <c r="O370" s="182"/>
      <c r="P370" s="182"/>
      <c r="Q370" s="182"/>
      <c r="R370" s="182"/>
      <c r="S370" s="182"/>
      <c r="T370" s="183"/>
      <c r="AT370" s="184" t="s">
        <v>167</v>
      </c>
      <c r="AU370" s="184" t="s">
        <v>77</v>
      </c>
      <c r="AV370" s="11" t="s">
        <v>77</v>
      </c>
      <c r="AW370" s="11" t="s">
        <v>35</v>
      </c>
      <c r="AX370" s="11" t="s">
        <v>71</v>
      </c>
      <c r="AY370" s="184" t="s">
        <v>156</v>
      </c>
    </row>
    <row r="371" spans="2:51" s="11" customFormat="1" ht="24">
      <c r="B371" s="175"/>
      <c r="D371" s="173" t="s">
        <v>167</v>
      </c>
      <c r="E371" s="184" t="s">
        <v>19</v>
      </c>
      <c r="F371" s="185" t="s">
        <v>558</v>
      </c>
      <c r="H371" s="186">
        <v>80.532</v>
      </c>
      <c r="I371" s="180"/>
      <c r="L371" s="175"/>
      <c r="M371" s="181"/>
      <c r="N371" s="182"/>
      <c r="O371" s="182"/>
      <c r="P371" s="182"/>
      <c r="Q371" s="182"/>
      <c r="R371" s="182"/>
      <c r="S371" s="182"/>
      <c r="T371" s="183"/>
      <c r="AT371" s="184" t="s">
        <v>167</v>
      </c>
      <c r="AU371" s="184" t="s">
        <v>77</v>
      </c>
      <c r="AV371" s="11" t="s">
        <v>77</v>
      </c>
      <c r="AW371" s="11" t="s">
        <v>35</v>
      </c>
      <c r="AX371" s="11" t="s">
        <v>71</v>
      </c>
      <c r="AY371" s="184" t="s">
        <v>156</v>
      </c>
    </row>
    <row r="372" spans="2:51" s="11" customFormat="1" ht="12">
      <c r="B372" s="175"/>
      <c r="D372" s="173" t="s">
        <v>167</v>
      </c>
      <c r="E372" s="184" t="s">
        <v>19</v>
      </c>
      <c r="F372" s="185" t="s">
        <v>559</v>
      </c>
      <c r="H372" s="186">
        <v>95.761</v>
      </c>
      <c r="I372" s="180"/>
      <c r="L372" s="175"/>
      <c r="M372" s="181"/>
      <c r="N372" s="182"/>
      <c r="O372" s="182"/>
      <c r="P372" s="182"/>
      <c r="Q372" s="182"/>
      <c r="R372" s="182"/>
      <c r="S372" s="182"/>
      <c r="T372" s="183"/>
      <c r="AT372" s="184" t="s">
        <v>167</v>
      </c>
      <c r="AU372" s="184" t="s">
        <v>77</v>
      </c>
      <c r="AV372" s="11" t="s">
        <v>77</v>
      </c>
      <c r="AW372" s="11" t="s">
        <v>35</v>
      </c>
      <c r="AX372" s="11" t="s">
        <v>71</v>
      </c>
      <c r="AY372" s="184" t="s">
        <v>156</v>
      </c>
    </row>
    <row r="373" spans="2:51" s="11" customFormat="1" ht="12">
      <c r="B373" s="175"/>
      <c r="D373" s="173" t="s">
        <v>167</v>
      </c>
      <c r="E373" s="184" t="s">
        <v>19</v>
      </c>
      <c r="F373" s="185" t="s">
        <v>560</v>
      </c>
      <c r="H373" s="186">
        <v>67.987</v>
      </c>
      <c r="I373" s="180"/>
      <c r="L373" s="175"/>
      <c r="M373" s="181"/>
      <c r="N373" s="182"/>
      <c r="O373" s="182"/>
      <c r="P373" s="182"/>
      <c r="Q373" s="182"/>
      <c r="R373" s="182"/>
      <c r="S373" s="182"/>
      <c r="T373" s="183"/>
      <c r="AT373" s="184" t="s">
        <v>167</v>
      </c>
      <c r="AU373" s="184" t="s">
        <v>77</v>
      </c>
      <c r="AV373" s="11" t="s">
        <v>77</v>
      </c>
      <c r="AW373" s="11" t="s">
        <v>35</v>
      </c>
      <c r="AX373" s="11" t="s">
        <v>71</v>
      </c>
      <c r="AY373" s="184" t="s">
        <v>156</v>
      </c>
    </row>
    <row r="374" spans="2:51" s="11" customFormat="1" ht="24">
      <c r="B374" s="175"/>
      <c r="D374" s="173" t="s">
        <v>167</v>
      </c>
      <c r="E374" s="184" t="s">
        <v>19</v>
      </c>
      <c r="F374" s="185" t="s">
        <v>561</v>
      </c>
      <c r="H374" s="186">
        <v>50.393</v>
      </c>
      <c r="I374" s="180"/>
      <c r="L374" s="175"/>
      <c r="M374" s="181"/>
      <c r="N374" s="182"/>
      <c r="O374" s="182"/>
      <c r="P374" s="182"/>
      <c r="Q374" s="182"/>
      <c r="R374" s="182"/>
      <c r="S374" s="182"/>
      <c r="T374" s="183"/>
      <c r="AT374" s="184" t="s">
        <v>167</v>
      </c>
      <c r="AU374" s="184" t="s">
        <v>77</v>
      </c>
      <c r="AV374" s="11" t="s">
        <v>77</v>
      </c>
      <c r="AW374" s="11" t="s">
        <v>35</v>
      </c>
      <c r="AX374" s="11" t="s">
        <v>71</v>
      </c>
      <c r="AY374" s="184" t="s">
        <v>156</v>
      </c>
    </row>
    <row r="375" spans="2:51" s="11" customFormat="1" ht="24">
      <c r="B375" s="175"/>
      <c r="D375" s="173" t="s">
        <v>167</v>
      </c>
      <c r="E375" s="184" t="s">
        <v>19</v>
      </c>
      <c r="F375" s="185" t="s">
        <v>562</v>
      </c>
      <c r="H375" s="186">
        <v>50.393</v>
      </c>
      <c r="I375" s="180"/>
      <c r="L375" s="175"/>
      <c r="M375" s="181"/>
      <c r="N375" s="182"/>
      <c r="O375" s="182"/>
      <c r="P375" s="182"/>
      <c r="Q375" s="182"/>
      <c r="R375" s="182"/>
      <c r="S375" s="182"/>
      <c r="T375" s="183"/>
      <c r="AT375" s="184" t="s">
        <v>167</v>
      </c>
      <c r="AU375" s="184" t="s">
        <v>77</v>
      </c>
      <c r="AV375" s="11" t="s">
        <v>77</v>
      </c>
      <c r="AW375" s="11" t="s">
        <v>35</v>
      </c>
      <c r="AX375" s="11" t="s">
        <v>71</v>
      </c>
      <c r="AY375" s="184" t="s">
        <v>156</v>
      </c>
    </row>
    <row r="376" spans="2:51" s="11" customFormat="1" ht="12">
      <c r="B376" s="175"/>
      <c r="D376" s="173" t="s">
        <v>167</v>
      </c>
      <c r="E376" s="184" t="s">
        <v>19</v>
      </c>
      <c r="F376" s="185" t="s">
        <v>563</v>
      </c>
      <c r="H376" s="186">
        <v>28.982</v>
      </c>
      <c r="I376" s="180"/>
      <c r="L376" s="175"/>
      <c r="M376" s="181"/>
      <c r="N376" s="182"/>
      <c r="O376" s="182"/>
      <c r="P376" s="182"/>
      <c r="Q376" s="182"/>
      <c r="R376" s="182"/>
      <c r="S376" s="182"/>
      <c r="T376" s="183"/>
      <c r="AT376" s="184" t="s">
        <v>167</v>
      </c>
      <c r="AU376" s="184" t="s">
        <v>77</v>
      </c>
      <c r="AV376" s="11" t="s">
        <v>77</v>
      </c>
      <c r="AW376" s="11" t="s">
        <v>35</v>
      </c>
      <c r="AX376" s="11" t="s">
        <v>71</v>
      </c>
      <c r="AY376" s="184" t="s">
        <v>156</v>
      </c>
    </row>
    <row r="377" spans="2:51" s="11" customFormat="1" ht="12">
      <c r="B377" s="175"/>
      <c r="D377" s="173" t="s">
        <v>167</v>
      </c>
      <c r="E377" s="184" t="s">
        <v>19</v>
      </c>
      <c r="F377" s="185" t="s">
        <v>564</v>
      </c>
      <c r="H377" s="186">
        <v>47.562</v>
      </c>
      <c r="I377" s="180"/>
      <c r="L377" s="175"/>
      <c r="M377" s="181"/>
      <c r="N377" s="182"/>
      <c r="O377" s="182"/>
      <c r="P377" s="182"/>
      <c r="Q377" s="182"/>
      <c r="R377" s="182"/>
      <c r="S377" s="182"/>
      <c r="T377" s="183"/>
      <c r="AT377" s="184" t="s">
        <v>167</v>
      </c>
      <c r="AU377" s="184" t="s">
        <v>77</v>
      </c>
      <c r="AV377" s="11" t="s">
        <v>77</v>
      </c>
      <c r="AW377" s="11" t="s">
        <v>35</v>
      </c>
      <c r="AX377" s="11" t="s">
        <v>71</v>
      </c>
      <c r="AY377" s="184" t="s">
        <v>156</v>
      </c>
    </row>
    <row r="378" spans="2:51" s="11" customFormat="1" ht="12">
      <c r="B378" s="175"/>
      <c r="D378" s="173" t="s">
        <v>167</v>
      </c>
      <c r="E378" s="184" t="s">
        <v>19</v>
      </c>
      <c r="F378" s="185" t="s">
        <v>565</v>
      </c>
      <c r="H378" s="186">
        <v>34.733</v>
      </c>
      <c r="I378" s="180"/>
      <c r="L378" s="175"/>
      <c r="M378" s="181"/>
      <c r="N378" s="182"/>
      <c r="O378" s="182"/>
      <c r="P378" s="182"/>
      <c r="Q378" s="182"/>
      <c r="R378" s="182"/>
      <c r="S378" s="182"/>
      <c r="T378" s="183"/>
      <c r="AT378" s="184" t="s">
        <v>167</v>
      </c>
      <c r="AU378" s="184" t="s">
        <v>77</v>
      </c>
      <c r="AV378" s="11" t="s">
        <v>77</v>
      </c>
      <c r="AW378" s="11" t="s">
        <v>35</v>
      </c>
      <c r="AX378" s="11" t="s">
        <v>71</v>
      </c>
      <c r="AY378" s="184" t="s">
        <v>156</v>
      </c>
    </row>
    <row r="379" spans="2:51" s="11" customFormat="1" ht="12">
      <c r="B379" s="175"/>
      <c r="D379" s="173" t="s">
        <v>167</v>
      </c>
      <c r="E379" s="184" t="s">
        <v>19</v>
      </c>
      <c r="F379" s="185" t="s">
        <v>566</v>
      </c>
      <c r="H379" s="186">
        <v>36.218</v>
      </c>
      <c r="I379" s="180"/>
      <c r="L379" s="175"/>
      <c r="M379" s="181"/>
      <c r="N379" s="182"/>
      <c r="O379" s="182"/>
      <c r="P379" s="182"/>
      <c r="Q379" s="182"/>
      <c r="R379" s="182"/>
      <c r="S379" s="182"/>
      <c r="T379" s="183"/>
      <c r="AT379" s="184" t="s">
        <v>167</v>
      </c>
      <c r="AU379" s="184" t="s">
        <v>77</v>
      </c>
      <c r="AV379" s="11" t="s">
        <v>77</v>
      </c>
      <c r="AW379" s="11" t="s">
        <v>35</v>
      </c>
      <c r="AX379" s="11" t="s">
        <v>71</v>
      </c>
      <c r="AY379" s="184" t="s">
        <v>156</v>
      </c>
    </row>
    <row r="380" spans="2:51" s="12" customFormat="1" ht="12">
      <c r="B380" s="187"/>
      <c r="D380" s="176" t="s">
        <v>167</v>
      </c>
      <c r="E380" s="188" t="s">
        <v>19</v>
      </c>
      <c r="F380" s="189" t="s">
        <v>182</v>
      </c>
      <c r="H380" s="190">
        <v>682.464</v>
      </c>
      <c r="I380" s="191"/>
      <c r="L380" s="187"/>
      <c r="M380" s="192"/>
      <c r="N380" s="193"/>
      <c r="O380" s="193"/>
      <c r="P380" s="193"/>
      <c r="Q380" s="193"/>
      <c r="R380" s="193"/>
      <c r="S380" s="193"/>
      <c r="T380" s="194"/>
      <c r="AT380" s="195" t="s">
        <v>167</v>
      </c>
      <c r="AU380" s="195" t="s">
        <v>77</v>
      </c>
      <c r="AV380" s="12" t="s">
        <v>163</v>
      </c>
      <c r="AW380" s="12" t="s">
        <v>35</v>
      </c>
      <c r="AX380" s="12" t="s">
        <v>26</v>
      </c>
      <c r="AY380" s="195" t="s">
        <v>156</v>
      </c>
    </row>
    <row r="381" spans="2:65" s="1" customFormat="1" ht="20.25" customHeight="1">
      <c r="B381" s="160"/>
      <c r="C381" s="161" t="s">
        <v>567</v>
      </c>
      <c r="D381" s="161" t="s">
        <v>158</v>
      </c>
      <c r="E381" s="162" t="s">
        <v>568</v>
      </c>
      <c r="F381" s="163" t="s">
        <v>569</v>
      </c>
      <c r="G381" s="164" t="s">
        <v>161</v>
      </c>
      <c r="H381" s="165">
        <v>70.951</v>
      </c>
      <c r="I381" s="166"/>
      <c r="J381" s="167">
        <f>ROUND(I381*H381,2)</f>
        <v>0</v>
      </c>
      <c r="K381" s="163" t="s">
        <v>162</v>
      </c>
      <c r="L381" s="35"/>
      <c r="M381" s="168" t="s">
        <v>19</v>
      </c>
      <c r="N381" s="169" t="s">
        <v>42</v>
      </c>
      <c r="O381" s="36"/>
      <c r="P381" s="170">
        <f>O381*H381</f>
        <v>0</v>
      </c>
      <c r="Q381" s="170">
        <v>0.003</v>
      </c>
      <c r="R381" s="170">
        <f>Q381*H381</f>
        <v>0.212853</v>
      </c>
      <c r="S381" s="170">
        <v>0</v>
      </c>
      <c r="T381" s="171">
        <f>S381*H381</f>
        <v>0</v>
      </c>
      <c r="AR381" s="18" t="s">
        <v>163</v>
      </c>
      <c r="AT381" s="18" t="s">
        <v>158</v>
      </c>
      <c r="AU381" s="18" t="s">
        <v>77</v>
      </c>
      <c r="AY381" s="18" t="s">
        <v>156</v>
      </c>
      <c r="BE381" s="172">
        <f>IF(N381="základní",J381,0)</f>
        <v>0</v>
      </c>
      <c r="BF381" s="172">
        <f>IF(N381="snížená",J381,0)</f>
        <v>0</v>
      </c>
      <c r="BG381" s="172">
        <f>IF(N381="zákl. přenesená",J381,0)</f>
        <v>0</v>
      </c>
      <c r="BH381" s="172">
        <f>IF(N381="sníž. přenesená",J381,0)</f>
        <v>0</v>
      </c>
      <c r="BI381" s="172">
        <f>IF(N381="nulová",J381,0)</f>
        <v>0</v>
      </c>
      <c r="BJ381" s="18" t="s">
        <v>26</v>
      </c>
      <c r="BK381" s="172">
        <f>ROUND(I381*H381,2)</f>
        <v>0</v>
      </c>
      <c r="BL381" s="18" t="s">
        <v>163</v>
      </c>
      <c r="BM381" s="18" t="s">
        <v>570</v>
      </c>
    </row>
    <row r="382" spans="2:47" s="1" customFormat="1" ht="12">
      <c r="B382" s="35"/>
      <c r="D382" s="173" t="s">
        <v>165</v>
      </c>
      <c r="F382" s="174" t="s">
        <v>571</v>
      </c>
      <c r="I382" s="134"/>
      <c r="L382" s="35"/>
      <c r="M382" s="64"/>
      <c r="N382" s="36"/>
      <c r="O382" s="36"/>
      <c r="P382" s="36"/>
      <c r="Q382" s="36"/>
      <c r="R382" s="36"/>
      <c r="S382" s="36"/>
      <c r="T382" s="65"/>
      <c r="AT382" s="18" t="s">
        <v>165</v>
      </c>
      <c r="AU382" s="18" t="s">
        <v>77</v>
      </c>
    </row>
    <row r="383" spans="2:51" s="11" customFormat="1" ht="12">
      <c r="B383" s="175"/>
      <c r="D383" s="173" t="s">
        <v>167</v>
      </c>
      <c r="E383" s="184" t="s">
        <v>19</v>
      </c>
      <c r="F383" s="185" t="s">
        <v>565</v>
      </c>
      <c r="H383" s="186">
        <v>34.733</v>
      </c>
      <c r="I383" s="180"/>
      <c r="L383" s="175"/>
      <c r="M383" s="181"/>
      <c r="N383" s="182"/>
      <c r="O383" s="182"/>
      <c r="P383" s="182"/>
      <c r="Q383" s="182"/>
      <c r="R383" s="182"/>
      <c r="S383" s="182"/>
      <c r="T383" s="183"/>
      <c r="AT383" s="184" t="s">
        <v>167</v>
      </c>
      <c r="AU383" s="184" t="s">
        <v>77</v>
      </c>
      <c r="AV383" s="11" t="s">
        <v>77</v>
      </c>
      <c r="AW383" s="11" t="s">
        <v>35</v>
      </c>
      <c r="AX383" s="11" t="s">
        <v>71</v>
      </c>
      <c r="AY383" s="184" t="s">
        <v>156</v>
      </c>
    </row>
    <row r="384" spans="2:51" s="11" customFormat="1" ht="12">
      <c r="B384" s="175"/>
      <c r="D384" s="173" t="s">
        <v>167</v>
      </c>
      <c r="E384" s="184" t="s">
        <v>19</v>
      </c>
      <c r="F384" s="185" t="s">
        <v>566</v>
      </c>
      <c r="H384" s="186">
        <v>36.218</v>
      </c>
      <c r="I384" s="180"/>
      <c r="L384" s="175"/>
      <c r="M384" s="181"/>
      <c r="N384" s="182"/>
      <c r="O384" s="182"/>
      <c r="P384" s="182"/>
      <c r="Q384" s="182"/>
      <c r="R384" s="182"/>
      <c r="S384" s="182"/>
      <c r="T384" s="183"/>
      <c r="AT384" s="184" t="s">
        <v>167</v>
      </c>
      <c r="AU384" s="184" t="s">
        <v>77</v>
      </c>
      <c r="AV384" s="11" t="s">
        <v>77</v>
      </c>
      <c r="AW384" s="11" t="s">
        <v>35</v>
      </c>
      <c r="AX384" s="11" t="s">
        <v>71</v>
      </c>
      <c r="AY384" s="184" t="s">
        <v>156</v>
      </c>
    </row>
    <row r="385" spans="2:51" s="12" customFormat="1" ht="12">
      <c r="B385" s="187"/>
      <c r="D385" s="176" t="s">
        <v>167</v>
      </c>
      <c r="E385" s="188" t="s">
        <v>19</v>
      </c>
      <c r="F385" s="189" t="s">
        <v>182</v>
      </c>
      <c r="H385" s="190">
        <v>70.951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95" t="s">
        <v>167</v>
      </c>
      <c r="AU385" s="195" t="s">
        <v>77</v>
      </c>
      <c r="AV385" s="12" t="s">
        <v>163</v>
      </c>
      <c r="AW385" s="12" t="s">
        <v>35</v>
      </c>
      <c r="AX385" s="12" t="s">
        <v>26</v>
      </c>
      <c r="AY385" s="195" t="s">
        <v>156</v>
      </c>
    </row>
    <row r="386" spans="2:65" s="1" customFormat="1" ht="28.5" customHeight="1">
      <c r="B386" s="160"/>
      <c r="C386" s="161" t="s">
        <v>572</v>
      </c>
      <c r="D386" s="161" t="s">
        <v>158</v>
      </c>
      <c r="E386" s="162" t="s">
        <v>573</v>
      </c>
      <c r="F386" s="163" t="s">
        <v>574</v>
      </c>
      <c r="G386" s="164" t="s">
        <v>161</v>
      </c>
      <c r="H386" s="165">
        <v>812.911</v>
      </c>
      <c r="I386" s="166"/>
      <c r="J386" s="167">
        <f>ROUND(I386*H386,2)</f>
        <v>0</v>
      </c>
      <c r="K386" s="163" t="s">
        <v>162</v>
      </c>
      <c r="L386" s="35"/>
      <c r="M386" s="168" t="s">
        <v>19</v>
      </c>
      <c r="N386" s="169" t="s">
        <v>42</v>
      </c>
      <c r="O386" s="36"/>
      <c r="P386" s="170">
        <f>O386*H386</f>
        <v>0</v>
      </c>
      <c r="Q386" s="170">
        <v>0.01838</v>
      </c>
      <c r="R386" s="170">
        <f>Q386*H386</f>
        <v>14.94130418</v>
      </c>
      <c r="S386" s="170">
        <v>0</v>
      </c>
      <c r="T386" s="171">
        <f>S386*H386</f>
        <v>0</v>
      </c>
      <c r="AR386" s="18" t="s">
        <v>163</v>
      </c>
      <c r="AT386" s="18" t="s">
        <v>158</v>
      </c>
      <c r="AU386" s="18" t="s">
        <v>77</v>
      </c>
      <c r="AY386" s="18" t="s">
        <v>156</v>
      </c>
      <c r="BE386" s="172">
        <f>IF(N386="základní",J386,0)</f>
        <v>0</v>
      </c>
      <c r="BF386" s="172">
        <f>IF(N386="snížená",J386,0)</f>
        <v>0</v>
      </c>
      <c r="BG386" s="172">
        <f>IF(N386="zákl. přenesená",J386,0)</f>
        <v>0</v>
      </c>
      <c r="BH386" s="172">
        <f>IF(N386="sníž. přenesená",J386,0)</f>
        <v>0</v>
      </c>
      <c r="BI386" s="172">
        <f>IF(N386="nulová",J386,0)</f>
        <v>0</v>
      </c>
      <c r="BJ386" s="18" t="s">
        <v>26</v>
      </c>
      <c r="BK386" s="172">
        <f>ROUND(I386*H386,2)</f>
        <v>0</v>
      </c>
      <c r="BL386" s="18" t="s">
        <v>163</v>
      </c>
      <c r="BM386" s="18" t="s">
        <v>575</v>
      </c>
    </row>
    <row r="387" spans="2:47" s="1" customFormat="1" ht="36">
      <c r="B387" s="35"/>
      <c r="D387" s="173" t="s">
        <v>165</v>
      </c>
      <c r="F387" s="174" t="s">
        <v>576</v>
      </c>
      <c r="I387" s="134"/>
      <c r="L387" s="35"/>
      <c r="M387" s="64"/>
      <c r="N387" s="36"/>
      <c r="O387" s="36"/>
      <c r="P387" s="36"/>
      <c r="Q387" s="36"/>
      <c r="R387" s="36"/>
      <c r="S387" s="36"/>
      <c r="T387" s="65"/>
      <c r="AT387" s="18" t="s">
        <v>165</v>
      </c>
      <c r="AU387" s="18" t="s">
        <v>77</v>
      </c>
    </row>
    <row r="388" spans="2:51" s="13" customFormat="1" ht="12">
      <c r="B388" s="211"/>
      <c r="D388" s="173" t="s">
        <v>167</v>
      </c>
      <c r="E388" s="212" t="s">
        <v>19</v>
      </c>
      <c r="F388" s="213" t="s">
        <v>577</v>
      </c>
      <c r="H388" s="214" t="s">
        <v>19</v>
      </c>
      <c r="I388" s="215"/>
      <c r="L388" s="211"/>
      <c r="M388" s="216"/>
      <c r="N388" s="217"/>
      <c r="O388" s="217"/>
      <c r="P388" s="217"/>
      <c r="Q388" s="217"/>
      <c r="R388" s="217"/>
      <c r="S388" s="217"/>
      <c r="T388" s="218"/>
      <c r="AT388" s="214" t="s">
        <v>167</v>
      </c>
      <c r="AU388" s="214" t="s">
        <v>77</v>
      </c>
      <c r="AV388" s="13" t="s">
        <v>26</v>
      </c>
      <c r="AW388" s="13" t="s">
        <v>35</v>
      </c>
      <c r="AX388" s="13" t="s">
        <v>71</v>
      </c>
      <c r="AY388" s="214" t="s">
        <v>156</v>
      </c>
    </row>
    <row r="389" spans="2:51" s="11" customFormat="1" ht="12">
      <c r="B389" s="175"/>
      <c r="D389" s="173" t="s">
        <v>167</v>
      </c>
      <c r="E389" s="184" t="s">
        <v>19</v>
      </c>
      <c r="F389" s="185" t="s">
        <v>554</v>
      </c>
      <c r="H389" s="186">
        <v>17.82</v>
      </c>
      <c r="I389" s="180"/>
      <c r="L389" s="175"/>
      <c r="M389" s="181"/>
      <c r="N389" s="182"/>
      <c r="O389" s="182"/>
      <c r="P389" s="182"/>
      <c r="Q389" s="182"/>
      <c r="R389" s="182"/>
      <c r="S389" s="182"/>
      <c r="T389" s="183"/>
      <c r="AT389" s="184" t="s">
        <v>167</v>
      </c>
      <c r="AU389" s="184" t="s">
        <v>77</v>
      </c>
      <c r="AV389" s="11" t="s">
        <v>77</v>
      </c>
      <c r="AW389" s="11" t="s">
        <v>35</v>
      </c>
      <c r="AX389" s="11" t="s">
        <v>71</v>
      </c>
      <c r="AY389" s="184" t="s">
        <v>156</v>
      </c>
    </row>
    <row r="390" spans="2:51" s="11" customFormat="1" ht="12">
      <c r="B390" s="175"/>
      <c r="D390" s="173" t="s">
        <v>167</v>
      </c>
      <c r="E390" s="184" t="s">
        <v>19</v>
      </c>
      <c r="F390" s="185" t="s">
        <v>555</v>
      </c>
      <c r="H390" s="186">
        <v>13.935</v>
      </c>
      <c r="I390" s="180"/>
      <c r="L390" s="175"/>
      <c r="M390" s="181"/>
      <c r="N390" s="182"/>
      <c r="O390" s="182"/>
      <c r="P390" s="182"/>
      <c r="Q390" s="182"/>
      <c r="R390" s="182"/>
      <c r="S390" s="182"/>
      <c r="T390" s="183"/>
      <c r="AT390" s="184" t="s">
        <v>167</v>
      </c>
      <c r="AU390" s="184" t="s">
        <v>77</v>
      </c>
      <c r="AV390" s="11" t="s">
        <v>77</v>
      </c>
      <c r="AW390" s="11" t="s">
        <v>35</v>
      </c>
      <c r="AX390" s="11" t="s">
        <v>71</v>
      </c>
      <c r="AY390" s="184" t="s">
        <v>156</v>
      </c>
    </row>
    <row r="391" spans="2:51" s="11" customFormat="1" ht="24">
      <c r="B391" s="175"/>
      <c r="D391" s="173" t="s">
        <v>167</v>
      </c>
      <c r="E391" s="184" t="s">
        <v>19</v>
      </c>
      <c r="F391" s="185" t="s">
        <v>556</v>
      </c>
      <c r="H391" s="186">
        <v>128.835</v>
      </c>
      <c r="I391" s="180"/>
      <c r="L391" s="175"/>
      <c r="M391" s="181"/>
      <c r="N391" s="182"/>
      <c r="O391" s="182"/>
      <c r="P391" s="182"/>
      <c r="Q391" s="182"/>
      <c r="R391" s="182"/>
      <c r="S391" s="182"/>
      <c r="T391" s="183"/>
      <c r="AT391" s="184" t="s">
        <v>167</v>
      </c>
      <c r="AU391" s="184" t="s">
        <v>77</v>
      </c>
      <c r="AV391" s="11" t="s">
        <v>77</v>
      </c>
      <c r="AW391" s="11" t="s">
        <v>35</v>
      </c>
      <c r="AX391" s="11" t="s">
        <v>71</v>
      </c>
      <c r="AY391" s="184" t="s">
        <v>156</v>
      </c>
    </row>
    <row r="392" spans="2:51" s="11" customFormat="1" ht="12">
      <c r="B392" s="175"/>
      <c r="D392" s="173" t="s">
        <v>167</v>
      </c>
      <c r="E392" s="184" t="s">
        <v>19</v>
      </c>
      <c r="F392" s="185" t="s">
        <v>557</v>
      </c>
      <c r="H392" s="186">
        <v>29.313</v>
      </c>
      <c r="I392" s="180"/>
      <c r="L392" s="175"/>
      <c r="M392" s="181"/>
      <c r="N392" s="182"/>
      <c r="O392" s="182"/>
      <c r="P392" s="182"/>
      <c r="Q392" s="182"/>
      <c r="R392" s="182"/>
      <c r="S392" s="182"/>
      <c r="T392" s="183"/>
      <c r="AT392" s="184" t="s">
        <v>167</v>
      </c>
      <c r="AU392" s="184" t="s">
        <v>77</v>
      </c>
      <c r="AV392" s="11" t="s">
        <v>77</v>
      </c>
      <c r="AW392" s="11" t="s">
        <v>35</v>
      </c>
      <c r="AX392" s="11" t="s">
        <v>71</v>
      </c>
      <c r="AY392" s="184" t="s">
        <v>156</v>
      </c>
    </row>
    <row r="393" spans="2:51" s="11" customFormat="1" ht="24">
      <c r="B393" s="175"/>
      <c r="D393" s="173" t="s">
        <v>167</v>
      </c>
      <c r="E393" s="184" t="s">
        <v>19</v>
      </c>
      <c r="F393" s="185" t="s">
        <v>558</v>
      </c>
      <c r="H393" s="186">
        <v>80.532</v>
      </c>
      <c r="I393" s="180"/>
      <c r="L393" s="175"/>
      <c r="M393" s="181"/>
      <c r="N393" s="182"/>
      <c r="O393" s="182"/>
      <c r="P393" s="182"/>
      <c r="Q393" s="182"/>
      <c r="R393" s="182"/>
      <c r="S393" s="182"/>
      <c r="T393" s="183"/>
      <c r="AT393" s="184" t="s">
        <v>167</v>
      </c>
      <c r="AU393" s="184" t="s">
        <v>77</v>
      </c>
      <c r="AV393" s="11" t="s">
        <v>77</v>
      </c>
      <c r="AW393" s="11" t="s">
        <v>35</v>
      </c>
      <c r="AX393" s="11" t="s">
        <v>71</v>
      </c>
      <c r="AY393" s="184" t="s">
        <v>156</v>
      </c>
    </row>
    <row r="394" spans="2:51" s="11" customFormat="1" ht="12">
      <c r="B394" s="175"/>
      <c r="D394" s="173" t="s">
        <v>167</v>
      </c>
      <c r="E394" s="184" t="s">
        <v>19</v>
      </c>
      <c r="F394" s="185" t="s">
        <v>559</v>
      </c>
      <c r="H394" s="186">
        <v>95.761</v>
      </c>
      <c r="I394" s="180"/>
      <c r="L394" s="175"/>
      <c r="M394" s="181"/>
      <c r="N394" s="182"/>
      <c r="O394" s="182"/>
      <c r="P394" s="182"/>
      <c r="Q394" s="182"/>
      <c r="R394" s="182"/>
      <c r="S394" s="182"/>
      <c r="T394" s="183"/>
      <c r="AT394" s="184" t="s">
        <v>167</v>
      </c>
      <c r="AU394" s="184" t="s">
        <v>77</v>
      </c>
      <c r="AV394" s="11" t="s">
        <v>77</v>
      </c>
      <c r="AW394" s="11" t="s">
        <v>35</v>
      </c>
      <c r="AX394" s="11" t="s">
        <v>71</v>
      </c>
      <c r="AY394" s="184" t="s">
        <v>156</v>
      </c>
    </row>
    <row r="395" spans="2:51" s="11" customFormat="1" ht="12">
      <c r="B395" s="175"/>
      <c r="D395" s="173" t="s">
        <v>167</v>
      </c>
      <c r="E395" s="184" t="s">
        <v>19</v>
      </c>
      <c r="F395" s="185" t="s">
        <v>560</v>
      </c>
      <c r="H395" s="186">
        <v>67.987</v>
      </c>
      <c r="I395" s="180"/>
      <c r="L395" s="175"/>
      <c r="M395" s="181"/>
      <c r="N395" s="182"/>
      <c r="O395" s="182"/>
      <c r="P395" s="182"/>
      <c r="Q395" s="182"/>
      <c r="R395" s="182"/>
      <c r="S395" s="182"/>
      <c r="T395" s="183"/>
      <c r="AT395" s="184" t="s">
        <v>167</v>
      </c>
      <c r="AU395" s="184" t="s">
        <v>77</v>
      </c>
      <c r="AV395" s="11" t="s">
        <v>77</v>
      </c>
      <c r="AW395" s="11" t="s">
        <v>35</v>
      </c>
      <c r="AX395" s="11" t="s">
        <v>71</v>
      </c>
      <c r="AY395" s="184" t="s">
        <v>156</v>
      </c>
    </row>
    <row r="396" spans="2:51" s="11" customFormat="1" ht="24">
      <c r="B396" s="175"/>
      <c r="D396" s="173" t="s">
        <v>167</v>
      </c>
      <c r="E396" s="184" t="s">
        <v>19</v>
      </c>
      <c r="F396" s="185" t="s">
        <v>561</v>
      </c>
      <c r="H396" s="186">
        <v>50.393</v>
      </c>
      <c r="I396" s="180"/>
      <c r="L396" s="175"/>
      <c r="M396" s="181"/>
      <c r="N396" s="182"/>
      <c r="O396" s="182"/>
      <c r="P396" s="182"/>
      <c r="Q396" s="182"/>
      <c r="R396" s="182"/>
      <c r="S396" s="182"/>
      <c r="T396" s="183"/>
      <c r="AT396" s="184" t="s">
        <v>167</v>
      </c>
      <c r="AU396" s="184" t="s">
        <v>77</v>
      </c>
      <c r="AV396" s="11" t="s">
        <v>77</v>
      </c>
      <c r="AW396" s="11" t="s">
        <v>35</v>
      </c>
      <c r="AX396" s="11" t="s">
        <v>71</v>
      </c>
      <c r="AY396" s="184" t="s">
        <v>156</v>
      </c>
    </row>
    <row r="397" spans="2:51" s="11" customFormat="1" ht="24">
      <c r="B397" s="175"/>
      <c r="D397" s="173" t="s">
        <v>167</v>
      </c>
      <c r="E397" s="184" t="s">
        <v>19</v>
      </c>
      <c r="F397" s="185" t="s">
        <v>562</v>
      </c>
      <c r="H397" s="186">
        <v>50.393</v>
      </c>
      <c r="I397" s="180"/>
      <c r="L397" s="175"/>
      <c r="M397" s="181"/>
      <c r="N397" s="182"/>
      <c r="O397" s="182"/>
      <c r="P397" s="182"/>
      <c r="Q397" s="182"/>
      <c r="R397" s="182"/>
      <c r="S397" s="182"/>
      <c r="T397" s="183"/>
      <c r="AT397" s="184" t="s">
        <v>167</v>
      </c>
      <c r="AU397" s="184" t="s">
        <v>77</v>
      </c>
      <c r="AV397" s="11" t="s">
        <v>77</v>
      </c>
      <c r="AW397" s="11" t="s">
        <v>35</v>
      </c>
      <c r="AX397" s="11" t="s">
        <v>71</v>
      </c>
      <c r="AY397" s="184" t="s">
        <v>156</v>
      </c>
    </row>
    <row r="398" spans="2:51" s="11" customFormat="1" ht="12">
      <c r="B398" s="175"/>
      <c r="D398" s="173" t="s">
        <v>167</v>
      </c>
      <c r="E398" s="184" t="s">
        <v>19</v>
      </c>
      <c r="F398" s="185" t="s">
        <v>563</v>
      </c>
      <c r="H398" s="186">
        <v>28.982</v>
      </c>
      <c r="I398" s="180"/>
      <c r="L398" s="175"/>
      <c r="M398" s="181"/>
      <c r="N398" s="182"/>
      <c r="O398" s="182"/>
      <c r="P398" s="182"/>
      <c r="Q398" s="182"/>
      <c r="R398" s="182"/>
      <c r="S398" s="182"/>
      <c r="T398" s="183"/>
      <c r="AT398" s="184" t="s">
        <v>167</v>
      </c>
      <c r="AU398" s="184" t="s">
        <v>77</v>
      </c>
      <c r="AV398" s="11" t="s">
        <v>77</v>
      </c>
      <c r="AW398" s="11" t="s">
        <v>35</v>
      </c>
      <c r="AX398" s="11" t="s">
        <v>71</v>
      </c>
      <c r="AY398" s="184" t="s">
        <v>156</v>
      </c>
    </row>
    <row r="399" spans="2:51" s="11" customFormat="1" ht="12">
      <c r="B399" s="175"/>
      <c r="D399" s="173" t="s">
        <v>167</v>
      </c>
      <c r="E399" s="184" t="s">
        <v>19</v>
      </c>
      <c r="F399" s="185" t="s">
        <v>564</v>
      </c>
      <c r="H399" s="186">
        <v>47.562</v>
      </c>
      <c r="I399" s="180"/>
      <c r="L399" s="175"/>
      <c r="M399" s="181"/>
      <c r="N399" s="182"/>
      <c r="O399" s="182"/>
      <c r="P399" s="182"/>
      <c r="Q399" s="182"/>
      <c r="R399" s="182"/>
      <c r="S399" s="182"/>
      <c r="T399" s="183"/>
      <c r="AT399" s="184" t="s">
        <v>167</v>
      </c>
      <c r="AU399" s="184" t="s">
        <v>77</v>
      </c>
      <c r="AV399" s="11" t="s">
        <v>77</v>
      </c>
      <c r="AW399" s="11" t="s">
        <v>35</v>
      </c>
      <c r="AX399" s="11" t="s">
        <v>71</v>
      </c>
      <c r="AY399" s="184" t="s">
        <v>156</v>
      </c>
    </row>
    <row r="400" spans="2:51" s="13" customFormat="1" ht="12">
      <c r="B400" s="211"/>
      <c r="D400" s="173" t="s">
        <v>167</v>
      </c>
      <c r="E400" s="212" t="s">
        <v>19</v>
      </c>
      <c r="F400" s="213" t="s">
        <v>578</v>
      </c>
      <c r="H400" s="214" t="s">
        <v>19</v>
      </c>
      <c r="I400" s="215"/>
      <c r="L400" s="211"/>
      <c r="M400" s="216"/>
      <c r="N400" s="217"/>
      <c r="O400" s="217"/>
      <c r="P400" s="217"/>
      <c r="Q400" s="217"/>
      <c r="R400" s="217"/>
      <c r="S400" s="217"/>
      <c r="T400" s="218"/>
      <c r="AT400" s="214" t="s">
        <v>167</v>
      </c>
      <c r="AU400" s="214" t="s">
        <v>77</v>
      </c>
      <c r="AV400" s="13" t="s">
        <v>26</v>
      </c>
      <c r="AW400" s="13" t="s">
        <v>35</v>
      </c>
      <c r="AX400" s="13" t="s">
        <v>71</v>
      </c>
      <c r="AY400" s="214" t="s">
        <v>156</v>
      </c>
    </row>
    <row r="401" spans="2:51" s="11" customFormat="1" ht="12">
      <c r="B401" s="175"/>
      <c r="D401" s="173" t="s">
        <v>167</v>
      </c>
      <c r="E401" s="184" t="s">
        <v>19</v>
      </c>
      <c r="F401" s="185" t="s">
        <v>579</v>
      </c>
      <c r="H401" s="186">
        <v>128.415</v>
      </c>
      <c r="I401" s="180"/>
      <c r="L401" s="175"/>
      <c r="M401" s="181"/>
      <c r="N401" s="182"/>
      <c r="O401" s="182"/>
      <c r="P401" s="182"/>
      <c r="Q401" s="182"/>
      <c r="R401" s="182"/>
      <c r="S401" s="182"/>
      <c r="T401" s="183"/>
      <c r="AT401" s="184" t="s">
        <v>167</v>
      </c>
      <c r="AU401" s="184" t="s">
        <v>77</v>
      </c>
      <c r="AV401" s="11" t="s">
        <v>77</v>
      </c>
      <c r="AW401" s="11" t="s">
        <v>35</v>
      </c>
      <c r="AX401" s="11" t="s">
        <v>71</v>
      </c>
      <c r="AY401" s="184" t="s">
        <v>156</v>
      </c>
    </row>
    <row r="402" spans="2:51" s="11" customFormat="1" ht="12">
      <c r="B402" s="175"/>
      <c r="D402" s="173" t="s">
        <v>167</v>
      </c>
      <c r="E402" s="184" t="s">
        <v>19</v>
      </c>
      <c r="F402" s="185" t="s">
        <v>580</v>
      </c>
      <c r="H402" s="186">
        <v>39.983</v>
      </c>
      <c r="I402" s="180"/>
      <c r="L402" s="175"/>
      <c r="M402" s="181"/>
      <c r="N402" s="182"/>
      <c r="O402" s="182"/>
      <c r="P402" s="182"/>
      <c r="Q402" s="182"/>
      <c r="R402" s="182"/>
      <c r="S402" s="182"/>
      <c r="T402" s="183"/>
      <c r="AT402" s="184" t="s">
        <v>167</v>
      </c>
      <c r="AU402" s="184" t="s">
        <v>77</v>
      </c>
      <c r="AV402" s="11" t="s">
        <v>77</v>
      </c>
      <c r="AW402" s="11" t="s">
        <v>35</v>
      </c>
      <c r="AX402" s="11" t="s">
        <v>71</v>
      </c>
      <c r="AY402" s="184" t="s">
        <v>156</v>
      </c>
    </row>
    <row r="403" spans="2:51" s="11" customFormat="1" ht="12">
      <c r="B403" s="175"/>
      <c r="D403" s="173" t="s">
        <v>167</v>
      </c>
      <c r="E403" s="184" t="s">
        <v>19</v>
      </c>
      <c r="F403" s="185" t="s">
        <v>581</v>
      </c>
      <c r="H403" s="186">
        <v>17.16</v>
      </c>
      <c r="I403" s="180"/>
      <c r="L403" s="175"/>
      <c r="M403" s="181"/>
      <c r="N403" s="182"/>
      <c r="O403" s="182"/>
      <c r="P403" s="182"/>
      <c r="Q403" s="182"/>
      <c r="R403" s="182"/>
      <c r="S403" s="182"/>
      <c r="T403" s="183"/>
      <c r="AT403" s="184" t="s">
        <v>167</v>
      </c>
      <c r="AU403" s="184" t="s">
        <v>77</v>
      </c>
      <c r="AV403" s="11" t="s">
        <v>77</v>
      </c>
      <c r="AW403" s="11" t="s">
        <v>35</v>
      </c>
      <c r="AX403" s="11" t="s">
        <v>71</v>
      </c>
      <c r="AY403" s="184" t="s">
        <v>156</v>
      </c>
    </row>
    <row r="404" spans="2:51" s="11" customFormat="1" ht="12">
      <c r="B404" s="175"/>
      <c r="D404" s="173" t="s">
        <v>167</v>
      </c>
      <c r="E404" s="184" t="s">
        <v>19</v>
      </c>
      <c r="F404" s="185" t="s">
        <v>582</v>
      </c>
      <c r="H404" s="186">
        <v>11.88</v>
      </c>
      <c r="I404" s="180"/>
      <c r="L404" s="175"/>
      <c r="M404" s="181"/>
      <c r="N404" s="182"/>
      <c r="O404" s="182"/>
      <c r="P404" s="182"/>
      <c r="Q404" s="182"/>
      <c r="R404" s="182"/>
      <c r="S404" s="182"/>
      <c r="T404" s="183"/>
      <c r="AT404" s="184" t="s">
        <v>167</v>
      </c>
      <c r="AU404" s="184" t="s">
        <v>77</v>
      </c>
      <c r="AV404" s="11" t="s">
        <v>77</v>
      </c>
      <c r="AW404" s="11" t="s">
        <v>35</v>
      </c>
      <c r="AX404" s="11" t="s">
        <v>71</v>
      </c>
      <c r="AY404" s="184" t="s">
        <v>156</v>
      </c>
    </row>
    <row r="405" spans="2:51" s="11" customFormat="1" ht="12">
      <c r="B405" s="175"/>
      <c r="D405" s="173" t="s">
        <v>167</v>
      </c>
      <c r="E405" s="184" t="s">
        <v>19</v>
      </c>
      <c r="F405" s="185" t="s">
        <v>583</v>
      </c>
      <c r="H405" s="186">
        <v>3.96</v>
      </c>
      <c r="I405" s="180"/>
      <c r="L405" s="175"/>
      <c r="M405" s="181"/>
      <c r="N405" s="182"/>
      <c r="O405" s="182"/>
      <c r="P405" s="182"/>
      <c r="Q405" s="182"/>
      <c r="R405" s="182"/>
      <c r="S405" s="182"/>
      <c r="T405" s="183"/>
      <c r="AT405" s="184" t="s">
        <v>167</v>
      </c>
      <c r="AU405" s="184" t="s">
        <v>77</v>
      </c>
      <c r="AV405" s="11" t="s">
        <v>77</v>
      </c>
      <c r="AW405" s="11" t="s">
        <v>35</v>
      </c>
      <c r="AX405" s="11" t="s">
        <v>71</v>
      </c>
      <c r="AY405" s="184" t="s">
        <v>156</v>
      </c>
    </row>
    <row r="406" spans="2:51" s="12" customFormat="1" ht="12">
      <c r="B406" s="187"/>
      <c r="D406" s="176" t="s">
        <v>167</v>
      </c>
      <c r="E406" s="188" t="s">
        <v>19</v>
      </c>
      <c r="F406" s="189" t="s">
        <v>182</v>
      </c>
      <c r="H406" s="190">
        <v>812.911</v>
      </c>
      <c r="I406" s="191"/>
      <c r="L406" s="187"/>
      <c r="M406" s="192"/>
      <c r="N406" s="193"/>
      <c r="O406" s="193"/>
      <c r="P406" s="193"/>
      <c r="Q406" s="193"/>
      <c r="R406" s="193"/>
      <c r="S406" s="193"/>
      <c r="T406" s="194"/>
      <c r="AT406" s="195" t="s">
        <v>167</v>
      </c>
      <c r="AU406" s="195" t="s">
        <v>77</v>
      </c>
      <c r="AV406" s="12" t="s">
        <v>163</v>
      </c>
      <c r="AW406" s="12" t="s">
        <v>35</v>
      </c>
      <c r="AX406" s="12" t="s">
        <v>26</v>
      </c>
      <c r="AY406" s="195" t="s">
        <v>156</v>
      </c>
    </row>
    <row r="407" spans="2:65" s="1" customFormat="1" ht="20.25" customHeight="1">
      <c r="B407" s="160"/>
      <c r="C407" s="161" t="s">
        <v>584</v>
      </c>
      <c r="D407" s="161" t="s">
        <v>158</v>
      </c>
      <c r="E407" s="162" t="s">
        <v>585</v>
      </c>
      <c r="F407" s="163" t="s">
        <v>586</v>
      </c>
      <c r="G407" s="164" t="s">
        <v>161</v>
      </c>
      <c r="H407" s="165">
        <v>28.196</v>
      </c>
      <c r="I407" s="166"/>
      <c r="J407" s="167">
        <f>ROUND(I407*H407,2)</f>
        <v>0</v>
      </c>
      <c r="K407" s="163" t="s">
        <v>162</v>
      </c>
      <c r="L407" s="35"/>
      <c r="M407" s="168" t="s">
        <v>19</v>
      </c>
      <c r="N407" s="169" t="s">
        <v>42</v>
      </c>
      <c r="O407" s="36"/>
      <c r="P407" s="170">
        <f>O407*H407</f>
        <v>0</v>
      </c>
      <c r="Q407" s="170">
        <v>0.03358</v>
      </c>
      <c r="R407" s="170">
        <f>Q407*H407</f>
        <v>0.94682168</v>
      </c>
      <c r="S407" s="170">
        <v>0</v>
      </c>
      <c r="T407" s="171">
        <f>S407*H407</f>
        <v>0</v>
      </c>
      <c r="AR407" s="18" t="s">
        <v>163</v>
      </c>
      <c r="AT407" s="18" t="s">
        <v>158</v>
      </c>
      <c r="AU407" s="18" t="s">
        <v>77</v>
      </c>
      <c r="AY407" s="18" t="s">
        <v>156</v>
      </c>
      <c r="BE407" s="172">
        <f>IF(N407="základní",J407,0)</f>
        <v>0</v>
      </c>
      <c r="BF407" s="172">
        <f>IF(N407="snížená",J407,0)</f>
        <v>0</v>
      </c>
      <c r="BG407" s="172">
        <f>IF(N407="zákl. přenesená",J407,0)</f>
        <v>0</v>
      </c>
      <c r="BH407" s="172">
        <f>IF(N407="sníž. přenesená",J407,0)</f>
        <v>0</v>
      </c>
      <c r="BI407" s="172">
        <f>IF(N407="nulová",J407,0)</f>
        <v>0</v>
      </c>
      <c r="BJ407" s="18" t="s">
        <v>26</v>
      </c>
      <c r="BK407" s="172">
        <f>ROUND(I407*H407,2)</f>
        <v>0</v>
      </c>
      <c r="BL407" s="18" t="s">
        <v>163</v>
      </c>
      <c r="BM407" s="18" t="s">
        <v>587</v>
      </c>
    </row>
    <row r="408" spans="2:47" s="1" customFormat="1" ht="12">
      <c r="B408" s="35"/>
      <c r="D408" s="173" t="s">
        <v>165</v>
      </c>
      <c r="F408" s="174" t="s">
        <v>588</v>
      </c>
      <c r="I408" s="134"/>
      <c r="L408" s="35"/>
      <c r="M408" s="64"/>
      <c r="N408" s="36"/>
      <c r="O408" s="36"/>
      <c r="P408" s="36"/>
      <c r="Q408" s="36"/>
      <c r="R408" s="36"/>
      <c r="S408" s="36"/>
      <c r="T408" s="65"/>
      <c r="AT408" s="18" t="s">
        <v>165</v>
      </c>
      <c r="AU408" s="18" t="s">
        <v>77</v>
      </c>
    </row>
    <row r="409" spans="2:51" s="11" customFormat="1" ht="36">
      <c r="B409" s="175"/>
      <c r="D409" s="176" t="s">
        <v>167</v>
      </c>
      <c r="E409" s="177" t="s">
        <v>19</v>
      </c>
      <c r="F409" s="178" t="s">
        <v>589</v>
      </c>
      <c r="H409" s="179">
        <v>28.196</v>
      </c>
      <c r="I409" s="180"/>
      <c r="L409" s="175"/>
      <c r="M409" s="181"/>
      <c r="N409" s="182"/>
      <c r="O409" s="182"/>
      <c r="P409" s="182"/>
      <c r="Q409" s="182"/>
      <c r="R409" s="182"/>
      <c r="S409" s="182"/>
      <c r="T409" s="183"/>
      <c r="AT409" s="184" t="s">
        <v>167</v>
      </c>
      <c r="AU409" s="184" t="s">
        <v>77</v>
      </c>
      <c r="AV409" s="11" t="s">
        <v>77</v>
      </c>
      <c r="AW409" s="11" t="s">
        <v>35</v>
      </c>
      <c r="AX409" s="11" t="s">
        <v>26</v>
      </c>
      <c r="AY409" s="184" t="s">
        <v>156</v>
      </c>
    </row>
    <row r="410" spans="2:65" s="1" customFormat="1" ht="28.5" customHeight="1">
      <c r="B410" s="160"/>
      <c r="C410" s="161" t="s">
        <v>590</v>
      </c>
      <c r="D410" s="161" t="s">
        <v>158</v>
      </c>
      <c r="E410" s="162" t="s">
        <v>591</v>
      </c>
      <c r="F410" s="163" t="s">
        <v>592</v>
      </c>
      <c r="G410" s="164" t="s">
        <v>161</v>
      </c>
      <c r="H410" s="165">
        <v>201.966</v>
      </c>
      <c r="I410" s="166"/>
      <c r="J410" s="167">
        <f>ROUND(I410*H410,2)</f>
        <v>0</v>
      </c>
      <c r="K410" s="163" t="s">
        <v>162</v>
      </c>
      <c r="L410" s="35"/>
      <c r="M410" s="168" t="s">
        <v>19</v>
      </c>
      <c r="N410" s="169" t="s">
        <v>42</v>
      </c>
      <c r="O410" s="36"/>
      <c r="P410" s="170">
        <f>O410*H410</f>
        <v>0</v>
      </c>
      <c r="Q410" s="170">
        <v>0.0057</v>
      </c>
      <c r="R410" s="170">
        <f>Q410*H410</f>
        <v>1.1512062</v>
      </c>
      <c r="S410" s="170">
        <v>0</v>
      </c>
      <c r="T410" s="171">
        <f>S410*H410</f>
        <v>0</v>
      </c>
      <c r="AR410" s="18" t="s">
        <v>163</v>
      </c>
      <c r="AT410" s="18" t="s">
        <v>158</v>
      </c>
      <c r="AU410" s="18" t="s">
        <v>77</v>
      </c>
      <c r="AY410" s="18" t="s">
        <v>156</v>
      </c>
      <c r="BE410" s="172">
        <f>IF(N410="základní",J410,0)</f>
        <v>0</v>
      </c>
      <c r="BF410" s="172">
        <f>IF(N410="snížená",J410,0)</f>
        <v>0</v>
      </c>
      <c r="BG410" s="172">
        <f>IF(N410="zákl. přenesená",J410,0)</f>
        <v>0</v>
      </c>
      <c r="BH410" s="172">
        <f>IF(N410="sníž. přenesená",J410,0)</f>
        <v>0</v>
      </c>
      <c r="BI410" s="172">
        <f>IF(N410="nulová",J410,0)</f>
        <v>0</v>
      </c>
      <c r="BJ410" s="18" t="s">
        <v>26</v>
      </c>
      <c r="BK410" s="172">
        <f>ROUND(I410*H410,2)</f>
        <v>0</v>
      </c>
      <c r="BL410" s="18" t="s">
        <v>163</v>
      </c>
      <c r="BM410" s="18" t="s">
        <v>593</v>
      </c>
    </row>
    <row r="411" spans="2:47" s="1" customFormat="1" ht="24">
      <c r="B411" s="35"/>
      <c r="D411" s="173" t="s">
        <v>165</v>
      </c>
      <c r="F411" s="174" t="s">
        <v>594</v>
      </c>
      <c r="I411" s="134"/>
      <c r="L411" s="35"/>
      <c r="M411" s="64"/>
      <c r="N411" s="36"/>
      <c r="O411" s="36"/>
      <c r="P411" s="36"/>
      <c r="Q411" s="36"/>
      <c r="R411" s="36"/>
      <c r="S411" s="36"/>
      <c r="T411" s="65"/>
      <c r="AT411" s="18" t="s">
        <v>165</v>
      </c>
      <c r="AU411" s="18" t="s">
        <v>77</v>
      </c>
    </row>
    <row r="412" spans="2:51" s="11" customFormat="1" ht="12">
      <c r="B412" s="175"/>
      <c r="D412" s="173" t="s">
        <v>167</v>
      </c>
      <c r="E412" s="184" t="s">
        <v>19</v>
      </c>
      <c r="F412" s="185" t="s">
        <v>595</v>
      </c>
      <c r="H412" s="186">
        <v>46.414</v>
      </c>
      <c r="I412" s="180"/>
      <c r="L412" s="175"/>
      <c r="M412" s="181"/>
      <c r="N412" s="182"/>
      <c r="O412" s="182"/>
      <c r="P412" s="182"/>
      <c r="Q412" s="182"/>
      <c r="R412" s="182"/>
      <c r="S412" s="182"/>
      <c r="T412" s="183"/>
      <c r="AT412" s="184" t="s">
        <v>167</v>
      </c>
      <c r="AU412" s="184" t="s">
        <v>77</v>
      </c>
      <c r="AV412" s="11" t="s">
        <v>77</v>
      </c>
      <c r="AW412" s="11" t="s">
        <v>35</v>
      </c>
      <c r="AX412" s="11" t="s">
        <v>71</v>
      </c>
      <c r="AY412" s="184" t="s">
        <v>156</v>
      </c>
    </row>
    <row r="413" spans="2:51" s="11" customFormat="1" ht="12">
      <c r="B413" s="175"/>
      <c r="D413" s="173" t="s">
        <v>167</v>
      </c>
      <c r="E413" s="184" t="s">
        <v>19</v>
      </c>
      <c r="F413" s="185" t="s">
        <v>596</v>
      </c>
      <c r="H413" s="186">
        <v>45.597</v>
      </c>
      <c r="I413" s="180"/>
      <c r="L413" s="175"/>
      <c r="M413" s="181"/>
      <c r="N413" s="182"/>
      <c r="O413" s="182"/>
      <c r="P413" s="182"/>
      <c r="Q413" s="182"/>
      <c r="R413" s="182"/>
      <c r="S413" s="182"/>
      <c r="T413" s="183"/>
      <c r="AT413" s="184" t="s">
        <v>167</v>
      </c>
      <c r="AU413" s="184" t="s">
        <v>77</v>
      </c>
      <c r="AV413" s="11" t="s">
        <v>77</v>
      </c>
      <c r="AW413" s="11" t="s">
        <v>35</v>
      </c>
      <c r="AX413" s="11" t="s">
        <v>71</v>
      </c>
      <c r="AY413" s="184" t="s">
        <v>156</v>
      </c>
    </row>
    <row r="414" spans="2:51" s="11" customFormat="1" ht="12">
      <c r="B414" s="175"/>
      <c r="D414" s="173" t="s">
        <v>167</v>
      </c>
      <c r="E414" s="184" t="s">
        <v>19</v>
      </c>
      <c r="F414" s="185" t="s">
        <v>597</v>
      </c>
      <c r="H414" s="186">
        <v>53.74</v>
      </c>
      <c r="I414" s="180"/>
      <c r="L414" s="175"/>
      <c r="M414" s="181"/>
      <c r="N414" s="182"/>
      <c r="O414" s="182"/>
      <c r="P414" s="182"/>
      <c r="Q414" s="182"/>
      <c r="R414" s="182"/>
      <c r="S414" s="182"/>
      <c r="T414" s="183"/>
      <c r="AT414" s="184" t="s">
        <v>167</v>
      </c>
      <c r="AU414" s="184" t="s">
        <v>77</v>
      </c>
      <c r="AV414" s="11" t="s">
        <v>77</v>
      </c>
      <c r="AW414" s="11" t="s">
        <v>35</v>
      </c>
      <c r="AX414" s="11" t="s">
        <v>71</v>
      </c>
      <c r="AY414" s="184" t="s">
        <v>156</v>
      </c>
    </row>
    <row r="415" spans="2:51" s="11" customFormat="1" ht="12">
      <c r="B415" s="175"/>
      <c r="D415" s="173" t="s">
        <v>167</v>
      </c>
      <c r="E415" s="184" t="s">
        <v>19</v>
      </c>
      <c r="F415" s="185" t="s">
        <v>598</v>
      </c>
      <c r="H415" s="186">
        <v>56.215</v>
      </c>
      <c r="I415" s="180"/>
      <c r="L415" s="175"/>
      <c r="M415" s="181"/>
      <c r="N415" s="182"/>
      <c r="O415" s="182"/>
      <c r="P415" s="182"/>
      <c r="Q415" s="182"/>
      <c r="R415" s="182"/>
      <c r="S415" s="182"/>
      <c r="T415" s="183"/>
      <c r="AT415" s="184" t="s">
        <v>167</v>
      </c>
      <c r="AU415" s="184" t="s">
        <v>77</v>
      </c>
      <c r="AV415" s="11" t="s">
        <v>77</v>
      </c>
      <c r="AW415" s="11" t="s">
        <v>35</v>
      </c>
      <c r="AX415" s="11" t="s">
        <v>71</v>
      </c>
      <c r="AY415" s="184" t="s">
        <v>156</v>
      </c>
    </row>
    <row r="416" spans="2:51" s="12" customFormat="1" ht="12">
      <c r="B416" s="187"/>
      <c r="D416" s="176" t="s">
        <v>167</v>
      </c>
      <c r="E416" s="188" t="s">
        <v>19</v>
      </c>
      <c r="F416" s="189" t="s">
        <v>182</v>
      </c>
      <c r="H416" s="190">
        <v>201.966</v>
      </c>
      <c r="I416" s="191"/>
      <c r="L416" s="187"/>
      <c r="M416" s="192"/>
      <c r="N416" s="193"/>
      <c r="O416" s="193"/>
      <c r="P416" s="193"/>
      <c r="Q416" s="193"/>
      <c r="R416" s="193"/>
      <c r="S416" s="193"/>
      <c r="T416" s="194"/>
      <c r="AT416" s="195" t="s">
        <v>167</v>
      </c>
      <c r="AU416" s="195" t="s">
        <v>77</v>
      </c>
      <c r="AV416" s="12" t="s">
        <v>163</v>
      </c>
      <c r="AW416" s="12" t="s">
        <v>35</v>
      </c>
      <c r="AX416" s="12" t="s">
        <v>26</v>
      </c>
      <c r="AY416" s="195" t="s">
        <v>156</v>
      </c>
    </row>
    <row r="417" spans="2:65" s="1" customFormat="1" ht="28.5" customHeight="1">
      <c r="B417" s="160"/>
      <c r="C417" s="161" t="s">
        <v>599</v>
      </c>
      <c r="D417" s="161" t="s">
        <v>158</v>
      </c>
      <c r="E417" s="162" t="s">
        <v>600</v>
      </c>
      <c r="F417" s="163" t="s">
        <v>601</v>
      </c>
      <c r="G417" s="164" t="s">
        <v>161</v>
      </c>
      <c r="H417" s="165">
        <v>19.737</v>
      </c>
      <c r="I417" s="166"/>
      <c r="J417" s="167">
        <f>ROUND(I417*H417,2)</f>
        <v>0</v>
      </c>
      <c r="K417" s="163" t="s">
        <v>162</v>
      </c>
      <c r="L417" s="35"/>
      <c r="M417" s="168" t="s">
        <v>19</v>
      </c>
      <c r="N417" s="169" t="s">
        <v>42</v>
      </c>
      <c r="O417" s="36"/>
      <c r="P417" s="170">
        <f>O417*H417</f>
        <v>0</v>
      </c>
      <c r="Q417" s="170">
        <v>0.00489</v>
      </c>
      <c r="R417" s="170">
        <f>Q417*H417</f>
        <v>0.09651393</v>
      </c>
      <c r="S417" s="170">
        <v>0</v>
      </c>
      <c r="T417" s="171">
        <f>S417*H417</f>
        <v>0</v>
      </c>
      <c r="AR417" s="18" t="s">
        <v>163</v>
      </c>
      <c r="AT417" s="18" t="s">
        <v>158</v>
      </c>
      <c r="AU417" s="18" t="s">
        <v>77</v>
      </c>
      <c r="AY417" s="18" t="s">
        <v>156</v>
      </c>
      <c r="BE417" s="172">
        <f>IF(N417="základní",J417,0)</f>
        <v>0</v>
      </c>
      <c r="BF417" s="172">
        <f>IF(N417="snížená",J417,0)</f>
        <v>0</v>
      </c>
      <c r="BG417" s="172">
        <f>IF(N417="zákl. přenesená",J417,0)</f>
        <v>0</v>
      </c>
      <c r="BH417" s="172">
        <f>IF(N417="sníž. přenesená",J417,0)</f>
        <v>0</v>
      </c>
      <c r="BI417" s="172">
        <f>IF(N417="nulová",J417,0)</f>
        <v>0</v>
      </c>
      <c r="BJ417" s="18" t="s">
        <v>26</v>
      </c>
      <c r="BK417" s="172">
        <f>ROUND(I417*H417,2)</f>
        <v>0</v>
      </c>
      <c r="BL417" s="18" t="s">
        <v>163</v>
      </c>
      <c r="BM417" s="18" t="s">
        <v>602</v>
      </c>
    </row>
    <row r="418" spans="2:47" s="1" customFormat="1" ht="24">
      <c r="B418" s="35"/>
      <c r="D418" s="173" t="s">
        <v>165</v>
      </c>
      <c r="F418" s="174" t="s">
        <v>603</v>
      </c>
      <c r="I418" s="134"/>
      <c r="L418" s="35"/>
      <c r="M418" s="64"/>
      <c r="N418" s="36"/>
      <c r="O418" s="36"/>
      <c r="P418" s="36"/>
      <c r="Q418" s="36"/>
      <c r="R418" s="36"/>
      <c r="S418" s="36"/>
      <c r="T418" s="65"/>
      <c r="AT418" s="18" t="s">
        <v>165</v>
      </c>
      <c r="AU418" s="18" t="s">
        <v>77</v>
      </c>
    </row>
    <row r="419" spans="2:51" s="11" customFormat="1" ht="36">
      <c r="B419" s="175"/>
      <c r="D419" s="176" t="s">
        <v>167</v>
      </c>
      <c r="E419" s="177" t="s">
        <v>19</v>
      </c>
      <c r="F419" s="178" t="s">
        <v>604</v>
      </c>
      <c r="H419" s="179">
        <v>19.737</v>
      </c>
      <c r="I419" s="180"/>
      <c r="L419" s="175"/>
      <c r="M419" s="181"/>
      <c r="N419" s="182"/>
      <c r="O419" s="182"/>
      <c r="P419" s="182"/>
      <c r="Q419" s="182"/>
      <c r="R419" s="182"/>
      <c r="S419" s="182"/>
      <c r="T419" s="183"/>
      <c r="AT419" s="184" t="s">
        <v>167</v>
      </c>
      <c r="AU419" s="184" t="s">
        <v>77</v>
      </c>
      <c r="AV419" s="11" t="s">
        <v>77</v>
      </c>
      <c r="AW419" s="11" t="s">
        <v>35</v>
      </c>
      <c r="AX419" s="11" t="s">
        <v>26</v>
      </c>
      <c r="AY419" s="184" t="s">
        <v>156</v>
      </c>
    </row>
    <row r="420" spans="2:65" s="1" customFormat="1" ht="28.5" customHeight="1">
      <c r="B420" s="160"/>
      <c r="C420" s="161" t="s">
        <v>605</v>
      </c>
      <c r="D420" s="161" t="s">
        <v>158</v>
      </c>
      <c r="E420" s="162" t="s">
        <v>606</v>
      </c>
      <c r="F420" s="163" t="s">
        <v>607</v>
      </c>
      <c r="G420" s="164" t="s">
        <v>161</v>
      </c>
      <c r="H420" s="165">
        <v>123.992</v>
      </c>
      <c r="I420" s="166"/>
      <c r="J420" s="167">
        <f>ROUND(I420*H420,2)</f>
        <v>0</v>
      </c>
      <c r="K420" s="163" t="s">
        <v>162</v>
      </c>
      <c r="L420" s="35"/>
      <c r="M420" s="168" t="s">
        <v>19</v>
      </c>
      <c r="N420" s="169" t="s">
        <v>42</v>
      </c>
      <c r="O420" s="36"/>
      <c r="P420" s="170">
        <f>O420*H420</f>
        <v>0</v>
      </c>
      <c r="Q420" s="170">
        <v>0.00832</v>
      </c>
      <c r="R420" s="170">
        <f>Q420*H420</f>
        <v>1.0316134399999999</v>
      </c>
      <c r="S420" s="170">
        <v>0</v>
      </c>
      <c r="T420" s="171">
        <f>S420*H420</f>
        <v>0</v>
      </c>
      <c r="AR420" s="18" t="s">
        <v>163</v>
      </c>
      <c r="AT420" s="18" t="s">
        <v>158</v>
      </c>
      <c r="AU420" s="18" t="s">
        <v>77</v>
      </c>
      <c r="AY420" s="18" t="s">
        <v>156</v>
      </c>
      <c r="BE420" s="172">
        <f>IF(N420="základní",J420,0)</f>
        <v>0</v>
      </c>
      <c r="BF420" s="172">
        <f>IF(N420="snížená",J420,0)</f>
        <v>0</v>
      </c>
      <c r="BG420" s="172">
        <f>IF(N420="zákl. přenesená",J420,0)</f>
        <v>0</v>
      </c>
      <c r="BH420" s="172">
        <f>IF(N420="sníž. přenesená",J420,0)</f>
        <v>0</v>
      </c>
      <c r="BI420" s="172">
        <f>IF(N420="nulová",J420,0)</f>
        <v>0</v>
      </c>
      <c r="BJ420" s="18" t="s">
        <v>26</v>
      </c>
      <c r="BK420" s="172">
        <f>ROUND(I420*H420,2)</f>
        <v>0</v>
      </c>
      <c r="BL420" s="18" t="s">
        <v>163</v>
      </c>
      <c r="BM420" s="18" t="s">
        <v>608</v>
      </c>
    </row>
    <row r="421" spans="2:47" s="1" customFormat="1" ht="24">
      <c r="B421" s="35"/>
      <c r="D421" s="173" t="s">
        <v>165</v>
      </c>
      <c r="F421" s="174" t="s">
        <v>609</v>
      </c>
      <c r="I421" s="134"/>
      <c r="L421" s="35"/>
      <c r="M421" s="64"/>
      <c r="N421" s="36"/>
      <c r="O421" s="36"/>
      <c r="P421" s="36"/>
      <c r="Q421" s="36"/>
      <c r="R421" s="36"/>
      <c r="S421" s="36"/>
      <c r="T421" s="65"/>
      <c r="AT421" s="18" t="s">
        <v>165</v>
      </c>
      <c r="AU421" s="18" t="s">
        <v>77</v>
      </c>
    </row>
    <row r="422" spans="2:51" s="11" customFormat="1" ht="24">
      <c r="B422" s="175"/>
      <c r="D422" s="173" t="s">
        <v>167</v>
      </c>
      <c r="E422" s="184" t="s">
        <v>19</v>
      </c>
      <c r="F422" s="185" t="s">
        <v>610</v>
      </c>
      <c r="H422" s="186">
        <v>108.592</v>
      </c>
      <c r="I422" s="180"/>
      <c r="L422" s="175"/>
      <c r="M422" s="181"/>
      <c r="N422" s="182"/>
      <c r="O422" s="182"/>
      <c r="P422" s="182"/>
      <c r="Q422" s="182"/>
      <c r="R422" s="182"/>
      <c r="S422" s="182"/>
      <c r="T422" s="183"/>
      <c r="AT422" s="184" t="s">
        <v>167</v>
      </c>
      <c r="AU422" s="184" t="s">
        <v>77</v>
      </c>
      <c r="AV422" s="11" t="s">
        <v>77</v>
      </c>
      <c r="AW422" s="11" t="s">
        <v>35</v>
      </c>
      <c r="AX422" s="11" t="s">
        <v>71</v>
      </c>
      <c r="AY422" s="184" t="s">
        <v>156</v>
      </c>
    </row>
    <row r="423" spans="2:51" s="11" customFormat="1" ht="12">
      <c r="B423" s="175"/>
      <c r="D423" s="173" t="s">
        <v>167</v>
      </c>
      <c r="E423" s="184" t="s">
        <v>19</v>
      </c>
      <c r="F423" s="185" t="s">
        <v>611</v>
      </c>
      <c r="H423" s="186">
        <v>15.4</v>
      </c>
      <c r="I423" s="180"/>
      <c r="L423" s="175"/>
      <c r="M423" s="181"/>
      <c r="N423" s="182"/>
      <c r="O423" s="182"/>
      <c r="P423" s="182"/>
      <c r="Q423" s="182"/>
      <c r="R423" s="182"/>
      <c r="S423" s="182"/>
      <c r="T423" s="183"/>
      <c r="AT423" s="184" t="s">
        <v>167</v>
      </c>
      <c r="AU423" s="184" t="s">
        <v>77</v>
      </c>
      <c r="AV423" s="11" t="s">
        <v>77</v>
      </c>
      <c r="AW423" s="11" t="s">
        <v>35</v>
      </c>
      <c r="AX423" s="11" t="s">
        <v>71</v>
      </c>
      <c r="AY423" s="184" t="s">
        <v>156</v>
      </c>
    </row>
    <row r="424" spans="2:51" s="12" customFormat="1" ht="12">
      <c r="B424" s="187"/>
      <c r="D424" s="176" t="s">
        <v>167</v>
      </c>
      <c r="E424" s="188" t="s">
        <v>19</v>
      </c>
      <c r="F424" s="189" t="s">
        <v>182</v>
      </c>
      <c r="H424" s="190">
        <v>123.992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95" t="s">
        <v>167</v>
      </c>
      <c r="AU424" s="195" t="s">
        <v>77</v>
      </c>
      <c r="AV424" s="12" t="s">
        <v>163</v>
      </c>
      <c r="AW424" s="12" t="s">
        <v>35</v>
      </c>
      <c r="AX424" s="12" t="s">
        <v>26</v>
      </c>
      <c r="AY424" s="195" t="s">
        <v>156</v>
      </c>
    </row>
    <row r="425" spans="2:65" s="1" customFormat="1" ht="20.25" customHeight="1">
      <c r="B425" s="160"/>
      <c r="C425" s="200" t="s">
        <v>612</v>
      </c>
      <c r="D425" s="200" t="s">
        <v>256</v>
      </c>
      <c r="E425" s="201" t="s">
        <v>613</v>
      </c>
      <c r="F425" s="202" t="s">
        <v>614</v>
      </c>
      <c r="G425" s="203" t="s">
        <v>161</v>
      </c>
      <c r="H425" s="204">
        <v>110.743</v>
      </c>
      <c r="I425" s="205"/>
      <c r="J425" s="206">
        <f>ROUND(I425*H425,2)</f>
        <v>0</v>
      </c>
      <c r="K425" s="202" t="s">
        <v>162</v>
      </c>
      <c r="L425" s="207"/>
      <c r="M425" s="208" t="s">
        <v>19</v>
      </c>
      <c r="N425" s="209" t="s">
        <v>42</v>
      </c>
      <c r="O425" s="36"/>
      <c r="P425" s="170">
        <f>O425*H425</f>
        <v>0</v>
      </c>
      <c r="Q425" s="170">
        <v>0.003</v>
      </c>
      <c r="R425" s="170">
        <f>Q425*H425</f>
        <v>0.332229</v>
      </c>
      <c r="S425" s="170">
        <v>0</v>
      </c>
      <c r="T425" s="171">
        <f>S425*H425</f>
        <v>0</v>
      </c>
      <c r="AR425" s="18" t="s">
        <v>209</v>
      </c>
      <c r="AT425" s="18" t="s">
        <v>256</v>
      </c>
      <c r="AU425" s="18" t="s">
        <v>77</v>
      </c>
      <c r="AY425" s="18" t="s">
        <v>156</v>
      </c>
      <c r="BE425" s="172">
        <f>IF(N425="základní",J425,0)</f>
        <v>0</v>
      </c>
      <c r="BF425" s="172">
        <f>IF(N425="snížená",J425,0)</f>
        <v>0</v>
      </c>
      <c r="BG425" s="172">
        <f>IF(N425="zákl. přenesená",J425,0)</f>
        <v>0</v>
      </c>
      <c r="BH425" s="172">
        <f>IF(N425="sníž. přenesená",J425,0)</f>
        <v>0</v>
      </c>
      <c r="BI425" s="172">
        <f>IF(N425="nulová",J425,0)</f>
        <v>0</v>
      </c>
      <c r="BJ425" s="18" t="s">
        <v>26</v>
      </c>
      <c r="BK425" s="172">
        <f>ROUND(I425*H425,2)</f>
        <v>0</v>
      </c>
      <c r="BL425" s="18" t="s">
        <v>163</v>
      </c>
      <c r="BM425" s="18" t="s">
        <v>615</v>
      </c>
    </row>
    <row r="426" spans="2:47" s="1" customFormat="1" ht="36">
      <c r="B426" s="35"/>
      <c r="D426" s="173" t="s">
        <v>165</v>
      </c>
      <c r="F426" s="174" t="s">
        <v>616</v>
      </c>
      <c r="I426" s="134"/>
      <c r="L426" s="35"/>
      <c r="M426" s="64"/>
      <c r="N426" s="36"/>
      <c r="O426" s="36"/>
      <c r="P426" s="36"/>
      <c r="Q426" s="36"/>
      <c r="R426" s="36"/>
      <c r="S426" s="36"/>
      <c r="T426" s="65"/>
      <c r="AT426" s="18" t="s">
        <v>165</v>
      </c>
      <c r="AU426" s="18" t="s">
        <v>77</v>
      </c>
    </row>
    <row r="427" spans="2:51" s="11" customFormat="1" ht="12">
      <c r="B427" s="175"/>
      <c r="D427" s="176" t="s">
        <v>167</v>
      </c>
      <c r="E427" s="177" t="s">
        <v>19</v>
      </c>
      <c r="F427" s="178" t="s">
        <v>617</v>
      </c>
      <c r="H427" s="179">
        <v>110.743</v>
      </c>
      <c r="I427" s="180"/>
      <c r="L427" s="175"/>
      <c r="M427" s="181"/>
      <c r="N427" s="182"/>
      <c r="O427" s="182"/>
      <c r="P427" s="182"/>
      <c r="Q427" s="182"/>
      <c r="R427" s="182"/>
      <c r="S427" s="182"/>
      <c r="T427" s="183"/>
      <c r="AT427" s="184" t="s">
        <v>167</v>
      </c>
      <c r="AU427" s="184" t="s">
        <v>77</v>
      </c>
      <c r="AV427" s="11" t="s">
        <v>77</v>
      </c>
      <c r="AW427" s="11" t="s">
        <v>35</v>
      </c>
      <c r="AX427" s="11" t="s">
        <v>26</v>
      </c>
      <c r="AY427" s="184" t="s">
        <v>156</v>
      </c>
    </row>
    <row r="428" spans="2:65" s="1" customFormat="1" ht="20.25" customHeight="1">
      <c r="B428" s="160"/>
      <c r="C428" s="200" t="s">
        <v>618</v>
      </c>
      <c r="D428" s="200" t="s">
        <v>256</v>
      </c>
      <c r="E428" s="201" t="s">
        <v>619</v>
      </c>
      <c r="F428" s="202" t="s">
        <v>620</v>
      </c>
      <c r="G428" s="203" t="s">
        <v>161</v>
      </c>
      <c r="H428" s="204">
        <v>15.708</v>
      </c>
      <c r="I428" s="205"/>
      <c r="J428" s="206">
        <f>ROUND(I428*H428,2)</f>
        <v>0</v>
      </c>
      <c r="K428" s="202" t="s">
        <v>162</v>
      </c>
      <c r="L428" s="207"/>
      <c r="M428" s="208" t="s">
        <v>19</v>
      </c>
      <c r="N428" s="209" t="s">
        <v>42</v>
      </c>
      <c r="O428" s="36"/>
      <c r="P428" s="170">
        <f>O428*H428</f>
        <v>0</v>
      </c>
      <c r="Q428" s="170">
        <v>0.0023</v>
      </c>
      <c r="R428" s="170">
        <f>Q428*H428</f>
        <v>0.0361284</v>
      </c>
      <c r="S428" s="170">
        <v>0</v>
      </c>
      <c r="T428" s="171">
        <f>S428*H428</f>
        <v>0</v>
      </c>
      <c r="AR428" s="18" t="s">
        <v>209</v>
      </c>
      <c r="AT428" s="18" t="s">
        <v>256</v>
      </c>
      <c r="AU428" s="18" t="s">
        <v>77</v>
      </c>
      <c r="AY428" s="18" t="s">
        <v>156</v>
      </c>
      <c r="BE428" s="172">
        <f>IF(N428="základní",J428,0)</f>
        <v>0</v>
      </c>
      <c r="BF428" s="172">
        <f>IF(N428="snížená",J428,0)</f>
        <v>0</v>
      </c>
      <c r="BG428" s="172">
        <f>IF(N428="zákl. přenesená",J428,0)</f>
        <v>0</v>
      </c>
      <c r="BH428" s="172">
        <f>IF(N428="sníž. přenesená",J428,0)</f>
        <v>0</v>
      </c>
      <c r="BI428" s="172">
        <f>IF(N428="nulová",J428,0)</f>
        <v>0</v>
      </c>
      <c r="BJ428" s="18" t="s">
        <v>26</v>
      </c>
      <c r="BK428" s="172">
        <f>ROUND(I428*H428,2)</f>
        <v>0</v>
      </c>
      <c r="BL428" s="18" t="s">
        <v>163</v>
      </c>
      <c r="BM428" s="18" t="s">
        <v>621</v>
      </c>
    </row>
    <row r="429" spans="2:47" s="1" customFormat="1" ht="36">
      <c r="B429" s="35"/>
      <c r="D429" s="173" t="s">
        <v>165</v>
      </c>
      <c r="F429" s="174" t="s">
        <v>622</v>
      </c>
      <c r="I429" s="134"/>
      <c r="L429" s="35"/>
      <c r="M429" s="64"/>
      <c r="N429" s="36"/>
      <c r="O429" s="36"/>
      <c r="P429" s="36"/>
      <c r="Q429" s="36"/>
      <c r="R429" s="36"/>
      <c r="S429" s="36"/>
      <c r="T429" s="65"/>
      <c r="AT429" s="18" t="s">
        <v>165</v>
      </c>
      <c r="AU429" s="18" t="s">
        <v>77</v>
      </c>
    </row>
    <row r="430" spans="2:47" s="1" customFormat="1" ht="24">
      <c r="B430" s="35"/>
      <c r="D430" s="173" t="s">
        <v>379</v>
      </c>
      <c r="F430" s="210" t="s">
        <v>623</v>
      </c>
      <c r="I430" s="134"/>
      <c r="L430" s="35"/>
      <c r="M430" s="64"/>
      <c r="N430" s="36"/>
      <c r="O430" s="36"/>
      <c r="P430" s="36"/>
      <c r="Q430" s="36"/>
      <c r="R430" s="36"/>
      <c r="S430" s="36"/>
      <c r="T430" s="65"/>
      <c r="AT430" s="18" t="s">
        <v>379</v>
      </c>
      <c r="AU430" s="18" t="s">
        <v>77</v>
      </c>
    </row>
    <row r="431" spans="2:51" s="11" customFormat="1" ht="12">
      <c r="B431" s="175"/>
      <c r="D431" s="176" t="s">
        <v>167</v>
      </c>
      <c r="E431" s="177" t="s">
        <v>19</v>
      </c>
      <c r="F431" s="178" t="s">
        <v>624</v>
      </c>
      <c r="H431" s="179">
        <v>15.708</v>
      </c>
      <c r="I431" s="180"/>
      <c r="L431" s="175"/>
      <c r="M431" s="181"/>
      <c r="N431" s="182"/>
      <c r="O431" s="182"/>
      <c r="P431" s="182"/>
      <c r="Q431" s="182"/>
      <c r="R431" s="182"/>
      <c r="S431" s="182"/>
      <c r="T431" s="183"/>
      <c r="AT431" s="184" t="s">
        <v>167</v>
      </c>
      <c r="AU431" s="184" t="s">
        <v>77</v>
      </c>
      <c r="AV431" s="11" t="s">
        <v>77</v>
      </c>
      <c r="AW431" s="11" t="s">
        <v>35</v>
      </c>
      <c r="AX431" s="11" t="s">
        <v>26</v>
      </c>
      <c r="AY431" s="184" t="s">
        <v>156</v>
      </c>
    </row>
    <row r="432" spans="2:65" s="1" customFormat="1" ht="28.5" customHeight="1">
      <c r="B432" s="160"/>
      <c r="C432" s="161" t="s">
        <v>625</v>
      </c>
      <c r="D432" s="161" t="s">
        <v>158</v>
      </c>
      <c r="E432" s="162" t="s">
        <v>626</v>
      </c>
      <c r="F432" s="163" t="s">
        <v>627</v>
      </c>
      <c r="G432" s="164" t="s">
        <v>161</v>
      </c>
      <c r="H432" s="165">
        <v>258.894</v>
      </c>
      <c r="I432" s="166"/>
      <c r="J432" s="167">
        <f>ROUND(I432*H432,2)</f>
        <v>0</v>
      </c>
      <c r="K432" s="163" t="s">
        <v>162</v>
      </c>
      <c r="L432" s="35"/>
      <c r="M432" s="168" t="s">
        <v>19</v>
      </c>
      <c r="N432" s="169" t="s">
        <v>42</v>
      </c>
      <c r="O432" s="36"/>
      <c r="P432" s="170">
        <f>O432*H432</f>
        <v>0</v>
      </c>
      <c r="Q432" s="170">
        <v>0.0085</v>
      </c>
      <c r="R432" s="170">
        <f>Q432*H432</f>
        <v>2.2005990000000004</v>
      </c>
      <c r="S432" s="170">
        <v>0</v>
      </c>
      <c r="T432" s="171">
        <f>S432*H432</f>
        <v>0</v>
      </c>
      <c r="AR432" s="18" t="s">
        <v>163</v>
      </c>
      <c r="AT432" s="18" t="s">
        <v>158</v>
      </c>
      <c r="AU432" s="18" t="s">
        <v>77</v>
      </c>
      <c r="AY432" s="18" t="s">
        <v>156</v>
      </c>
      <c r="BE432" s="172">
        <f>IF(N432="základní",J432,0)</f>
        <v>0</v>
      </c>
      <c r="BF432" s="172">
        <f>IF(N432="snížená",J432,0)</f>
        <v>0</v>
      </c>
      <c r="BG432" s="172">
        <f>IF(N432="zákl. přenesená",J432,0)</f>
        <v>0</v>
      </c>
      <c r="BH432" s="172">
        <f>IF(N432="sníž. přenesená",J432,0)</f>
        <v>0</v>
      </c>
      <c r="BI432" s="172">
        <f>IF(N432="nulová",J432,0)</f>
        <v>0</v>
      </c>
      <c r="BJ432" s="18" t="s">
        <v>26</v>
      </c>
      <c r="BK432" s="172">
        <f>ROUND(I432*H432,2)</f>
        <v>0</v>
      </c>
      <c r="BL432" s="18" t="s">
        <v>163</v>
      </c>
      <c r="BM432" s="18" t="s">
        <v>628</v>
      </c>
    </row>
    <row r="433" spans="2:47" s="1" customFormat="1" ht="24">
      <c r="B433" s="35"/>
      <c r="D433" s="173" t="s">
        <v>165</v>
      </c>
      <c r="F433" s="174" t="s">
        <v>629</v>
      </c>
      <c r="I433" s="134"/>
      <c r="L433" s="35"/>
      <c r="M433" s="64"/>
      <c r="N433" s="36"/>
      <c r="O433" s="36"/>
      <c r="P433" s="36"/>
      <c r="Q433" s="36"/>
      <c r="R433" s="36"/>
      <c r="S433" s="36"/>
      <c r="T433" s="65"/>
      <c r="AT433" s="18" t="s">
        <v>165</v>
      </c>
      <c r="AU433" s="18" t="s">
        <v>77</v>
      </c>
    </row>
    <row r="434" spans="2:51" s="11" customFormat="1" ht="12">
      <c r="B434" s="175"/>
      <c r="D434" s="173" t="s">
        <v>167</v>
      </c>
      <c r="E434" s="184" t="s">
        <v>19</v>
      </c>
      <c r="F434" s="185" t="s">
        <v>630</v>
      </c>
      <c r="H434" s="186">
        <v>39.654</v>
      </c>
      <c r="I434" s="180"/>
      <c r="L434" s="175"/>
      <c r="M434" s="181"/>
      <c r="N434" s="182"/>
      <c r="O434" s="182"/>
      <c r="P434" s="182"/>
      <c r="Q434" s="182"/>
      <c r="R434" s="182"/>
      <c r="S434" s="182"/>
      <c r="T434" s="183"/>
      <c r="AT434" s="184" t="s">
        <v>167</v>
      </c>
      <c r="AU434" s="184" t="s">
        <v>77</v>
      </c>
      <c r="AV434" s="11" t="s">
        <v>77</v>
      </c>
      <c r="AW434" s="11" t="s">
        <v>35</v>
      </c>
      <c r="AX434" s="11" t="s">
        <v>71</v>
      </c>
      <c r="AY434" s="184" t="s">
        <v>156</v>
      </c>
    </row>
    <row r="435" spans="2:51" s="11" customFormat="1" ht="12">
      <c r="B435" s="175"/>
      <c r="D435" s="173" t="s">
        <v>167</v>
      </c>
      <c r="E435" s="184" t="s">
        <v>19</v>
      </c>
      <c r="F435" s="185" t="s">
        <v>631</v>
      </c>
      <c r="H435" s="186">
        <v>91.82</v>
      </c>
      <c r="I435" s="180"/>
      <c r="L435" s="175"/>
      <c r="M435" s="181"/>
      <c r="N435" s="182"/>
      <c r="O435" s="182"/>
      <c r="P435" s="182"/>
      <c r="Q435" s="182"/>
      <c r="R435" s="182"/>
      <c r="S435" s="182"/>
      <c r="T435" s="183"/>
      <c r="AT435" s="184" t="s">
        <v>167</v>
      </c>
      <c r="AU435" s="184" t="s">
        <v>77</v>
      </c>
      <c r="AV435" s="11" t="s">
        <v>77</v>
      </c>
      <c r="AW435" s="11" t="s">
        <v>35</v>
      </c>
      <c r="AX435" s="11" t="s">
        <v>71</v>
      </c>
      <c r="AY435" s="184" t="s">
        <v>156</v>
      </c>
    </row>
    <row r="436" spans="2:51" s="11" customFormat="1" ht="12">
      <c r="B436" s="175"/>
      <c r="D436" s="173" t="s">
        <v>167</v>
      </c>
      <c r="E436" s="184" t="s">
        <v>19</v>
      </c>
      <c r="F436" s="185" t="s">
        <v>632</v>
      </c>
      <c r="H436" s="186">
        <v>127.42</v>
      </c>
      <c r="I436" s="180"/>
      <c r="L436" s="175"/>
      <c r="M436" s="181"/>
      <c r="N436" s="182"/>
      <c r="O436" s="182"/>
      <c r="P436" s="182"/>
      <c r="Q436" s="182"/>
      <c r="R436" s="182"/>
      <c r="S436" s="182"/>
      <c r="T436" s="183"/>
      <c r="AT436" s="184" t="s">
        <v>167</v>
      </c>
      <c r="AU436" s="184" t="s">
        <v>77</v>
      </c>
      <c r="AV436" s="11" t="s">
        <v>77</v>
      </c>
      <c r="AW436" s="11" t="s">
        <v>35</v>
      </c>
      <c r="AX436" s="11" t="s">
        <v>71</v>
      </c>
      <c r="AY436" s="184" t="s">
        <v>156</v>
      </c>
    </row>
    <row r="437" spans="2:51" s="12" customFormat="1" ht="12">
      <c r="B437" s="187"/>
      <c r="D437" s="176" t="s">
        <v>167</v>
      </c>
      <c r="E437" s="188" t="s">
        <v>19</v>
      </c>
      <c r="F437" s="189" t="s">
        <v>182</v>
      </c>
      <c r="H437" s="190">
        <v>258.894</v>
      </c>
      <c r="I437" s="191"/>
      <c r="L437" s="187"/>
      <c r="M437" s="192"/>
      <c r="N437" s="193"/>
      <c r="O437" s="193"/>
      <c r="P437" s="193"/>
      <c r="Q437" s="193"/>
      <c r="R437" s="193"/>
      <c r="S437" s="193"/>
      <c r="T437" s="194"/>
      <c r="AT437" s="195" t="s">
        <v>167</v>
      </c>
      <c r="AU437" s="195" t="s">
        <v>77</v>
      </c>
      <c r="AV437" s="12" t="s">
        <v>163</v>
      </c>
      <c r="AW437" s="12" t="s">
        <v>35</v>
      </c>
      <c r="AX437" s="12" t="s">
        <v>26</v>
      </c>
      <c r="AY437" s="195" t="s">
        <v>156</v>
      </c>
    </row>
    <row r="438" spans="2:65" s="1" customFormat="1" ht="20.25" customHeight="1">
      <c r="B438" s="160"/>
      <c r="C438" s="200" t="s">
        <v>633</v>
      </c>
      <c r="D438" s="200" t="s">
        <v>256</v>
      </c>
      <c r="E438" s="201" t="s">
        <v>634</v>
      </c>
      <c r="F438" s="202" t="s">
        <v>635</v>
      </c>
      <c r="G438" s="203" t="s">
        <v>161</v>
      </c>
      <c r="H438" s="204">
        <v>269.353</v>
      </c>
      <c r="I438" s="205"/>
      <c r="J438" s="206">
        <f>ROUND(I438*H438,2)</f>
        <v>0</v>
      </c>
      <c r="K438" s="202" t="s">
        <v>162</v>
      </c>
      <c r="L438" s="207"/>
      <c r="M438" s="208" t="s">
        <v>19</v>
      </c>
      <c r="N438" s="209" t="s">
        <v>42</v>
      </c>
      <c r="O438" s="36"/>
      <c r="P438" s="170">
        <f>O438*H438</f>
        <v>0</v>
      </c>
      <c r="Q438" s="170">
        <v>0.00322</v>
      </c>
      <c r="R438" s="170">
        <f>Q438*H438</f>
        <v>0.8673166600000001</v>
      </c>
      <c r="S438" s="170">
        <v>0</v>
      </c>
      <c r="T438" s="171">
        <f>S438*H438</f>
        <v>0</v>
      </c>
      <c r="AR438" s="18" t="s">
        <v>209</v>
      </c>
      <c r="AT438" s="18" t="s">
        <v>256</v>
      </c>
      <c r="AU438" s="18" t="s">
        <v>77</v>
      </c>
      <c r="AY438" s="18" t="s">
        <v>156</v>
      </c>
      <c r="BE438" s="172">
        <f>IF(N438="základní",J438,0)</f>
        <v>0</v>
      </c>
      <c r="BF438" s="172">
        <f>IF(N438="snížená",J438,0)</f>
        <v>0</v>
      </c>
      <c r="BG438" s="172">
        <f>IF(N438="zákl. přenesená",J438,0)</f>
        <v>0</v>
      </c>
      <c r="BH438" s="172">
        <f>IF(N438="sníž. přenesená",J438,0)</f>
        <v>0</v>
      </c>
      <c r="BI438" s="172">
        <f>IF(N438="nulová",J438,0)</f>
        <v>0</v>
      </c>
      <c r="BJ438" s="18" t="s">
        <v>26</v>
      </c>
      <c r="BK438" s="172">
        <f>ROUND(I438*H438,2)</f>
        <v>0</v>
      </c>
      <c r="BL438" s="18" t="s">
        <v>163</v>
      </c>
      <c r="BM438" s="18" t="s">
        <v>636</v>
      </c>
    </row>
    <row r="439" spans="2:47" s="1" customFormat="1" ht="36">
      <c r="B439" s="35"/>
      <c r="D439" s="173" t="s">
        <v>165</v>
      </c>
      <c r="F439" s="174" t="s">
        <v>637</v>
      </c>
      <c r="I439" s="134"/>
      <c r="L439" s="35"/>
      <c r="M439" s="64"/>
      <c r="N439" s="36"/>
      <c r="O439" s="36"/>
      <c r="P439" s="36"/>
      <c r="Q439" s="36"/>
      <c r="R439" s="36"/>
      <c r="S439" s="36"/>
      <c r="T439" s="65"/>
      <c r="AT439" s="18" t="s">
        <v>165</v>
      </c>
      <c r="AU439" s="18" t="s">
        <v>77</v>
      </c>
    </row>
    <row r="440" spans="2:47" s="1" customFormat="1" ht="24">
      <c r="B440" s="35"/>
      <c r="D440" s="173" t="s">
        <v>379</v>
      </c>
      <c r="F440" s="210" t="s">
        <v>623</v>
      </c>
      <c r="I440" s="134"/>
      <c r="L440" s="35"/>
      <c r="M440" s="64"/>
      <c r="N440" s="36"/>
      <c r="O440" s="36"/>
      <c r="P440" s="36"/>
      <c r="Q440" s="36"/>
      <c r="R440" s="36"/>
      <c r="S440" s="36"/>
      <c r="T440" s="65"/>
      <c r="AT440" s="18" t="s">
        <v>379</v>
      </c>
      <c r="AU440" s="18" t="s">
        <v>77</v>
      </c>
    </row>
    <row r="441" spans="2:51" s="11" customFormat="1" ht="12">
      <c r="B441" s="175"/>
      <c r="D441" s="173" t="s">
        <v>167</v>
      </c>
      <c r="E441" s="184" t="s">
        <v>19</v>
      </c>
      <c r="F441" s="185" t="s">
        <v>638</v>
      </c>
      <c r="H441" s="186">
        <v>264.072</v>
      </c>
      <c r="I441" s="180"/>
      <c r="L441" s="175"/>
      <c r="M441" s="181"/>
      <c r="N441" s="182"/>
      <c r="O441" s="182"/>
      <c r="P441" s="182"/>
      <c r="Q441" s="182"/>
      <c r="R441" s="182"/>
      <c r="S441" s="182"/>
      <c r="T441" s="183"/>
      <c r="AT441" s="184" t="s">
        <v>167</v>
      </c>
      <c r="AU441" s="184" t="s">
        <v>77</v>
      </c>
      <c r="AV441" s="11" t="s">
        <v>77</v>
      </c>
      <c r="AW441" s="11" t="s">
        <v>35</v>
      </c>
      <c r="AX441" s="11" t="s">
        <v>26</v>
      </c>
      <c r="AY441" s="184" t="s">
        <v>156</v>
      </c>
    </row>
    <row r="442" spans="2:51" s="11" customFormat="1" ht="12">
      <c r="B442" s="175"/>
      <c r="D442" s="176" t="s">
        <v>167</v>
      </c>
      <c r="F442" s="178" t="s">
        <v>639</v>
      </c>
      <c r="H442" s="179">
        <v>269.353</v>
      </c>
      <c r="I442" s="180"/>
      <c r="L442" s="175"/>
      <c r="M442" s="181"/>
      <c r="N442" s="182"/>
      <c r="O442" s="182"/>
      <c r="P442" s="182"/>
      <c r="Q442" s="182"/>
      <c r="R442" s="182"/>
      <c r="S442" s="182"/>
      <c r="T442" s="183"/>
      <c r="AT442" s="184" t="s">
        <v>167</v>
      </c>
      <c r="AU442" s="184" t="s">
        <v>77</v>
      </c>
      <c r="AV442" s="11" t="s">
        <v>77</v>
      </c>
      <c r="AW442" s="11" t="s">
        <v>4</v>
      </c>
      <c r="AX442" s="11" t="s">
        <v>26</v>
      </c>
      <c r="AY442" s="184" t="s">
        <v>156</v>
      </c>
    </row>
    <row r="443" spans="2:65" s="1" customFormat="1" ht="20.25" customHeight="1">
      <c r="B443" s="160"/>
      <c r="C443" s="161" t="s">
        <v>640</v>
      </c>
      <c r="D443" s="161" t="s">
        <v>158</v>
      </c>
      <c r="E443" s="162" t="s">
        <v>641</v>
      </c>
      <c r="F443" s="163" t="s">
        <v>642</v>
      </c>
      <c r="G443" s="164" t="s">
        <v>161</v>
      </c>
      <c r="H443" s="165">
        <v>242.27</v>
      </c>
      <c r="I443" s="166"/>
      <c r="J443" s="167">
        <f>ROUND(I443*H443,2)</f>
        <v>0</v>
      </c>
      <c r="K443" s="163" t="s">
        <v>162</v>
      </c>
      <c r="L443" s="35"/>
      <c r="M443" s="168" t="s">
        <v>19</v>
      </c>
      <c r="N443" s="169" t="s">
        <v>42</v>
      </c>
      <c r="O443" s="36"/>
      <c r="P443" s="170">
        <f>O443*H443</f>
        <v>0</v>
      </c>
      <c r="Q443" s="170">
        <v>0.0231</v>
      </c>
      <c r="R443" s="170">
        <f>Q443*H443</f>
        <v>5.596437</v>
      </c>
      <c r="S443" s="170">
        <v>0</v>
      </c>
      <c r="T443" s="171">
        <f>S443*H443</f>
        <v>0</v>
      </c>
      <c r="AR443" s="18" t="s">
        <v>163</v>
      </c>
      <c r="AT443" s="18" t="s">
        <v>158</v>
      </c>
      <c r="AU443" s="18" t="s">
        <v>77</v>
      </c>
      <c r="AY443" s="18" t="s">
        <v>156</v>
      </c>
      <c r="BE443" s="172">
        <f>IF(N443="základní",J443,0)</f>
        <v>0</v>
      </c>
      <c r="BF443" s="172">
        <f>IF(N443="snížená",J443,0)</f>
        <v>0</v>
      </c>
      <c r="BG443" s="172">
        <f>IF(N443="zákl. přenesená",J443,0)</f>
        <v>0</v>
      </c>
      <c r="BH443" s="172">
        <f>IF(N443="sníž. přenesená",J443,0)</f>
        <v>0</v>
      </c>
      <c r="BI443" s="172">
        <f>IF(N443="nulová",J443,0)</f>
        <v>0</v>
      </c>
      <c r="BJ443" s="18" t="s">
        <v>26</v>
      </c>
      <c r="BK443" s="172">
        <f>ROUND(I443*H443,2)</f>
        <v>0</v>
      </c>
      <c r="BL443" s="18" t="s">
        <v>163</v>
      </c>
      <c r="BM443" s="18" t="s">
        <v>643</v>
      </c>
    </row>
    <row r="444" spans="2:47" s="1" customFormat="1" ht="24">
      <c r="B444" s="35"/>
      <c r="D444" s="173" t="s">
        <v>165</v>
      </c>
      <c r="F444" s="174" t="s">
        <v>644</v>
      </c>
      <c r="I444" s="134"/>
      <c r="L444" s="35"/>
      <c r="M444" s="64"/>
      <c r="N444" s="36"/>
      <c r="O444" s="36"/>
      <c r="P444" s="36"/>
      <c r="Q444" s="36"/>
      <c r="R444" s="36"/>
      <c r="S444" s="36"/>
      <c r="T444" s="65"/>
      <c r="AT444" s="18" t="s">
        <v>165</v>
      </c>
      <c r="AU444" s="18" t="s">
        <v>77</v>
      </c>
    </row>
    <row r="445" spans="2:51" s="11" customFormat="1" ht="24">
      <c r="B445" s="175"/>
      <c r="D445" s="173" t="s">
        <v>167</v>
      </c>
      <c r="E445" s="184" t="s">
        <v>19</v>
      </c>
      <c r="F445" s="185" t="s">
        <v>645</v>
      </c>
      <c r="H445" s="186">
        <v>32.406</v>
      </c>
      <c r="I445" s="180"/>
      <c r="L445" s="175"/>
      <c r="M445" s="181"/>
      <c r="N445" s="182"/>
      <c r="O445" s="182"/>
      <c r="P445" s="182"/>
      <c r="Q445" s="182"/>
      <c r="R445" s="182"/>
      <c r="S445" s="182"/>
      <c r="T445" s="183"/>
      <c r="AT445" s="184" t="s">
        <v>167</v>
      </c>
      <c r="AU445" s="184" t="s">
        <v>77</v>
      </c>
      <c r="AV445" s="11" t="s">
        <v>77</v>
      </c>
      <c r="AW445" s="11" t="s">
        <v>35</v>
      </c>
      <c r="AX445" s="11" t="s">
        <v>71</v>
      </c>
      <c r="AY445" s="184" t="s">
        <v>156</v>
      </c>
    </row>
    <row r="446" spans="2:51" s="13" customFormat="1" ht="12">
      <c r="B446" s="211"/>
      <c r="D446" s="173" t="s">
        <v>167</v>
      </c>
      <c r="E446" s="212" t="s">
        <v>19</v>
      </c>
      <c r="F446" s="213" t="s">
        <v>646</v>
      </c>
      <c r="H446" s="214" t="s">
        <v>19</v>
      </c>
      <c r="I446" s="215"/>
      <c r="L446" s="211"/>
      <c r="M446" s="216"/>
      <c r="N446" s="217"/>
      <c r="O446" s="217"/>
      <c r="P446" s="217"/>
      <c r="Q446" s="217"/>
      <c r="R446" s="217"/>
      <c r="S446" s="217"/>
      <c r="T446" s="218"/>
      <c r="AT446" s="214" t="s">
        <v>167</v>
      </c>
      <c r="AU446" s="214" t="s">
        <v>77</v>
      </c>
      <c r="AV446" s="13" t="s">
        <v>26</v>
      </c>
      <c r="AW446" s="13" t="s">
        <v>35</v>
      </c>
      <c r="AX446" s="13" t="s">
        <v>71</v>
      </c>
      <c r="AY446" s="214" t="s">
        <v>156</v>
      </c>
    </row>
    <row r="447" spans="2:51" s="11" customFormat="1" ht="12">
      <c r="B447" s="175"/>
      <c r="D447" s="173" t="s">
        <v>167</v>
      </c>
      <c r="E447" s="184" t="s">
        <v>19</v>
      </c>
      <c r="F447" s="185" t="s">
        <v>647</v>
      </c>
      <c r="H447" s="186">
        <v>15.4</v>
      </c>
      <c r="I447" s="180"/>
      <c r="L447" s="175"/>
      <c r="M447" s="181"/>
      <c r="N447" s="182"/>
      <c r="O447" s="182"/>
      <c r="P447" s="182"/>
      <c r="Q447" s="182"/>
      <c r="R447" s="182"/>
      <c r="S447" s="182"/>
      <c r="T447" s="183"/>
      <c r="AT447" s="184" t="s">
        <v>167</v>
      </c>
      <c r="AU447" s="184" t="s">
        <v>77</v>
      </c>
      <c r="AV447" s="11" t="s">
        <v>77</v>
      </c>
      <c r="AW447" s="11" t="s">
        <v>35</v>
      </c>
      <c r="AX447" s="11" t="s">
        <v>71</v>
      </c>
      <c r="AY447" s="184" t="s">
        <v>156</v>
      </c>
    </row>
    <row r="448" spans="2:51" s="11" customFormat="1" ht="12">
      <c r="B448" s="175"/>
      <c r="D448" s="173" t="s">
        <v>167</v>
      </c>
      <c r="E448" s="184" t="s">
        <v>19</v>
      </c>
      <c r="F448" s="185" t="s">
        <v>630</v>
      </c>
      <c r="H448" s="186">
        <v>39.654</v>
      </c>
      <c r="I448" s="180"/>
      <c r="L448" s="175"/>
      <c r="M448" s="181"/>
      <c r="N448" s="182"/>
      <c r="O448" s="182"/>
      <c r="P448" s="182"/>
      <c r="Q448" s="182"/>
      <c r="R448" s="182"/>
      <c r="S448" s="182"/>
      <c r="T448" s="183"/>
      <c r="AT448" s="184" t="s">
        <v>167</v>
      </c>
      <c r="AU448" s="184" t="s">
        <v>77</v>
      </c>
      <c r="AV448" s="11" t="s">
        <v>77</v>
      </c>
      <c r="AW448" s="11" t="s">
        <v>35</v>
      </c>
      <c r="AX448" s="11" t="s">
        <v>71</v>
      </c>
      <c r="AY448" s="184" t="s">
        <v>156</v>
      </c>
    </row>
    <row r="449" spans="2:51" s="11" customFormat="1" ht="12">
      <c r="B449" s="175"/>
      <c r="D449" s="173" t="s">
        <v>167</v>
      </c>
      <c r="E449" s="184" t="s">
        <v>19</v>
      </c>
      <c r="F449" s="185" t="s">
        <v>632</v>
      </c>
      <c r="H449" s="186">
        <v>127.42</v>
      </c>
      <c r="I449" s="180"/>
      <c r="L449" s="175"/>
      <c r="M449" s="181"/>
      <c r="N449" s="182"/>
      <c r="O449" s="182"/>
      <c r="P449" s="182"/>
      <c r="Q449" s="182"/>
      <c r="R449" s="182"/>
      <c r="S449" s="182"/>
      <c r="T449" s="183"/>
      <c r="AT449" s="184" t="s">
        <v>167</v>
      </c>
      <c r="AU449" s="184" t="s">
        <v>77</v>
      </c>
      <c r="AV449" s="11" t="s">
        <v>77</v>
      </c>
      <c r="AW449" s="11" t="s">
        <v>35</v>
      </c>
      <c r="AX449" s="11" t="s">
        <v>71</v>
      </c>
      <c r="AY449" s="184" t="s">
        <v>156</v>
      </c>
    </row>
    <row r="450" spans="2:51" s="11" customFormat="1" ht="12">
      <c r="B450" s="175"/>
      <c r="D450" s="173" t="s">
        <v>167</v>
      </c>
      <c r="E450" s="184" t="s">
        <v>19</v>
      </c>
      <c r="F450" s="185" t="s">
        <v>648</v>
      </c>
      <c r="H450" s="186">
        <v>27.39</v>
      </c>
      <c r="I450" s="180"/>
      <c r="L450" s="175"/>
      <c r="M450" s="181"/>
      <c r="N450" s="182"/>
      <c r="O450" s="182"/>
      <c r="P450" s="182"/>
      <c r="Q450" s="182"/>
      <c r="R450" s="182"/>
      <c r="S450" s="182"/>
      <c r="T450" s="183"/>
      <c r="AT450" s="184" t="s">
        <v>167</v>
      </c>
      <c r="AU450" s="184" t="s">
        <v>77</v>
      </c>
      <c r="AV450" s="11" t="s">
        <v>77</v>
      </c>
      <c r="AW450" s="11" t="s">
        <v>35</v>
      </c>
      <c r="AX450" s="11" t="s">
        <v>71</v>
      </c>
      <c r="AY450" s="184" t="s">
        <v>156</v>
      </c>
    </row>
    <row r="451" spans="2:51" s="12" customFormat="1" ht="12">
      <c r="B451" s="187"/>
      <c r="D451" s="176" t="s">
        <v>167</v>
      </c>
      <c r="E451" s="188" t="s">
        <v>19</v>
      </c>
      <c r="F451" s="189" t="s">
        <v>182</v>
      </c>
      <c r="H451" s="190">
        <v>242.27</v>
      </c>
      <c r="I451" s="191"/>
      <c r="L451" s="187"/>
      <c r="M451" s="192"/>
      <c r="N451" s="193"/>
      <c r="O451" s="193"/>
      <c r="P451" s="193"/>
      <c r="Q451" s="193"/>
      <c r="R451" s="193"/>
      <c r="S451" s="193"/>
      <c r="T451" s="194"/>
      <c r="AT451" s="195" t="s">
        <v>167</v>
      </c>
      <c r="AU451" s="195" t="s">
        <v>77</v>
      </c>
      <c r="AV451" s="12" t="s">
        <v>163</v>
      </c>
      <c r="AW451" s="12" t="s">
        <v>35</v>
      </c>
      <c r="AX451" s="12" t="s">
        <v>26</v>
      </c>
      <c r="AY451" s="195" t="s">
        <v>156</v>
      </c>
    </row>
    <row r="452" spans="2:65" s="1" customFormat="1" ht="28.5" customHeight="1">
      <c r="B452" s="160"/>
      <c r="C452" s="161" t="s">
        <v>649</v>
      </c>
      <c r="D452" s="161" t="s">
        <v>158</v>
      </c>
      <c r="E452" s="162" t="s">
        <v>650</v>
      </c>
      <c r="F452" s="163" t="s">
        <v>651</v>
      </c>
      <c r="G452" s="164" t="s">
        <v>161</v>
      </c>
      <c r="H452" s="165">
        <v>319.321</v>
      </c>
      <c r="I452" s="166"/>
      <c r="J452" s="167">
        <f>ROUND(I452*H452,2)</f>
        <v>0</v>
      </c>
      <c r="K452" s="163" t="s">
        <v>162</v>
      </c>
      <c r="L452" s="35"/>
      <c r="M452" s="168" t="s">
        <v>19</v>
      </c>
      <c r="N452" s="169" t="s">
        <v>42</v>
      </c>
      <c r="O452" s="36"/>
      <c r="P452" s="170">
        <f>O452*H452</f>
        <v>0</v>
      </c>
      <c r="Q452" s="170">
        <v>0.00228</v>
      </c>
      <c r="R452" s="170">
        <f>Q452*H452</f>
        <v>0.72805188</v>
      </c>
      <c r="S452" s="170">
        <v>0</v>
      </c>
      <c r="T452" s="171">
        <f>S452*H452</f>
        <v>0</v>
      </c>
      <c r="AR452" s="18" t="s">
        <v>163</v>
      </c>
      <c r="AT452" s="18" t="s">
        <v>158</v>
      </c>
      <c r="AU452" s="18" t="s">
        <v>77</v>
      </c>
      <c r="AY452" s="18" t="s">
        <v>156</v>
      </c>
      <c r="BE452" s="172">
        <f>IF(N452="základní",J452,0)</f>
        <v>0</v>
      </c>
      <c r="BF452" s="172">
        <f>IF(N452="snížená",J452,0)</f>
        <v>0</v>
      </c>
      <c r="BG452" s="172">
        <f>IF(N452="zákl. přenesená",J452,0)</f>
        <v>0</v>
      </c>
      <c r="BH452" s="172">
        <f>IF(N452="sníž. přenesená",J452,0)</f>
        <v>0</v>
      </c>
      <c r="BI452" s="172">
        <f>IF(N452="nulová",J452,0)</f>
        <v>0</v>
      </c>
      <c r="BJ452" s="18" t="s">
        <v>26</v>
      </c>
      <c r="BK452" s="172">
        <f>ROUND(I452*H452,2)</f>
        <v>0</v>
      </c>
      <c r="BL452" s="18" t="s">
        <v>163</v>
      </c>
      <c r="BM452" s="18" t="s">
        <v>652</v>
      </c>
    </row>
    <row r="453" spans="2:47" s="1" customFormat="1" ht="24">
      <c r="B453" s="35"/>
      <c r="D453" s="173" t="s">
        <v>165</v>
      </c>
      <c r="F453" s="174" t="s">
        <v>653</v>
      </c>
      <c r="I453" s="134"/>
      <c r="L453" s="35"/>
      <c r="M453" s="64"/>
      <c r="N453" s="36"/>
      <c r="O453" s="36"/>
      <c r="P453" s="36"/>
      <c r="Q453" s="36"/>
      <c r="R453" s="36"/>
      <c r="S453" s="36"/>
      <c r="T453" s="65"/>
      <c r="AT453" s="18" t="s">
        <v>165</v>
      </c>
      <c r="AU453" s="18" t="s">
        <v>77</v>
      </c>
    </row>
    <row r="454" spans="2:51" s="11" customFormat="1" ht="12">
      <c r="B454" s="175"/>
      <c r="D454" s="173" t="s">
        <v>167</v>
      </c>
      <c r="E454" s="184" t="s">
        <v>19</v>
      </c>
      <c r="F454" s="185" t="s">
        <v>630</v>
      </c>
      <c r="H454" s="186">
        <v>39.654</v>
      </c>
      <c r="I454" s="180"/>
      <c r="L454" s="175"/>
      <c r="M454" s="181"/>
      <c r="N454" s="182"/>
      <c r="O454" s="182"/>
      <c r="P454" s="182"/>
      <c r="Q454" s="182"/>
      <c r="R454" s="182"/>
      <c r="S454" s="182"/>
      <c r="T454" s="183"/>
      <c r="AT454" s="184" t="s">
        <v>167</v>
      </c>
      <c r="AU454" s="184" t="s">
        <v>77</v>
      </c>
      <c r="AV454" s="11" t="s">
        <v>77</v>
      </c>
      <c r="AW454" s="11" t="s">
        <v>35</v>
      </c>
      <c r="AX454" s="11" t="s">
        <v>71</v>
      </c>
      <c r="AY454" s="184" t="s">
        <v>156</v>
      </c>
    </row>
    <row r="455" spans="2:51" s="11" customFormat="1" ht="12">
      <c r="B455" s="175"/>
      <c r="D455" s="173" t="s">
        <v>167</v>
      </c>
      <c r="E455" s="184" t="s">
        <v>19</v>
      </c>
      <c r="F455" s="185" t="s">
        <v>631</v>
      </c>
      <c r="H455" s="186">
        <v>91.82</v>
      </c>
      <c r="I455" s="180"/>
      <c r="L455" s="175"/>
      <c r="M455" s="181"/>
      <c r="N455" s="182"/>
      <c r="O455" s="182"/>
      <c r="P455" s="182"/>
      <c r="Q455" s="182"/>
      <c r="R455" s="182"/>
      <c r="S455" s="182"/>
      <c r="T455" s="183"/>
      <c r="AT455" s="184" t="s">
        <v>167</v>
      </c>
      <c r="AU455" s="184" t="s">
        <v>77</v>
      </c>
      <c r="AV455" s="11" t="s">
        <v>77</v>
      </c>
      <c r="AW455" s="11" t="s">
        <v>35</v>
      </c>
      <c r="AX455" s="11" t="s">
        <v>71</v>
      </c>
      <c r="AY455" s="184" t="s">
        <v>156</v>
      </c>
    </row>
    <row r="456" spans="2:51" s="11" customFormat="1" ht="12">
      <c r="B456" s="175"/>
      <c r="D456" s="173" t="s">
        <v>167</v>
      </c>
      <c r="E456" s="184" t="s">
        <v>19</v>
      </c>
      <c r="F456" s="185" t="s">
        <v>632</v>
      </c>
      <c r="H456" s="186">
        <v>127.42</v>
      </c>
      <c r="I456" s="180"/>
      <c r="L456" s="175"/>
      <c r="M456" s="181"/>
      <c r="N456" s="182"/>
      <c r="O456" s="182"/>
      <c r="P456" s="182"/>
      <c r="Q456" s="182"/>
      <c r="R456" s="182"/>
      <c r="S456" s="182"/>
      <c r="T456" s="183"/>
      <c r="AT456" s="184" t="s">
        <v>167</v>
      </c>
      <c r="AU456" s="184" t="s">
        <v>77</v>
      </c>
      <c r="AV456" s="11" t="s">
        <v>77</v>
      </c>
      <c r="AW456" s="11" t="s">
        <v>35</v>
      </c>
      <c r="AX456" s="11" t="s">
        <v>71</v>
      </c>
      <c r="AY456" s="184" t="s">
        <v>156</v>
      </c>
    </row>
    <row r="457" spans="2:51" s="11" customFormat="1" ht="12">
      <c r="B457" s="175"/>
      <c r="D457" s="173" t="s">
        <v>167</v>
      </c>
      <c r="E457" s="184" t="s">
        <v>19</v>
      </c>
      <c r="F457" s="185" t="s">
        <v>654</v>
      </c>
      <c r="H457" s="186">
        <v>13.3</v>
      </c>
      <c r="I457" s="180"/>
      <c r="L457" s="175"/>
      <c r="M457" s="181"/>
      <c r="N457" s="182"/>
      <c r="O457" s="182"/>
      <c r="P457" s="182"/>
      <c r="Q457" s="182"/>
      <c r="R457" s="182"/>
      <c r="S457" s="182"/>
      <c r="T457" s="183"/>
      <c r="AT457" s="184" t="s">
        <v>167</v>
      </c>
      <c r="AU457" s="184" t="s">
        <v>77</v>
      </c>
      <c r="AV457" s="11" t="s">
        <v>77</v>
      </c>
      <c r="AW457" s="11" t="s">
        <v>35</v>
      </c>
      <c r="AX457" s="11" t="s">
        <v>71</v>
      </c>
      <c r="AY457" s="184" t="s">
        <v>156</v>
      </c>
    </row>
    <row r="458" spans="2:51" s="11" customFormat="1" ht="36">
      <c r="B458" s="175"/>
      <c r="D458" s="173" t="s">
        <v>167</v>
      </c>
      <c r="E458" s="184" t="s">
        <v>19</v>
      </c>
      <c r="F458" s="185" t="s">
        <v>604</v>
      </c>
      <c r="H458" s="186">
        <v>19.737</v>
      </c>
      <c r="I458" s="180"/>
      <c r="L458" s="175"/>
      <c r="M458" s="181"/>
      <c r="N458" s="182"/>
      <c r="O458" s="182"/>
      <c r="P458" s="182"/>
      <c r="Q458" s="182"/>
      <c r="R458" s="182"/>
      <c r="S458" s="182"/>
      <c r="T458" s="183"/>
      <c r="AT458" s="184" t="s">
        <v>167</v>
      </c>
      <c r="AU458" s="184" t="s">
        <v>77</v>
      </c>
      <c r="AV458" s="11" t="s">
        <v>77</v>
      </c>
      <c r="AW458" s="11" t="s">
        <v>35</v>
      </c>
      <c r="AX458" s="11" t="s">
        <v>71</v>
      </c>
      <c r="AY458" s="184" t="s">
        <v>156</v>
      </c>
    </row>
    <row r="459" spans="2:51" s="11" customFormat="1" ht="12">
      <c r="B459" s="175"/>
      <c r="D459" s="173" t="s">
        <v>167</v>
      </c>
      <c r="E459" s="184" t="s">
        <v>19</v>
      </c>
      <c r="F459" s="185" t="s">
        <v>648</v>
      </c>
      <c r="H459" s="186">
        <v>27.39</v>
      </c>
      <c r="I459" s="180"/>
      <c r="L459" s="175"/>
      <c r="M459" s="181"/>
      <c r="N459" s="182"/>
      <c r="O459" s="182"/>
      <c r="P459" s="182"/>
      <c r="Q459" s="182"/>
      <c r="R459" s="182"/>
      <c r="S459" s="182"/>
      <c r="T459" s="183"/>
      <c r="AT459" s="184" t="s">
        <v>167</v>
      </c>
      <c r="AU459" s="184" t="s">
        <v>77</v>
      </c>
      <c r="AV459" s="11" t="s">
        <v>77</v>
      </c>
      <c r="AW459" s="11" t="s">
        <v>35</v>
      </c>
      <c r="AX459" s="11" t="s">
        <v>71</v>
      </c>
      <c r="AY459" s="184" t="s">
        <v>156</v>
      </c>
    </row>
    <row r="460" spans="2:51" s="12" customFormat="1" ht="12">
      <c r="B460" s="187"/>
      <c r="D460" s="176" t="s">
        <v>167</v>
      </c>
      <c r="E460" s="188" t="s">
        <v>19</v>
      </c>
      <c r="F460" s="189" t="s">
        <v>182</v>
      </c>
      <c r="H460" s="190">
        <v>319.321</v>
      </c>
      <c r="I460" s="191"/>
      <c r="L460" s="187"/>
      <c r="M460" s="192"/>
      <c r="N460" s="193"/>
      <c r="O460" s="193"/>
      <c r="P460" s="193"/>
      <c r="Q460" s="193"/>
      <c r="R460" s="193"/>
      <c r="S460" s="193"/>
      <c r="T460" s="194"/>
      <c r="AT460" s="195" t="s">
        <v>167</v>
      </c>
      <c r="AU460" s="195" t="s">
        <v>77</v>
      </c>
      <c r="AV460" s="12" t="s">
        <v>163</v>
      </c>
      <c r="AW460" s="12" t="s">
        <v>35</v>
      </c>
      <c r="AX460" s="12" t="s">
        <v>26</v>
      </c>
      <c r="AY460" s="195" t="s">
        <v>156</v>
      </c>
    </row>
    <row r="461" spans="2:65" s="1" customFormat="1" ht="28.5" customHeight="1">
      <c r="B461" s="160"/>
      <c r="C461" s="161" t="s">
        <v>655</v>
      </c>
      <c r="D461" s="161" t="s">
        <v>158</v>
      </c>
      <c r="E461" s="162" t="s">
        <v>656</v>
      </c>
      <c r="F461" s="163" t="s">
        <v>657</v>
      </c>
      <c r="G461" s="164" t="s">
        <v>161</v>
      </c>
      <c r="H461" s="165">
        <v>42.822</v>
      </c>
      <c r="I461" s="166"/>
      <c r="J461" s="167">
        <f>ROUND(I461*H461,2)</f>
        <v>0</v>
      </c>
      <c r="K461" s="163" t="s">
        <v>162</v>
      </c>
      <c r="L461" s="35"/>
      <c r="M461" s="168" t="s">
        <v>19</v>
      </c>
      <c r="N461" s="169" t="s">
        <v>42</v>
      </c>
      <c r="O461" s="36"/>
      <c r="P461" s="170">
        <f>O461*H461</f>
        <v>0</v>
      </c>
      <c r="Q461" s="170">
        <v>0.00628</v>
      </c>
      <c r="R461" s="170">
        <f>Q461*H461</f>
        <v>0.26892216</v>
      </c>
      <c r="S461" s="170">
        <v>0</v>
      </c>
      <c r="T461" s="171">
        <f>S461*H461</f>
        <v>0</v>
      </c>
      <c r="AR461" s="18" t="s">
        <v>163</v>
      </c>
      <c r="AT461" s="18" t="s">
        <v>158</v>
      </c>
      <c r="AU461" s="18" t="s">
        <v>77</v>
      </c>
      <c r="AY461" s="18" t="s">
        <v>156</v>
      </c>
      <c r="BE461" s="172">
        <f>IF(N461="základní",J461,0)</f>
        <v>0</v>
      </c>
      <c r="BF461" s="172">
        <f>IF(N461="snížená",J461,0)</f>
        <v>0</v>
      </c>
      <c r="BG461" s="172">
        <f>IF(N461="zákl. přenesená",J461,0)</f>
        <v>0</v>
      </c>
      <c r="BH461" s="172">
        <f>IF(N461="sníž. přenesená",J461,0)</f>
        <v>0</v>
      </c>
      <c r="BI461" s="172">
        <f>IF(N461="nulová",J461,0)</f>
        <v>0</v>
      </c>
      <c r="BJ461" s="18" t="s">
        <v>26</v>
      </c>
      <c r="BK461" s="172">
        <f>ROUND(I461*H461,2)</f>
        <v>0</v>
      </c>
      <c r="BL461" s="18" t="s">
        <v>163</v>
      </c>
      <c r="BM461" s="18" t="s">
        <v>658</v>
      </c>
    </row>
    <row r="462" spans="2:47" s="1" customFormat="1" ht="24">
      <c r="B462" s="35"/>
      <c r="D462" s="173" t="s">
        <v>165</v>
      </c>
      <c r="F462" s="174" t="s">
        <v>659</v>
      </c>
      <c r="I462" s="134"/>
      <c r="L462" s="35"/>
      <c r="M462" s="64"/>
      <c r="N462" s="36"/>
      <c r="O462" s="36"/>
      <c r="P462" s="36"/>
      <c r="Q462" s="36"/>
      <c r="R462" s="36"/>
      <c r="S462" s="36"/>
      <c r="T462" s="65"/>
      <c r="AT462" s="18" t="s">
        <v>165</v>
      </c>
      <c r="AU462" s="18" t="s">
        <v>77</v>
      </c>
    </row>
    <row r="463" spans="2:51" s="11" customFormat="1" ht="24">
      <c r="B463" s="175"/>
      <c r="D463" s="173" t="s">
        <v>167</v>
      </c>
      <c r="E463" s="184" t="s">
        <v>19</v>
      </c>
      <c r="F463" s="185" t="s">
        <v>660</v>
      </c>
      <c r="H463" s="186">
        <v>40.722</v>
      </c>
      <c r="I463" s="180"/>
      <c r="L463" s="175"/>
      <c r="M463" s="181"/>
      <c r="N463" s="182"/>
      <c r="O463" s="182"/>
      <c r="P463" s="182"/>
      <c r="Q463" s="182"/>
      <c r="R463" s="182"/>
      <c r="S463" s="182"/>
      <c r="T463" s="183"/>
      <c r="AT463" s="184" t="s">
        <v>167</v>
      </c>
      <c r="AU463" s="184" t="s">
        <v>77</v>
      </c>
      <c r="AV463" s="11" t="s">
        <v>77</v>
      </c>
      <c r="AW463" s="11" t="s">
        <v>35</v>
      </c>
      <c r="AX463" s="11" t="s">
        <v>71</v>
      </c>
      <c r="AY463" s="184" t="s">
        <v>156</v>
      </c>
    </row>
    <row r="464" spans="2:51" s="11" customFormat="1" ht="12">
      <c r="B464" s="175"/>
      <c r="D464" s="173" t="s">
        <v>167</v>
      </c>
      <c r="E464" s="184" t="s">
        <v>19</v>
      </c>
      <c r="F464" s="185" t="s">
        <v>661</v>
      </c>
      <c r="H464" s="186">
        <v>2.1</v>
      </c>
      <c r="I464" s="180"/>
      <c r="L464" s="175"/>
      <c r="M464" s="181"/>
      <c r="N464" s="182"/>
      <c r="O464" s="182"/>
      <c r="P464" s="182"/>
      <c r="Q464" s="182"/>
      <c r="R464" s="182"/>
      <c r="S464" s="182"/>
      <c r="T464" s="183"/>
      <c r="AT464" s="184" t="s">
        <v>167</v>
      </c>
      <c r="AU464" s="184" t="s">
        <v>77</v>
      </c>
      <c r="AV464" s="11" t="s">
        <v>77</v>
      </c>
      <c r="AW464" s="11" t="s">
        <v>35</v>
      </c>
      <c r="AX464" s="11" t="s">
        <v>71</v>
      </c>
      <c r="AY464" s="184" t="s">
        <v>156</v>
      </c>
    </row>
    <row r="465" spans="2:51" s="12" customFormat="1" ht="12">
      <c r="B465" s="187"/>
      <c r="D465" s="176" t="s">
        <v>167</v>
      </c>
      <c r="E465" s="188" t="s">
        <v>19</v>
      </c>
      <c r="F465" s="189" t="s">
        <v>182</v>
      </c>
      <c r="H465" s="190">
        <v>42.822</v>
      </c>
      <c r="I465" s="191"/>
      <c r="L465" s="187"/>
      <c r="M465" s="192"/>
      <c r="N465" s="193"/>
      <c r="O465" s="193"/>
      <c r="P465" s="193"/>
      <c r="Q465" s="193"/>
      <c r="R465" s="193"/>
      <c r="S465" s="193"/>
      <c r="T465" s="194"/>
      <c r="AT465" s="195" t="s">
        <v>167</v>
      </c>
      <c r="AU465" s="195" t="s">
        <v>77</v>
      </c>
      <c r="AV465" s="12" t="s">
        <v>163</v>
      </c>
      <c r="AW465" s="12" t="s">
        <v>35</v>
      </c>
      <c r="AX465" s="12" t="s">
        <v>26</v>
      </c>
      <c r="AY465" s="195" t="s">
        <v>156</v>
      </c>
    </row>
    <row r="466" spans="2:65" s="1" customFormat="1" ht="20.25" customHeight="1">
      <c r="B466" s="160"/>
      <c r="C466" s="161" t="s">
        <v>662</v>
      </c>
      <c r="D466" s="161" t="s">
        <v>158</v>
      </c>
      <c r="E466" s="162" t="s">
        <v>663</v>
      </c>
      <c r="F466" s="163" t="s">
        <v>664</v>
      </c>
      <c r="G466" s="164" t="s">
        <v>161</v>
      </c>
      <c r="H466" s="165">
        <v>334.753</v>
      </c>
      <c r="I466" s="166"/>
      <c r="J466" s="167">
        <f>ROUND(I466*H466,2)</f>
        <v>0</v>
      </c>
      <c r="K466" s="163" t="s">
        <v>162</v>
      </c>
      <c r="L466" s="35"/>
      <c r="M466" s="168" t="s">
        <v>19</v>
      </c>
      <c r="N466" s="169" t="s">
        <v>42</v>
      </c>
      <c r="O466" s="36"/>
      <c r="P466" s="170">
        <f>O466*H466</f>
        <v>0</v>
      </c>
      <c r="Q466" s="170">
        <v>0</v>
      </c>
      <c r="R466" s="170">
        <f>Q466*H466</f>
        <v>0</v>
      </c>
      <c r="S466" s="170">
        <v>0</v>
      </c>
      <c r="T466" s="171">
        <f>S466*H466</f>
        <v>0</v>
      </c>
      <c r="AR466" s="18" t="s">
        <v>163</v>
      </c>
      <c r="AT466" s="18" t="s">
        <v>158</v>
      </c>
      <c r="AU466" s="18" t="s">
        <v>77</v>
      </c>
      <c r="AY466" s="18" t="s">
        <v>156</v>
      </c>
      <c r="BE466" s="172">
        <f>IF(N466="základní",J466,0)</f>
        <v>0</v>
      </c>
      <c r="BF466" s="172">
        <f>IF(N466="snížená",J466,0)</f>
        <v>0</v>
      </c>
      <c r="BG466" s="172">
        <f>IF(N466="zákl. přenesená",J466,0)</f>
        <v>0</v>
      </c>
      <c r="BH466" s="172">
        <f>IF(N466="sníž. přenesená",J466,0)</f>
        <v>0</v>
      </c>
      <c r="BI466" s="172">
        <f>IF(N466="nulová",J466,0)</f>
        <v>0</v>
      </c>
      <c r="BJ466" s="18" t="s">
        <v>26</v>
      </c>
      <c r="BK466" s="172">
        <f>ROUND(I466*H466,2)</f>
        <v>0</v>
      </c>
      <c r="BL466" s="18" t="s">
        <v>163</v>
      </c>
      <c r="BM466" s="18" t="s">
        <v>665</v>
      </c>
    </row>
    <row r="467" spans="2:47" s="1" customFormat="1" ht="12">
      <c r="B467" s="35"/>
      <c r="D467" s="173" t="s">
        <v>165</v>
      </c>
      <c r="F467" s="174" t="s">
        <v>666</v>
      </c>
      <c r="I467" s="134"/>
      <c r="L467" s="35"/>
      <c r="M467" s="64"/>
      <c r="N467" s="36"/>
      <c r="O467" s="36"/>
      <c r="P467" s="36"/>
      <c r="Q467" s="36"/>
      <c r="R467" s="36"/>
      <c r="S467" s="36"/>
      <c r="T467" s="65"/>
      <c r="AT467" s="18" t="s">
        <v>165</v>
      </c>
      <c r="AU467" s="18" t="s">
        <v>77</v>
      </c>
    </row>
    <row r="468" spans="2:51" s="11" customFormat="1" ht="12">
      <c r="B468" s="175"/>
      <c r="D468" s="173" t="s">
        <v>167</v>
      </c>
      <c r="E468" s="184" t="s">
        <v>19</v>
      </c>
      <c r="F468" s="185" t="s">
        <v>630</v>
      </c>
      <c r="H468" s="186">
        <v>39.654</v>
      </c>
      <c r="I468" s="180"/>
      <c r="L468" s="175"/>
      <c r="M468" s="181"/>
      <c r="N468" s="182"/>
      <c r="O468" s="182"/>
      <c r="P468" s="182"/>
      <c r="Q468" s="182"/>
      <c r="R468" s="182"/>
      <c r="S468" s="182"/>
      <c r="T468" s="183"/>
      <c r="AT468" s="184" t="s">
        <v>167</v>
      </c>
      <c r="AU468" s="184" t="s">
        <v>77</v>
      </c>
      <c r="AV468" s="11" t="s">
        <v>77</v>
      </c>
      <c r="AW468" s="11" t="s">
        <v>35</v>
      </c>
      <c r="AX468" s="11" t="s">
        <v>71</v>
      </c>
      <c r="AY468" s="184" t="s">
        <v>156</v>
      </c>
    </row>
    <row r="469" spans="2:51" s="11" customFormat="1" ht="12">
      <c r="B469" s="175"/>
      <c r="D469" s="173" t="s">
        <v>167</v>
      </c>
      <c r="E469" s="184" t="s">
        <v>19</v>
      </c>
      <c r="F469" s="185" t="s">
        <v>631</v>
      </c>
      <c r="H469" s="186">
        <v>91.82</v>
      </c>
      <c r="I469" s="180"/>
      <c r="L469" s="175"/>
      <c r="M469" s="181"/>
      <c r="N469" s="182"/>
      <c r="O469" s="182"/>
      <c r="P469" s="182"/>
      <c r="Q469" s="182"/>
      <c r="R469" s="182"/>
      <c r="S469" s="182"/>
      <c r="T469" s="183"/>
      <c r="AT469" s="184" t="s">
        <v>167</v>
      </c>
      <c r="AU469" s="184" t="s">
        <v>77</v>
      </c>
      <c r="AV469" s="11" t="s">
        <v>77</v>
      </c>
      <c r="AW469" s="11" t="s">
        <v>35</v>
      </c>
      <c r="AX469" s="11" t="s">
        <v>71</v>
      </c>
      <c r="AY469" s="184" t="s">
        <v>156</v>
      </c>
    </row>
    <row r="470" spans="2:51" s="11" customFormat="1" ht="12">
      <c r="B470" s="175"/>
      <c r="D470" s="173" t="s">
        <v>167</v>
      </c>
      <c r="E470" s="184" t="s">
        <v>19</v>
      </c>
      <c r="F470" s="185" t="s">
        <v>632</v>
      </c>
      <c r="H470" s="186">
        <v>127.42</v>
      </c>
      <c r="I470" s="180"/>
      <c r="L470" s="175"/>
      <c r="M470" s="181"/>
      <c r="N470" s="182"/>
      <c r="O470" s="182"/>
      <c r="P470" s="182"/>
      <c r="Q470" s="182"/>
      <c r="R470" s="182"/>
      <c r="S470" s="182"/>
      <c r="T470" s="183"/>
      <c r="AT470" s="184" t="s">
        <v>167</v>
      </c>
      <c r="AU470" s="184" t="s">
        <v>77</v>
      </c>
      <c r="AV470" s="11" t="s">
        <v>77</v>
      </c>
      <c r="AW470" s="11" t="s">
        <v>35</v>
      </c>
      <c r="AX470" s="11" t="s">
        <v>71</v>
      </c>
      <c r="AY470" s="184" t="s">
        <v>156</v>
      </c>
    </row>
    <row r="471" spans="2:51" s="11" customFormat="1" ht="12">
      <c r="B471" s="175"/>
      <c r="D471" s="173" t="s">
        <v>167</v>
      </c>
      <c r="E471" s="184" t="s">
        <v>19</v>
      </c>
      <c r="F471" s="185" t="s">
        <v>654</v>
      </c>
      <c r="H471" s="186">
        <v>13.3</v>
      </c>
      <c r="I471" s="180"/>
      <c r="L471" s="175"/>
      <c r="M471" s="181"/>
      <c r="N471" s="182"/>
      <c r="O471" s="182"/>
      <c r="P471" s="182"/>
      <c r="Q471" s="182"/>
      <c r="R471" s="182"/>
      <c r="S471" s="182"/>
      <c r="T471" s="183"/>
      <c r="AT471" s="184" t="s">
        <v>167</v>
      </c>
      <c r="AU471" s="184" t="s">
        <v>77</v>
      </c>
      <c r="AV471" s="11" t="s">
        <v>77</v>
      </c>
      <c r="AW471" s="11" t="s">
        <v>35</v>
      </c>
      <c r="AX471" s="11" t="s">
        <v>71</v>
      </c>
      <c r="AY471" s="184" t="s">
        <v>156</v>
      </c>
    </row>
    <row r="472" spans="2:51" s="11" customFormat="1" ht="36">
      <c r="B472" s="175"/>
      <c r="D472" s="173" t="s">
        <v>167</v>
      </c>
      <c r="E472" s="184" t="s">
        <v>19</v>
      </c>
      <c r="F472" s="185" t="s">
        <v>604</v>
      </c>
      <c r="H472" s="186">
        <v>19.737</v>
      </c>
      <c r="I472" s="180"/>
      <c r="L472" s="175"/>
      <c r="M472" s="181"/>
      <c r="N472" s="182"/>
      <c r="O472" s="182"/>
      <c r="P472" s="182"/>
      <c r="Q472" s="182"/>
      <c r="R472" s="182"/>
      <c r="S472" s="182"/>
      <c r="T472" s="183"/>
      <c r="AT472" s="184" t="s">
        <v>167</v>
      </c>
      <c r="AU472" s="184" t="s">
        <v>77</v>
      </c>
      <c r="AV472" s="11" t="s">
        <v>77</v>
      </c>
      <c r="AW472" s="11" t="s">
        <v>35</v>
      </c>
      <c r="AX472" s="11" t="s">
        <v>71</v>
      </c>
      <c r="AY472" s="184" t="s">
        <v>156</v>
      </c>
    </row>
    <row r="473" spans="2:51" s="11" customFormat="1" ht="24">
      <c r="B473" s="175"/>
      <c r="D473" s="173" t="s">
        <v>167</v>
      </c>
      <c r="E473" s="184" t="s">
        <v>19</v>
      </c>
      <c r="F473" s="185" t="s">
        <v>660</v>
      </c>
      <c r="H473" s="186">
        <v>40.722</v>
      </c>
      <c r="I473" s="180"/>
      <c r="L473" s="175"/>
      <c r="M473" s="181"/>
      <c r="N473" s="182"/>
      <c r="O473" s="182"/>
      <c r="P473" s="182"/>
      <c r="Q473" s="182"/>
      <c r="R473" s="182"/>
      <c r="S473" s="182"/>
      <c r="T473" s="183"/>
      <c r="AT473" s="184" t="s">
        <v>167</v>
      </c>
      <c r="AU473" s="184" t="s">
        <v>77</v>
      </c>
      <c r="AV473" s="11" t="s">
        <v>77</v>
      </c>
      <c r="AW473" s="11" t="s">
        <v>35</v>
      </c>
      <c r="AX473" s="11" t="s">
        <v>71</v>
      </c>
      <c r="AY473" s="184" t="s">
        <v>156</v>
      </c>
    </row>
    <row r="474" spans="2:51" s="11" customFormat="1" ht="12">
      <c r="B474" s="175"/>
      <c r="D474" s="173" t="s">
        <v>167</v>
      </c>
      <c r="E474" s="184" t="s">
        <v>19</v>
      </c>
      <c r="F474" s="185" t="s">
        <v>661</v>
      </c>
      <c r="H474" s="186">
        <v>2.1</v>
      </c>
      <c r="I474" s="180"/>
      <c r="L474" s="175"/>
      <c r="M474" s="181"/>
      <c r="N474" s="182"/>
      <c r="O474" s="182"/>
      <c r="P474" s="182"/>
      <c r="Q474" s="182"/>
      <c r="R474" s="182"/>
      <c r="S474" s="182"/>
      <c r="T474" s="183"/>
      <c r="AT474" s="184" t="s">
        <v>167</v>
      </c>
      <c r="AU474" s="184" t="s">
        <v>77</v>
      </c>
      <c r="AV474" s="11" t="s">
        <v>77</v>
      </c>
      <c r="AW474" s="11" t="s">
        <v>35</v>
      </c>
      <c r="AX474" s="11" t="s">
        <v>71</v>
      </c>
      <c r="AY474" s="184" t="s">
        <v>156</v>
      </c>
    </row>
    <row r="475" spans="2:51" s="12" customFormat="1" ht="12">
      <c r="B475" s="187"/>
      <c r="D475" s="176" t="s">
        <v>167</v>
      </c>
      <c r="E475" s="188" t="s">
        <v>19</v>
      </c>
      <c r="F475" s="189" t="s">
        <v>182</v>
      </c>
      <c r="H475" s="190">
        <v>334.753</v>
      </c>
      <c r="I475" s="191"/>
      <c r="L475" s="187"/>
      <c r="M475" s="192"/>
      <c r="N475" s="193"/>
      <c r="O475" s="193"/>
      <c r="P475" s="193"/>
      <c r="Q475" s="193"/>
      <c r="R475" s="193"/>
      <c r="S475" s="193"/>
      <c r="T475" s="194"/>
      <c r="AT475" s="195" t="s">
        <v>167</v>
      </c>
      <c r="AU475" s="195" t="s">
        <v>77</v>
      </c>
      <c r="AV475" s="12" t="s">
        <v>163</v>
      </c>
      <c r="AW475" s="12" t="s">
        <v>35</v>
      </c>
      <c r="AX475" s="12" t="s">
        <v>26</v>
      </c>
      <c r="AY475" s="195" t="s">
        <v>156</v>
      </c>
    </row>
    <row r="476" spans="2:65" s="1" customFormat="1" ht="20.25" customHeight="1">
      <c r="B476" s="160"/>
      <c r="C476" s="161" t="s">
        <v>667</v>
      </c>
      <c r="D476" s="161" t="s">
        <v>158</v>
      </c>
      <c r="E476" s="162" t="s">
        <v>668</v>
      </c>
      <c r="F476" s="163" t="s">
        <v>669</v>
      </c>
      <c r="G476" s="164" t="s">
        <v>185</v>
      </c>
      <c r="H476" s="165">
        <v>2.357</v>
      </c>
      <c r="I476" s="166"/>
      <c r="J476" s="167">
        <f>ROUND(I476*H476,2)</f>
        <v>0</v>
      </c>
      <c r="K476" s="163" t="s">
        <v>162</v>
      </c>
      <c r="L476" s="35"/>
      <c r="M476" s="168" t="s">
        <v>19</v>
      </c>
      <c r="N476" s="169" t="s">
        <v>42</v>
      </c>
      <c r="O476" s="36"/>
      <c r="P476" s="170">
        <f>O476*H476</f>
        <v>0</v>
      </c>
      <c r="Q476" s="170">
        <v>2.45329</v>
      </c>
      <c r="R476" s="170">
        <f>Q476*H476</f>
        <v>5.782404530000001</v>
      </c>
      <c r="S476" s="170">
        <v>0</v>
      </c>
      <c r="T476" s="171">
        <f>S476*H476</f>
        <v>0</v>
      </c>
      <c r="AR476" s="18" t="s">
        <v>163</v>
      </c>
      <c r="AT476" s="18" t="s">
        <v>158</v>
      </c>
      <c r="AU476" s="18" t="s">
        <v>77</v>
      </c>
      <c r="AY476" s="18" t="s">
        <v>156</v>
      </c>
      <c r="BE476" s="172">
        <f>IF(N476="základní",J476,0)</f>
        <v>0</v>
      </c>
      <c r="BF476" s="172">
        <f>IF(N476="snížená",J476,0)</f>
        <v>0</v>
      </c>
      <c r="BG476" s="172">
        <f>IF(N476="zákl. přenesená",J476,0)</f>
        <v>0</v>
      </c>
      <c r="BH476" s="172">
        <f>IF(N476="sníž. přenesená",J476,0)</f>
        <v>0</v>
      </c>
      <c r="BI476" s="172">
        <f>IF(N476="nulová",J476,0)</f>
        <v>0</v>
      </c>
      <c r="BJ476" s="18" t="s">
        <v>26</v>
      </c>
      <c r="BK476" s="172">
        <f>ROUND(I476*H476,2)</f>
        <v>0</v>
      </c>
      <c r="BL476" s="18" t="s">
        <v>163</v>
      </c>
      <c r="BM476" s="18" t="s">
        <v>670</v>
      </c>
    </row>
    <row r="477" spans="2:47" s="1" customFormat="1" ht="12">
      <c r="B477" s="35"/>
      <c r="D477" s="173" t="s">
        <v>165</v>
      </c>
      <c r="F477" s="174" t="s">
        <v>671</v>
      </c>
      <c r="I477" s="134"/>
      <c r="L477" s="35"/>
      <c r="M477" s="64"/>
      <c r="N477" s="36"/>
      <c r="O477" s="36"/>
      <c r="P477" s="36"/>
      <c r="Q477" s="36"/>
      <c r="R477" s="36"/>
      <c r="S477" s="36"/>
      <c r="T477" s="65"/>
      <c r="AT477" s="18" t="s">
        <v>165</v>
      </c>
      <c r="AU477" s="18" t="s">
        <v>77</v>
      </c>
    </row>
    <row r="478" spans="2:51" s="11" customFormat="1" ht="24">
      <c r="B478" s="175"/>
      <c r="D478" s="176" t="s">
        <v>167</v>
      </c>
      <c r="E478" s="177" t="s">
        <v>19</v>
      </c>
      <c r="F478" s="178" t="s">
        <v>672</v>
      </c>
      <c r="H478" s="179">
        <v>2.357</v>
      </c>
      <c r="I478" s="180"/>
      <c r="L478" s="175"/>
      <c r="M478" s="181"/>
      <c r="N478" s="182"/>
      <c r="O478" s="182"/>
      <c r="P478" s="182"/>
      <c r="Q478" s="182"/>
      <c r="R478" s="182"/>
      <c r="S478" s="182"/>
      <c r="T478" s="183"/>
      <c r="AT478" s="184" t="s">
        <v>167</v>
      </c>
      <c r="AU478" s="184" t="s">
        <v>77</v>
      </c>
      <c r="AV478" s="11" t="s">
        <v>77</v>
      </c>
      <c r="AW478" s="11" t="s">
        <v>35</v>
      </c>
      <c r="AX478" s="11" t="s">
        <v>26</v>
      </c>
      <c r="AY478" s="184" t="s">
        <v>156</v>
      </c>
    </row>
    <row r="479" spans="2:65" s="1" customFormat="1" ht="20.25" customHeight="1">
      <c r="B479" s="160"/>
      <c r="C479" s="161" t="s">
        <v>673</v>
      </c>
      <c r="D479" s="161" t="s">
        <v>158</v>
      </c>
      <c r="E479" s="162" t="s">
        <v>674</v>
      </c>
      <c r="F479" s="163" t="s">
        <v>675</v>
      </c>
      <c r="G479" s="164" t="s">
        <v>185</v>
      </c>
      <c r="H479" s="165">
        <v>2.778</v>
      </c>
      <c r="I479" s="166"/>
      <c r="J479" s="167">
        <f>ROUND(I479*H479,2)</f>
        <v>0</v>
      </c>
      <c r="K479" s="163" t="s">
        <v>162</v>
      </c>
      <c r="L479" s="35"/>
      <c r="M479" s="168" t="s">
        <v>19</v>
      </c>
      <c r="N479" s="169" t="s">
        <v>42</v>
      </c>
      <c r="O479" s="36"/>
      <c r="P479" s="170">
        <f>O479*H479</f>
        <v>0</v>
      </c>
      <c r="Q479" s="170">
        <v>2.25634</v>
      </c>
      <c r="R479" s="170">
        <f>Q479*H479</f>
        <v>6.26811252</v>
      </c>
      <c r="S479" s="170">
        <v>0</v>
      </c>
      <c r="T479" s="171">
        <f>S479*H479</f>
        <v>0</v>
      </c>
      <c r="AR479" s="18" t="s">
        <v>163</v>
      </c>
      <c r="AT479" s="18" t="s">
        <v>158</v>
      </c>
      <c r="AU479" s="18" t="s">
        <v>77</v>
      </c>
      <c r="AY479" s="18" t="s">
        <v>156</v>
      </c>
      <c r="BE479" s="172">
        <f>IF(N479="základní",J479,0)</f>
        <v>0</v>
      </c>
      <c r="BF479" s="172">
        <f>IF(N479="snížená",J479,0)</f>
        <v>0</v>
      </c>
      <c r="BG479" s="172">
        <f>IF(N479="zákl. přenesená",J479,0)</f>
        <v>0</v>
      </c>
      <c r="BH479" s="172">
        <f>IF(N479="sníž. přenesená",J479,0)</f>
        <v>0</v>
      </c>
      <c r="BI479" s="172">
        <f>IF(N479="nulová",J479,0)</f>
        <v>0</v>
      </c>
      <c r="BJ479" s="18" t="s">
        <v>26</v>
      </c>
      <c r="BK479" s="172">
        <f>ROUND(I479*H479,2)</f>
        <v>0</v>
      </c>
      <c r="BL479" s="18" t="s">
        <v>163</v>
      </c>
      <c r="BM479" s="18" t="s">
        <v>676</v>
      </c>
    </row>
    <row r="480" spans="2:47" s="1" customFormat="1" ht="12">
      <c r="B480" s="35"/>
      <c r="D480" s="173" t="s">
        <v>165</v>
      </c>
      <c r="F480" s="174" t="s">
        <v>677</v>
      </c>
      <c r="I480" s="134"/>
      <c r="L480" s="35"/>
      <c r="M480" s="64"/>
      <c r="N480" s="36"/>
      <c r="O480" s="36"/>
      <c r="P480" s="36"/>
      <c r="Q480" s="36"/>
      <c r="R480" s="36"/>
      <c r="S480" s="36"/>
      <c r="T480" s="65"/>
      <c r="AT480" s="18" t="s">
        <v>165</v>
      </c>
      <c r="AU480" s="18" t="s">
        <v>77</v>
      </c>
    </row>
    <row r="481" spans="2:51" s="11" customFormat="1" ht="12">
      <c r="B481" s="175"/>
      <c r="D481" s="176" t="s">
        <v>167</v>
      </c>
      <c r="E481" s="177" t="s">
        <v>19</v>
      </c>
      <c r="F481" s="178" t="s">
        <v>678</v>
      </c>
      <c r="H481" s="179">
        <v>2.778</v>
      </c>
      <c r="I481" s="180"/>
      <c r="L481" s="175"/>
      <c r="M481" s="181"/>
      <c r="N481" s="182"/>
      <c r="O481" s="182"/>
      <c r="P481" s="182"/>
      <c r="Q481" s="182"/>
      <c r="R481" s="182"/>
      <c r="S481" s="182"/>
      <c r="T481" s="183"/>
      <c r="AT481" s="184" t="s">
        <v>167</v>
      </c>
      <c r="AU481" s="184" t="s">
        <v>77</v>
      </c>
      <c r="AV481" s="11" t="s">
        <v>77</v>
      </c>
      <c r="AW481" s="11" t="s">
        <v>35</v>
      </c>
      <c r="AX481" s="11" t="s">
        <v>26</v>
      </c>
      <c r="AY481" s="184" t="s">
        <v>156</v>
      </c>
    </row>
    <row r="482" spans="2:65" s="1" customFormat="1" ht="20.25" customHeight="1">
      <c r="B482" s="160"/>
      <c r="C482" s="161" t="s">
        <v>679</v>
      </c>
      <c r="D482" s="161" t="s">
        <v>158</v>
      </c>
      <c r="E482" s="162" t="s">
        <v>680</v>
      </c>
      <c r="F482" s="163" t="s">
        <v>681</v>
      </c>
      <c r="G482" s="164" t="s">
        <v>185</v>
      </c>
      <c r="H482" s="165">
        <v>65.765</v>
      </c>
      <c r="I482" s="166"/>
      <c r="J482" s="167">
        <f>ROUND(I482*H482,2)</f>
        <v>0</v>
      </c>
      <c r="K482" s="163" t="s">
        <v>162</v>
      </c>
      <c r="L482" s="35"/>
      <c r="M482" s="168" t="s">
        <v>19</v>
      </c>
      <c r="N482" s="169" t="s">
        <v>42</v>
      </c>
      <c r="O482" s="36"/>
      <c r="P482" s="170">
        <f>O482*H482</f>
        <v>0</v>
      </c>
      <c r="Q482" s="170">
        <v>2.25634</v>
      </c>
      <c r="R482" s="170">
        <f>Q482*H482</f>
        <v>148.38820009999998</v>
      </c>
      <c r="S482" s="170">
        <v>0</v>
      </c>
      <c r="T482" s="171">
        <f>S482*H482</f>
        <v>0</v>
      </c>
      <c r="AR482" s="18" t="s">
        <v>163</v>
      </c>
      <c r="AT482" s="18" t="s">
        <v>158</v>
      </c>
      <c r="AU482" s="18" t="s">
        <v>77</v>
      </c>
      <c r="AY482" s="18" t="s">
        <v>156</v>
      </c>
      <c r="BE482" s="172">
        <f>IF(N482="základní",J482,0)</f>
        <v>0</v>
      </c>
      <c r="BF482" s="172">
        <f>IF(N482="snížená",J482,0)</f>
        <v>0</v>
      </c>
      <c r="BG482" s="172">
        <f>IF(N482="zákl. přenesená",J482,0)</f>
        <v>0</v>
      </c>
      <c r="BH482" s="172">
        <f>IF(N482="sníž. přenesená",J482,0)</f>
        <v>0</v>
      </c>
      <c r="BI482" s="172">
        <f>IF(N482="nulová",J482,0)</f>
        <v>0</v>
      </c>
      <c r="BJ482" s="18" t="s">
        <v>26</v>
      </c>
      <c r="BK482" s="172">
        <f>ROUND(I482*H482,2)</f>
        <v>0</v>
      </c>
      <c r="BL482" s="18" t="s">
        <v>163</v>
      </c>
      <c r="BM482" s="18" t="s">
        <v>682</v>
      </c>
    </row>
    <row r="483" spans="2:47" s="1" customFormat="1" ht="12">
      <c r="B483" s="35"/>
      <c r="D483" s="173" t="s">
        <v>165</v>
      </c>
      <c r="F483" s="174" t="s">
        <v>683</v>
      </c>
      <c r="I483" s="134"/>
      <c r="L483" s="35"/>
      <c r="M483" s="64"/>
      <c r="N483" s="36"/>
      <c r="O483" s="36"/>
      <c r="P483" s="36"/>
      <c r="Q483" s="36"/>
      <c r="R483" s="36"/>
      <c r="S483" s="36"/>
      <c r="T483" s="65"/>
      <c r="AT483" s="18" t="s">
        <v>165</v>
      </c>
      <c r="AU483" s="18" t="s">
        <v>77</v>
      </c>
    </row>
    <row r="484" spans="2:51" s="11" customFormat="1" ht="12">
      <c r="B484" s="175"/>
      <c r="D484" s="173" t="s">
        <v>167</v>
      </c>
      <c r="E484" s="184" t="s">
        <v>19</v>
      </c>
      <c r="F484" s="185" t="s">
        <v>684</v>
      </c>
      <c r="H484" s="186">
        <v>52.862</v>
      </c>
      <c r="I484" s="180"/>
      <c r="L484" s="175"/>
      <c r="M484" s="181"/>
      <c r="N484" s="182"/>
      <c r="O484" s="182"/>
      <c r="P484" s="182"/>
      <c r="Q484" s="182"/>
      <c r="R484" s="182"/>
      <c r="S484" s="182"/>
      <c r="T484" s="183"/>
      <c r="AT484" s="184" t="s">
        <v>167</v>
      </c>
      <c r="AU484" s="184" t="s">
        <v>77</v>
      </c>
      <c r="AV484" s="11" t="s">
        <v>77</v>
      </c>
      <c r="AW484" s="11" t="s">
        <v>35</v>
      </c>
      <c r="AX484" s="11" t="s">
        <v>71</v>
      </c>
      <c r="AY484" s="184" t="s">
        <v>156</v>
      </c>
    </row>
    <row r="485" spans="2:51" s="11" customFormat="1" ht="24">
      <c r="B485" s="175"/>
      <c r="D485" s="173" t="s">
        <v>167</v>
      </c>
      <c r="E485" s="184" t="s">
        <v>19</v>
      </c>
      <c r="F485" s="185" t="s">
        <v>202</v>
      </c>
      <c r="H485" s="186">
        <v>7.415</v>
      </c>
      <c r="I485" s="180"/>
      <c r="L485" s="175"/>
      <c r="M485" s="181"/>
      <c r="N485" s="182"/>
      <c r="O485" s="182"/>
      <c r="P485" s="182"/>
      <c r="Q485" s="182"/>
      <c r="R485" s="182"/>
      <c r="S485" s="182"/>
      <c r="T485" s="183"/>
      <c r="AT485" s="184" t="s">
        <v>167</v>
      </c>
      <c r="AU485" s="184" t="s">
        <v>77</v>
      </c>
      <c r="AV485" s="11" t="s">
        <v>77</v>
      </c>
      <c r="AW485" s="11" t="s">
        <v>35</v>
      </c>
      <c r="AX485" s="11" t="s">
        <v>71</v>
      </c>
      <c r="AY485" s="184" t="s">
        <v>156</v>
      </c>
    </row>
    <row r="486" spans="2:51" s="11" customFormat="1" ht="12">
      <c r="B486" s="175"/>
      <c r="D486" s="173" t="s">
        <v>167</v>
      </c>
      <c r="E486" s="184" t="s">
        <v>19</v>
      </c>
      <c r="F486" s="185" t="s">
        <v>203</v>
      </c>
      <c r="H486" s="186">
        <v>0.314</v>
      </c>
      <c r="I486" s="180"/>
      <c r="L486" s="175"/>
      <c r="M486" s="181"/>
      <c r="N486" s="182"/>
      <c r="O486" s="182"/>
      <c r="P486" s="182"/>
      <c r="Q486" s="182"/>
      <c r="R486" s="182"/>
      <c r="S486" s="182"/>
      <c r="T486" s="183"/>
      <c r="AT486" s="184" t="s">
        <v>167</v>
      </c>
      <c r="AU486" s="184" t="s">
        <v>77</v>
      </c>
      <c r="AV486" s="11" t="s">
        <v>77</v>
      </c>
      <c r="AW486" s="11" t="s">
        <v>35</v>
      </c>
      <c r="AX486" s="11" t="s">
        <v>71</v>
      </c>
      <c r="AY486" s="184" t="s">
        <v>156</v>
      </c>
    </row>
    <row r="487" spans="2:51" s="11" customFormat="1" ht="12">
      <c r="B487" s="175"/>
      <c r="D487" s="173" t="s">
        <v>167</v>
      </c>
      <c r="E487" s="184" t="s">
        <v>19</v>
      </c>
      <c r="F487" s="185" t="s">
        <v>685</v>
      </c>
      <c r="H487" s="186">
        <v>5.174</v>
      </c>
      <c r="I487" s="180"/>
      <c r="L487" s="175"/>
      <c r="M487" s="181"/>
      <c r="N487" s="182"/>
      <c r="O487" s="182"/>
      <c r="P487" s="182"/>
      <c r="Q487" s="182"/>
      <c r="R487" s="182"/>
      <c r="S487" s="182"/>
      <c r="T487" s="183"/>
      <c r="AT487" s="184" t="s">
        <v>167</v>
      </c>
      <c r="AU487" s="184" t="s">
        <v>77</v>
      </c>
      <c r="AV487" s="11" t="s">
        <v>77</v>
      </c>
      <c r="AW487" s="11" t="s">
        <v>35</v>
      </c>
      <c r="AX487" s="11" t="s">
        <v>71</v>
      </c>
      <c r="AY487" s="184" t="s">
        <v>156</v>
      </c>
    </row>
    <row r="488" spans="2:51" s="12" customFormat="1" ht="12">
      <c r="B488" s="187"/>
      <c r="D488" s="176" t="s">
        <v>167</v>
      </c>
      <c r="E488" s="188" t="s">
        <v>19</v>
      </c>
      <c r="F488" s="189" t="s">
        <v>182</v>
      </c>
      <c r="H488" s="190">
        <v>65.765</v>
      </c>
      <c r="I488" s="191"/>
      <c r="L488" s="187"/>
      <c r="M488" s="192"/>
      <c r="N488" s="193"/>
      <c r="O488" s="193"/>
      <c r="P488" s="193"/>
      <c r="Q488" s="193"/>
      <c r="R488" s="193"/>
      <c r="S488" s="193"/>
      <c r="T488" s="194"/>
      <c r="AT488" s="195" t="s">
        <v>167</v>
      </c>
      <c r="AU488" s="195" t="s">
        <v>77</v>
      </c>
      <c r="AV488" s="12" t="s">
        <v>163</v>
      </c>
      <c r="AW488" s="12" t="s">
        <v>35</v>
      </c>
      <c r="AX488" s="12" t="s">
        <v>26</v>
      </c>
      <c r="AY488" s="195" t="s">
        <v>156</v>
      </c>
    </row>
    <row r="489" spans="2:65" s="1" customFormat="1" ht="20.25" customHeight="1">
      <c r="B489" s="160"/>
      <c r="C489" s="161" t="s">
        <v>686</v>
      </c>
      <c r="D489" s="161" t="s">
        <v>158</v>
      </c>
      <c r="E489" s="162" t="s">
        <v>687</v>
      </c>
      <c r="F489" s="163" t="s">
        <v>688</v>
      </c>
      <c r="G489" s="164" t="s">
        <v>185</v>
      </c>
      <c r="H489" s="165">
        <v>2.357</v>
      </c>
      <c r="I489" s="166"/>
      <c r="J489" s="167">
        <f>ROUND(I489*H489,2)</f>
        <v>0</v>
      </c>
      <c r="K489" s="163" t="s">
        <v>162</v>
      </c>
      <c r="L489" s="35"/>
      <c r="M489" s="168" t="s">
        <v>19</v>
      </c>
      <c r="N489" s="169" t="s">
        <v>42</v>
      </c>
      <c r="O489" s="36"/>
      <c r="P489" s="170">
        <f>O489*H489</f>
        <v>0</v>
      </c>
      <c r="Q489" s="170">
        <v>0</v>
      </c>
      <c r="R489" s="170">
        <f>Q489*H489</f>
        <v>0</v>
      </c>
      <c r="S489" s="170">
        <v>0</v>
      </c>
      <c r="T489" s="171">
        <f>S489*H489</f>
        <v>0</v>
      </c>
      <c r="AR489" s="18" t="s">
        <v>163</v>
      </c>
      <c r="AT489" s="18" t="s">
        <v>158</v>
      </c>
      <c r="AU489" s="18" t="s">
        <v>77</v>
      </c>
      <c r="AY489" s="18" t="s">
        <v>156</v>
      </c>
      <c r="BE489" s="172">
        <f>IF(N489="základní",J489,0)</f>
        <v>0</v>
      </c>
      <c r="BF489" s="172">
        <f>IF(N489="snížená",J489,0)</f>
        <v>0</v>
      </c>
      <c r="BG489" s="172">
        <f>IF(N489="zákl. přenesená",J489,0)</f>
        <v>0</v>
      </c>
      <c r="BH489" s="172">
        <f>IF(N489="sníž. přenesená",J489,0)</f>
        <v>0</v>
      </c>
      <c r="BI489" s="172">
        <f>IF(N489="nulová",J489,0)</f>
        <v>0</v>
      </c>
      <c r="BJ489" s="18" t="s">
        <v>26</v>
      </c>
      <c r="BK489" s="172">
        <f>ROUND(I489*H489,2)</f>
        <v>0</v>
      </c>
      <c r="BL489" s="18" t="s">
        <v>163</v>
      </c>
      <c r="BM489" s="18" t="s">
        <v>689</v>
      </c>
    </row>
    <row r="490" spans="2:47" s="1" customFormat="1" ht="24">
      <c r="B490" s="35"/>
      <c r="D490" s="176" t="s">
        <v>165</v>
      </c>
      <c r="F490" s="196" t="s">
        <v>690</v>
      </c>
      <c r="I490" s="134"/>
      <c r="L490" s="35"/>
      <c r="M490" s="64"/>
      <c r="N490" s="36"/>
      <c r="O490" s="36"/>
      <c r="P490" s="36"/>
      <c r="Q490" s="36"/>
      <c r="R490" s="36"/>
      <c r="S490" s="36"/>
      <c r="T490" s="65"/>
      <c r="AT490" s="18" t="s">
        <v>165</v>
      </c>
      <c r="AU490" s="18" t="s">
        <v>77</v>
      </c>
    </row>
    <row r="491" spans="2:65" s="1" customFormat="1" ht="20.25" customHeight="1">
      <c r="B491" s="160"/>
      <c r="C491" s="161" t="s">
        <v>691</v>
      </c>
      <c r="D491" s="161" t="s">
        <v>158</v>
      </c>
      <c r="E491" s="162" t="s">
        <v>692</v>
      </c>
      <c r="F491" s="163" t="s">
        <v>693</v>
      </c>
      <c r="G491" s="164" t="s">
        <v>185</v>
      </c>
      <c r="H491" s="165">
        <v>65.765</v>
      </c>
      <c r="I491" s="166"/>
      <c r="J491" s="167">
        <f>ROUND(I491*H491,2)</f>
        <v>0</v>
      </c>
      <c r="K491" s="163" t="s">
        <v>162</v>
      </c>
      <c r="L491" s="35"/>
      <c r="M491" s="168" t="s">
        <v>19</v>
      </c>
      <c r="N491" s="169" t="s">
        <v>42</v>
      </c>
      <c r="O491" s="36"/>
      <c r="P491" s="170">
        <f>O491*H491</f>
        <v>0</v>
      </c>
      <c r="Q491" s="170">
        <v>0</v>
      </c>
      <c r="R491" s="170">
        <f>Q491*H491</f>
        <v>0</v>
      </c>
      <c r="S491" s="170">
        <v>0</v>
      </c>
      <c r="T491" s="171">
        <f>S491*H491</f>
        <v>0</v>
      </c>
      <c r="AR491" s="18" t="s">
        <v>163</v>
      </c>
      <c r="AT491" s="18" t="s">
        <v>158</v>
      </c>
      <c r="AU491" s="18" t="s">
        <v>77</v>
      </c>
      <c r="AY491" s="18" t="s">
        <v>156</v>
      </c>
      <c r="BE491" s="172">
        <f>IF(N491="základní",J491,0)</f>
        <v>0</v>
      </c>
      <c r="BF491" s="172">
        <f>IF(N491="snížená",J491,0)</f>
        <v>0</v>
      </c>
      <c r="BG491" s="172">
        <f>IF(N491="zákl. přenesená",J491,0)</f>
        <v>0</v>
      </c>
      <c r="BH491" s="172">
        <f>IF(N491="sníž. přenesená",J491,0)</f>
        <v>0</v>
      </c>
      <c r="BI491" s="172">
        <f>IF(N491="nulová",J491,0)</f>
        <v>0</v>
      </c>
      <c r="BJ491" s="18" t="s">
        <v>26</v>
      </c>
      <c r="BK491" s="172">
        <f>ROUND(I491*H491,2)</f>
        <v>0</v>
      </c>
      <c r="BL491" s="18" t="s">
        <v>163</v>
      </c>
      <c r="BM491" s="18" t="s">
        <v>694</v>
      </c>
    </row>
    <row r="492" spans="2:47" s="1" customFormat="1" ht="24">
      <c r="B492" s="35"/>
      <c r="D492" s="176" t="s">
        <v>165</v>
      </c>
      <c r="F492" s="196" t="s">
        <v>695</v>
      </c>
      <c r="I492" s="134"/>
      <c r="L492" s="35"/>
      <c r="M492" s="64"/>
      <c r="N492" s="36"/>
      <c r="O492" s="36"/>
      <c r="P492" s="36"/>
      <c r="Q492" s="36"/>
      <c r="R492" s="36"/>
      <c r="S492" s="36"/>
      <c r="T492" s="65"/>
      <c r="AT492" s="18" t="s">
        <v>165</v>
      </c>
      <c r="AU492" s="18" t="s">
        <v>77</v>
      </c>
    </row>
    <row r="493" spans="2:65" s="1" customFormat="1" ht="28.5" customHeight="1">
      <c r="B493" s="160"/>
      <c r="C493" s="161" t="s">
        <v>696</v>
      </c>
      <c r="D493" s="161" t="s">
        <v>158</v>
      </c>
      <c r="E493" s="162" t="s">
        <v>697</v>
      </c>
      <c r="F493" s="163" t="s">
        <v>698</v>
      </c>
      <c r="G493" s="164" t="s">
        <v>185</v>
      </c>
      <c r="H493" s="165">
        <v>65.765</v>
      </c>
      <c r="I493" s="166"/>
      <c r="J493" s="167">
        <f>ROUND(I493*H493,2)</f>
        <v>0</v>
      </c>
      <c r="K493" s="163" t="s">
        <v>162</v>
      </c>
      <c r="L493" s="35"/>
      <c r="M493" s="168" t="s">
        <v>19</v>
      </c>
      <c r="N493" s="169" t="s">
        <v>42</v>
      </c>
      <c r="O493" s="36"/>
      <c r="P493" s="170">
        <f>O493*H493</f>
        <v>0</v>
      </c>
      <c r="Q493" s="170">
        <v>0</v>
      </c>
      <c r="R493" s="170">
        <f>Q493*H493</f>
        <v>0</v>
      </c>
      <c r="S493" s="170">
        <v>0</v>
      </c>
      <c r="T493" s="171">
        <f>S493*H493</f>
        <v>0</v>
      </c>
      <c r="AR493" s="18" t="s">
        <v>163</v>
      </c>
      <c r="AT493" s="18" t="s">
        <v>158</v>
      </c>
      <c r="AU493" s="18" t="s">
        <v>77</v>
      </c>
      <c r="AY493" s="18" t="s">
        <v>156</v>
      </c>
      <c r="BE493" s="172">
        <f>IF(N493="základní",J493,0)</f>
        <v>0</v>
      </c>
      <c r="BF493" s="172">
        <f>IF(N493="snížená",J493,0)</f>
        <v>0</v>
      </c>
      <c r="BG493" s="172">
        <f>IF(N493="zákl. přenesená",J493,0)</f>
        <v>0</v>
      </c>
      <c r="BH493" s="172">
        <f>IF(N493="sníž. přenesená",J493,0)</f>
        <v>0</v>
      </c>
      <c r="BI493" s="172">
        <f>IF(N493="nulová",J493,0)</f>
        <v>0</v>
      </c>
      <c r="BJ493" s="18" t="s">
        <v>26</v>
      </c>
      <c r="BK493" s="172">
        <f>ROUND(I493*H493,2)</f>
        <v>0</v>
      </c>
      <c r="BL493" s="18" t="s">
        <v>163</v>
      </c>
      <c r="BM493" s="18" t="s">
        <v>699</v>
      </c>
    </row>
    <row r="494" spans="2:47" s="1" customFormat="1" ht="36">
      <c r="B494" s="35"/>
      <c r="D494" s="176" t="s">
        <v>165</v>
      </c>
      <c r="F494" s="196" t="s">
        <v>700</v>
      </c>
      <c r="I494" s="134"/>
      <c r="L494" s="35"/>
      <c r="M494" s="64"/>
      <c r="N494" s="36"/>
      <c r="O494" s="36"/>
      <c r="P494" s="36"/>
      <c r="Q494" s="36"/>
      <c r="R494" s="36"/>
      <c r="S494" s="36"/>
      <c r="T494" s="65"/>
      <c r="AT494" s="18" t="s">
        <v>165</v>
      </c>
      <c r="AU494" s="18" t="s">
        <v>77</v>
      </c>
    </row>
    <row r="495" spans="2:65" s="1" customFormat="1" ht="20.25" customHeight="1">
      <c r="B495" s="160"/>
      <c r="C495" s="161" t="s">
        <v>701</v>
      </c>
      <c r="D495" s="161" t="s">
        <v>158</v>
      </c>
      <c r="E495" s="162" t="s">
        <v>702</v>
      </c>
      <c r="F495" s="163" t="s">
        <v>703</v>
      </c>
      <c r="G495" s="164" t="s">
        <v>232</v>
      </c>
      <c r="H495" s="165">
        <v>1.471</v>
      </c>
      <c r="I495" s="166"/>
      <c r="J495" s="167">
        <f>ROUND(I495*H495,2)</f>
        <v>0</v>
      </c>
      <c r="K495" s="163" t="s">
        <v>162</v>
      </c>
      <c r="L495" s="35"/>
      <c r="M495" s="168" t="s">
        <v>19</v>
      </c>
      <c r="N495" s="169" t="s">
        <v>42</v>
      </c>
      <c r="O495" s="36"/>
      <c r="P495" s="170">
        <f>O495*H495</f>
        <v>0</v>
      </c>
      <c r="Q495" s="170">
        <v>1.05306</v>
      </c>
      <c r="R495" s="170">
        <f>Q495*H495</f>
        <v>1.5490512600000002</v>
      </c>
      <c r="S495" s="170">
        <v>0</v>
      </c>
      <c r="T495" s="171">
        <f>S495*H495</f>
        <v>0</v>
      </c>
      <c r="AR495" s="18" t="s">
        <v>163</v>
      </c>
      <c r="AT495" s="18" t="s">
        <v>158</v>
      </c>
      <c r="AU495" s="18" t="s">
        <v>77</v>
      </c>
      <c r="AY495" s="18" t="s">
        <v>156</v>
      </c>
      <c r="BE495" s="172">
        <f>IF(N495="základní",J495,0)</f>
        <v>0</v>
      </c>
      <c r="BF495" s="172">
        <f>IF(N495="snížená",J495,0)</f>
        <v>0</v>
      </c>
      <c r="BG495" s="172">
        <f>IF(N495="zákl. přenesená",J495,0)</f>
        <v>0</v>
      </c>
      <c r="BH495" s="172">
        <f>IF(N495="sníž. přenesená",J495,0)</f>
        <v>0</v>
      </c>
      <c r="BI495" s="172">
        <f>IF(N495="nulová",J495,0)</f>
        <v>0</v>
      </c>
      <c r="BJ495" s="18" t="s">
        <v>26</v>
      </c>
      <c r="BK495" s="172">
        <f>ROUND(I495*H495,2)</f>
        <v>0</v>
      </c>
      <c r="BL495" s="18" t="s">
        <v>163</v>
      </c>
      <c r="BM495" s="18" t="s">
        <v>704</v>
      </c>
    </row>
    <row r="496" spans="2:47" s="1" customFormat="1" ht="12">
      <c r="B496" s="35"/>
      <c r="D496" s="173" t="s">
        <v>165</v>
      </c>
      <c r="F496" s="174" t="s">
        <v>705</v>
      </c>
      <c r="I496" s="134"/>
      <c r="L496" s="35"/>
      <c r="M496" s="64"/>
      <c r="N496" s="36"/>
      <c r="O496" s="36"/>
      <c r="P496" s="36"/>
      <c r="Q496" s="36"/>
      <c r="R496" s="36"/>
      <c r="S496" s="36"/>
      <c r="T496" s="65"/>
      <c r="AT496" s="18" t="s">
        <v>165</v>
      </c>
      <c r="AU496" s="18" t="s">
        <v>77</v>
      </c>
    </row>
    <row r="497" spans="2:51" s="13" customFormat="1" ht="12">
      <c r="B497" s="211"/>
      <c r="D497" s="173" t="s">
        <v>167</v>
      </c>
      <c r="E497" s="212" t="s">
        <v>19</v>
      </c>
      <c r="F497" s="213" t="s">
        <v>706</v>
      </c>
      <c r="H497" s="214" t="s">
        <v>19</v>
      </c>
      <c r="I497" s="215"/>
      <c r="L497" s="211"/>
      <c r="M497" s="216"/>
      <c r="N497" s="217"/>
      <c r="O497" s="217"/>
      <c r="P497" s="217"/>
      <c r="Q497" s="217"/>
      <c r="R497" s="217"/>
      <c r="S497" s="217"/>
      <c r="T497" s="218"/>
      <c r="AT497" s="214" t="s">
        <v>167</v>
      </c>
      <c r="AU497" s="214" t="s">
        <v>77</v>
      </c>
      <c r="AV497" s="13" t="s">
        <v>26</v>
      </c>
      <c r="AW497" s="13" t="s">
        <v>35</v>
      </c>
      <c r="AX497" s="13" t="s">
        <v>71</v>
      </c>
      <c r="AY497" s="214" t="s">
        <v>156</v>
      </c>
    </row>
    <row r="498" spans="2:51" s="11" customFormat="1" ht="12">
      <c r="B498" s="175"/>
      <c r="D498" s="173" t="s">
        <v>167</v>
      </c>
      <c r="E498" s="184" t="s">
        <v>19</v>
      </c>
      <c r="F498" s="185" t="s">
        <v>707</v>
      </c>
      <c r="H498" s="186">
        <v>1.182</v>
      </c>
      <c r="I498" s="180"/>
      <c r="L498" s="175"/>
      <c r="M498" s="181"/>
      <c r="N498" s="182"/>
      <c r="O498" s="182"/>
      <c r="P498" s="182"/>
      <c r="Q498" s="182"/>
      <c r="R498" s="182"/>
      <c r="S498" s="182"/>
      <c r="T498" s="183"/>
      <c r="AT498" s="184" t="s">
        <v>167</v>
      </c>
      <c r="AU498" s="184" t="s">
        <v>77</v>
      </c>
      <c r="AV498" s="11" t="s">
        <v>77</v>
      </c>
      <c r="AW498" s="11" t="s">
        <v>35</v>
      </c>
      <c r="AX498" s="11" t="s">
        <v>71</v>
      </c>
      <c r="AY498" s="184" t="s">
        <v>156</v>
      </c>
    </row>
    <row r="499" spans="2:51" s="11" customFormat="1" ht="36">
      <c r="B499" s="175"/>
      <c r="D499" s="173" t="s">
        <v>167</v>
      </c>
      <c r="E499" s="184" t="s">
        <v>19</v>
      </c>
      <c r="F499" s="185" t="s">
        <v>708</v>
      </c>
      <c r="H499" s="186">
        <v>0.166</v>
      </c>
      <c r="I499" s="180"/>
      <c r="L499" s="175"/>
      <c r="M499" s="181"/>
      <c r="N499" s="182"/>
      <c r="O499" s="182"/>
      <c r="P499" s="182"/>
      <c r="Q499" s="182"/>
      <c r="R499" s="182"/>
      <c r="S499" s="182"/>
      <c r="T499" s="183"/>
      <c r="AT499" s="184" t="s">
        <v>167</v>
      </c>
      <c r="AU499" s="184" t="s">
        <v>77</v>
      </c>
      <c r="AV499" s="11" t="s">
        <v>77</v>
      </c>
      <c r="AW499" s="11" t="s">
        <v>35</v>
      </c>
      <c r="AX499" s="11" t="s">
        <v>71</v>
      </c>
      <c r="AY499" s="184" t="s">
        <v>156</v>
      </c>
    </row>
    <row r="500" spans="2:51" s="11" customFormat="1" ht="12">
      <c r="B500" s="175"/>
      <c r="D500" s="173" t="s">
        <v>167</v>
      </c>
      <c r="E500" s="184" t="s">
        <v>19</v>
      </c>
      <c r="F500" s="185" t="s">
        <v>709</v>
      </c>
      <c r="H500" s="186">
        <v>0.007</v>
      </c>
      <c r="I500" s="180"/>
      <c r="L500" s="175"/>
      <c r="M500" s="181"/>
      <c r="N500" s="182"/>
      <c r="O500" s="182"/>
      <c r="P500" s="182"/>
      <c r="Q500" s="182"/>
      <c r="R500" s="182"/>
      <c r="S500" s="182"/>
      <c r="T500" s="183"/>
      <c r="AT500" s="184" t="s">
        <v>167</v>
      </c>
      <c r="AU500" s="184" t="s">
        <v>77</v>
      </c>
      <c r="AV500" s="11" t="s">
        <v>77</v>
      </c>
      <c r="AW500" s="11" t="s">
        <v>35</v>
      </c>
      <c r="AX500" s="11" t="s">
        <v>71</v>
      </c>
      <c r="AY500" s="184" t="s">
        <v>156</v>
      </c>
    </row>
    <row r="501" spans="2:51" s="11" customFormat="1" ht="12">
      <c r="B501" s="175"/>
      <c r="D501" s="173" t="s">
        <v>167</v>
      </c>
      <c r="E501" s="184" t="s">
        <v>19</v>
      </c>
      <c r="F501" s="185" t="s">
        <v>710</v>
      </c>
      <c r="H501" s="186">
        <v>0.116</v>
      </c>
      <c r="I501" s="180"/>
      <c r="L501" s="175"/>
      <c r="M501" s="181"/>
      <c r="N501" s="182"/>
      <c r="O501" s="182"/>
      <c r="P501" s="182"/>
      <c r="Q501" s="182"/>
      <c r="R501" s="182"/>
      <c r="S501" s="182"/>
      <c r="T501" s="183"/>
      <c r="AT501" s="184" t="s">
        <v>167</v>
      </c>
      <c r="AU501" s="184" t="s">
        <v>77</v>
      </c>
      <c r="AV501" s="11" t="s">
        <v>77</v>
      </c>
      <c r="AW501" s="11" t="s">
        <v>35</v>
      </c>
      <c r="AX501" s="11" t="s">
        <v>71</v>
      </c>
      <c r="AY501" s="184" t="s">
        <v>156</v>
      </c>
    </row>
    <row r="502" spans="2:51" s="12" customFormat="1" ht="12">
      <c r="B502" s="187"/>
      <c r="D502" s="176" t="s">
        <v>167</v>
      </c>
      <c r="E502" s="188" t="s">
        <v>19</v>
      </c>
      <c r="F502" s="189" t="s">
        <v>182</v>
      </c>
      <c r="H502" s="190">
        <v>1.471</v>
      </c>
      <c r="I502" s="191"/>
      <c r="L502" s="187"/>
      <c r="M502" s="192"/>
      <c r="N502" s="193"/>
      <c r="O502" s="193"/>
      <c r="P502" s="193"/>
      <c r="Q502" s="193"/>
      <c r="R502" s="193"/>
      <c r="S502" s="193"/>
      <c r="T502" s="194"/>
      <c r="AT502" s="195" t="s">
        <v>167</v>
      </c>
      <c r="AU502" s="195" t="s">
        <v>77</v>
      </c>
      <c r="AV502" s="12" t="s">
        <v>163</v>
      </c>
      <c r="AW502" s="12" t="s">
        <v>35</v>
      </c>
      <c r="AX502" s="12" t="s">
        <v>26</v>
      </c>
      <c r="AY502" s="195" t="s">
        <v>156</v>
      </c>
    </row>
    <row r="503" spans="2:65" s="1" customFormat="1" ht="20.25" customHeight="1">
      <c r="B503" s="160"/>
      <c r="C503" s="161" t="s">
        <v>711</v>
      </c>
      <c r="D503" s="161" t="s">
        <v>158</v>
      </c>
      <c r="E503" s="162" t="s">
        <v>712</v>
      </c>
      <c r="F503" s="163" t="s">
        <v>713</v>
      </c>
      <c r="G503" s="164" t="s">
        <v>161</v>
      </c>
      <c r="H503" s="165">
        <v>386.906</v>
      </c>
      <c r="I503" s="166"/>
      <c r="J503" s="167">
        <f>ROUND(I503*H503,2)</f>
        <v>0</v>
      </c>
      <c r="K503" s="163" t="s">
        <v>162</v>
      </c>
      <c r="L503" s="35"/>
      <c r="M503" s="168" t="s">
        <v>19</v>
      </c>
      <c r="N503" s="169" t="s">
        <v>42</v>
      </c>
      <c r="O503" s="36"/>
      <c r="P503" s="170">
        <f>O503*H503</f>
        <v>0</v>
      </c>
      <c r="Q503" s="170">
        <v>0.1386</v>
      </c>
      <c r="R503" s="170">
        <f>Q503*H503</f>
        <v>53.6251716</v>
      </c>
      <c r="S503" s="170">
        <v>0</v>
      </c>
      <c r="T503" s="171">
        <f>S503*H503</f>
        <v>0</v>
      </c>
      <c r="AR503" s="18" t="s">
        <v>163</v>
      </c>
      <c r="AT503" s="18" t="s">
        <v>158</v>
      </c>
      <c r="AU503" s="18" t="s">
        <v>77</v>
      </c>
      <c r="AY503" s="18" t="s">
        <v>156</v>
      </c>
      <c r="BE503" s="172">
        <f>IF(N503="základní",J503,0)</f>
        <v>0</v>
      </c>
      <c r="BF503" s="172">
        <f>IF(N503="snížená",J503,0)</f>
        <v>0</v>
      </c>
      <c r="BG503" s="172">
        <f>IF(N503="zákl. přenesená",J503,0)</f>
        <v>0</v>
      </c>
      <c r="BH503" s="172">
        <f>IF(N503="sníž. přenesená",J503,0)</f>
        <v>0</v>
      </c>
      <c r="BI503" s="172">
        <f>IF(N503="nulová",J503,0)</f>
        <v>0</v>
      </c>
      <c r="BJ503" s="18" t="s">
        <v>26</v>
      </c>
      <c r="BK503" s="172">
        <f>ROUND(I503*H503,2)</f>
        <v>0</v>
      </c>
      <c r="BL503" s="18" t="s">
        <v>163</v>
      </c>
      <c r="BM503" s="18" t="s">
        <v>714</v>
      </c>
    </row>
    <row r="504" spans="2:47" s="1" customFormat="1" ht="12">
      <c r="B504" s="35"/>
      <c r="D504" s="173" t="s">
        <v>165</v>
      </c>
      <c r="F504" s="174" t="s">
        <v>715</v>
      </c>
      <c r="I504" s="134"/>
      <c r="L504" s="35"/>
      <c r="M504" s="64"/>
      <c r="N504" s="36"/>
      <c r="O504" s="36"/>
      <c r="P504" s="36"/>
      <c r="Q504" s="36"/>
      <c r="R504" s="36"/>
      <c r="S504" s="36"/>
      <c r="T504" s="65"/>
      <c r="AT504" s="18" t="s">
        <v>165</v>
      </c>
      <c r="AU504" s="18" t="s">
        <v>77</v>
      </c>
    </row>
    <row r="505" spans="2:51" s="11" customFormat="1" ht="12">
      <c r="B505" s="175"/>
      <c r="D505" s="173" t="s">
        <v>167</v>
      </c>
      <c r="E505" s="184" t="s">
        <v>19</v>
      </c>
      <c r="F505" s="185" t="s">
        <v>716</v>
      </c>
      <c r="H505" s="186">
        <v>352.413</v>
      </c>
      <c r="I505" s="180"/>
      <c r="L505" s="175"/>
      <c r="M505" s="181"/>
      <c r="N505" s="182"/>
      <c r="O505" s="182"/>
      <c r="P505" s="182"/>
      <c r="Q505" s="182"/>
      <c r="R505" s="182"/>
      <c r="S505" s="182"/>
      <c r="T505" s="183"/>
      <c r="AT505" s="184" t="s">
        <v>167</v>
      </c>
      <c r="AU505" s="184" t="s">
        <v>77</v>
      </c>
      <c r="AV505" s="11" t="s">
        <v>77</v>
      </c>
      <c r="AW505" s="11" t="s">
        <v>35</v>
      </c>
      <c r="AX505" s="11" t="s">
        <v>71</v>
      </c>
      <c r="AY505" s="184" t="s">
        <v>156</v>
      </c>
    </row>
    <row r="506" spans="2:51" s="11" customFormat="1" ht="12">
      <c r="B506" s="175"/>
      <c r="D506" s="173" t="s">
        <v>167</v>
      </c>
      <c r="E506" s="184" t="s">
        <v>19</v>
      </c>
      <c r="F506" s="185" t="s">
        <v>717</v>
      </c>
      <c r="H506" s="186">
        <v>34.493</v>
      </c>
      <c r="I506" s="180"/>
      <c r="L506" s="175"/>
      <c r="M506" s="181"/>
      <c r="N506" s="182"/>
      <c r="O506" s="182"/>
      <c r="P506" s="182"/>
      <c r="Q506" s="182"/>
      <c r="R506" s="182"/>
      <c r="S506" s="182"/>
      <c r="T506" s="183"/>
      <c r="AT506" s="184" t="s">
        <v>167</v>
      </c>
      <c r="AU506" s="184" t="s">
        <v>77</v>
      </c>
      <c r="AV506" s="11" t="s">
        <v>77</v>
      </c>
      <c r="AW506" s="11" t="s">
        <v>35</v>
      </c>
      <c r="AX506" s="11" t="s">
        <v>71</v>
      </c>
      <c r="AY506" s="184" t="s">
        <v>156</v>
      </c>
    </row>
    <row r="507" spans="2:51" s="12" customFormat="1" ht="12">
      <c r="B507" s="187"/>
      <c r="D507" s="176" t="s">
        <v>167</v>
      </c>
      <c r="E507" s="188" t="s">
        <v>19</v>
      </c>
      <c r="F507" s="189" t="s">
        <v>182</v>
      </c>
      <c r="H507" s="190">
        <v>386.906</v>
      </c>
      <c r="I507" s="191"/>
      <c r="L507" s="187"/>
      <c r="M507" s="192"/>
      <c r="N507" s="193"/>
      <c r="O507" s="193"/>
      <c r="P507" s="193"/>
      <c r="Q507" s="193"/>
      <c r="R507" s="193"/>
      <c r="S507" s="193"/>
      <c r="T507" s="194"/>
      <c r="AT507" s="195" t="s">
        <v>167</v>
      </c>
      <c r="AU507" s="195" t="s">
        <v>77</v>
      </c>
      <c r="AV507" s="12" t="s">
        <v>163</v>
      </c>
      <c r="AW507" s="12" t="s">
        <v>35</v>
      </c>
      <c r="AX507" s="12" t="s">
        <v>26</v>
      </c>
      <c r="AY507" s="195" t="s">
        <v>156</v>
      </c>
    </row>
    <row r="508" spans="2:65" s="1" customFormat="1" ht="20.25" customHeight="1">
      <c r="B508" s="160"/>
      <c r="C508" s="161" t="s">
        <v>718</v>
      </c>
      <c r="D508" s="161" t="s">
        <v>158</v>
      </c>
      <c r="E508" s="162" t="s">
        <v>702</v>
      </c>
      <c r="F508" s="163" t="s">
        <v>703</v>
      </c>
      <c r="G508" s="164" t="s">
        <v>232</v>
      </c>
      <c r="H508" s="165">
        <v>1.192</v>
      </c>
      <c r="I508" s="166"/>
      <c r="J508" s="167">
        <f>ROUND(I508*H508,2)</f>
        <v>0</v>
      </c>
      <c r="K508" s="163" t="s">
        <v>162</v>
      </c>
      <c r="L508" s="35"/>
      <c r="M508" s="168" t="s">
        <v>19</v>
      </c>
      <c r="N508" s="169" t="s">
        <v>42</v>
      </c>
      <c r="O508" s="36"/>
      <c r="P508" s="170">
        <f>O508*H508</f>
        <v>0</v>
      </c>
      <c r="Q508" s="170">
        <v>1.05306</v>
      </c>
      <c r="R508" s="170">
        <f>Q508*H508</f>
        <v>1.2552475200000002</v>
      </c>
      <c r="S508" s="170">
        <v>0</v>
      </c>
      <c r="T508" s="171">
        <f>S508*H508</f>
        <v>0</v>
      </c>
      <c r="AR508" s="18" t="s">
        <v>163</v>
      </c>
      <c r="AT508" s="18" t="s">
        <v>158</v>
      </c>
      <c r="AU508" s="18" t="s">
        <v>77</v>
      </c>
      <c r="AY508" s="18" t="s">
        <v>156</v>
      </c>
      <c r="BE508" s="172">
        <f>IF(N508="základní",J508,0)</f>
        <v>0</v>
      </c>
      <c r="BF508" s="172">
        <f>IF(N508="snížená",J508,0)</f>
        <v>0</v>
      </c>
      <c r="BG508" s="172">
        <f>IF(N508="zákl. přenesená",J508,0)</f>
        <v>0</v>
      </c>
      <c r="BH508" s="172">
        <f>IF(N508="sníž. přenesená",J508,0)</f>
        <v>0</v>
      </c>
      <c r="BI508" s="172">
        <f>IF(N508="nulová",J508,0)</f>
        <v>0</v>
      </c>
      <c r="BJ508" s="18" t="s">
        <v>26</v>
      </c>
      <c r="BK508" s="172">
        <f>ROUND(I508*H508,2)</f>
        <v>0</v>
      </c>
      <c r="BL508" s="18" t="s">
        <v>163</v>
      </c>
      <c r="BM508" s="18" t="s">
        <v>719</v>
      </c>
    </row>
    <row r="509" spans="2:47" s="1" customFormat="1" ht="12">
      <c r="B509" s="35"/>
      <c r="D509" s="173" t="s">
        <v>165</v>
      </c>
      <c r="F509" s="174" t="s">
        <v>705</v>
      </c>
      <c r="I509" s="134"/>
      <c r="L509" s="35"/>
      <c r="M509" s="64"/>
      <c r="N509" s="36"/>
      <c r="O509" s="36"/>
      <c r="P509" s="36"/>
      <c r="Q509" s="36"/>
      <c r="R509" s="36"/>
      <c r="S509" s="36"/>
      <c r="T509" s="65"/>
      <c r="AT509" s="18" t="s">
        <v>165</v>
      </c>
      <c r="AU509" s="18" t="s">
        <v>77</v>
      </c>
    </row>
    <row r="510" spans="2:51" s="11" customFormat="1" ht="12">
      <c r="B510" s="175"/>
      <c r="D510" s="176" t="s">
        <v>167</v>
      </c>
      <c r="E510" s="177" t="s">
        <v>19</v>
      </c>
      <c r="F510" s="178" t="s">
        <v>720</v>
      </c>
      <c r="H510" s="179">
        <v>1.192</v>
      </c>
      <c r="I510" s="180"/>
      <c r="L510" s="175"/>
      <c r="M510" s="181"/>
      <c r="N510" s="182"/>
      <c r="O510" s="182"/>
      <c r="P510" s="182"/>
      <c r="Q510" s="182"/>
      <c r="R510" s="182"/>
      <c r="S510" s="182"/>
      <c r="T510" s="183"/>
      <c r="AT510" s="184" t="s">
        <v>167</v>
      </c>
      <c r="AU510" s="184" t="s">
        <v>77</v>
      </c>
      <c r="AV510" s="11" t="s">
        <v>77</v>
      </c>
      <c r="AW510" s="11" t="s">
        <v>35</v>
      </c>
      <c r="AX510" s="11" t="s">
        <v>26</v>
      </c>
      <c r="AY510" s="184" t="s">
        <v>156</v>
      </c>
    </row>
    <row r="511" spans="2:65" s="1" customFormat="1" ht="20.25" customHeight="1">
      <c r="B511" s="160"/>
      <c r="C511" s="161" t="s">
        <v>721</v>
      </c>
      <c r="D511" s="161" t="s">
        <v>158</v>
      </c>
      <c r="E511" s="162" t="s">
        <v>722</v>
      </c>
      <c r="F511" s="163" t="s">
        <v>723</v>
      </c>
      <c r="G511" s="164" t="s">
        <v>161</v>
      </c>
      <c r="H511" s="165">
        <v>361.8</v>
      </c>
      <c r="I511" s="166"/>
      <c r="J511" s="167">
        <f>ROUND(I511*H511,2)</f>
        <v>0</v>
      </c>
      <c r="K511" s="163" t="s">
        <v>162</v>
      </c>
      <c r="L511" s="35"/>
      <c r="M511" s="168" t="s">
        <v>19</v>
      </c>
      <c r="N511" s="169" t="s">
        <v>42</v>
      </c>
      <c r="O511" s="36"/>
      <c r="P511" s="170">
        <f>O511*H511</f>
        <v>0</v>
      </c>
      <c r="Q511" s="170">
        <v>0</v>
      </c>
      <c r="R511" s="170">
        <f>Q511*H511</f>
        <v>0</v>
      </c>
      <c r="S511" s="170">
        <v>0</v>
      </c>
      <c r="T511" s="171">
        <f>S511*H511</f>
        <v>0</v>
      </c>
      <c r="AR511" s="18" t="s">
        <v>163</v>
      </c>
      <c r="AT511" s="18" t="s">
        <v>158</v>
      </c>
      <c r="AU511" s="18" t="s">
        <v>77</v>
      </c>
      <c r="AY511" s="18" t="s">
        <v>156</v>
      </c>
      <c r="BE511" s="172">
        <f>IF(N511="základní",J511,0)</f>
        <v>0</v>
      </c>
      <c r="BF511" s="172">
        <f>IF(N511="snížená",J511,0)</f>
        <v>0</v>
      </c>
      <c r="BG511" s="172">
        <f>IF(N511="zákl. přenesená",J511,0)</f>
        <v>0</v>
      </c>
      <c r="BH511" s="172">
        <f>IF(N511="sníž. přenesená",J511,0)</f>
        <v>0</v>
      </c>
      <c r="BI511" s="172">
        <f>IF(N511="nulová",J511,0)</f>
        <v>0</v>
      </c>
      <c r="BJ511" s="18" t="s">
        <v>26</v>
      </c>
      <c r="BK511" s="172">
        <f>ROUND(I511*H511,2)</f>
        <v>0</v>
      </c>
      <c r="BL511" s="18" t="s">
        <v>163</v>
      </c>
      <c r="BM511" s="18" t="s">
        <v>724</v>
      </c>
    </row>
    <row r="512" spans="2:47" s="1" customFormat="1" ht="12">
      <c r="B512" s="35"/>
      <c r="D512" s="173" t="s">
        <v>165</v>
      </c>
      <c r="F512" s="174" t="s">
        <v>725</v>
      </c>
      <c r="I512" s="134"/>
      <c r="L512" s="35"/>
      <c r="M512" s="64"/>
      <c r="N512" s="36"/>
      <c r="O512" s="36"/>
      <c r="P512" s="36"/>
      <c r="Q512" s="36"/>
      <c r="R512" s="36"/>
      <c r="S512" s="36"/>
      <c r="T512" s="65"/>
      <c r="AT512" s="18" t="s">
        <v>165</v>
      </c>
      <c r="AU512" s="18" t="s">
        <v>77</v>
      </c>
    </row>
    <row r="513" spans="2:51" s="11" customFormat="1" ht="12">
      <c r="B513" s="175"/>
      <c r="D513" s="173" t="s">
        <v>167</v>
      </c>
      <c r="E513" s="184" t="s">
        <v>19</v>
      </c>
      <c r="F513" s="185" t="s">
        <v>548</v>
      </c>
      <c r="H513" s="186">
        <v>218.53</v>
      </c>
      <c r="I513" s="180"/>
      <c r="L513" s="175"/>
      <c r="M513" s="181"/>
      <c r="N513" s="182"/>
      <c r="O513" s="182"/>
      <c r="P513" s="182"/>
      <c r="Q513" s="182"/>
      <c r="R513" s="182"/>
      <c r="S513" s="182"/>
      <c r="T513" s="183"/>
      <c r="AT513" s="184" t="s">
        <v>167</v>
      </c>
      <c r="AU513" s="184" t="s">
        <v>77</v>
      </c>
      <c r="AV513" s="11" t="s">
        <v>77</v>
      </c>
      <c r="AW513" s="11" t="s">
        <v>35</v>
      </c>
      <c r="AX513" s="11" t="s">
        <v>71</v>
      </c>
      <c r="AY513" s="184" t="s">
        <v>156</v>
      </c>
    </row>
    <row r="514" spans="2:51" s="11" customFormat="1" ht="12">
      <c r="B514" s="175"/>
      <c r="D514" s="173" t="s">
        <v>167</v>
      </c>
      <c r="E514" s="184" t="s">
        <v>19</v>
      </c>
      <c r="F514" s="185" t="s">
        <v>726</v>
      </c>
      <c r="H514" s="186">
        <v>143.27</v>
      </c>
      <c r="I514" s="180"/>
      <c r="L514" s="175"/>
      <c r="M514" s="181"/>
      <c r="N514" s="182"/>
      <c r="O514" s="182"/>
      <c r="P514" s="182"/>
      <c r="Q514" s="182"/>
      <c r="R514" s="182"/>
      <c r="S514" s="182"/>
      <c r="T514" s="183"/>
      <c r="AT514" s="184" t="s">
        <v>167</v>
      </c>
      <c r="AU514" s="184" t="s">
        <v>77</v>
      </c>
      <c r="AV514" s="11" t="s">
        <v>77</v>
      </c>
      <c r="AW514" s="11" t="s">
        <v>35</v>
      </c>
      <c r="AX514" s="11" t="s">
        <v>71</v>
      </c>
      <c r="AY514" s="184" t="s">
        <v>156</v>
      </c>
    </row>
    <row r="515" spans="2:51" s="12" customFormat="1" ht="12">
      <c r="B515" s="187"/>
      <c r="D515" s="176" t="s">
        <v>167</v>
      </c>
      <c r="E515" s="188" t="s">
        <v>19</v>
      </c>
      <c r="F515" s="189" t="s">
        <v>182</v>
      </c>
      <c r="H515" s="190">
        <v>361.8</v>
      </c>
      <c r="I515" s="191"/>
      <c r="L515" s="187"/>
      <c r="M515" s="192"/>
      <c r="N515" s="193"/>
      <c r="O515" s="193"/>
      <c r="P515" s="193"/>
      <c r="Q515" s="193"/>
      <c r="R515" s="193"/>
      <c r="S515" s="193"/>
      <c r="T515" s="194"/>
      <c r="AT515" s="195" t="s">
        <v>167</v>
      </c>
      <c r="AU515" s="195" t="s">
        <v>77</v>
      </c>
      <c r="AV515" s="12" t="s">
        <v>163</v>
      </c>
      <c r="AW515" s="12" t="s">
        <v>35</v>
      </c>
      <c r="AX515" s="12" t="s">
        <v>26</v>
      </c>
      <c r="AY515" s="195" t="s">
        <v>156</v>
      </c>
    </row>
    <row r="516" spans="2:65" s="1" customFormat="1" ht="20.25" customHeight="1">
      <c r="B516" s="160"/>
      <c r="C516" s="161" t="s">
        <v>727</v>
      </c>
      <c r="D516" s="161" t="s">
        <v>158</v>
      </c>
      <c r="E516" s="162" t="s">
        <v>728</v>
      </c>
      <c r="F516" s="163" t="s">
        <v>729</v>
      </c>
      <c r="G516" s="164" t="s">
        <v>161</v>
      </c>
      <c r="H516" s="165">
        <v>655.59</v>
      </c>
      <c r="I516" s="166"/>
      <c r="J516" s="167">
        <f>ROUND(I516*H516,2)</f>
        <v>0</v>
      </c>
      <c r="K516" s="163" t="s">
        <v>162</v>
      </c>
      <c r="L516" s="35"/>
      <c r="M516" s="168" t="s">
        <v>19</v>
      </c>
      <c r="N516" s="169" t="s">
        <v>42</v>
      </c>
      <c r="O516" s="36"/>
      <c r="P516" s="170">
        <f>O516*H516</f>
        <v>0</v>
      </c>
      <c r="Q516" s="170">
        <v>0</v>
      </c>
      <c r="R516" s="170">
        <f>Q516*H516</f>
        <v>0</v>
      </c>
      <c r="S516" s="170">
        <v>0</v>
      </c>
      <c r="T516" s="171">
        <f>S516*H516</f>
        <v>0</v>
      </c>
      <c r="AR516" s="18" t="s">
        <v>163</v>
      </c>
      <c r="AT516" s="18" t="s">
        <v>158</v>
      </c>
      <c r="AU516" s="18" t="s">
        <v>77</v>
      </c>
      <c r="AY516" s="18" t="s">
        <v>156</v>
      </c>
      <c r="BE516" s="172">
        <f>IF(N516="základní",J516,0)</f>
        <v>0</v>
      </c>
      <c r="BF516" s="172">
        <f>IF(N516="snížená",J516,0)</f>
        <v>0</v>
      </c>
      <c r="BG516" s="172">
        <f>IF(N516="zákl. přenesená",J516,0)</f>
        <v>0</v>
      </c>
      <c r="BH516" s="172">
        <f>IF(N516="sníž. přenesená",J516,0)</f>
        <v>0</v>
      </c>
      <c r="BI516" s="172">
        <f>IF(N516="nulová",J516,0)</f>
        <v>0</v>
      </c>
      <c r="BJ516" s="18" t="s">
        <v>26</v>
      </c>
      <c r="BK516" s="172">
        <f>ROUND(I516*H516,2)</f>
        <v>0</v>
      </c>
      <c r="BL516" s="18" t="s">
        <v>163</v>
      </c>
      <c r="BM516" s="18" t="s">
        <v>730</v>
      </c>
    </row>
    <row r="517" spans="2:47" s="1" customFormat="1" ht="12">
      <c r="B517" s="35"/>
      <c r="D517" s="173" t="s">
        <v>165</v>
      </c>
      <c r="F517" s="174" t="s">
        <v>731</v>
      </c>
      <c r="I517" s="134"/>
      <c r="L517" s="35"/>
      <c r="M517" s="64"/>
      <c r="N517" s="36"/>
      <c r="O517" s="36"/>
      <c r="P517" s="36"/>
      <c r="Q517" s="36"/>
      <c r="R517" s="36"/>
      <c r="S517" s="36"/>
      <c r="T517" s="65"/>
      <c r="AT517" s="18" t="s">
        <v>165</v>
      </c>
      <c r="AU517" s="18" t="s">
        <v>77</v>
      </c>
    </row>
    <row r="518" spans="2:51" s="11" customFormat="1" ht="12">
      <c r="B518" s="175"/>
      <c r="D518" s="176" t="s">
        <v>167</v>
      </c>
      <c r="E518" s="177" t="s">
        <v>19</v>
      </c>
      <c r="F518" s="178" t="s">
        <v>732</v>
      </c>
      <c r="H518" s="179">
        <v>655.59</v>
      </c>
      <c r="I518" s="180"/>
      <c r="L518" s="175"/>
      <c r="M518" s="181"/>
      <c r="N518" s="182"/>
      <c r="O518" s="182"/>
      <c r="P518" s="182"/>
      <c r="Q518" s="182"/>
      <c r="R518" s="182"/>
      <c r="S518" s="182"/>
      <c r="T518" s="183"/>
      <c r="AT518" s="184" t="s">
        <v>167</v>
      </c>
      <c r="AU518" s="184" t="s">
        <v>77</v>
      </c>
      <c r="AV518" s="11" t="s">
        <v>77</v>
      </c>
      <c r="AW518" s="11" t="s">
        <v>35</v>
      </c>
      <c r="AX518" s="11" t="s">
        <v>26</v>
      </c>
      <c r="AY518" s="184" t="s">
        <v>156</v>
      </c>
    </row>
    <row r="519" spans="2:65" s="1" customFormat="1" ht="20.25" customHeight="1">
      <c r="B519" s="160"/>
      <c r="C519" s="161" t="s">
        <v>733</v>
      </c>
      <c r="D519" s="161" t="s">
        <v>158</v>
      </c>
      <c r="E519" s="162" t="s">
        <v>734</v>
      </c>
      <c r="F519" s="163" t="s">
        <v>735</v>
      </c>
      <c r="G519" s="164" t="s">
        <v>161</v>
      </c>
      <c r="H519" s="165">
        <v>33.935</v>
      </c>
      <c r="I519" s="166"/>
      <c r="J519" s="167">
        <f>ROUND(I519*H519,2)</f>
        <v>0</v>
      </c>
      <c r="K519" s="163" t="s">
        <v>162</v>
      </c>
      <c r="L519" s="35"/>
      <c r="M519" s="168" t="s">
        <v>19</v>
      </c>
      <c r="N519" s="169" t="s">
        <v>42</v>
      </c>
      <c r="O519" s="36"/>
      <c r="P519" s="170">
        <f>O519*H519</f>
        <v>0</v>
      </c>
      <c r="Q519" s="170">
        <v>0.34563</v>
      </c>
      <c r="R519" s="170">
        <f>Q519*H519</f>
        <v>11.72895405</v>
      </c>
      <c r="S519" s="170">
        <v>0</v>
      </c>
      <c r="T519" s="171">
        <f>S519*H519</f>
        <v>0</v>
      </c>
      <c r="AR519" s="18" t="s">
        <v>163</v>
      </c>
      <c r="AT519" s="18" t="s">
        <v>158</v>
      </c>
      <c r="AU519" s="18" t="s">
        <v>77</v>
      </c>
      <c r="AY519" s="18" t="s">
        <v>156</v>
      </c>
      <c r="BE519" s="172">
        <f>IF(N519="základní",J519,0)</f>
        <v>0</v>
      </c>
      <c r="BF519" s="172">
        <f>IF(N519="snížená",J519,0)</f>
        <v>0</v>
      </c>
      <c r="BG519" s="172">
        <f>IF(N519="zákl. přenesená",J519,0)</f>
        <v>0</v>
      </c>
      <c r="BH519" s="172">
        <f>IF(N519="sníž. přenesená",J519,0)</f>
        <v>0</v>
      </c>
      <c r="BI519" s="172">
        <f>IF(N519="nulová",J519,0)</f>
        <v>0</v>
      </c>
      <c r="BJ519" s="18" t="s">
        <v>26</v>
      </c>
      <c r="BK519" s="172">
        <f>ROUND(I519*H519,2)</f>
        <v>0</v>
      </c>
      <c r="BL519" s="18" t="s">
        <v>163</v>
      </c>
      <c r="BM519" s="18" t="s">
        <v>736</v>
      </c>
    </row>
    <row r="520" spans="2:47" s="1" customFormat="1" ht="24">
      <c r="B520" s="35"/>
      <c r="D520" s="173" t="s">
        <v>165</v>
      </c>
      <c r="F520" s="174" t="s">
        <v>737</v>
      </c>
      <c r="I520" s="134"/>
      <c r="L520" s="35"/>
      <c r="M520" s="64"/>
      <c r="N520" s="36"/>
      <c r="O520" s="36"/>
      <c r="P520" s="36"/>
      <c r="Q520" s="36"/>
      <c r="R520" s="36"/>
      <c r="S520" s="36"/>
      <c r="T520" s="65"/>
      <c r="AT520" s="18" t="s">
        <v>165</v>
      </c>
      <c r="AU520" s="18" t="s">
        <v>77</v>
      </c>
    </row>
    <row r="521" spans="2:51" s="11" customFormat="1" ht="24">
      <c r="B521" s="175"/>
      <c r="D521" s="176" t="s">
        <v>167</v>
      </c>
      <c r="E521" s="177" t="s">
        <v>19</v>
      </c>
      <c r="F521" s="178" t="s">
        <v>738</v>
      </c>
      <c r="H521" s="179">
        <v>33.935</v>
      </c>
      <c r="I521" s="180"/>
      <c r="L521" s="175"/>
      <c r="M521" s="181"/>
      <c r="N521" s="182"/>
      <c r="O521" s="182"/>
      <c r="P521" s="182"/>
      <c r="Q521" s="182"/>
      <c r="R521" s="182"/>
      <c r="S521" s="182"/>
      <c r="T521" s="183"/>
      <c r="AT521" s="184" t="s">
        <v>167</v>
      </c>
      <c r="AU521" s="184" t="s">
        <v>77</v>
      </c>
      <c r="AV521" s="11" t="s">
        <v>77</v>
      </c>
      <c r="AW521" s="11" t="s">
        <v>35</v>
      </c>
      <c r="AX521" s="11" t="s">
        <v>26</v>
      </c>
      <c r="AY521" s="184" t="s">
        <v>156</v>
      </c>
    </row>
    <row r="522" spans="2:65" s="1" customFormat="1" ht="20.25" customHeight="1">
      <c r="B522" s="160"/>
      <c r="C522" s="161" t="s">
        <v>739</v>
      </c>
      <c r="D522" s="161" t="s">
        <v>158</v>
      </c>
      <c r="E522" s="162" t="s">
        <v>740</v>
      </c>
      <c r="F522" s="163" t="s">
        <v>741</v>
      </c>
      <c r="G522" s="164" t="s">
        <v>356</v>
      </c>
      <c r="H522" s="165">
        <v>9</v>
      </c>
      <c r="I522" s="166"/>
      <c r="J522" s="167">
        <f>ROUND(I522*H522,2)</f>
        <v>0</v>
      </c>
      <c r="K522" s="163" t="s">
        <v>162</v>
      </c>
      <c r="L522" s="35"/>
      <c r="M522" s="168" t="s">
        <v>19</v>
      </c>
      <c r="N522" s="169" t="s">
        <v>42</v>
      </c>
      <c r="O522" s="36"/>
      <c r="P522" s="170">
        <f>O522*H522</f>
        <v>0</v>
      </c>
      <c r="Q522" s="170">
        <v>0.01698</v>
      </c>
      <c r="R522" s="170">
        <f>Q522*H522</f>
        <v>0.15281999999999998</v>
      </c>
      <c r="S522" s="170">
        <v>0</v>
      </c>
      <c r="T522" s="171">
        <f>S522*H522</f>
        <v>0</v>
      </c>
      <c r="AR522" s="18" t="s">
        <v>163</v>
      </c>
      <c r="AT522" s="18" t="s">
        <v>158</v>
      </c>
      <c r="AU522" s="18" t="s">
        <v>77</v>
      </c>
      <c r="AY522" s="18" t="s">
        <v>156</v>
      </c>
      <c r="BE522" s="172">
        <f>IF(N522="základní",J522,0)</f>
        <v>0</v>
      </c>
      <c r="BF522" s="172">
        <f>IF(N522="snížená",J522,0)</f>
        <v>0</v>
      </c>
      <c r="BG522" s="172">
        <f>IF(N522="zákl. přenesená",J522,0)</f>
        <v>0</v>
      </c>
      <c r="BH522" s="172">
        <f>IF(N522="sníž. přenesená",J522,0)</f>
        <v>0</v>
      </c>
      <c r="BI522" s="172">
        <f>IF(N522="nulová",J522,0)</f>
        <v>0</v>
      </c>
      <c r="BJ522" s="18" t="s">
        <v>26</v>
      </c>
      <c r="BK522" s="172">
        <f>ROUND(I522*H522,2)</f>
        <v>0</v>
      </c>
      <c r="BL522" s="18" t="s">
        <v>163</v>
      </c>
      <c r="BM522" s="18" t="s">
        <v>742</v>
      </c>
    </row>
    <row r="523" spans="2:47" s="1" customFormat="1" ht="24">
      <c r="B523" s="35"/>
      <c r="D523" s="176" t="s">
        <v>165</v>
      </c>
      <c r="F523" s="196" t="s">
        <v>743</v>
      </c>
      <c r="I523" s="134"/>
      <c r="L523" s="35"/>
      <c r="M523" s="64"/>
      <c r="N523" s="36"/>
      <c r="O523" s="36"/>
      <c r="P523" s="36"/>
      <c r="Q523" s="36"/>
      <c r="R523" s="36"/>
      <c r="S523" s="36"/>
      <c r="T523" s="65"/>
      <c r="AT523" s="18" t="s">
        <v>165</v>
      </c>
      <c r="AU523" s="18" t="s">
        <v>77</v>
      </c>
    </row>
    <row r="524" spans="2:65" s="1" customFormat="1" ht="20.25" customHeight="1">
      <c r="B524" s="160"/>
      <c r="C524" s="200" t="s">
        <v>744</v>
      </c>
      <c r="D524" s="200" t="s">
        <v>256</v>
      </c>
      <c r="E524" s="201" t="s">
        <v>745</v>
      </c>
      <c r="F524" s="202" t="s">
        <v>746</v>
      </c>
      <c r="G524" s="203" t="s">
        <v>356</v>
      </c>
      <c r="H524" s="204">
        <v>3</v>
      </c>
      <c r="I524" s="205"/>
      <c r="J524" s="206">
        <f>ROUND(I524*H524,2)</f>
        <v>0</v>
      </c>
      <c r="K524" s="202" t="s">
        <v>19</v>
      </c>
      <c r="L524" s="207"/>
      <c r="M524" s="208" t="s">
        <v>19</v>
      </c>
      <c r="N524" s="209" t="s">
        <v>42</v>
      </c>
      <c r="O524" s="36"/>
      <c r="P524" s="170">
        <f>O524*H524</f>
        <v>0</v>
      </c>
      <c r="Q524" s="170">
        <v>0.02381</v>
      </c>
      <c r="R524" s="170">
        <f>Q524*H524</f>
        <v>0.07143000000000001</v>
      </c>
      <c r="S524" s="170">
        <v>0</v>
      </c>
      <c r="T524" s="171">
        <f>S524*H524</f>
        <v>0</v>
      </c>
      <c r="AR524" s="18" t="s">
        <v>209</v>
      </c>
      <c r="AT524" s="18" t="s">
        <v>256</v>
      </c>
      <c r="AU524" s="18" t="s">
        <v>77</v>
      </c>
      <c r="AY524" s="18" t="s">
        <v>156</v>
      </c>
      <c r="BE524" s="172">
        <f>IF(N524="základní",J524,0)</f>
        <v>0</v>
      </c>
      <c r="BF524" s="172">
        <f>IF(N524="snížená",J524,0)</f>
        <v>0</v>
      </c>
      <c r="BG524" s="172">
        <f>IF(N524="zákl. přenesená",J524,0)</f>
        <v>0</v>
      </c>
      <c r="BH524" s="172">
        <f>IF(N524="sníž. přenesená",J524,0)</f>
        <v>0</v>
      </c>
      <c r="BI524" s="172">
        <f>IF(N524="nulová",J524,0)</f>
        <v>0</v>
      </c>
      <c r="BJ524" s="18" t="s">
        <v>26</v>
      </c>
      <c r="BK524" s="172">
        <f>ROUND(I524*H524,2)</f>
        <v>0</v>
      </c>
      <c r="BL524" s="18" t="s">
        <v>163</v>
      </c>
      <c r="BM524" s="18" t="s">
        <v>747</v>
      </c>
    </row>
    <row r="525" spans="2:47" s="1" customFormat="1" ht="24">
      <c r="B525" s="35"/>
      <c r="D525" s="176" t="s">
        <v>165</v>
      </c>
      <c r="F525" s="196" t="s">
        <v>748</v>
      </c>
      <c r="I525" s="134"/>
      <c r="L525" s="35"/>
      <c r="M525" s="64"/>
      <c r="N525" s="36"/>
      <c r="O525" s="36"/>
      <c r="P525" s="36"/>
      <c r="Q525" s="36"/>
      <c r="R525" s="36"/>
      <c r="S525" s="36"/>
      <c r="T525" s="65"/>
      <c r="AT525" s="18" t="s">
        <v>165</v>
      </c>
      <c r="AU525" s="18" t="s">
        <v>77</v>
      </c>
    </row>
    <row r="526" spans="2:65" s="1" customFormat="1" ht="20.25" customHeight="1">
      <c r="B526" s="160"/>
      <c r="C526" s="200" t="s">
        <v>749</v>
      </c>
      <c r="D526" s="200" t="s">
        <v>256</v>
      </c>
      <c r="E526" s="201" t="s">
        <v>750</v>
      </c>
      <c r="F526" s="202" t="s">
        <v>751</v>
      </c>
      <c r="G526" s="203" t="s">
        <v>356</v>
      </c>
      <c r="H526" s="204">
        <v>1</v>
      </c>
      <c r="I526" s="205"/>
      <c r="J526" s="206">
        <f>ROUND(I526*H526,2)</f>
        <v>0</v>
      </c>
      <c r="K526" s="202" t="s">
        <v>19</v>
      </c>
      <c r="L526" s="207"/>
      <c r="M526" s="208" t="s">
        <v>19</v>
      </c>
      <c r="N526" s="209" t="s">
        <v>42</v>
      </c>
      <c r="O526" s="36"/>
      <c r="P526" s="170">
        <f>O526*H526</f>
        <v>0</v>
      </c>
      <c r="Q526" s="170">
        <v>0.02381</v>
      </c>
      <c r="R526" s="170">
        <f>Q526*H526</f>
        <v>0.02381</v>
      </c>
      <c r="S526" s="170">
        <v>0</v>
      </c>
      <c r="T526" s="171">
        <f>S526*H526</f>
        <v>0</v>
      </c>
      <c r="AR526" s="18" t="s">
        <v>209</v>
      </c>
      <c r="AT526" s="18" t="s">
        <v>256</v>
      </c>
      <c r="AU526" s="18" t="s">
        <v>77</v>
      </c>
      <c r="AY526" s="18" t="s">
        <v>156</v>
      </c>
      <c r="BE526" s="172">
        <f>IF(N526="základní",J526,0)</f>
        <v>0</v>
      </c>
      <c r="BF526" s="172">
        <f>IF(N526="snížená",J526,0)</f>
        <v>0</v>
      </c>
      <c r="BG526" s="172">
        <f>IF(N526="zákl. přenesená",J526,0)</f>
        <v>0</v>
      </c>
      <c r="BH526" s="172">
        <f>IF(N526="sníž. přenesená",J526,0)</f>
        <v>0</v>
      </c>
      <c r="BI526" s="172">
        <f>IF(N526="nulová",J526,0)</f>
        <v>0</v>
      </c>
      <c r="BJ526" s="18" t="s">
        <v>26</v>
      </c>
      <c r="BK526" s="172">
        <f>ROUND(I526*H526,2)</f>
        <v>0</v>
      </c>
      <c r="BL526" s="18" t="s">
        <v>163</v>
      </c>
      <c r="BM526" s="18" t="s">
        <v>752</v>
      </c>
    </row>
    <row r="527" spans="2:47" s="1" customFormat="1" ht="24">
      <c r="B527" s="35"/>
      <c r="D527" s="176" t="s">
        <v>165</v>
      </c>
      <c r="F527" s="196" t="s">
        <v>748</v>
      </c>
      <c r="I527" s="134"/>
      <c r="L527" s="35"/>
      <c r="M527" s="64"/>
      <c r="N527" s="36"/>
      <c r="O527" s="36"/>
      <c r="P527" s="36"/>
      <c r="Q527" s="36"/>
      <c r="R527" s="36"/>
      <c r="S527" s="36"/>
      <c r="T527" s="65"/>
      <c r="AT527" s="18" t="s">
        <v>165</v>
      </c>
      <c r="AU527" s="18" t="s">
        <v>77</v>
      </c>
    </row>
    <row r="528" spans="2:65" s="1" customFormat="1" ht="20.25" customHeight="1">
      <c r="B528" s="160"/>
      <c r="C528" s="200" t="s">
        <v>753</v>
      </c>
      <c r="D528" s="200" t="s">
        <v>256</v>
      </c>
      <c r="E528" s="201" t="s">
        <v>754</v>
      </c>
      <c r="F528" s="202" t="s">
        <v>755</v>
      </c>
      <c r="G528" s="203" t="s">
        <v>356</v>
      </c>
      <c r="H528" s="204">
        <v>2</v>
      </c>
      <c r="I528" s="205"/>
      <c r="J528" s="206">
        <f>ROUND(I528*H528,2)</f>
        <v>0</v>
      </c>
      <c r="K528" s="202" t="s">
        <v>19</v>
      </c>
      <c r="L528" s="207"/>
      <c r="M528" s="208" t="s">
        <v>19</v>
      </c>
      <c r="N528" s="209" t="s">
        <v>42</v>
      </c>
      <c r="O528" s="36"/>
      <c r="P528" s="170">
        <f>O528*H528</f>
        <v>0</v>
      </c>
      <c r="Q528" s="170">
        <v>0.01802</v>
      </c>
      <c r="R528" s="170">
        <f>Q528*H528</f>
        <v>0.03604</v>
      </c>
      <c r="S528" s="170">
        <v>0</v>
      </c>
      <c r="T528" s="171">
        <f>S528*H528</f>
        <v>0</v>
      </c>
      <c r="AR528" s="18" t="s">
        <v>209</v>
      </c>
      <c r="AT528" s="18" t="s">
        <v>256</v>
      </c>
      <c r="AU528" s="18" t="s">
        <v>77</v>
      </c>
      <c r="AY528" s="18" t="s">
        <v>156</v>
      </c>
      <c r="BE528" s="172">
        <f>IF(N528="základní",J528,0)</f>
        <v>0</v>
      </c>
      <c r="BF528" s="172">
        <f>IF(N528="snížená",J528,0)</f>
        <v>0</v>
      </c>
      <c r="BG528" s="172">
        <f>IF(N528="zákl. přenesená",J528,0)</f>
        <v>0</v>
      </c>
      <c r="BH528" s="172">
        <f>IF(N528="sníž. přenesená",J528,0)</f>
        <v>0</v>
      </c>
      <c r="BI528" s="172">
        <f>IF(N528="nulová",J528,0)</f>
        <v>0</v>
      </c>
      <c r="BJ528" s="18" t="s">
        <v>26</v>
      </c>
      <c r="BK528" s="172">
        <f>ROUND(I528*H528,2)</f>
        <v>0</v>
      </c>
      <c r="BL528" s="18" t="s">
        <v>163</v>
      </c>
      <c r="BM528" s="18" t="s">
        <v>756</v>
      </c>
    </row>
    <row r="529" spans="2:47" s="1" customFormat="1" ht="24">
      <c r="B529" s="35"/>
      <c r="D529" s="176" t="s">
        <v>165</v>
      </c>
      <c r="F529" s="196" t="s">
        <v>757</v>
      </c>
      <c r="I529" s="134"/>
      <c r="L529" s="35"/>
      <c r="M529" s="64"/>
      <c r="N529" s="36"/>
      <c r="O529" s="36"/>
      <c r="P529" s="36"/>
      <c r="Q529" s="36"/>
      <c r="R529" s="36"/>
      <c r="S529" s="36"/>
      <c r="T529" s="65"/>
      <c r="AT529" s="18" t="s">
        <v>165</v>
      </c>
      <c r="AU529" s="18" t="s">
        <v>77</v>
      </c>
    </row>
    <row r="530" spans="2:65" s="1" customFormat="1" ht="20.25" customHeight="1">
      <c r="B530" s="160"/>
      <c r="C530" s="200" t="s">
        <v>758</v>
      </c>
      <c r="D530" s="200" t="s">
        <v>256</v>
      </c>
      <c r="E530" s="201" t="s">
        <v>759</v>
      </c>
      <c r="F530" s="202" t="s">
        <v>760</v>
      </c>
      <c r="G530" s="203" t="s">
        <v>356</v>
      </c>
      <c r="H530" s="204">
        <v>1</v>
      </c>
      <c r="I530" s="205"/>
      <c r="J530" s="206">
        <f>ROUND(I530*H530,2)</f>
        <v>0</v>
      </c>
      <c r="K530" s="202" t="s">
        <v>19</v>
      </c>
      <c r="L530" s="207"/>
      <c r="M530" s="208" t="s">
        <v>19</v>
      </c>
      <c r="N530" s="209" t="s">
        <v>42</v>
      </c>
      <c r="O530" s="36"/>
      <c r="P530" s="170">
        <f>O530*H530</f>
        <v>0</v>
      </c>
      <c r="Q530" s="170">
        <v>0.02381</v>
      </c>
      <c r="R530" s="170">
        <f>Q530*H530</f>
        <v>0.02381</v>
      </c>
      <c r="S530" s="170">
        <v>0</v>
      </c>
      <c r="T530" s="171">
        <f>S530*H530</f>
        <v>0</v>
      </c>
      <c r="AR530" s="18" t="s">
        <v>209</v>
      </c>
      <c r="AT530" s="18" t="s">
        <v>256</v>
      </c>
      <c r="AU530" s="18" t="s">
        <v>77</v>
      </c>
      <c r="AY530" s="18" t="s">
        <v>156</v>
      </c>
      <c r="BE530" s="172">
        <f>IF(N530="základní",J530,0)</f>
        <v>0</v>
      </c>
      <c r="BF530" s="172">
        <f>IF(N530="snížená",J530,0)</f>
        <v>0</v>
      </c>
      <c r="BG530" s="172">
        <f>IF(N530="zákl. přenesená",J530,0)</f>
        <v>0</v>
      </c>
      <c r="BH530" s="172">
        <f>IF(N530="sníž. přenesená",J530,0)</f>
        <v>0</v>
      </c>
      <c r="BI530" s="172">
        <f>IF(N530="nulová",J530,0)</f>
        <v>0</v>
      </c>
      <c r="BJ530" s="18" t="s">
        <v>26</v>
      </c>
      <c r="BK530" s="172">
        <f>ROUND(I530*H530,2)</f>
        <v>0</v>
      </c>
      <c r="BL530" s="18" t="s">
        <v>163</v>
      </c>
      <c r="BM530" s="18" t="s">
        <v>761</v>
      </c>
    </row>
    <row r="531" spans="2:47" s="1" customFormat="1" ht="24">
      <c r="B531" s="35"/>
      <c r="D531" s="176" t="s">
        <v>165</v>
      </c>
      <c r="F531" s="196" t="s">
        <v>748</v>
      </c>
      <c r="I531" s="134"/>
      <c r="L531" s="35"/>
      <c r="M531" s="64"/>
      <c r="N531" s="36"/>
      <c r="O531" s="36"/>
      <c r="P531" s="36"/>
      <c r="Q531" s="36"/>
      <c r="R531" s="36"/>
      <c r="S531" s="36"/>
      <c r="T531" s="65"/>
      <c r="AT531" s="18" t="s">
        <v>165</v>
      </c>
      <c r="AU531" s="18" t="s">
        <v>77</v>
      </c>
    </row>
    <row r="532" spans="2:65" s="1" customFormat="1" ht="20.25" customHeight="1">
      <c r="B532" s="160"/>
      <c r="C532" s="200" t="s">
        <v>762</v>
      </c>
      <c r="D532" s="200" t="s">
        <v>256</v>
      </c>
      <c r="E532" s="201" t="s">
        <v>763</v>
      </c>
      <c r="F532" s="202" t="s">
        <v>764</v>
      </c>
      <c r="G532" s="203" t="s">
        <v>356</v>
      </c>
      <c r="H532" s="204">
        <v>2</v>
      </c>
      <c r="I532" s="205"/>
      <c r="J532" s="206">
        <f>ROUND(I532*H532,2)</f>
        <v>0</v>
      </c>
      <c r="K532" s="202" t="s">
        <v>19</v>
      </c>
      <c r="L532" s="207"/>
      <c r="M532" s="208" t="s">
        <v>19</v>
      </c>
      <c r="N532" s="209" t="s">
        <v>42</v>
      </c>
      <c r="O532" s="36"/>
      <c r="P532" s="170">
        <f>O532*H532</f>
        <v>0</v>
      </c>
      <c r="Q532" s="170">
        <v>0.02333</v>
      </c>
      <c r="R532" s="170">
        <f>Q532*H532</f>
        <v>0.04666</v>
      </c>
      <c r="S532" s="170">
        <v>0</v>
      </c>
      <c r="T532" s="171">
        <f>S532*H532</f>
        <v>0</v>
      </c>
      <c r="AR532" s="18" t="s">
        <v>209</v>
      </c>
      <c r="AT532" s="18" t="s">
        <v>256</v>
      </c>
      <c r="AU532" s="18" t="s">
        <v>77</v>
      </c>
      <c r="AY532" s="18" t="s">
        <v>156</v>
      </c>
      <c r="BE532" s="172">
        <f>IF(N532="základní",J532,0)</f>
        <v>0</v>
      </c>
      <c r="BF532" s="172">
        <f>IF(N532="snížená",J532,0)</f>
        <v>0</v>
      </c>
      <c r="BG532" s="172">
        <f>IF(N532="zákl. přenesená",J532,0)</f>
        <v>0</v>
      </c>
      <c r="BH532" s="172">
        <f>IF(N532="sníž. přenesená",J532,0)</f>
        <v>0</v>
      </c>
      <c r="BI532" s="172">
        <f>IF(N532="nulová",J532,0)</f>
        <v>0</v>
      </c>
      <c r="BJ532" s="18" t="s">
        <v>26</v>
      </c>
      <c r="BK532" s="172">
        <f>ROUND(I532*H532,2)</f>
        <v>0</v>
      </c>
      <c r="BL532" s="18" t="s">
        <v>163</v>
      </c>
      <c r="BM532" s="18" t="s">
        <v>765</v>
      </c>
    </row>
    <row r="533" spans="2:47" s="1" customFormat="1" ht="24">
      <c r="B533" s="35"/>
      <c r="D533" s="173" t="s">
        <v>165</v>
      </c>
      <c r="F533" s="174" t="s">
        <v>766</v>
      </c>
      <c r="I533" s="134"/>
      <c r="L533" s="35"/>
      <c r="M533" s="64"/>
      <c r="N533" s="36"/>
      <c r="O533" s="36"/>
      <c r="P533" s="36"/>
      <c r="Q533" s="36"/>
      <c r="R533" s="36"/>
      <c r="S533" s="36"/>
      <c r="T533" s="65"/>
      <c r="AT533" s="18" t="s">
        <v>165</v>
      </c>
      <c r="AU533" s="18" t="s">
        <v>77</v>
      </c>
    </row>
    <row r="534" spans="2:63" s="10" customFormat="1" ht="29.25" customHeight="1">
      <c r="B534" s="146"/>
      <c r="D534" s="157" t="s">
        <v>70</v>
      </c>
      <c r="E534" s="158" t="s">
        <v>209</v>
      </c>
      <c r="F534" s="158" t="s">
        <v>767</v>
      </c>
      <c r="I534" s="149"/>
      <c r="J534" s="159">
        <f>BK534</f>
        <v>0</v>
      </c>
      <c r="L534" s="146"/>
      <c r="M534" s="151"/>
      <c r="N534" s="152"/>
      <c r="O534" s="152"/>
      <c r="P534" s="153">
        <f>SUM(P535:P544)</f>
        <v>0</v>
      </c>
      <c r="Q534" s="152"/>
      <c r="R534" s="153">
        <f>SUM(R535:R544)</f>
        <v>0.19904</v>
      </c>
      <c r="S534" s="152"/>
      <c r="T534" s="154">
        <f>SUM(T535:T544)</f>
        <v>0.05</v>
      </c>
      <c r="AR534" s="147" t="s">
        <v>26</v>
      </c>
      <c r="AT534" s="155" t="s">
        <v>70</v>
      </c>
      <c r="AU534" s="155" t="s">
        <v>26</v>
      </c>
      <c r="AY534" s="147" t="s">
        <v>156</v>
      </c>
      <c r="BK534" s="156">
        <f>SUM(BK535:BK544)</f>
        <v>0</v>
      </c>
    </row>
    <row r="535" spans="2:65" s="1" customFormat="1" ht="28.5" customHeight="1">
      <c r="B535" s="160"/>
      <c r="C535" s="161" t="s">
        <v>768</v>
      </c>
      <c r="D535" s="161" t="s">
        <v>158</v>
      </c>
      <c r="E535" s="162" t="s">
        <v>769</v>
      </c>
      <c r="F535" s="163" t="s">
        <v>770</v>
      </c>
      <c r="G535" s="164" t="s">
        <v>356</v>
      </c>
      <c r="H535" s="165">
        <v>1</v>
      </c>
      <c r="I535" s="166"/>
      <c r="J535" s="167">
        <f>ROUND(I535*H535,2)</f>
        <v>0</v>
      </c>
      <c r="K535" s="163" t="s">
        <v>162</v>
      </c>
      <c r="L535" s="35"/>
      <c r="M535" s="168" t="s">
        <v>19</v>
      </c>
      <c r="N535" s="169" t="s">
        <v>42</v>
      </c>
      <c r="O535" s="36"/>
      <c r="P535" s="170">
        <f>O535*H535</f>
        <v>0</v>
      </c>
      <c r="Q535" s="170">
        <v>0</v>
      </c>
      <c r="R535" s="170">
        <f>Q535*H535</f>
        <v>0</v>
      </c>
      <c r="S535" s="170">
        <v>0.05</v>
      </c>
      <c r="T535" s="171">
        <f>S535*H535</f>
        <v>0.05</v>
      </c>
      <c r="AR535" s="18" t="s">
        <v>163</v>
      </c>
      <c r="AT535" s="18" t="s">
        <v>158</v>
      </c>
      <c r="AU535" s="18" t="s">
        <v>77</v>
      </c>
      <c r="AY535" s="18" t="s">
        <v>156</v>
      </c>
      <c r="BE535" s="172">
        <f>IF(N535="základní",J535,0)</f>
        <v>0</v>
      </c>
      <c r="BF535" s="172">
        <f>IF(N535="snížená",J535,0)</f>
        <v>0</v>
      </c>
      <c r="BG535" s="172">
        <f>IF(N535="zákl. přenesená",J535,0)</f>
        <v>0</v>
      </c>
      <c r="BH535" s="172">
        <f>IF(N535="sníž. přenesená",J535,0)</f>
        <v>0</v>
      </c>
      <c r="BI535" s="172">
        <f>IF(N535="nulová",J535,0)</f>
        <v>0</v>
      </c>
      <c r="BJ535" s="18" t="s">
        <v>26</v>
      </c>
      <c r="BK535" s="172">
        <f>ROUND(I535*H535,2)</f>
        <v>0</v>
      </c>
      <c r="BL535" s="18" t="s">
        <v>163</v>
      </c>
      <c r="BM535" s="18" t="s">
        <v>771</v>
      </c>
    </row>
    <row r="536" spans="2:47" s="1" customFormat="1" ht="24">
      <c r="B536" s="35"/>
      <c r="D536" s="173" t="s">
        <v>165</v>
      </c>
      <c r="F536" s="174" t="s">
        <v>772</v>
      </c>
      <c r="I536" s="134"/>
      <c r="L536" s="35"/>
      <c r="M536" s="64"/>
      <c r="N536" s="36"/>
      <c r="O536" s="36"/>
      <c r="P536" s="36"/>
      <c r="Q536" s="36"/>
      <c r="R536" s="36"/>
      <c r="S536" s="36"/>
      <c r="T536" s="65"/>
      <c r="AT536" s="18" t="s">
        <v>165</v>
      </c>
      <c r="AU536" s="18" t="s">
        <v>77</v>
      </c>
    </row>
    <row r="537" spans="2:51" s="11" customFormat="1" ht="12">
      <c r="B537" s="175"/>
      <c r="D537" s="176" t="s">
        <v>167</v>
      </c>
      <c r="E537" s="177" t="s">
        <v>19</v>
      </c>
      <c r="F537" s="178" t="s">
        <v>773</v>
      </c>
      <c r="H537" s="179">
        <v>1</v>
      </c>
      <c r="I537" s="180"/>
      <c r="L537" s="175"/>
      <c r="M537" s="181"/>
      <c r="N537" s="182"/>
      <c r="O537" s="182"/>
      <c r="P537" s="182"/>
      <c r="Q537" s="182"/>
      <c r="R537" s="182"/>
      <c r="S537" s="182"/>
      <c r="T537" s="183"/>
      <c r="AT537" s="184" t="s">
        <v>167</v>
      </c>
      <c r="AU537" s="184" t="s">
        <v>77</v>
      </c>
      <c r="AV537" s="11" t="s">
        <v>77</v>
      </c>
      <c r="AW537" s="11" t="s">
        <v>35</v>
      </c>
      <c r="AX537" s="11" t="s">
        <v>26</v>
      </c>
      <c r="AY537" s="184" t="s">
        <v>156</v>
      </c>
    </row>
    <row r="538" spans="2:65" s="1" customFormat="1" ht="20.25" customHeight="1">
      <c r="B538" s="160"/>
      <c r="C538" s="161" t="s">
        <v>774</v>
      </c>
      <c r="D538" s="161" t="s">
        <v>158</v>
      </c>
      <c r="E538" s="162" t="s">
        <v>775</v>
      </c>
      <c r="F538" s="163" t="s">
        <v>776</v>
      </c>
      <c r="G538" s="164" t="s">
        <v>356</v>
      </c>
      <c r="H538" s="165">
        <v>3</v>
      </c>
      <c r="I538" s="166"/>
      <c r="J538" s="167">
        <f>ROUND(I538*H538,2)</f>
        <v>0</v>
      </c>
      <c r="K538" s="163" t="s">
        <v>162</v>
      </c>
      <c r="L538" s="35"/>
      <c r="M538" s="168" t="s">
        <v>19</v>
      </c>
      <c r="N538" s="169" t="s">
        <v>42</v>
      </c>
      <c r="O538" s="36"/>
      <c r="P538" s="170">
        <f>O538*H538</f>
        <v>0</v>
      </c>
      <c r="Q538" s="170">
        <v>0.00468</v>
      </c>
      <c r="R538" s="170">
        <f>Q538*H538</f>
        <v>0.01404</v>
      </c>
      <c r="S538" s="170">
        <v>0</v>
      </c>
      <c r="T538" s="171">
        <f>S538*H538</f>
        <v>0</v>
      </c>
      <c r="AR538" s="18" t="s">
        <v>163</v>
      </c>
      <c r="AT538" s="18" t="s">
        <v>158</v>
      </c>
      <c r="AU538" s="18" t="s">
        <v>77</v>
      </c>
      <c r="AY538" s="18" t="s">
        <v>156</v>
      </c>
      <c r="BE538" s="172">
        <f>IF(N538="základní",J538,0)</f>
        <v>0</v>
      </c>
      <c r="BF538" s="172">
        <f>IF(N538="snížená",J538,0)</f>
        <v>0</v>
      </c>
      <c r="BG538" s="172">
        <f>IF(N538="zákl. přenesená",J538,0)</f>
        <v>0</v>
      </c>
      <c r="BH538" s="172">
        <f>IF(N538="sníž. přenesená",J538,0)</f>
        <v>0</v>
      </c>
      <c r="BI538" s="172">
        <f>IF(N538="nulová",J538,0)</f>
        <v>0</v>
      </c>
      <c r="BJ538" s="18" t="s">
        <v>26</v>
      </c>
      <c r="BK538" s="172">
        <f>ROUND(I538*H538,2)</f>
        <v>0</v>
      </c>
      <c r="BL538" s="18" t="s">
        <v>163</v>
      </c>
      <c r="BM538" s="18" t="s">
        <v>777</v>
      </c>
    </row>
    <row r="539" spans="2:47" s="1" customFormat="1" ht="24">
      <c r="B539" s="35"/>
      <c r="D539" s="173" t="s">
        <v>165</v>
      </c>
      <c r="F539" s="174" t="s">
        <v>778</v>
      </c>
      <c r="I539" s="134"/>
      <c r="L539" s="35"/>
      <c r="M539" s="64"/>
      <c r="N539" s="36"/>
      <c r="O539" s="36"/>
      <c r="P539" s="36"/>
      <c r="Q539" s="36"/>
      <c r="R539" s="36"/>
      <c r="S539" s="36"/>
      <c r="T539" s="65"/>
      <c r="AT539" s="18" t="s">
        <v>165</v>
      </c>
      <c r="AU539" s="18" t="s">
        <v>77</v>
      </c>
    </row>
    <row r="540" spans="2:51" s="11" customFormat="1" ht="12">
      <c r="B540" s="175"/>
      <c r="D540" s="173" t="s">
        <v>167</v>
      </c>
      <c r="E540" s="184" t="s">
        <v>19</v>
      </c>
      <c r="F540" s="185" t="s">
        <v>779</v>
      </c>
      <c r="H540" s="186">
        <v>1</v>
      </c>
      <c r="I540" s="180"/>
      <c r="L540" s="175"/>
      <c r="M540" s="181"/>
      <c r="N540" s="182"/>
      <c r="O540" s="182"/>
      <c r="P540" s="182"/>
      <c r="Q540" s="182"/>
      <c r="R540" s="182"/>
      <c r="S540" s="182"/>
      <c r="T540" s="183"/>
      <c r="AT540" s="184" t="s">
        <v>167</v>
      </c>
      <c r="AU540" s="184" t="s">
        <v>77</v>
      </c>
      <c r="AV540" s="11" t="s">
        <v>77</v>
      </c>
      <c r="AW540" s="11" t="s">
        <v>35</v>
      </c>
      <c r="AX540" s="11" t="s">
        <v>71</v>
      </c>
      <c r="AY540" s="184" t="s">
        <v>156</v>
      </c>
    </row>
    <row r="541" spans="2:51" s="11" customFormat="1" ht="12">
      <c r="B541" s="175"/>
      <c r="D541" s="173" t="s">
        <v>167</v>
      </c>
      <c r="E541" s="184" t="s">
        <v>19</v>
      </c>
      <c r="F541" s="185" t="s">
        <v>780</v>
      </c>
      <c r="H541" s="186">
        <v>2</v>
      </c>
      <c r="I541" s="180"/>
      <c r="L541" s="175"/>
      <c r="M541" s="181"/>
      <c r="N541" s="182"/>
      <c r="O541" s="182"/>
      <c r="P541" s="182"/>
      <c r="Q541" s="182"/>
      <c r="R541" s="182"/>
      <c r="S541" s="182"/>
      <c r="T541" s="183"/>
      <c r="AT541" s="184" t="s">
        <v>167</v>
      </c>
      <c r="AU541" s="184" t="s">
        <v>77</v>
      </c>
      <c r="AV541" s="11" t="s">
        <v>77</v>
      </c>
      <c r="AW541" s="11" t="s">
        <v>35</v>
      </c>
      <c r="AX541" s="11" t="s">
        <v>71</v>
      </c>
      <c r="AY541" s="184" t="s">
        <v>156</v>
      </c>
    </row>
    <row r="542" spans="2:51" s="12" customFormat="1" ht="12">
      <c r="B542" s="187"/>
      <c r="D542" s="176" t="s">
        <v>167</v>
      </c>
      <c r="E542" s="188" t="s">
        <v>19</v>
      </c>
      <c r="F542" s="189" t="s">
        <v>182</v>
      </c>
      <c r="H542" s="190">
        <v>3</v>
      </c>
      <c r="I542" s="191"/>
      <c r="L542" s="187"/>
      <c r="M542" s="192"/>
      <c r="N542" s="193"/>
      <c r="O542" s="193"/>
      <c r="P542" s="193"/>
      <c r="Q542" s="193"/>
      <c r="R542" s="193"/>
      <c r="S542" s="193"/>
      <c r="T542" s="194"/>
      <c r="AT542" s="195" t="s">
        <v>167</v>
      </c>
      <c r="AU542" s="195" t="s">
        <v>77</v>
      </c>
      <c r="AV542" s="12" t="s">
        <v>163</v>
      </c>
      <c r="AW542" s="12" t="s">
        <v>35</v>
      </c>
      <c r="AX542" s="12" t="s">
        <v>26</v>
      </c>
      <c r="AY542" s="195" t="s">
        <v>156</v>
      </c>
    </row>
    <row r="543" spans="2:65" s="1" customFormat="1" ht="39.75" customHeight="1">
      <c r="B543" s="160"/>
      <c r="C543" s="200" t="s">
        <v>781</v>
      </c>
      <c r="D543" s="200" t="s">
        <v>256</v>
      </c>
      <c r="E543" s="201" t="s">
        <v>782</v>
      </c>
      <c r="F543" s="202" t="s">
        <v>783</v>
      </c>
      <c r="G543" s="203" t="s">
        <v>356</v>
      </c>
      <c r="H543" s="204">
        <v>2</v>
      </c>
      <c r="I543" s="205"/>
      <c r="J543" s="206">
        <f>ROUND(I543*H543,2)</f>
        <v>0</v>
      </c>
      <c r="K543" s="202" t="s">
        <v>19</v>
      </c>
      <c r="L543" s="207"/>
      <c r="M543" s="208" t="s">
        <v>19</v>
      </c>
      <c r="N543" s="209" t="s">
        <v>42</v>
      </c>
      <c r="O543" s="36"/>
      <c r="P543" s="170">
        <f>O543*H543</f>
        <v>0</v>
      </c>
      <c r="Q543" s="170">
        <v>0.05</v>
      </c>
      <c r="R543" s="170">
        <f>Q543*H543</f>
        <v>0.1</v>
      </c>
      <c r="S543" s="170">
        <v>0</v>
      </c>
      <c r="T543" s="171">
        <f>S543*H543</f>
        <v>0</v>
      </c>
      <c r="AR543" s="18" t="s">
        <v>209</v>
      </c>
      <c r="AT543" s="18" t="s">
        <v>256</v>
      </c>
      <c r="AU543" s="18" t="s">
        <v>77</v>
      </c>
      <c r="AY543" s="18" t="s">
        <v>156</v>
      </c>
      <c r="BE543" s="172">
        <f>IF(N543="základní",J543,0)</f>
        <v>0</v>
      </c>
      <c r="BF543" s="172">
        <f>IF(N543="snížená",J543,0)</f>
        <v>0</v>
      </c>
      <c r="BG543" s="172">
        <f>IF(N543="zákl. přenesená",J543,0)</f>
        <v>0</v>
      </c>
      <c r="BH543" s="172">
        <f>IF(N543="sníž. přenesená",J543,0)</f>
        <v>0</v>
      </c>
      <c r="BI543" s="172">
        <f>IF(N543="nulová",J543,0)</f>
        <v>0</v>
      </c>
      <c r="BJ543" s="18" t="s">
        <v>26</v>
      </c>
      <c r="BK543" s="172">
        <f>ROUND(I543*H543,2)</f>
        <v>0</v>
      </c>
      <c r="BL543" s="18" t="s">
        <v>163</v>
      </c>
      <c r="BM543" s="18" t="s">
        <v>784</v>
      </c>
    </row>
    <row r="544" spans="2:65" s="1" customFormat="1" ht="28.5" customHeight="1">
      <c r="B544" s="160"/>
      <c r="C544" s="200" t="s">
        <v>785</v>
      </c>
      <c r="D544" s="200" t="s">
        <v>256</v>
      </c>
      <c r="E544" s="201" t="s">
        <v>786</v>
      </c>
      <c r="F544" s="202" t="s">
        <v>787</v>
      </c>
      <c r="G544" s="203" t="s">
        <v>356</v>
      </c>
      <c r="H544" s="204">
        <v>1</v>
      </c>
      <c r="I544" s="205"/>
      <c r="J544" s="206">
        <f>ROUND(I544*H544,2)</f>
        <v>0</v>
      </c>
      <c r="K544" s="202" t="s">
        <v>19</v>
      </c>
      <c r="L544" s="207"/>
      <c r="M544" s="208" t="s">
        <v>19</v>
      </c>
      <c r="N544" s="209" t="s">
        <v>42</v>
      </c>
      <c r="O544" s="36"/>
      <c r="P544" s="170">
        <f>O544*H544</f>
        <v>0</v>
      </c>
      <c r="Q544" s="170">
        <v>0.085</v>
      </c>
      <c r="R544" s="170">
        <f>Q544*H544</f>
        <v>0.085</v>
      </c>
      <c r="S544" s="170">
        <v>0</v>
      </c>
      <c r="T544" s="171">
        <f>S544*H544</f>
        <v>0</v>
      </c>
      <c r="AR544" s="18" t="s">
        <v>209</v>
      </c>
      <c r="AT544" s="18" t="s">
        <v>256</v>
      </c>
      <c r="AU544" s="18" t="s">
        <v>77</v>
      </c>
      <c r="AY544" s="18" t="s">
        <v>156</v>
      </c>
      <c r="BE544" s="172">
        <f>IF(N544="základní",J544,0)</f>
        <v>0</v>
      </c>
      <c r="BF544" s="172">
        <f>IF(N544="snížená",J544,0)</f>
        <v>0</v>
      </c>
      <c r="BG544" s="172">
        <f>IF(N544="zákl. přenesená",J544,0)</f>
        <v>0</v>
      </c>
      <c r="BH544" s="172">
        <f>IF(N544="sníž. přenesená",J544,0)</f>
        <v>0</v>
      </c>
      <c r="BI544" s="172">
        <f>IF(N544="nulová",J544,0)</f>
        <v>0</v>
      </c>
      <c r="BJ544" s="18" t="s">
        <v>26</v>
      </c>
      <c r="BK544" s="172">
        <f>ROUND(I544*H544,2)</f>
        <v>0</v>
      </c>
      <c r="BL544" s="18" t="s">
        <v>163</v>
      </c>
      <c r="BM544" s="18" t="s">
        <v>788</v>
      </c>
    </row>
    <row r="545" spans="2:63" s="10" customFormat="1" ht="29.25" customHeight="1">
      <c r="B545" s="146"/>
      <c r="D545" s="157" t="s">
        <v>70</v>
      </c>
      <c r="E545" s="158" t="s">
        <v>214</v>
      </c>
      <c r="F545" s="158" t="s">
        <v>789</v>
      </c>
      <c r="I545" s="149"/>
      <c r="J545" s="159">
        <f>BK545</f>
        <v>0</v>
      </c>
      <c r="L545" s="146"/>
      <c r="M545" s="151"/>
      <c r="N545" s="152"/>
      <c r="O545" s="152"/>
      <c r="P545" s="153">
        <f>SUM(P546:P664)</f>
        <v>0</v>
      </c>
      <c r="Q545" s="152"/>
      <c r="R545" s="153">
        <f>SUM(R546:R664)</f>
        <v>12.026895000000001</v>
      </c>
      <c r="S545" s="152"/>
      <c r="T545" s="154">
        <f>SUM(T546:T664)</f>
        <v>351.9229900000001</v>
      </c>
      <c r="AR545" s="147" t="s">
        <v>26</v>
      </c>
      <c r="AT545" s="155" t="s">
        <v>70</v>
      </c>
      <c r="AU545" s="155" t="s">
        <v>26</v>
      </c>
      <c r="AY545" s="147" t="s">
        <v>156</v>
      </c>
      <c r="BK545" s="156">
        <f>SUM(BK546:BK664)</f>
        <v>0</v>
      </c>
    </row>
    <row r="546" spans="2:65" s="1" customFormat="1" ht="20.25" customHeight="1">
      <c r="B546" s="160"/>
      <c r="C546" s="161" t="s">
        <v>790</v>
      </c>
      <c r="D546" s="161" t="s">
        <v>158</v>
      </c>
      <c r="E546" s="162" t="s">
        <v>791</v>
      </c>
      <c r="F546" s="163" t="s">
        <v>792</v>
      </c>
      <c r="G546" s="164" t="s">
        <v>177</v>
      </c>
      <c r="H546" s="165">
        <v>89.47</v>
      </c>
      <c r="I546" s="166"/>
      <c r="J546" s="167">
        <f>ROUND(I546*H546,2)</f>
        <v>0</v>
      </c>
      <c r="K546" s="163" t="s">
        <v>162</v>
      </c>
      <c r="L546" s="35"/>
      <c r="M546" s="168" t="s">
        <v>19</v>
      </c>
      <c r="N546" s="169" t="s">
        <v>42</v>
      </c>
      <c r="O546" s="36"/>
      <c r="P546" s="170">
        <f>O546*H546</f>
        <v>0</v>
      </c>
      <c r="Q546" s="170">
        <v>0.10095</v>
      </c>
      <c r="R546" s="170">
        <f>Q546*H546</f>
        <v>9.0319965</v>
      </c>
      <c r="S546" s="170">
        <v>0</v>
      </c>
      <c r="T546" s="171">
        <f>S546*H546</f>
        <v>0</v>
      </c>
      <c r="AR546" s="18" t="s">
        <v>163</v>
      </c>
      <c r="AT546" s="18" t="s">
        <v>158</v>
      </c>
      <c r="AU546" s="18" t="s">
        <v>77</v>
      </c>
      <c r="AY546" s="18" t="s">
        <v>156</v>
      </c>
      <c r="BE546" s="172">
        <f>IF(N546="základní",J546,0)</f>
        <v>0</v>
      </c>
      <c r="BF546" s="172">
        <f>IF(N546="snížená",J546,0)</f>
        <v>0</v>
      </c>
      <c r="BG546" s="172">
        <f>IF(N546="zákl. přenesená",J546,0)</f>
        <v>0</v>
      </c>
      <c r="BH546" s="172">
        <f>IF(N546="sníž. přenesená",J546,0)</f>
        <v>0</v>
      </c>
      <c r="BI546" s="172">
        <f>IF(N546="nulová",J546,0)</f>
        <v>0</v>
      </c>
      <c r="BJ546" s="18" t="s">
        <v>26</v>
      </c>
      <c r="BK546" s="172">
        <f>ROUND(I546*H546,2)</f>
        <v>0</v>
      </c>
      <c r="BL546" s="18" t="s">
        <v>163</v>
      </c>
      <c r="BM546" s="18" t="s">
        <v>793</v>
      </c>
    </row>
    <row r="547" spans="2:47" s="1" customFormat="1" ht="24">
      <c r="B547" s="35"/>
      <c r="D547" s="173" t="s">
        <v>165</v>
      </c>
      <c r="F547" s="174" t="s">
        <v>794</v>
      </c>
      <c r="I547" s="134"/>
      <c r="L547" s="35"/>
      <c r="M547" s="64"/>
      <c r="N547" s="36"/>
      <c r="O547" s="36"/>
      <c r="P547" s="36"/>
      <c r="Q547" s="36"/>
      <c r="R547" s="36"/>
      <c r="S547" s="36"/>
      <c r="T547" s="65"/>
      <c r="AT547" s="18" t="s">
        <v>165</v>
      </c>
      <c r="AU547" s="18" t="s">
        <v>77</v>
      </c>
    </row>
    <row r="548" spans="2:51" s="11" customFormat="1" ht="12">
      <c r="B548" s="175"/>
      <c r="D548" s="173" t="s">
        <v>167</v>
      </c>
      <c r="E548" s="184" t="s">
        <v>19</v>
      </c>
      <c r="F548" s="185" t="s">
        <v>181</v>
      </c>
      <c r="H548" s="186">
        <v>21.6</v>
      </c>
      <c r="I548" s="180"/>
      <c r="L548" s="175"/>
      <c r="M548" s="181"/>
      <c r="N548" s="182"/>
      <c r="O548" s="182"/>
      <c r="P548" s="182"/>
      <c r="Q548" s="182"/>
      <c r="R548" s="182"/>
      <c r="S548" s="182"/>
      <c r="T548" s="183"/>
      <c r="AT548" s="184" t="s">
        <v>167</v>
      </c>
      <c r="AU548" s="184" t="s">
        <v>77</v>
      </c>
      <c r="AV548" s="11" t="s">
        <v>77</v>
      </c>
      <c r="AW548" s="11" t="s">
        <v>35</v>
      </c>
      <c r="AX548" s="11" t="s">
        <v>71</v>
      </c>
      <c r="AY548" s="184" t="s">
        <v>156</v>
      </c>
    </row>
    <row r="549" spans="2:51" s="11" customFormat="1" ht="12">
      <c r="B549" s="175"/>
      <c r="D549" s="173" t="s">
        <v>167</v>
      </c>
      <c r="E549" s="184" t="s">
        <v>19</v>
      </c>
      <c r="F549" s="185" t="s">
        <v>795</v>
      </c>
      <c r="H549" s="186">
        <v>67.87</v>
      </c>
      <c r="I549" s="180"/>
      <c r="L549" s="175"/>
      <c r="M549" s="181"/>
      <c r="N549" s="182"/>
      <c r="O549" s="182"/>
      <c r="P549" s="182"/>
      <c r="Q549" s="182"/>
      <c r="R549" s="182"/>
      <c r="S549" s="182"/>
      <c r="T549" s="183"/>
      <c r="AT549" s="184" t="s">
        <v>167</v>
      </c>
      <c r="AU549" s="184" t="s">
        <v>77</v>
      </c>
      <c r="AV549" s="11" t="s">
        <v>77</v>
      </c>
      <c r="AW549" s="11" t="s">
        <v>35</v>
      </c>
      <c r="AX549" s="11" t="s">
        <v>71</v>
      </c>
      <c r="AY549" s="184" t="s">
        <v>156</v>
      </c>
    </row>
    <row r="550" spans="2:51" s="12" customFormat="1" ht="12">
      <c r="B550" s="187"/>
      <c r="D550" s="176" t="s">
        <v>167</v>
      </c>
      <c r="E550" s="188" t="s">
        <v>19</v>
      </c>
      <c r="F550" s="189" t="s">
        <v>182</v>
      </c>
      <c r="H550" s="190">
        <v>89.47</v>
      </c>
      <c r="I550" s="191"/>
      <c r="L550" s="187"/>
      <c r="M550" s="192"/>
      <c r="N550" s="193"/>
      <c r="O550" s="193"/>
      <c r="P550" s="193"/>
      <c r="Q550" s="193"/>
      <c r="R550" s="193"/>
      <c r="S550" s="193"/>
      <c r="T550" s="194"/>
      <c r="AT550" s="195" t="s">
        <v>167</v>
      </c>
      <c r="AU550" s="195" t="s">
        <v>77</v>
      </c>
      <c r="AV550" s="12" t="s">
        <v>163</v>
      </c>
      <c r="AW550" s="12" t="s">
        <v>35</v>
      </c>
      <c r="AX550" s="12" t="s">
        <v>26</v>
      </c>
      <c r="AY550" s="195" t="s">
        <v>156</v>
      </c>
    </row>
    <row r="551" spans="2:65" s="1" customFormat="1" ht="20.25" customHeight="1">
      <c r="B551" s="160"/>
      <c r="C551" s="200" t="s">
        <v>796</v>
      </c>
      <c r="D551" s="200" t="s">
        <v>256</v>
      </c>
      <c r="E551" s="201" t="s">
        <v>797</v>
      </c>
      <c r="F551" s="202" t="s">
        <v>798</v>
      </c>
      <c r="G551" s="203" t="s">
        <v>356</v>
      </c>
      <c r="H551" s="204">
        <v>93.944</v>
      </c>
      <c r="I551" s="205"/>
      <c r="J551" s="206">
        <f>ROUND(I551*H551,2)</f>
        <v>0</v>
      </c>
      <c r="K551" s="202" t="s">
        <v>162</v>
      </c>
      <c r="L551" s="207"/>
      <c r="M551" s="208" t="s">
        <v>19</v>
      </c>
      <c r="N551" s="209" t="s">
        <v>42</v>
      </c>
      <c r="O551" s="36"/>
      <c r="P551" s="170">
        <f>O551*H551</f>
        <v>0</v>
      </c>
      <c r="Q551" s="170">
        <v>0.028</v>
      </c>
      <c r="R551" s="170">
        <f>Q551*H551</f>
        <v>2.6304320000000003</v>
      </c>
      <c r="S551" s="170">
        <v>0</v>
      </c>
      <c r="T551" s="171">
        <f>S551*H551</f>
        <v>0</v>
      </c>
      <c r="AR551" s="18" t="s">
        <v>209</v>
      </c>
      <c r="AT551" s="18" t="s">
        <v>256</v>
      </c>
      <c r="AU551" s="18" t="s">
        <v>77</v>
      </c>
      <c r="AY551" s="18" t="s">
        <v>156</v>
      </c>
      <c r="BE551" s="172">
        <f>IF(N551="základní",J551,0)</f>
        <v>0</v>
      </c>
      <c r="BF551" s="172">
        <f>IF(N551="snížená",J551,0)</f>
        <v>0</v>
      </c>
      <c r="BG551" s="172">
        <f>IF(N551="zákl. přenesená",J551,0)</f>
        <v>0</v>
      </c>
      <c r="BH551" s="172">
        <f>IF(N551="sníž. přenesená",J551,0)</f>
        <v>0</v>
      </c>
      <c r="BI551" s="172">
        <f>IF(N551="nulová",J551,0)</f>
        <v>0</v>
      </c>
      <c r="BJ551" s="18" t="s">
        <v>26</v>
      </c>
      <c r="BK551" s="172">
        <f>ROUND(I551*H551,2)</f>
        <v>0</v>
      </c>
      <c r="BL551" s="18" t="s">
        <v>163</v>
      </c>
      <c r="BM551" s="18" t="s">
        <v>799</v>
      </c>
    </row>
    <row r="552" spans="2:47" s="1" customFormat="1" ht="24">
      <c r="B552" s="35"/>
      <c r="D552" s="173" t="s">
        <v>165</v>
      </c>
      <c r="F552" s="174" t="s">
        <v>800</v>
      </c>
      <c r="I552" s="134"/>
      <c r="L552" s="35"/>
      <c r="M552" s="64"/>
      <c r="N552" s="36"/>
      <c r="O552" s="36"/>
      <c r="P552" s="36"/>
      <c r="Q552" s="36"/>
      <c r="R552" s="36"/>
      <c r="S552" s="36"/>
      <c r="T552" s="65"/>
      <c r="AT552" s="18" t="s">
        <v>165</v>
      </c>
      <c r="AU552" s="18" t="s">
        <v>77</v>
      </c>
    </row>
    <row r="553" spans="2:51" s="11" customFormat="1" ht="12">
      <c r="B553" s="175"/>
      <c r="D553" s="176" t="s">
        <v>167</v>
      </c>
      <c r="E553" s="177" t="s">
        <v>19</v>
      </c>
      <c r="F553" s="178" t="s">
        <v>801</v>
      </c>
      <c r="H553" s="179">
        <v>93.944</v>
      </c>
      <c r="I553" s="180"/>
      <c r="L553" s="175"/>
      <c r="M553" s="181"/>
      <c r="N553" s="182"/>
      <c r="O553" s="182"/>
      <c r="P553" s="182"/>
      <c r="Q553" s="182"/>
      <c r="R553" s="182"/>
      <c r="S553" s="182"/>
      <c r="T553" s="183"/>
      <c r="AT553" s="184" t="s">
        <v>167</v>
      </c>
      <c r="AU553" s="184" t="s">
        <v>77</v>
      </c>
      <c r="AV553" s="11" t="s">
        <v>77</v>
      </c>
      <c r="AW553" s="11" t="s">
        <v>35</v>
      </c>
      <c r="AX553" s="11" t="s">
        <v>26</v>
      </c>
      <c r="AY553" s="184" t="s">
        <v>156</v>
      </c>
    </row>
    <row r="554" spans="2:65" s="1" customFormat="1" ht="20.25" customHeight="1">
      <c r="B554" s="160"/>
      <c r="C554" s="161" t="s">
        <v>802</v>
      </c>
      <c r="D554" s="161" t="s">
        <v>158</v>
      </c>
      <c r="E554" s="162" t="s">
        <v>803</v>
      </c>
      <c r="F554" s="163" t="s">
        <v>804</v>
      </c>
      <c r="G554" s="164" t="s">
        <v>177</v>
      </c>
      <c r="H554" s="165">
        <v>65.8</v>
      </c>
      <c r="I554" s="166"/>
      <c r="J554" s="167">
        <f>ROUND(I554*H554,2)</f>
        <v>0</v>
      </c>
      <c r="K554" s="163" t="s">
        <v>162</v>
      </c>
      <c r="L554" s="35"/>
      <c r="M554" s="168" t="s">
        <v>19</v>
      </c>
      <c r="N554" s="169" t="s">
        <v>42</v>
      </c>
      <c r="O554" s="36"/>
      <c r="P554" s="170">
        <f>O554*H554</f>
        <v>0</v>
      </c>
      <c r="Q554" s="170">
        <v>2E-05</v>
      </c>
      <c r="R554" s="170">
        <f>Q554*H554</f>
        <v>0.0013160000000000001</v>
      </c>
      <c r="S554" s="170">
        <v>0</v>
      </c>
      <c r="T554" s="171">
        <f>S554*H554</f>
        <v>0</v>
      </c>
      <c r="AR554" s="18" t="s">
        <v>163</v>
      </c>
      <c r="AT554" s="18" t="s">
        <v>158</v>
      </c>
      <c r="AU554" s="18" t="s">
        <v>77</v>
      </c>
      <c r="AY554" s="18" t="s">
        <v>156</v>
      </c>
      <c r="BE554" s="172">
        <f>IF(N554="základní",J554,0)</f>
        <v>0</v>
      </c>
      <c r="BF554" s="172">
        <f>IF(N554="snížená",J554,0)</f>
        <v>0</v>
      </c>
      <c r="BG554" s="172">
        <f>IF(N554="zákl. přenesená",J554,0)</f>
        <v>0</v>
      </c>
      <c r="BH554" s="172">
        <f>IF(N554="sníž. přenesená",J554,0)</f>
        <v>0</v>
      </c>
      <c r="BI554" s="172">
        <f>IF(N554="nulová",J554,0)</f>
        <v>0</v>
      </c>
      <c r="BJ554" s="18" t="s">
        <v>26</v>
      </c>
      <c r="BK554" s="172">
        <f>ROUND(I554*H554,2)</f>
        <v>0</v>
      </c>
      <c r="BL554" s="18" t="s">
        <v>163</v>
      </c>
      <c r="BM554" s="18" t="s">
        <v>805</v>
      </c>
    </row>
    <row r="555" spans="2:47" s="1" customFormat="1" ht="24">
      <c r="B555" s="35"/>
      <c r="D555" s="173" t="s">
        <v>165</v>
      </c>
      <c r="F555" s="174" t="s">
        <v>806</v>
      </c>
      <c r="I555" s="134"/>
      <c r="L555" s="35"/>
      <c r="M555" s="64"/>
      <c r="N555" s="36"/>
      <c r="O555" s="36"/>
      <c r="P555" s="36"/>
      <c r="Q555" s="36"/>
      <c r="R555" s="36"/>
      <c r="S555" s="36"/>
      <c r="T555" s="65"/>
      <c r="AT555" s="18" t="s">
        <v>165</v>
      </c>
      <c r="AU555" s="18" t="s">
        <v>77</v>
      </c>
    </row>
    <row r="556" spans="2:51" s="11" customFormat="1" ht="12">
      <c r="B556" s="175"/>
      <c r="D556" s="176" t="s">
        <v>167</v>
      </c>
      <c r="E556" s="177" t="s">
        <v>19</v>
      </c>
      <c r="F556" s="178" t="s">
        <v>807</v>
      </c>
      <c r="H556" s="179">
        <v>65.8</v>
      </c>
      <c r="I556" s="180"/>
      <c r="L556" s="175"/>
      <c r="M556" s="181"/>
      <c r="N556" s="182"/>
      <c r="O556" s="182"/>
      <c r="P556" s="182"/>
      <c r="Q556" s="182"/>
      <c r="R556" s="182"/>
      <c r="S556" s="182"/>
      <c r="T556" s="183"/>
      <c r="AT556" s="184" t="s">
        <v>167</v>
      </c>
      <c r="AU556" s="184" t="s">
        <v>77</v>
      </c>
      <c r="AV556" s="11" t="s">
        <v>77</v>
      </c>
      <c r="AW556" s="11" t="s">
        <v>35</v>
      </c>
      <c r="AX556" s="11" t="s">
        <v>26</v>
      </c>
      <c r="AY556" s="184" t="s">
        <v>156</v>
      </c>
    </row>
    <row r="557" spans="2:65" s="1" customFormat="1" ht="20.25" customHeight="1">
      <c r="B557" s="160"/>
      <c r="C557" s="161" t="s">
        <v>808</v>
      </c>
      <c r="D557" s="161" t="s">
        <v>158</v>
      </c>
      <c r="E557" s="162" t="s">
        <v>809</v>
      </c>
      <c r="F557" s="163" t="s">
        <v>810</v>
      </c>
      <c r="G557" s="164" t="s">
        <v>177</v>
      </c>
      <c r="H557" s="165">
        <v>2.7</v>
      </c>
      <c r="I557" s="166"/>
      <c r="J557" s="167">
        <f>ROUND(I557*H557,2)</f>
        <v>0</v>
      </c>
      <c r="K557" s="163" t="s">
        <v>19</v>
      </c>
      <c r="L557" s="35"/>
      <c r="M557" s="168" t="s">
        <v>19</v>
      </c>
      <c r="N557" s="169" t="s">
        <v>42</v>
      </c>
      <c r="O557" s="36"/>
      <c r="P557" s="170">
        <f>O557*H557</f>
        <v>0</v>
      </c>
      <c r="Q557" s="170">
        <v>0.08781</v>
      </c>
      <c r="R557" s="170">
        <f>Q557*H557</f>
        <v>0.23708700000000002</v>
      </c>
      <c r="S557" s="170">
        <v>0</v>
      </c>
      <c r="T557" s="171">
        <f>S557*H557</f>
        <v>0</v>
      </c>
      <c r="AR557" s="18" t="s">
        <v>163</v>
      </c>
      <c r="AT557" s="18" t="s">
        <v>158</v>
      </c>
      <c r="AU557" s="18" t="s">
        <v>77</v>
      </c>
      <c r="AY557" s="18" t="s">
        <v>156</v>
      </c>
      <c r="BE557" s="172">
        <f>IF(N557="základní",J557,0)</f>
        <v>0</v>
      </c>
      <c r="BF557" s="172">
        <f>IF(N557="snížená",J557,0)</f>
        <v>0</v>
      </c>
      <c r="BG557" s="172">
        <f>IF(N557="zákl. přenesená",J557,0)</f>
        <v>0</v>
      </c>
      <c r="BH557" s="172">
        <f>IF(N557="sníž. přenesená",J557,0)</f>
        <v>0</v>
      </c>
      <c r="BI557" s="172">
        <f>IF(N557="nulová",J557,0)</f>
        <v>0</v>
      </c>
      <c r="BJ557" s="18" t="s">
        <v>26</v>
      </c>
      <c r="BK557" s="172">
        <f>ROUND(I557*H557,2)</f>
        <v>0</v>
      </c>
      <c r="BL557" s="18" t="s">
        <v>163</v>
      </c>
      <c r="BM557" s="18" t="s">
        <v>811</v>
      </c>
    </row>
    <row r="558" spans="2:47" s="1" customFormat="1" ht="24">
      <c r="B558" s="35"/>
      <c r="D558" s="176" t="s">
        <v>165</v>
      </c>
      <c r="F558" s="196" t="s">
        <v>812</v>
      </c>
      <c r="I558" s="134"/>
      <c r="L558" s="35"/>
      <c r="M558" s="64"/>
      <c r="N558" s="36"/>
      <c r="O558" s="36"/>
      <c r="P558" s="36"/>
      <c r="Q558" s="36"/>
      <c r="R558" s="36"/>
      <c r="S558" s="36"/>
      <c r="T558" s="65"/>
      <c r="AT558" s="18" t="s">
        <v>165</v>
      </c>
      <c r="AU558" s="18" t="s">
        <v>77</v>
      </c>
    </row>
    <row r="559" spans="2:65" s="1" customFormat="1" ht="20.25" customHeight="1">
      <c r="B559" s="160"/>
      <c r="C559" s="161" t="s">
        <v>813</v>
      </c>
      <c r="D559" s="161" t="s">
        <v>158</v>
      </c>
      <c r="E559" s="162" t="s">
        <v>814</v>
      </c>
      <c r="F559" s="163" t="s">
        <v>815</v>
      </c>
      <c r="G559" s="164" t="s">
        <v>161</v>
      </c>
      <c r="H559" s="165">
        <v>713.28</v>
      </c>
      <c r="I559" s="166"/>
      <c r="J559" s="167">
        <f>ROUND(I559*H559,2)</f>
        <v>0</v>
      </c>
      <c r="K559" s="163" t="s">
        <v>162</v>
      </c>
      <c r="L559" s="35"/>
      <c r="M559" s="168" t="s">
        <v>19</v>
      </c>
      <c r="N559" s="169" t="s">
        <v>42</v>
      </c>
      <c r="O559" s="36"/>
      <c r="P559" s="170">
        <f>O559*H559</f>
        <v>0</v>
      </c>
      <c r="Q559" s="170">
        <v>4E-05</v>
      </c>
      <c r="R559" s="170">
        <f>Q559*H559</f>
        <v>0.0285312</v>
      </c>
      <c r="S559" s="170">
        <v>0</v>
      </c>
      <c r="T559" s="171">
        <f>S559*H559</f>
        <v>0</v>
      </c>
      <c r="AR559" s="18" t="s">
        <v>163</v>
      </c>
      <c r="AT559" s="18" t="s">
        <v>158</v>
      </c>
      <c r="AU559" s="18" t="s">
        <v>77</v>
      </c>
      <c r="AY559" s="18" t="s">
        <v>156</v>
      </c>
      <c r="BE559" s="172">
        <f>IF(N559="základní",J559,0)</f>
        <v>0</v>
      </c>
      <c r="BF559" s="172">
        <f>IF(N559="snížená",J559,0)</f>
        <v>0</v>
      </c>
      <c r="BG559" s="172">
        <f>IF(N559="zákl. přenesená",J559,0)</f>
        <v>0</v>
      </c>
      <c r="BH559" s="172">
        <f>IF(N559="sníž. přenesená",J559,0)</f>
        <v>0</v>
      </c>
      <c r="BI559" s="172">
        <f>IF(N559="nulová",J559,0)</f>
        <v>0</v>
      </c>
      <c r="BJ559" s="18" t="s">
        <v>26</v>
      </c>
      <c r="BK559" s="172">
        <f>ROUND(I559*H559,2)</f>
        <v>0</v>
      </c>
      <c r="BL559" s="18" t="s">
        <v>163</v>
      </c>
      <c r="BM559" s="18" t="s">
        <v>816</v>
      </c>
    </row>
    <row r="560" spans="2:47" s="1" customFormat="1" ht="60">
      <c r="B560" s="35"/>
      <c r="D560" s="173" t="s">
        <v>165</v>
      </c>
      <c r="F560" s="174" t="s">
        <v>817</v>
      </c>
      <c r="I560" s="134"/>
      <c r="L560" s="35"/>
      <c r="M560" s="64"/>
      <c r="N560" s="36"/>
      <c r="O560" s="36"/>
      <c r="P560" s="36"/>
      <c r="Q560" s="36"/>
      <c r="R560" s="36"/>
      <c r="S560" s="36"/>
      <c r="T560" s="65"/>
      <c r="AT560" s="18" t="s">
        <v>165</v>
      </c>
      <c r="AU560" s="18" t="s">
        <v>77</v>
      </c>
    </row>
    <row r="561" spans="2:51" s="11" customFormat="1" ht="12">
      <c r="B561" s="175"/>
      <c r="D561" s="173" t="s">
        <v>167</v>
      </c>
      <c r="E561" s="184" t="s">
        <v>19</v>
      </c>
      <c r="F561" s="185" t="s">
        <v>818</v>
      </c>
      <c r="H561" s="186">
        <v>570.01</v>
      </c>
      <c r="I561" s="180"/>
      <c r="L561" s="175"/>
      <c r="M561" s="181"/>
      <c r="N561" s="182"/>
      <c r="O561" s="182"/>
      <c r="P561" s="182"/>
      <c r="Q561" s="182"/>
      <c r="R561" s="182"/>
      <c r="S561" s="182"/>
      <c r="T561" s="183"/>
      <c r="AT561" s="184" t="s">
        <v>167</v>
      </c>
      <c r="AU561" s="184" t="s">
        <v>77</v>
      </c>
      <c r="AV561" s="11" t="s">
        <v>77</v>
      </c>
      <c r="AW561" s="11" t="s">
        <v>35</v>
      </c>
      <c r="AX561" s="11" t="s">
        <v>71</v>
      </c>
      <c r="AY561" s="184" t="s">
        <v>156</v>
      </c>
    </row>
    <row r="562" spans="2:51" s="11" customFormat="1" ht="12">
      <c r="B562" s="175"/>
      <c r="D562" s="173" t="s">
        <v>167</v>
      </c>
      <c r="E562" s="184" t="s">
        <v>19</v>
      </c>
      <c r="F562" s="185" t="s">
        <v>819</v>
      </c>
      <c r="H562" s="186">
        <v>143.27</v>
      </c>
      <c r="I562" s="180"/>
      <c r="L562" s="175"/>
      <c r="M562" s="181"/>
      <c r="N562" s="182"/>
      <c r="O562" s="182"/>
      <c r="P562" s="182"/>
      <c r="Q562" s="182"/>
      <c r="R562" s="182"/>
      <c r="S562" s="182"/>
      <c r="T562" s="183"/>
      <c r="AT562" s="184" t="s">
        <v>167</v>
      </c>
      <c r="AU562" s="184" t="s">
        <v>77</v>
      </c>
      <c r="AV562" s="11" t="s">
        <v>77</v>
      </c>
      <c r="AW562" s="11" t="s">
        <v>35</v>
      </c>
      <c r="AX562" s="11" t="s">
        <v>71</v>
      </c>
      <c r="AY562" s="184" t="s">
        <v>156</v>
      </c>
    </row>
    <row r="563" spans="2:51" s="12" customFormat="1" ht="12">
      <c r="B563" s="187"/>
      <c r="D563" s="176" t="s">
        <v>167</v>
      </c>
      <c r="E563" s="188" t="s">
        <v>19</v>
      </c>
      <c r="F563" s="189" t="s">
        <v>182</v>
      </c>
      <c r="H563" s="190">
        <v>713.28</v>
      </c>
      <c r="I563" s="191"/>
      <c r="L563" s="187"/>
      <c r="M563" s="192"/>
      <c r="N563" s="193"/>
      <c r="O563" s="193"/>
      <c r="P563" s="193"/>
      <c r="Q563" s="193"/>
      <c r="R563" s="193"/>
      <c r="S563" s="193"/>
      <c r="T563" s="194"/>
      <c r="AT563" s="195" t="s">
        <v>167</v>
      </c>
      <c r="AU563" s="195" t="s">
        <v>77</v>
      </c>
      <c r="AV563" s="12" t="s">
        <v>163</v>
      </c>
      <c r="AW563" s="12" t="s">
        <v>35</v>
      </c>
      <c r="AX563" s="12" t="s">
        <v>26</v>
      </c>
      <c r="AY563" s="195" t="s">
        <v>156</v>
      </c>
    </row>
    <row r="564" spans="2:65" s="1" customFormat="1" ht="28.5" customHeight="1">
      <c r="B564" s="160"/>
      <c r="C564" s="161" t="s">
        <v>820</v>
      </c>
      <c r="D564" s="161" t="s">
        <v>158</v>
      </c>
      <c r="E564" s="162" t="s">
        <v>821</v>
      </c>
      <c r="F564" s="163" t="s">
        <v>822</v>
      </c>
      <c r="G564" s="164" t="s">
        <v>161</v>
      </c>
      <c r="H564" s="165">
        <v>41.82</v>
      </c>
      <c r="I564" s="166"/>
      <c r="J564" s="167">
        <f>ROUND(I564*H564,2)</f>
        <v>0</v>
      </c>
      <c r="K564" s="163" t="s">
        <v>162</v>
      </c>
      <c r="L564" s="35"/>
      <c r="M564" s="168" t="s">
        <v>19</v>
      </c>
      <c r="N564" s="169" t="s">
        <v>42</v>
      </c>
      <c r="O564" s="36"/>
      <c r="P564" s="170">
        <f>O564*H564</f>
        <v>0</v>
      </c>
      <c r="Q564" s="170">
        <v>0.00024</v>
      </c>
      <c r="R564" s="170">
        <f>Q564*H564</f>
        <v>0.0100368</v>
      </c>
      <c r="S564" s="170">
        <v>0</v>
      </c>
      <c r="T564" s="171">
        <f>S564*H564</f>
        <v>0</v>
      </c>
      <c r="AR564" s="18" t="s">
        <v>163</v>
      </c>
      <c r="AT564" s="18" t="s">
        <v>158</v>
      </c>
      <c r="AU564" s="18" t="s">
        <v>77</v>
      </c>
      <c r="AY564" s="18" t="s">
        <v>156</v>
      </c>
      <c r="BE564" s="172">
        <f>IF(N564="základní",J564,0)</f>
        <v>0</v>
      </c>
      <c r="BF564" s="172">
        <f>IF(N564="snížená",J564,0)</f>
        <v>0</v>
      </c>
      <c r="BG564" s="172">
        <f>IF(N564="zákl. přenesená",J564,0)</f>
        <v>0</v>
      </c>
      <c r="BH564" s="172">
        <f>IF(N564="sníž. přenesená",J564,0)</f>
        <v>0</v>
      </c>
      <c r="BI564" s="172">
        <f>IF(N564="nulová",J564,0)</f>
        <v>0</v>
      </c>
      <c r="BJ564" s="18" t="s">
        <v>26</v>
      </c>
      <c r="BK564" s="172">
        <f>ROUND(I564*H564,2)</f>
        <v>0</v>
      </c>
      <c r="BL564" s="18" t="s">
        <v>163</v>
      </c>
      <c r="BM564" s="18" t="s">
        <v>823</v>
      </c>
    </row>
    <row r="565" spans="2:47" s="1" customFormat="1" ht="24">
      <c r="B565" s="35"/>
      <c r="D565" s="173" t="s">
        <v>165</v>
      </c>
      <c r="F565" s="174" t="s">
        <v>824</v>
      </c>
      <c r="I565" s="134"/>
      <c r="L565" s="35"/>
      <c r="M565" s="64"/>
      <c r="N565" s="36"/>
      <c r="O565" s="36"/>
      <c r="P565" s="36"/>
      <c r="Q565" s="36"/>
      <c r="R565" s="36"/>
      <c r="S565" s="36"/>
      <c r="T565" s="65"/>
      <c r="AT565" s="18" t="s">
        <v>165</v>
      </c>
      <c r="AU565" s="18" t="s">
        <v>77</v>
      </c>
    </row>
    <row r="566" spans="2:51" s="11" customFormat="1" ht="12">
      <c r="B566" s="175"/>
      <c r="D566" s="173" t="s">
        <v>167</v>
      </c>
      <c r="E566" s="184" t="s">
        <v>19</v>
      </c>
      <c r="F566" s="185" t="s">
        <v>825</v>
      </c>
      <c r="H566" s="186">
        <v>26.14</v>
      </c>
      <c r="I566" s="180"/>
      <c r="L566" s="175"/>
      <c r="M566" s="181"/>
      <c r="N566" s="182"/>
      <c r="O566" s="182"/>
      <c r="P566" s="182"/>
      <c r="Q566" s="182"/>
      <c r="R566" s="182"/>
      <c r="S566" s="182"/>
      <c r="T566" s="183"/>
      <c r="AT566" s="184" t="s">
        <v>167</v>
      </c>
      <c r="AU566" s="184" t="s">
        <v>77</v>
      </c>
      <c r="AV566" s="11" t="s">
        <v>77</v>
      </c>
      <c r="AW566" s="11" t="s">
        <v>35</v>
      </c>
      <c r="AX566" s="11" t="s">
        <v>71</v>
      </c>
      <c r="AY566" s="184" t="s">
        <v>156</v>
      </c>
    </row>
    <row r="567" spans="2:51" s="11" customFormat="1" ht="12">
      <c r="B567" s="175"/>
      <c r="D567" s="173" t="s">
        <v>167</v>
      </c>
      <c r="E567" s="184" t="s">
        <v>19</v>
      </c>
      <c r="F567" s="185" t="s">
        <v>826</v>
      </c>
      <c r="H567" s="186">
        <v>15.68</v>
      </c>
      <c r="I567" s="180"/>
      <c r="L567" s="175"/>
      <c r="M567" s="181"/>
      <c r="N567" s="182"/>
      <c r="O567" s="182"/>
      <c r="P567" s="182"/>
      <c r="Q567" s="182"/>
      <c r="R567" s="182"/>
      <c r="S567" s="182"/>
      <c r="T567" s="183"/>
      <c r="AT567" s="184" t="s">
        <v>167</v>
      </c>
      <c r="AU567" s="184" t="s">
        <v>77</v>
      </c>
      <c r="AV567" s="11" t="s">
        <v>77</v>
      </c>
      <c r="AW567" s="11" t="s">
        <v>35</v>
      </c>
      <c r="AX567" s="11" t="s">
        <v>71</v>
      </c>
      <c r="AY567" s="184" t="s">
        <v>156</v>
      </c>
    </row>
    <row r="568" spans="2:51" s="12" customFormat="1" ht="12">
      <c r="B568" s="187"/>
      <c r="D568" s="176" t="s">
        <v>167</v>
      </c>
      <c r="E568" s="188" t="s">
        <v>19</v>
      </c>
      <c r="F568" s="189" t="s">
        <v>182</v>
      </c>
      <c r="H568" s="190">
        <v>41.82</v>
      </c>
      <c r="I568" s="191"/>
      <c r="L568" s="187"/>
      <c r="M568" s="192"/>
      <c r="N568" s="193"/>
      <c r="O568" s="193"/>
      <c r="P568" s="193"/>
      <c r="Q568" s="193"/>
      <c r="R568" s="193"/>
      <c r="S568" s="193"/>
      <c r="T568" s="194"/>
      <c r="AT568" s="195" t="s">
        <v>167</v>
      </c>
      <c r="AU568" s="195" t="s">
        <v>77</v>
      </c>
      <c r="AV568" s="12" t="s">
        <v>163</v>
      </c>
      <c r="AW568" s="12" t="s">
        <v>35</v>
      </c>
      <c r="AX568" s="12" t="s">
        <v>26</v>
      </c>
      <c r="AY568" s="195" t="s">
        <v>156</v>
      </c>
    </row>
    <row r="569" spans="2:65" s="1" customFormat="1" ht="20.25" customHeight="1">
      <c r="B569" s="160"/>
      <c r="C569" s="200" t="s">
        <v>827</v>
      </c>
      <c r="D569" s="200" t="s">
        <v>256</v>
      </c>
      <c r="E569" s="201" t="s">
        <v>828</v>
      </c>
      <c r="F569" s="202" t="s">
        <v>829</v>
      </c>
      <c r="G569" s="203" t="s">
        <v>830</v>
      </c>
      <c r="H569" s="204">
        <v>44.8</v>
      </c>
      <c r="I569" s="205"/>
      <c r="J569" s="206">
        <f>ROUND(I569*H569,2)</f>
        <v>0</v>
      </c>
      <c r="K569" s="202" t="s">
        <v>19</v>
      </c>
      <c r="L569" s="207"/>
      <c r="M569" s="208" t="s">
        <v>19</v>
      </c>
      <c r="N569" s="209" t="s">
        <v>42</v>
      </c>
      <c r="O569" s="36"/>
      <c r="P569" s="170">
        <f>O569*H569</f>
        <v>0</v>
      </c>
      <c r="Q569" s="170">
        <v>0</v>
      </c>
      <c r="R569" s="170">
        <f>Q569*H569</f>
        <v>0</v>
      </c>
      <c r="S569" s="170">
        <v>0</v>
      </c>
      <c r="T569" s="171">
        <f>S569*H569</f>
        <v>0</v>
      </c>
      <c r="AR569" s="18" t="s">
        <v>209</v>
      </c>
      <c r="AT569" s="18" t="s">
        <v>256</v>
      </c>
      <c r="AU569" s="18" t="s">
        <v>77</v>
      </c>
      <c r="AY569" s="18" t="s">
        <v>156</v>
      </c>
      <c r="BE569" s="172">
        <f>IF(N569="základní",J569,0)</f>
        <v>0</v>
      </c>
      <c r="BF569" s="172">
        <f>IF(N569="snížená",J569,0)</f>
        <v>0</v>
      </c>
      <c r="BG569" s="172">
        <f>IF(N569="zákl. přenesená",J569,0)</f>
        <v>0</v>
      </c>
      <c r="BH569" s="172">
        <f>IF(N569="sníž. přenesená",J569,0)</f>
        <v>0</v>
      </c>
      <c r="BI569" s="172">
        <f>IF(N569="nulová",J569,0)</f>
        <v>0</v>
      </c>
      <c r="BJ569" s="18" t="s">
        <v>26</v>
      </c>
      <c r="BK569" s="172">
        <f>ROUND(I569*H569,2)</f>
        <v>0</v>
      </c>
      <c r="BL569" s="18" t="s">
        <v>163</v>
      </c>
      <c r="BM569" s="18" t="s">
        <v>831</v>
      </c>
    </row>
    <row r="570" spans="2:47" s="1" customFormat="1" ht="24">
      <c r="B570" s="35"/>
      <c r="D570" s="173" t="s">
        <v>165</v>
      </c>
      <c r="F570" s="174" t="s">
        <v>832</v>
      </c>
      <c r="I570" s="134"/>
      <c r="L570" s="35"/>
      <c r="M570" s="64"/>
      <c r="N570" s="36"/>
      <c r="O570" s="36"/>
      <c r="P570" s="36"/>
      <c r="Q570" s="36"/>
      <c r="R570" s="36"/>
      <c r="S570" s="36"/>
      <c r="T570" s="65"/>
      <c r="AT570" s="18" t="s">
        <v>165</v>
      </c>
      <c r="AU570" s="18" t="s">
        <v>77</v>
      </c>
    </row>
    <row r="571" spans="2:51" s="11" customFormat="1" ht="12">
      <c r="B571" s="175"/>
      <c r="D571" s="176" t="s">
        <v>167</v>
      </c>
      <c r="E571" s="177" t="s">
        <v>19</v>
      </c>
      <c r="F571" s="178" t="s">
        <v>833</v>
      </c>
      <c r="H571" s="179">
        <v>44.8</v>
      </c>
      <c r="I571" s="180"/>
      <c r="L571" s="175"/>
      <c r="M571" s="181"/>
      <c r="N571" s="182"/>
      <c r="O571" s="182"/>
      <c r="P571" s="182"/>
      <c r="Q571" s="182"/>
      <c r="R571" s="182"/>
      <c r="S571" s="182"/>
      <c r="T571" s="183"/>
      <c r="AT571" s="184" t="s">
        <v>167</v>
      </c>
      <c r="AU571" s="184" t="s">
        <v>77</v>
      </c>
      <c r="AV571" s="11" t="s">
        <v>77</v>
      </c>
      <c r="AW571" s="11" t="s">
        <v>35</v>
      </c>
      <c r="AX571" s="11" t="s">
        <v>26</v>
      </c>
      <c r="AY571" s="184" t="s">
        <v>156</v>
      </c>
    </row>
    <row r="572" spans="2:65" s="1" customFormat="1" ht="28.5" customHeight="1">
      <c r="B572" s="160"/>
      <c r="C572" s="161" t="s">
        <v>834</v>
      </c>
      <c r="D572" s="161" t="s">
        <v>158</v>
      </c>
      <c r="E572" s="162" t="s">
        <v>835</v>
      </c>
      <c r="F572" s="163" t="s">
        <v>836</v>
      </c>
      <c r="G572" s="164" t="s">
        <v>161</v>
      </c>
      <c r="H572" s="165">
        <v>43.225</v>
      </c>
      <c r="I572" s="166"/>
      <c r="J572" s="167">
        <f>ROUND(I572*H572,2)</f>
        <v>0</v>
      </c>
      <c r="K572" s="163" t="s">
        <v>162</v>
      </c>
      <c r="L572" s="35"/>
      <c r="M572" s="168" t="s">
        <v>19</v>
      </c>
      <c r="N572" s="169" t="s">
        <v>42</v>
      </c>
      <c r="O572" s="36"/>
      <c r="P572" s="170">
        <f>O572*H572</f>
        <v>0</v>
      </c>
      <c r="Q572" s="170">
        <v>0.00158</v>
      </c>
      <c r="R572" s="170">
        <f>Q572*H572</f>
        <v>0.06829550000000001</v>
      </c>
      <c r="S572" s="170">
        <v>0</v>
      </c>
      <c r="T572" s="171">
        <f>S572*H572</f>
        <v>0</v>
      </c>
      <c r="AR572" s="18" t="s">
        <v>163</v>
      </c>
      <c r="AT572" s="18" t="s">
        <v>158</v>
      </c>
      <c r="AU572" s="18" t="s">
        <v>77</v>
      </c>
      <c r="AY572" s="18" t="s">
        <v>156</v>
      </c>
      <c r="BE572" s="172">
        <f>IF(N572="základní",J572,0)</f>
        <v>0</v>
      </c>
      <c r="BF572" s="172">
        <f>IF(N572="snížená",J572,0)</f>
        <v>0</v>
      </c>
      <c r="BG572" s="172">
        <f>IF(N572="zákl. přenesená",J572,0)</f>
        <v>0</v>
      </c>
      <c r="BH572" s="172">
        <f>IF(N572="sníž. přenesená",J572,0)</f>
        <v>0</v>
      </c>
      <c r="BI572" s="172">
        <f>IF(N572="nulová",J572,0)</f>
        <v>0</v>
      </c>
      <c r="BJ572" s="18" t="s">
        <v>26</v>
      </c>
      <c r="BK572" s="172">
        <f>ROUND(I572*H572,2)</f>
        <v>0</v>
      </c>
      <c r="BL572" s="18" t="s">
        <v>163</v>
      </c>
      <c r="BM572" s="18" t="s">
        <v>837</v>
      </c>
    </row>
    <row r="573" spans="2:47" s="1" customFormat="1" ht="24">
      <c r="B573" s="35"/>
      <c r="D573" s="173" t="s">
        <v>165</v>
      </c>
      <c r="F573" s="174" t="s">
        <v>838</v>
      </c>
      <c r="I573" s="134"/>
      <c r="L573" s="35"/>
      <c r="M573" s="64"/>
      <c r="N573" s="36"/>
      <c r="O573" s="36"/>
      <c r="P573" s="36"/>
      <c r="Q573" s="36"/>
      <c r="R573" s="36"/>
      <c r="S573" s="36"/>
      <c r="T573" s="65"/>
      <c r="AT573" s="18" t="s">
        <v>165</v>
      </c>
      <c r="AU573" s="18" t="s">
        <v>77</v>
      </c>
    </row>
    <row r="574" spans="2:51" s="11" customFormat="1" ht="12">
      <c r="B574" s="175"/>
      <c r="D574" s="173" t="s">
        <v>167</v>
      </c>
      <c r="E574" s="184" t="s">
        <v>19</v>
      </c>
      <c r="F574" s="185" t="s">
        <v>839</v>
      </c>
      <c r="H574" s="186">
        <v>29.127</v>
      </c>
      <c r="I574" s="180"/>
      <c r="L574" s="175"/>
      <c r="M574" s="181"/>
      <c r="N574" s="182"/>
      <c r="O574" s="182"/>
      <c r="P574" s="182"/>
      <c r="Q574" s="182"/>
      <c r="R574" s="182"/>
      <c r="S574" s="182"/>
      <c r="T574" s="183"/>
      <c r="AT574" s="184" t="s">
        <v>167</v>
      </c>
      <c r="AU574" s="184" t="s">
        <v>77</v>
      </c>
      <c r="AV574" s="11" t="s">
        <v>77</v>
      </c>
      <c r="AW574" s="11" t="s">
        <v>35</v>
      </c>
      <c r="AX574" s="11" t="s">
        <v>71</v>
      </c>
      <c r="AY574" s="184" t="s">
        <v>156</v>
      </c>
    </row>
    <row r="575" spans="2:51" s="11" customFormat="1" ht="36">
      <c r="B575" s="175"/>
      <c r="D575" s="173" t="s">
        <v>167</v>
      </c>
      <c r="E575" s="184" t="s">
        <v>19</v>
      </c>
      <c r="F575" s="185" t="s">
        <v>840</v>
      </c>
      <c r="H575" s="186">
        <v>14.098</v>
      </c>
      <c r="I575" s="180"/>
      <c r="L575" s="175"/>
      <c r="M575" s="181"/>
      <c r="N575" s="182"/>
      <c r="O575" s="182"/>
      <c r="P575" s="182"/>
      <c r="Q575" s="182"/>
      <c r="R575" s="182"/>
      <c r="S575" s="182"/>
      <c r="T575" s="183"/>
      <c r="AT575" s="184" t="s">
        <v>167</v>
      </c>
      <c r="AU575" s="184" t="s">
        <v>77</v>
      </c>
      <c r="AV575" s="11" t="s">
        <v>77</v>
      </c>
      <c r="AW575" s="11" t="s">
        <v>35</v>
      </c>
      <c r="AX575" s="11" t="s">
        <v>71</v>
      </c>
      <c r="AY575" s="184" t="s">
        <v>156</v>
      </c>
    </row>
    <row r="576" spans="2:51" s="12" customFormat="1" ht="12">
      <c r="B576" s="187"/>
      <c r="D576" s="176" t="s">
        <v>167</v>
      </c>
      <c r="E576" s="188" t="s">
        <v>19</v>
      </c>
      <c r="F576" s="189" t="s">
        <v>182</v>
      </c>
      <c r="H576" s="190">
        <v>43.225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95" t="s">
        <v>167</v>
      </c>
      <c r="AU576" s="195" t="s">
        <v>77</v>
      </c>
      <c r="AV576" s="12" t="s">
        <v>163</v>
      </c>
      <c r="AW576" s="12" t="s">
        <v>35</v>
      </c>
      <c r="AX576" s="12" t="s">
        <v>26</v>
      </c>
      <c r="AY576" s="195" t="s">
        <v>156</v>
      </c>
    </row>
    <row r="577" spans="2:65" s="1" customFormat="1" ht="28.5" customHeight="1">
      <c r="B577" s="160"/>
      <c r="C577" s="161" t="s">
        <v>841</v>
      </c>
      <c r="D577" s="161" t="s">
        <v>158</v>
      </c>
      <c r="E577" s="162" t="s">
        <v>842</v>
      </c>
      <c r="F577" s="163" t="s">
        <v>843</v>
      </c>
      <c r="G577" s="164" t="s">
        <v>356</v>
      </c>
      <c r="H577" s="165">
        <v>60</v>
      </c>
      <c r="I577" s="166"/>
      <c r="J577" s="167">
        <f>ROUND(I577*H577,2)</f>
        <v>0</v>
      </c>
      <c r="K577" s="163" t="s">
        <v>162</v>
      </c>
      <c r="L577" s="35"/>
      <c r="M577" s="168" t="s">
        <v>19</v>
      </c>
      <c r="N577" s="169" t="s">
        <v>42</v>
      </c>
      <c r="O577" s="36"/>
      <c r="P577" s="170">
        <f>O577*H577</f>
        <v>0</v>
      </c>
      <c r="Q577" s="170">
        <v>2E-05</v>
      </c>
      <c r="R577" s="170">
        <f>Q577*H577</f>
        <v>0.0012000000000000001</v>
      </c>
      <c r="S577" s="170">
        <v>0</v>
      </c>
      <c r="T577" s="171">
        <f>S577*H577</f>
        <v>0</v>
      </c>
      <c r="AR577" s="18" t="s">
        <v>163</v>
      </c>
      <c r="AT577" s="18" t="s">
        <v>158</v>
      </c>
      <c r="AU577" s="18" t="s">
        <v>77</v>
      </c>
      <c r="AY577" s="18" t="s">
        <v>156</v>
      </c>
      <c r="BE577" s="172">
        <f>IF(N577="základní",J577,0)</f>
        <v>0</v>
      </c>
      <c r="BF577" s="172">
        <f>IF(N577="snížená",J577,0)</f>
        <v>0</v>
      </c>
      <c r="BG577" s="172">
        <f>IF(N577="zákl. přenesená",J577,0)</f>
        <v>0</v>
      </c>
      <c r="BH577" s="172">
        <f>IF(N577="sníž. přenesená",J577,0)</f>
        <v>0</v>
      </c>
      <c r="BI577" s="172">
        <f>IF(N577="nulová",J577,0)</f>
        <v>0</v>
      </c>
      <c r="BJ577" s="18" t="s">
        <v>26</v>
      </c>
      <c r="BK577" s="172">
        <f>ROUND(I577*H577,2)</f>
        <v>0</v>
      </c>
      <c r="BL577" s="18" t="s">
        <v>163</v>
      </c>
      <c r="BM577" s="18" t="s">
        <v>844</v>
      </c>
    </row>
    <row r="578" spans="2:47" s="1" customFormat="1" ht="24">
      <c r="B578" s="35"/>
      <c r="D578" s="173" t="s">
        <v>165</v>
      </c>
      <c r="F578" s="174" t="s">
        <v>845</v>
      </c>
      <c r="I578" s="134"/>
      <c r="L578" s="35"/>
      <c r="M578" s="64"/>
      <c r="N578" s="36"/>
      <c r="O578" s="36"/>
      <c r="P578" s="36"/>
      <c r="Q578" s="36"/>
      <c r="R578" s="36"/>
      <c r="S578" s="36"/>
      <c r="T578" s="65"/>
      <c r="AT578" s="18" t="s">
        <v>165</v>
      </c>
      <c r="AU578" s="18" t="s">
        <v>77</v>
      </c>
    </row>
    <row r="579" spans="2:51" s="11" customFormat="1" ht="12">
      <c r="B579" s="175"/>
      <c r="D579" s="176" t="s">
        <v>167</v>
      </c>
      <c r="E579" s="177" t="s">
        <v>19</v>
      </c>
      <c r="F579" s="178" t="s">
        <v>846</v>
      </c>
      <c r="H579" s="179">
        <v>60</v>
      </c>
      <c r="I579" s="180"/>
      <c r="L579" s="175"/>
      <c r="M579" s="181"/>
      <c r="N579" s="182"/>
      <c r="O579" s="182"/>
      <c r="P579" s="182"/>
      <c r="Q579" s="182"/>
      <c r="R579" s="182"/>
      <c r="S579" s="182"/>
      <c r="T579" s="183"/>
      <c r="AT579" s="184" t="s">
        <v>167</v>
      </c>
      <c r="AU579" s="184" t="s">
        <v>77</v>
      </c>
      <c r="AV579" s="11" t="s">
        <v>77</v>
      </c>
      <c r="AW579" s="11" t="s">
        <v>35</v>
      </c>
      <c r="AX579" s="11" t="s">
        <v>26</v>
      </c>
      <c r="AY579" s="184" t="s">
        <v>156</v>
      </c>
    </row>
    <row r="580" spans="2:65" s="1" customFormat="1" ht="20.25" customHeight="1">
      <c r="B580" s="160"/>
      <c r="C580" s="161" t="s">
        <v>847</v>
      </c>
      <c r="D580" s="161" t="s">
        <v>158</v>
      </c>
      <c r="E580" s="162" t="s">
        <v>848</v>
      </c>
      <c r="F580" s="163" t="s">
        <v>849</v>
      </c>
      <c r="G580" s="164" t="s">
        <v>356</v>
      </c>
      <c r="H580" s="165">
        <v>60</v>
      </c>
      <c r="I580" s="166"/>
      <c r="J580" s="167">
        <f>ROUND(I580*H580,2)</f>
        <v>0</v>
      </c>
      <c r="K580" s="163" t="s">
        <v>162</v>
      </c>
      <c r="L580" s="35"/>
      <c r="M580" s="168" t="s">
        <v>19</v>
      </c>
      <c r="N580" s="169" t="s">
        <v>42</v>
      </c>
      <c r="O580" s="36"/>
      <c r="P580" s="170">
        <f>O580*H580</f>
        <v>0</v>
      </c>
      <c r="Q580" s="170">
        <v>0.0003</v>
      </c>
      <c r="R580" s="170">
        <f>Q580*H580</f>
        <v>0.018</v>
      </c>
      <c r="S580" s="170">
        <v>0</v>
      </c>
      <c r="T580" s="171">
        <f>S580*H580</f>
        <v>0</v>
      </c>
      <c r="AR580" s="18" t="s">
        <v>163</v>
      </c>
      <c r="AT580" s="18" t="s">
        <v>158</v>
      </c>
      <c r="AU580" s="18" t="s">
        <v>77</v>
      </c>
      <c r="AY580" s="18" t="s">
        <v>156</v>
      </c>
      <c r="BE580" s="172">
        <f>IF(N580="základní",J580,0)</f>
        <v>0</v>
      </c>
      <c r="BF580" s="172">
        <f>IF(N580="snížená",J580,0)</f>
        <v>0</v>
      </c>
      <c r="BG580" s="172">
        <f>IF(N580="zákl. přenesená",J580,0)</f>
        <v>0</v>
      </c>
      <c r="BH580" s="172">
        <f>IF(N580="sníž. přenesená",J580,0)</f>
        <v>0</v>
      </c>
      <c r="BI580" s="172">
        <f>IF(N580="nulová",J580,0)</f>
        <v>0</v>
      </c>
      <c r="BJ580" s="18" t="s">
        <v>26</v>
      </c>
      <c r="BK580" s="172">
        <f>ROUND(I580*H580,2)</f>
        <v>0</v>
      </c>
      <c r="BL580" s="18" t="s">
        <v>163</v>
      </c>
      <c r="BM580" s="18" t="s">
        <v>850</v>
      </c>
    </row>
    <row r="581" spans="2:47" s="1" customFormat="1" ht="24">
      <c r="B581" s="35"/>
      <c r="D581" s="176" t="s">
        <v>165</v>
      </c>
      <c r="F581" s="196" t="s">
        <v>851</v>
      </c>
      <c r="I581" s="134"/>
      <c r="L581" s="35"/>
      <c r="M581" s="64"/>
      <c r="N581" s="36"/>
      <c r="O581" s="36"/>
      <c r="P581" s="36"/>
      <c r="Q581" s="36"/>
      <c r="R581" s="36"/>
      <c r="S581" s="36"/>
      <c r="T581" s="65"/>
      <c r="AT581" s="18" t="s">
        <v>165</v>
      </c>
      <c r="AU581" s="18" t="s">
        <v>77</v>
      </c>
    </row>
    <row r="582" spans="2:65" s="1" customFormat="1" ht="20.25" customHeight="1">
      <c r="B582" s="160"/>
      <c r="C582" s="161" t="s">
        <v>852</v>
      </c>
      <c r="D582" s="161" t="s">
        <v>158</v>
      </c>
      <c r="E582" s="162" t="s">
        <v>853</v>
      </c>
      <c r="F582" s="163" t="s">
        <v>854</v>
      </c>
      <c r="G582" s="164" t="s">
        <v>185</v>
      </c>
      <c r="H582" s="165">
        <v>3.5</v>
      </c>
      <c r="I582" s="166"/>
      <c r="J582" s="167">
        <f>ROUND(I582*H582,2)</f>
        <v>0</v>
      </c>
      <c r="K582" s="163" t="s">
        <v>162</v>
      </c>
      <c r="L582" s="35"/>
      <c r="M582" s="168" t="s">
        <v>19</v>
      </c>
      <c r="N582" s="169" t="s">
        <v>42</v>
      </c>
      <c r="O582" s="36"/>
      <c r="P582" s="170">
        <f>O582*H582</f>
        <v>0</v>
      </c>
      <c r="Q582" s="170">
        <v>0</v>
      </c>
      <c r="R582" s="170">
        <f>Q582*H582</f>
        <v>0</v>
      </c>
      <c r="S582" s="170">
        <v>2</v>
      </c>
      <c r="T582" s="171">
        <f>S582*H582</f>
        <v>7</v>
      </c>
      <c r="AR582" s="18" t="s">
        <v>163</v>
      </c>
      <c r="AT582" s="18" t="s">
        <v>158</v>
      </c>
      <c r="AU582" s="18" t="s">
        <v>77</v>
      </c>
      <c r="AY582" s="18" t="s">
        <v>156</v>
      </c>
      <c r="BE582" s="172">
        <f>IF(N582="základní",J582,0)</f>
        <v>0</v>
      </c>
      <c r="BF582" s="172">
        <f>IF(N582="snížená",J582,0)</f>
        <v>0</v>
      </c>
      <c r="BG582" s="172">
        <f>IF(N582="zákl. přenesená",J582,0)</f>
        <v>0</v>
      </c>
      <c r="BH582" s="172">
        <f>IF(N582="sníž. přenesená",J582,0)</f>
        <v>0</v>
      </c>
      <c r="BI582" s="172">
        <f>IF(N582="nulová",J582,0)</f>
        <v>0</v>
      </c>
      <c r="BJ582" s="18" t="s">
        <v>26</v>
      </c>
      <c r="BK582" s="172">
        <f>ROUND(I582*H582,2)</f>
        <v>0</v>
      </c>
      <c r="BL582" s="18" t="s">
        <v>163</v>
      </c>
      <c r="BM582" s="18" t="s">
        <v>855</v>
      </c>
    </row>
    <row r="583" spans="2:47" s="1" customFormat="1" ht="12">
      <c r="B583" s="35"/>
      <c r="D583" s="173" t="s">
        <v>165</v>
      </c>
      <c r="F583" s="174" t="s">
        <v>856</v>
      </c>
      <c r="I583" s="134"/>
      <c r="L583" s="35"/>
      <c r="M583" s="64"/>
      <c r="N583" s="36"/>
      <c r="O583" s="36"/>
      <c r="P583" s="36"/>
      <c r="Q583" s="36"/>
      <c r="R583" s="36"/>
      <c r="S583" s="36"/>
      <c r="T583" s="65"/>
      <c r="AT583" s="18" t="s">
        <v>165</v>
      </c>
      <c r="AU583" s="18" t="s">
        <v>77</v>
      </c>
    </row>
    <row r="584" spans="2:51" s="11" customFormat="1" ht="12">
      <c r="B584" s="175"/>
      <c r="D584" s="176" t="s">
        <v>167</v>
      </c>
      <c r="E584" s="177" t="s">
        <v>19</v>
      </c>
      <c r="F584" s="178" t="s">
        <v>857</v>
      </c>
      <c r="H584" s="179">
        <v>3.5</v>
      </c>
      <c r="I584" s="180"/>
      <c r="L584" s="175"/>
      <c r="M584" s="181"/>
      <c r="N584" s="182"/>
      <c r="O584" s="182"/>
      <c r="P584" s="182"/>
      <c r="Q584" s="182"/>
      <c r="R584" s="182"/>
      <c r="S584" s="182"/>
      <c r="T584" s="183"/>
      <c r="AT584" s="184" t="s">
        <v>167</v>
      </c>
      <c r="AU584" s="184" t="s">
        <v>77</v>
      </c>
      <c r="AV584" s="11" t="s">
        <v>77</v>
      </c>
      <c r="AW584" s="11" t="s">
        <v>35</v>
      </c>
      <c r="AX584" s="11" t="s">
        <v>26</v>
      </c>
      <c r="AY584" s="184" t="s">
        <v>156</v>
      </c>
    </row>
    <row r="585" spans="2:65" s="1" customFormat="1" ht="20.25" customHeight="1">
      <c r="B585" s="160"/>
      <c r="C585" s="161" t="s">
        <v>858</v>
      </c>
      <c r="D585" s="161" t="s">
        <v>158</v>
      </c>
      <c r="E585" s="162" t="s">
        <v>859</v>
      </c>
      <c r="F585" s="163" t="s">
        <v>860</v>
      </c>
      <c r="G585" s="164" t="s">
        <v>161</v>
      </c>
      <c r="H585" s="165">
        <v>144.75</v>
      </c>
      <c r="I585" s="166"/>
      <c r="J585" s="167">
        <f>ROUND(I585*H585,2)</f>
        <v>0</v>
      </c>
      <c r="K585" s="163" t="s">
        <v>162</v>
      </c>
      <c r="L585" s="35"/>
      <c r="M585" s="168" t="s">
        <v>19</v>
      </c>
      <c r="N585" s="169" t="s">
        <v>42</v>
      </c>
      <c r="O585" s="36"/>
      <c r="P585" s="170">
        <f>O585*H585</f>
        <v>0</v>
      </c>
      <c r="Q585" s="170">
        <v>0</v>
      </c>
      <c r="R585" s="170">
        <f>Q585*H585</f>
        <v>0</v>
      </c>
      <c r="S585" s="170">
        <v>0.261</v>
      </c>
      <c r="T585" s="171">
        <f>S585*H585</f>
        <v>37.77975</v>
      </c>
      <c r="AR585" s="18" t="s">
        <v>163</v>
      </c>
      <c r="AT585" s="18" t="s">
        <v>158</v>
      </c>
      <c r="AU585" s="18" t="s">
        <v>77</v>
      </c>
      <c r="AY585" s="18" t="s">
        <v>156</v>
      </c>
      <c r="BE585" s="172">
        <f>IF(N585="základní",J585,0)</f>
        <v>0</v>
      </c>
      <c r="BF585" s="172">
        <f>IF(N585="snížená",J585,0)</f>
        <v>0</v>
      </c>
      <c r="BG585" s="172">
        <f>IF(N585="zákl. přenesená",J585,0)</f>
        <v>0</v>
      </c>
      <c r="BH585" s="172">
        <f>IF(N585="sníž. přenesená",J585,0)</f>
        <v>0</v>
      </c>
      <c r="BI585" s="172">
        <f>IF(N585="nulová",J585,0)</f>
        <v>0</v>
      </c>
      <c r="BJ585" s="18" t="s">
        <v>26</v>
      </c>
      <c r="BK585" s="172">
        <f>ROUND(I585*H585,2)</f>
        <v>0</v>
      </c>
      <c r="BL585" s="18" t="s">
        <v>163</v>
      </c>
      <c r="BM585" s="18" t="s">
        <v>861</v>
      </c>
    </row>
    <row r="586" spans="2:47" s="1" customFormat="1" ht="24">
      <c r="B586" s="35"/>
      <c r="D586" s="173" t="s">
        <v>165</v>
      </c>
      <c r="F586" s="174" t="s">
        <v>862</v>
      </c>
      <c r="I586" s="134"/>
      <c r="L586" s="35"/>
      <c r="M586" s="64"/>
      <c r="N586" s="36"/>
      <c r="O586" s="36"/>
      <c r="P586" s="36"/>
      <c r="Q586" s="36"/>
      <c r="R586" s="36"/>
      <c r="S586" s="36"/>
      <c r="T586" s="65"/>
      <c r="AT586" s="18" t="s">
        <v>165</v>
      </c>
      <c r="AU586" s="18" t="s">
        <v>77</v>
      </c>
    </row>
    <row r="587" spans="2:51" s="11" customFormat="1" ht="24">
      <c r="B587" s="175"/>
      <c r="D587" s="173" t="s">
        <v>167</v>
      </c>
      <c r="E587" s="184" t="s">
        <v>19</v>
      </c>
      <c r="F587" s="185" t="s">
        <v>863</v>
      </c>
      <c r="H587" s="186">
        <v>105.348</v>
      </c>
      <c r="I587" s="180"/>
      <c r="L587" s="175"/>
      <c r="M587" s="181"/>
      <c r="N587" s="182"/>
      <c r="O587" s="182"/>
      <c r="P587" s="182"/>
      <c r="Q587" s="182"/>
      <c r="R587" s="182"/>
      <c r="S587" s="182"/>
      <c r="T587" s="183"/>
      <c r="AT587" s="184" t="s">
        <v>167</v>
      </c>
      <c r="AU587" s="184" t="s">
        <v>77</v>
      </c>
      <c r="AV587" s="11" t="s">
        <v>77</v>
      </c>
      <c r="AW587" s="11" t="s">
        <v>35</v>
      </c>
      <c r="AX587" s="11" t="s">
        <v>71</v>
      </c>
      <c r="AY587" s="184" t="s">
        <v>156</v>
      </c>
    </row>
    <row r="588" spans="2:51" s="11" customFormat="1" ht="12">
      <c r="B588" s="175"/>
      <c r="D588" s="173" t="s">
        <v>167</v>
      </c>
      <c r="E588" s="184" t="s">
        <v>19</v>
      </c>
      <c r="F588" s="185" t="s">
        <v>864</v>
      </c>
      <c r="H588" s="186">
        <v>39.402</v>
      </c>
      <c r="I588" s="180"/>
      <c r="L588" s="175"/>
      <c r="M588" s="181"/>
      <c r="N588" s="182"/>
      <c r="O588" s="182"/>
      <c r="P588" s="182"/>
      <c r="Q588" s="182"/>
      <c r="R588" s="182"/>
      <c r="S588" s="182"/>
      <c r="T588" s="183"/>
      <c r="AT588" s="184" t="s">
        <v>167</v>
      </c>
      <c r="AU588" s="184" t="s">
        <v>77</v>
      </c>
      <c r="AV588" s="11" t="s">
        <v>77</v>
      </c>
      <c r="AW588" s="11" t="s">
        <v>35</v>
      </c>
      <c r="AX588" s="11" t="s">
        <v>71</v>
      </c>
      <c r="AY588" s="184" t="s">
        <v>156</v>
      </c>
    </row>
    <row r="589" spans="2:51" s="12" customFormat="1" ht="12">
      <c r="B589" s="187"/>
      <c r="D589" s="176" t="s">
        <v>167</v>
      </c>
      <c r="E589" s="188" t="s">
        <v>19</v>
      </c>
      <c r="F589" s="189" t="s">
        <v>182</v>
      </c>
      <c r="H589" s="190">
        <v>144.75</v>
      </c>
      <c r="I589" s="191"/>
      <c r="L589" s="187"/>
      <c r="M589" s="192"/>
      <c r="N589" s="193"/>
      <c r="O589" s="193"/>
      <c r="P589" s="193"/>
      <c r="Q589" s="193"/>
      <c r="R589" s="193"/>
      <c r="S589" s="193"/>
      <c r="T589" s="194"/>
      <c r="AT589" s="195" t="s">
        <v>167</v>
      </c>
      <c r="AU589" s="195" t="s">
        <v>77</v>
      </c>
      <c r="AV589" s="12" t="s">
        <v>163</v>
      </c>
      <c r="AW589" s="12" t="s">
        <v>35</v>
      </c>
      <c r="AX589" s="12" t="s">
        <v>26</v>
      </c>
      <c r="AY589" s="195" t="s">
        <v>156</v>
      </c>
    </row>
    <row r="590" spans="2:65" s="1" customFormat="1" ht="20.25" customHeight="1">
      <c r="B590" s="160"/>
      <c r="C590" s="161" t="s">
        <v>865</v>
      </c>
      <c r="D590" s="161" t="s">
        <v>158</v>
      </c>
      <c r="E590" s="162" t="s">
        <v>866</v>
      </c>
      <c r="F590" s="163" t="s">
        <v>867</v>
      </c>
      <c r="G590" s="164" t="s">
        <v>185</v>
      </c>
      <c r="H590" s="165">
        <v>57.892</v>
      </c>
      <c r="I590" s="166"/>
      <c r="J590" s="167">
        <f>ROUND(I590*H590,2)</f>
        <v>0</v>
      </c>
      <c r="K590" s="163" t="s">
        <v>19</v>
      </c>
      <c r="L590" s="35"/>
      <c r="M590" s="168" t="s">
        <v>19</v>
      </c>
      <c r="N590" s="169" t="s">
        <v>42</v>
      </c>
      <c r="O590" s="36"/>
      <c r="P590" s="170">
        <f>O590*H590</f>
        <v>0</v>
      </c>
      <c r="Q590" s="170">
        <v>0</v>
      </c>
      <c r="R590" s="170">
        <f>Q590*H590</f>
        <v>0</v>
      </c>
      <c r="S590" s="170">
        <v>1.2</v>
      </c>
      <c r="T590" s="171">
        <f>S590*H590</f>
        <v>69.4704</v>
      </c>
      <c r="AR590" s="18" t="s">
        <v>163</v>
      </c>
      <c r="AT590" s="18" t="s">
        <v>158</v>
      </c>
      <c r="AU590" s="18" t="s">
        <v>77</v>
      </c>
      <c r="AY590" s="18" t="s">
        <v>156</v>
      </c>
      <c r="BE590" s="172">
        <f>IF(N590="základní",J590,0)</f>
        <v>0</v>
      </c>
      <c r="BF590" s="172">
        <f>IF(N590="snížená",J590,0)</f>
        <v>0</v>
      </c>
      <c r="BG590" s="172">
        <f>IF(N590="zákl. přenesená",J590,0)</f>
        <v>0</v>
      </c>
      <c r="BH590" s="172">
        <f>IF(N590="sníž. přenesená",J590,0)</f>
        <v>0</v>
      </c>
      <c r="BI590" s="172">
        <f>IF(N590="nulová",J590,0)</f>
        <v>0</v>
      </c>
      <c r="BJ590" s="18" t="s">
        <v>26</v>
      </c>
      <c r="BK590" s="172">
        <f>ROUND(I590*H590,2)</f>
        <v>0</v>
      </c>
      <c r="BL590" s="18" t="s">
        <v>163</v>
      </c>
      <c r="BM590" s="18" t="s">
        <v>868</v>
      </c>
    </row>
    <row r="591" spans="2:47" s="1" customFormat="1" ht="12">
      <c r="B591" s="35"/>
      <c r="D591" s="173" t="s">
        <v>165</v>
      </c>
      <c r="F591" s="174" t="s">
        <v>869</v>
      </c>
      <c r="I591" s="134"/>
      <c r="L591" s="35"/>
      <c r="M591" s="64"/>
      <c r="N591" s="36"/>
      <c r="O591" s="36"/>
      <c r="P591" s="36"/>
      <c r="Q591" s="36"/>
      <c r="R591" s="36"/>
      <c r="S591" s="36"/>
      <c r="T591" s="65"/>
      <c r="AT591" s="18" t="s">
        <v>165</v>
      </c>
      <c r="AU591" s="18" t="s">
        <v>77</v>
      </c>
    </row>
    <row r="592" spans="2:51" s="13" customFormat="1" ht="12">
      <c r="B592" s="211"/>
      <c r="D592" s="173" t="s">
        <v>167</v>
      </c>
      <c r="E592" s="212" t="s">
        <v>19</v>
      </c>
      <c r="F592" s="213" t="s">
        <v>870</v>
      </c>
      <c r="H592" s="214" t="s">
        <v>19</v>
      </c>
      <c r="I592" s="215"/>
      <c r="L592" s="211"/>
      <c r="M592" s="216"/>
      <c r="N592" s="217"/>
      <c r="O592" s="217"/>
      <c r="P592" s="217"/>
      <c r="Q592" s="217"/>
      <c r="R592" s="217"/>
      <c r="S592" s="217"/>
      <c r="T592" s="218"/>
      <c r="AT592" s="214" t="s">
        <v>167</v>
      </c>
      <c r="AU592" s="214" t="s">
        <v>77</v>
      </c>
      <c r="AV592" s="13" t="s">
        <v>26</v>
      </c>
      <c r="AW592" s="13" t="s">
        <v>35</v>
      </c>
      <c r="AX592" s="13" t="s">
        <v>71</v>
      </c>
      <c r="AY592" s="214" t="s">
        <v>156</v>
      </c>
    </row>
    <row r="593" spans="2:51" s="11" customFormat="1" ht="12">
      <c r="B593" s="175"/>
      <c r="D593" s="173" t="s">
        <v>167</v>
      </c>
      <c r="E593" s="184" t="s">
        <v>19</v>
      </c>
      <c r="F593" s="185" t="s">
        <v>871</v>
      </c>
      <c r="H593" s="186">
        <v>11.724</v>
      </c>
      <c r="I593" s="180"/>
      <c r="L593" s="175"/>
      <c r="M593" s="181"/>
      <c r="N593" s="182"/>
      <c r="O593" s="182"/>
      <c r="P593" s="182"/>
      <c r="Q593" s="182"/>
      <c r="R593" s="182"/>
      <c r="S593" s="182"/>
      <c r="T593" s="183"/>
      <c r="AT593" s="184" t="s">
        <v>167</v>
      </c>
      <c r="AU593" s="184" t="s">
        <v>77</v>
      </c>
      <c r="AV593" s="11" t="s">
        <v>77</v>
      </c>
      <c r="AW593" s="11" t="s">
        <v>35</v>
      </c>
      <c r="AX593" s="11" t="s">
        <v>71</v>
      </c>
      <c r="AY593" s="184" t="s">
        <v>156</v>
      </c>
    </row>
    <row r="594" spans="2:51" s="11" customFormat="1" ht="12">
      <c r="B594" s="175"/>
      <c r="D594" s="173" t="s">
        <v>167</v>
      </c>
      <c r="E594" s="184" t="s">
        <v>19</v>
      </c>
      <c r="F594" s="185" t="s">
        <v>872</v>
      </c>
      <c r="H594" s="186">
        <v>9.41</v>
      </c>
      <c r="I594" s="180"/>
      <c r="L594" s="175"/>
      <c r="M594" s="181"/>
      <c r="N594" s="182"/>
      <c r="O594" s="182"/>
      <c r="P594" s="182"/>
      <c r="Q594" s="182"/>
      <c r="R594" s="182"/>
      <c r="S594" s="182"/>
      <c r="T594" s="183"/>
      <c r="AT594" s="184" t="s">
        <v>167</v>
      </c>
      <c r="AU594" s="184" t="s">
        <v>77</v>
      </c>
      <c r="AV594" s="11" t="s">
        <v>77</v>
      </c>
      <c r="AW594" s="11" t="s">
        <v>35</v>
      </c>
      <c r="AX594" s="11" t="s">
        <v>71</v>
      </c>
      <c r="AY594" s="184" t="s">
        <v>156</v>
      </c>
    </row>
    <row r="595" spans="2:51" s="11" customFormat="1" ht="12">
      <c r="B595" s="175"/>
      <c r="D595" s="173" t="s">
        <v>167</v>
      </c>
      <c r="E595" s="184" t="s">
        <v>19</v>
      </c>
      <c r="F595" s="185" t="s">
        <v>873</v>
      </c>
      <c r="H595" s="186">
        <v>5.8</v>
      </c>
      <c r="I595" s="180"/>
      <c r="L595" s="175"/>
      <c r="M595" s="181"/>
      <c r="N595" s="182"/>
      <c r="O595" s="182"/>
      <c r="P595" s="182"/>
      <c r="Q595" s="182"/>
      <c r="R595" s="182"/>
      <c r="S595" s="182"/>
      <c r="T595" s="183"/>
      <c r="AT595" s="184" t="s">
        <v>167</v>
      </c>
      <c r="AU595" s="184" t="s">
        <v>77</v>
      </c>
      <c r="AV595" s="11" t="s">
        <v>77</v>
      </c>
      <c r="AW595" s="11" t="s">
        <v>35</v>
      </c>
      <c r="AX595" s="11" t="s">
        <v>71</v>
      </c>
      <c r="AY595" s="184" t="s">
        <v>156</v>
      </c>
    </row>
    <row r="596" spans="2:51" s="11" customFormat="1" ht="12">
      <c r="B596" s="175"/>
      <c r="D596" s="173" t="s">
        <v>167</v>
      </c>
      <c r="E596" s="184" t="s">
        <v>19</v>
      </c>
      <c r="F596" s="185" t="s">
        <v>874</v>
      </c>
      <c r="H596" s="186">
        <v>28.384</v>
      </c>
      <c r="I596" s="180"/>
      <c r="L596" s="175"/>
      <c r="M596" s="181"/>
      <c r="N596" s="182"/>
      <c r="O596" s="182"/>
      <c r="P596" s="182"/>
      <c r="Q596" s="182"/>
      <c r="R596" s="182"/>
      <c r="S596" s="182"/>
      <c r="T596" s="183"/>
      <c r="AT596" s="184" t="s">
        <v>167</v>
      </c>
      <c r="AU596" s="184" t="s">
        <v>77</v>
      </c>
      <c r="AV596" s="11" t="s">
        <v>77</v>
      </c>
      <c r="AW596" s="11" t="s">
        <v>35</v>
      </c>
      <c r="AX596" s="11" t="s">
        <v>71</v>
      </c>
      <c r="AY596" s="184" t="s">
        <v>156</v>
      </c>
    </row>
    <row r="597" spans="2:51" s="11" customFormat="1" ht="12">
      <c r="B597" s="175"/>
      <c r="D597" s="173" t="s">
        <v>167</v>
      </c>
      <c r="E597" s="184" t="s">
        <v>19</v>
      </c>
      <c r="F597" s="185" t="s">
        <v>875</v>
      </c>
      <c r="H597" s="186">
        <v>1.51</v>
      </c>
      <c r="I597" s="180"/>
      <c r="L597" s="175"/>
      <c r="M597" s="181"/>
      <c r="N597" s="182"/>
      <c r="O597" s="182"/>
      <c r="P597" s="182"/>
      <c r="Q597" s="182"/>
      <c r="R597" s="182"/>
      <c r="S597" s="182"/>
      <c r="T597" s="183"/>
      <c r="AT597" s="184" t="s">
        <v>167</v>
      </c>
      <c r="AU597" s="184" t="s">
        <v>77</v>
      </c>
      <c r="AV597" s="11" t="s">
        <v>77</v>
      </c>
      <c r="AW597" s="11" t="s">
        <v>35</v>
      </c>
      <c r="AX597" s="11" t="s">
        <v>71</v>
      </c>
      <c r="AY597" s="184" t="s">
        <v>156</v>
      </c>
    </row>
    <row r="598" spans="2:51" s="11" customFormat="1" ht="12">
      <c r="B598" s="175"/>
      <c r="D598" s="173" t="s">
        <v>167</v>
      </c>
      <c r="E598" s="184" t="s">
        <v>19</v>
      </c>
      <c r="F598" s="185" t="s">
        <v>876</v>
      </c>
      <c r="H598" s="186">
        <v>1.064</v>
      </c>
      <c r="I598" s="180"/>
      <c r="L598" s="175"/>
      <c r="M598" s="181"/>
      <c r="N598" s="182"/>
      <c r="O598" s="182"/>
      <c r="P598" s="182"/>
      <c r="Q598" s="182"/>
      <c r="R598" s="182"/>
      <c r="S598" s="182"/>
      <c r="T598" s="183"/>
      <c r="AT598" s="184" t="s">
        <v>167</v>
      </c>
      <c r="AU598" s="184" t="s">
        <v>77</v>
      </c>
      <c r="AV598" s="11" t="s">
        <v>77</v>
      </c>
      <c r="AW598" s="11" t="s">
        <v>35</v>
      </c>
      <c r="AX598" s="11" t="s">
        <v>71</v>
      </c>
      <c r="AY598" s="184" t="s">
        <v>156</v>
      </c>
    </row>
    <row r="599" spans="2:51" s="12" customFormat="1" ht="12">
      <c r="B599" s="187"/>
      <c r="D599" s="176" t="s">
        <v>167</v>
      </c>
      <c r="E599" s="188" t="s">
        <v>19</v>
      </c>
      <c r="F599" s="189" t="s">
        <v>182</v>
      </c>
      <c r="H599" s="190">
        <v>57.892</v>
      </c>
      <c r="I599" s="191"/>
      <c r="L599" s="187"/>
      <c r="M599" s="192"/>
      <c r="N599" s="193"/>
      <c r="O599" s="193"/>
      <c r="P599" s="193"/>
      <c r="Q599" s="193"/>
      <c r="R599" s="193"/>
      <c r="S599" s="193"/>
      <c r="T599" s="194"/>
      <c r="AT599" s="195" t="s">
        <v>167</v>
      </c>
      <c r="AU599" s="195" t="s">
        <v>77</v>
      </c>
      <c r="AV599" s="12" t="s">
        <v>163</v>
      </c>
      <c r="AW599" s="12" t="s">
        <v>35</v>
      </c>
      <c r="AX599" s="12" t="s">
        <v>26</v>
      </c>
      <c r="AY599" s="195" t="s">
        <v>156</v>
      </c>
    </row>
    <row r="600" spans="2:65" s="1" customFormat="1" ht="28.5" customHeight="1">
      <c r="B600" s="160"/>
      <c r="C600" s="161" t="s">
        <v>877</v>
      </c>
      <c r="D600" s="161" t="s">
        <v>158</v>
      </c>
      <c r="E600" s="162" t="s">
        <v>878</v>
      </c>
      <c r="F600" s="163" t="s">
        <v>879</v>
      </c>
      <c r="G600" s="164" t="s">
        <v>356</v>
      </c>
      <c r="H600" s="165">
        <v>303.667</v>
      </c>
      <c r="I600" s="166"/>
      <c r="J600" s="167">
        <f>ROUND(I600*H600,2)</f>
        <v>0</v>
      </c>
      <c r="K600" s="163" t="s">
        <v>162</v>
      </c>
      <c r="L600" s="35"/>
      <c r="M600" s="168" t="s">
        <v>19</v>
      </c>
      <c r="N600" s="169" t="s">
        <v>42</v>
      </c>
      <c r="O600" s="36"/>
      <c r="P600" s="170">
        <f>O600*H600</f>
        <v>0</v>
      </c>
      <c r="Q600" s="170">
        <v>0</v>
      </c>
      <c r="R600" s="170">
        <f>Q600*H600</f>
        <v>0</v>
      </c>
      <c r="S600" s="170">
        <v>0.054</v>
      </c>
      <c r="T600" s="171">
        <f>S600*H600</f>
        <v>16.398017999999997</v>
      </c>
      <c r="AR600" s="18" t="s">
        <v>163</v>
      </c>
      <c r="AT600" s="18" t="s">
        <v>158</v>
      </c>
      <c r="AU600" s="18" t="s">
        <v>77</v>
      </c>
      <c r="AY600" s="18" t="s">
        <v>156</v>
      </c>
      <c r="BE600" s="172">
        <f>IF(N600="základní",J600,0)</f>
        <v>0</v>
      </c>
      <c r="BF600" s="172">
        <f>IF(N600="snížená",J600,0)</f>
        <v>0</v>
      </c>
      <c r="BG600" s="172">
        <f>IF(N600="zákl. přenesená",J600,0)</f>
        <v>0</v>
      </c>
      <c r="BH600" s="172">
        <f>IF(N600="sníž. přenesená",J600,0)</f>
        <v>0</v>
      </c>
      <c r="BI600" s="172">
        <f>IF(N600="nulová",J600,0)</f>
        <v>0</v>
      </c>
      <c r="BJ600" s="18" t="s">
        <v>26</v>
      </c>
      <c r="BK600" s="172">
        <f>ROUND(I600*H600,2)</f>
        <v>0</v>
      </c>
      <c r="BL600" s="18" t="s">
        <v>163</v>
      </c>
      <c r="BM600" s="18" t="s">
        <v>880</v>
      </c>
    </row>
    <row r="601" spans="2:47" s="1" customFormat="1" ht="24">
      <c r="B601" s="35"/>
      <c r="D601" s="173" t="s">
        <v>165</v>
      </c>
      <c r="F601" s="174" t="s">
        <v>881</v>
      </c>
      <c r="I601" s="134"/>
      <c r="L601" s="35"/>
      <c r="M601" s="64"/>
      <c r="N601" s="36"/>
      <c r="O601" s="36"/>
      <c r="P601" s="36"/>
      <c r="Q601" s="36"/>
      <c r="R601" s="36"/>
      <c r="S601" s="36"/>
      <c r="T601" s="65"/>
      <c r="AT601" s="18" t="s">
        <v>165</v>
      </c>
      <c r="AU601" s="18" t="s">
        <v>77</v>
      </c>
    </row>
    <row r="602" spans="2:51" s="11" customFormat="1" ht="12">
      <c r="B602" s="175"/>
      <c r="D602" s="173" t="s">
        <v>167</v>
      </c>
      <c r="E602" s="184" t="s">
        <v>19</v>
      </c>
      <c r="F602" s="185" t="s">
        <v>407</v>
      </c>
      <c r="H602" s="186">
        <v>221</v>
      </c>
      <c r="I602" s="180"/>
      <c r="L602" s="175"/>
      <c r="M602" s="181"/>
      <c r="N602" s="182"/>
      <c r="O602" s="182"/>
      <c r="P602" s="182"/>
      <c r="Q602" s="182"/>
      <c r="R602" s="182"/>
      <c r="S602" s="182"/>
      <c r="T602" s="183"/>
      <c r="AT602" s="184" t="s">
        <v>167</v>
      </c>
      <c r="AU602" s="184" t="s">
        <v>77</v>
      </c>
      <c r="AV602" s="11" t="s">
        <v>77</v>
      </c>
      <c r="AW602" s="11" t="s">
        <v>35</v>
      </c>
      <c r="AX602" s="11" t="s">
        <v>71</v>
      </c>
      <c r="AY602" s="184" t="s">
        <v>156</v>
      </c>
    </row>
    <row r="603" spans="2:51" s="11" customFormat="1" ht="12">
      <c r="B603" s="175"/>
      <c r="D603" s="173" t="s">
        <v>167</v>
      </c>
      <c r="E603" s="184" t="s">
        <v>19</v>
      </c>
      <c r="F603" s="185" t="s">
        <v>408</v>
      </c>
      <c r="H603" s="186">
        <v>82.667</v>
      </c>
      <c r="I603" s="180"/>
      <c r="L603" s="175"/>
      <c r="M603" s="181"/>
      <c r="N603" s="182"/>
      <c r="O603" s="182"/>
      <c r="P603" s="182"/>
      <c r="Q603" s="182"/>
      <c r="R603" s="182"/>
      <c r="S603" s="182"/>
      <c r="T603" s="183"/>
      <c r="AT603" s="184" t="s">
        <v>167</v>
      </c>
      <c r="AU603" s="184" t="s">
        <v>77</v>
      </c>
      <c r="AV603" s="11" t="s">
        <v>77</v>
      </c>
      <c r="AW603" s="11" t="s">
        <v>35</v>
      </c>
      <c r="AX603" s="11" t="s">
        <v>71</v>
      </c>
      <c r="AY603" s="184" t="s">
        <v>156</v>
      </c>
    </row>
    <row r="604" spans="2:51" s="12" customFormat="1" ht="12">
      <c r="B604" s="187"/>
      <c r="D604" s="176" t="s">
        <v>167</v>
      </c>
      <c r="E604" s="188" t="s">
        <v>19</v>
      </c>
      <c r="F604" s="189" t="s">
        <v>182</v>
      </c>
      <c r="H604" s="190">
        <v>303.667</v>
      </c>
      <c r="I604" s="191"/>
      <c r="L604" s="187"/>
      <c r="M604" s="192"/>
      <c r="N604" s="193"/>
      <c r="O604" s="193"/>
      <c r="P604" s="193"/>
      <c r="Q604" s="193"/>
      <c r="R604" s="193"/>
      <c r="S604" s="193"/>
      <c r="T604" s="194"/>
      <c r="AT604" s="195" t="s">
        <v>167</v>
      </c>
      <c r="AU604" s="195" t="s">
        <v>77</v>
      </c>
      <c r="AV604" s="12" t="s">
        <v>163</v>
      </c>
      <c r="AW604" s="12" t="s">
        <v>35</v>
      </c>
      <c r="AX604" s="12" t="s">
        <v>26</v>
      </c>
      <c r="AY604" s="195" t="s">
        <v>156</v>
      </c>
    </row>
    <row r="605" spans="2:65" s="1" customFormat="1" ht="20.25" customHeight="1">
      <c r="B605" s="160"/>
      <c r="C605" s="161" t="s">
        <v>882</v>
      </c>
      <c r="D605" s="161" t="s">
        <v>158</v>
      </c>
      <c r="E605" s="162" t="s">
        <v>883</v>
      </c>
      <c r="F605" s="163" t="s">
        <v>884</v>
      </c>
      <c r="G605" s="164" t="s">
        <v>185</v>
      </c>
      <c r="H605" s="165">
        <v>2.5</v>
      </c>
      <c r="I605" s="166"/>
      <c r="J605" s="167">
        <f>ROUND(I605*H605,2)</f>
        <v>0</v>
      </c>
      <c r="K605" s="163" t="s">
        <v>19</v>
      </c>
      <c r="L605" s="35"/>
      <c r="M605" s="168" t="s">
        <v>19</v>
      </c>
      <c r="N605" s="169" t="s">
        <v>42</v>
      </c>
      <c r="O605" s="36"/>
      <c r="P605" s="170">
        <f>O605*H605</f>
        <v>0</v>
      </c>
      <c r="Q605" s="170">
        <v>0</v>
      </c>
      <c r="R605" s="170">
        <f>Q605*H605</f>
        <v>0</v>
      </c>
      <c r="S605" s="170">
        <v>2.4</v>
      </c>
      <c r="T605" s="171">
        <f>S605*H605</f>
        <v>6</v>
      </c>
      <c r="AR605" s="18" t="s">
        <v>163</v>
      </c>
      <c r="AT605" s="18" t="s">
        <v>158</v>
      </c>
      <c r="AU605" s="18" t="s">
        <v>77</v>
      </c>
      <c r="AY605" s="18" t="s">
        <v>156</v>
      </c>
      <c r="BE605" s="172">
        <f>IF(N605="základní",J605,0)</f>
        <v>0</v>
      </c>
      <c r="BF605" s="172">
        <f>IF(N605="snížená",J605,0)</f>
        <v>0</v>
      </c>
      <c r="BG605" s="172">
        <f>IF(N605="zákl. přenesená",J605,0)</f>
        <v>0</v>
      </c>
      <c r="BH605" s="172">
        <f>IF(N605="sníž. přenesená",J605,0)</f>
        <v>0</v>
      </c>
      <c r="BI605" s="172">
        <f>IF(N605="nulová",J605,0)</f>
        <v>0</v>
      </c>
      <c r="BJ605" s="18" t="s">
        <v>26</v>
      </c>
      <c r="BK605" s="172">
        <f>ROUND(I605*H605,2)</f>
        <v>0</v>
      </c>
      <c r="BL605" s="18" t="s">
        <v>163</v>
      </c>
      <c r="BM605" s="18" t="s">
        <v>885</v>
      </c>
    </row>
    <row r="606" spans="2:47" s="1" customFormat="1" ht="12">
      <c r="B606" s="35"/>
      <c r="D606" s="173" t="s">
        <v>165</v>
      </c>
      <c r="F606" s="174" t="s">
        <v>886</v>
      </c>
      <c r="I606" s="134"/>
      <c r="L606" s="35"/>
      <c r="M606" s="64"/>
      <c r="N606" s="36"/>
      <c r="O606" s="36"/>
      <c r="P606" s="36"/>
      <c r="Q606" s="36"/>
      <c r="R606" s="36"/>
      <c r="S606" s="36"/>
      <c r="T606" s="65"/>
      <c r="AT606" s="18" t="s">
        <v>165</v>
      </c>
      <c r="AU606" s="18" t="s">
        <v>77</v>
      </c>
    </row>
    <row r="607" spans="2:51" s="11" customFormat="1" ht="12">
      <c r="B607" s="175"/>
      <c r="D607" s="176" t="s">
        <v>167</v>
      </c>
      <c r="E607" s="177" t="s">
        <v>19</v>
      </c>
      <c r="F607" s="178" t="s">
        <v>887</v>
      </c>
      <c r="H607" s="179">
        <v>2.5</v>
      </c>
      <c r="I607" s="180"/>
      <c r="L607" s="175"/>
      <c r="M607" s="181"/>
      <c r="N607" s="182"/>
      <c r="O607" s="182"/>
      <c r="P607" s="182"/>
      <c r="Q607" s="182"/>
      <c r="R607" s="182"/>
      <c r="S607" s="182"/>
      <c r="T607" s="183"/>
      <c r="AT607" s="184" t="s">
        <v>167</v>
      </c>
      <c r="AU607" s="184" t="s">
        <v>77</v>
      </c>
      <c r="AV607" s="11" t="s">
        <v>77</v>
      </c>
      <c r="AW607" s="11" t="s">
        <v>35</v>
      </c>
      <c r="AX607" s="11" t="s">
        <v>26</v>
      </c>
      <c r="AY607" s="184" t="s">
        <v>156</v>
      </c>
    </row>
    <row r="608" spans="2:65" s="1" customFormat="1" ht="28.5" customHeight="1">
      <c r="B608" s="160"/>
      <c r="C608" s="161" t="s">
        <v>888</v>
      </c>
      <c r="D608" s="161" t="s">
        <v>158</v>
      </c>
      <c r="E608" s="162" t="s">
        <v>889</v>
      </c>
      <c r="F608" s="163" t="s">
        <v>890</v>
      </c>
      <c r="G608" s="164" t="s">
        <v>185</v>
      </c>
      <c r="H608" s="165">
        <v>33.524</v>
      </c>
      <c r="I608" s="166"/>
      <c r="J608" s="167">
        <f>ROUND(I608*H608,2)</f>
        <v>0</v>
      </c>
      <c r="K608" s="163" t="s">
        <v>162</v>
      </c>
      <c r="L608" s="35"/>
      <c r="M608" s="168" t="s">
        <v>19</v>
      </c>
      <c r="N608" s="169" t="s">
        <v>42</v>
      </c>
      <c r="O608" s="36"/>
      <c r="P608" s="170">
        <f>O608*H608</f>
        <v>0</v>
      </c>
      <c r="Q608" s="170">
        <v>0</v>
      </c>
      <c r="R608" s="170">
        <f>Q608*H608</f>
        <v>0</v>
      </c>
      <c r="S608" s="170">
        <v>2.2</v>
      </c>
      <c r="T608" s="171">
        <f>S608*H608</f>
        <v>73.75280000000001</v>
      </c>
      <c r="AR608" s="18" t="s">
        <v>163</v>
      </c>
      <c r="AT608" s="18" t="s">
        <v>158</v>
      </c>
      <c r="AU608" s="18" t="s">
        <v>77</v>
      </c>
      <c r="AY608" s="18" t="s">
        <v>156</v>
      </c>
      <c r="BE608" s="172">
        <f>IF(N608="základní",J608,0)</f>
        <v>0</v>
      </c>
      <c r="BF608" s="172">
        <f>IF(N608="snížená",J608,0)</f>
        <v>0</v>
      </c>
      <c r="BG608" s="172">
        <f>IF(N608="zákl. přenesená",J608,0)</f>
        <v>0</v>
      </c>
      <c r="BH608" s="172">
        <f>IF(N608="sníž. přenesená",J608,0)</f>
        <v>0</v>
      </c>
      <c r="BI608" s="172">
        <f>IF(N608="nulová",J608,0)</f>
        <v>0</v>
      </c>
      <c r="BJ608" s="18" t="s">
        <v>26</v>
      </c>
      <c r="BK608" s="172">
        <f>ROUND(I608*H608,2)</f>
        <v>0</v>
      </c>
      <c r="BL608" s="18" t="s">
        <v>163</v>
      </c>
      <c r="BM608" s="18" t="s">
        <v>891</v>
      </c>
    </row>
    <row r="609" spans="2:47" s="1" customFormat="1" ht="24">
      <c r="B609" s="35"/>
      <c r="D609" s="173" t="s">
        <v>165</v>
      </c>
      <c r="F609" s="174" t="s">
        <v>892</v>
      </c>
      <c r="I609" s="134"/>
      <c r="L609" s="35"/>
      <c r="M609" s="64"/>
      <c r="N609" s="36"/>
      <c r="O609" s="36"/>
      <c r="P609" s="36"/>
      <c r="Q609" s="36"/>
      <c r="R609" s="36"/>
      <c r="S609" s="36"/>
      <c r="T609" s="65"/>
      <c r="AT609" s="18" t="s">
        <v>165</v>
      </c>
      <c r="AU609" s="18" t="s">
        <v>77</v>
      </c>
    </row>
    <row r="610" spans="2:51" s="11" customFormat="1" ht="12">
      <c r="B610" s="175"/>
      <c r="D610" s="176" t="s">
        <v>167</v>
      </c>
      <c r="E610" s="177" t="s">
        <v>19</v>
      </c>
      <c r="F610" s="178" t="s">
        <v>893</v>
      </c>
      <c r="H610" s="179">
        <v>33.524</v>
      </c>
      <c r="I610" s="180"/>
      <c r="L610" s="175"/>
      <c r="M610" s="181"/>
      <c r="N610" s="182"/>
      <c r="O610" s="182"/>
      <c r="P610" s="182"/>
      <c r="Q610" s="182"/>
      <c r="R610" s="182"/>
      <c r="S610" s="182"/>
      <c r="T610" s="183"/>
      <c r="AT610" s="184" t="s">
        <v>167</v>
      </c>
      <c r="AU610" s="184" t="s">
        <v>77</v>
      </c>
      <c r="AV610" s="11" t="s">
        <v>77</v>
      </c>
      <c r="AW610" s="11" t="s">
        <v>35</v>
      </c>
      <c r="AX610" s="11" t="s">
        <v>26</v>
      </c>
      <c r="AY610" s="184" t="s">
        <v>156</v>
      </c>
    </row>
    <row r="611" spans="2:65" s="1" customFormat="1" ht="28.5" customHeight="1">
      <c r="B611" s="160"/>
      <c r="C611" s="161" t="s">
        <v>894</v>
      </c>
      <c r="D611" s="161" t="s">
        <v>158</v>
      </c>
      <c r="E611" s="162" t="s">
        <v>889</v>
      </c>
      <c r="F611" s="163" t="s">
        <v>890</v>
      </c>
      <c r="G611" s="164" t="s">
        <v>185</v>
      </c>
      <c r="H611" s="165">
        <v>2.357</v>
      </c>
      <c r="I611" s="166"/>
      <c r="J611" s="167">
        <f>ROUND(I611*H611,2)</f>
        <v>0</v>
      </c>
      <c r="K611" s="163" t="s">
        <v>162</v>
      </c>
      <c r="L611" s="35"/>
      <c r="M611" s="168" t="s">
        <v>19</v>
      </c>
      <c r="N611" s="169" t="s">
        <v>42</v>
      </c>
      <c r="O611" s="36"/>
      <c r="P611" s="170">
        <f>O611*H611</f>
        <v>0</v>
      </c>
      <c r="Q611" s="170">
        <v>0</v>
      </c>
      <c r="R611" s="170">
        <f>Q611*H611</f>
        <v>0</v>
      </c>
      <c r="S611" s="170">
        <v>2.2</v>
      </c>
      <c r="T611" s="171">
        <f>S611*H611</f>
        <v>5.1854000000000005</v>
      </c>
      <c r="AR611" s="18" t="s">
        <v>163</v>
      </c>
      <c r="AT611" s="18" t="s">
        <v>158</v>
      </c>
      <c r="AU611" s="18" t="s">
        <v>77</v>
      </c>
      <c r="AY611" s="18" t="s">
        <v>156</v>
      </c>
      <c r="BE611" s="172">
        <f>IF(N611="základní",J611,0)</f>
        <v>0</v>
      </c>
      <c r="BF611" s="172">
        <f>IF(N611="snížená",J611,0)</f>
        <v>0</v>
      </c>
      <c r="BG611" s="172">
        <f>IF(N611="zákl. přenesená",J611,0)</f>
        <v>0</v>
      </c>
      <c r="BH611" s="172">
        <f>IF(N611="sníž. přenesená",J611,0)</f>
        <v>0</v>
      </c>
      <c r="BI611" s="172">
        <f>IF(N611="nulová",J611,0)</f>
        <v>0</v>
      </c>
      <c r="BJ611" s="18" t="s">
        <v>26</v>
      </c>
      <c r="BK611" s="172">
        <f>ROUND(I611*H611,2)</f>
        <v>0</v>
      </c>
      <c r="BL611" s="18" t="s">
        <v>163</v>
      </c>
      <c r="BM611" s="18" t="s">
        <v>895</v>
      </c>
    </row>
    <row r="612" spans="2:47" s="1" customFormat="1" ht="24">
      <c r="B612" s="35"/>
      <c r="D612" s="173" t="s">
        <v>165</v>
      </c>
      <c r="F612" s="174" t="s">
        <v>892</v>
      </c>
      <c r="I612" s="134"/>
      <c r="L612" s="35"/>
      <c r="M612" s="64"/>
      <c r="N612" s="36"/>
      <c r="O612" s="36"/>
      <c r="P612" s="36"/>
      <c r="Q612" s="36"/>
      <c r="R612" s="36"/>
      <c r="S612" s="36"/>
      <c r="T612" s="65"/>
      <c r="AT612" s="18" t="s">
        <v>165</v>
      </c>
      <c r="AU612" s="18" t="s">
        <v>77</v>
      </c>
    </row>
    <row r="613" spans="2:51" s="11" customFormat="1" ht="24">
      <c r="B613" s="175"/>
      <c r="D613" s="176" t="s">
        <v>167</v>
      </c>
      <c r="E613" s="177" t="s">
        <v>19</v>
      </c>
      <c r="F613" s="178" t="s">
        <v>896</v>
      </c>
      <c r="H613" s="179">
        <v>2.357</v>
      </c>
      <c r="I613" s="180"/>
      <c r="L613" s="175"/>
      <c r="M613" s="181"/>
      <c r="N613" s="182"/>
      <c r="O613" s="182"/>
      <c r="P613" s="182"/>
      <c r="Q613" s="182"/>
      <c r="R613" s="182"/>
      <c r="S613" s="182"/>
      <c r="T613" s="183"/>
      <c r="AT613" s="184" t="s">
        <v>167</v>
      </c>
      <c r="AU613" s="184" t="s">
        <v>77</v>
      </c>
      <c r="AV613" s="11" t="s">
        <v>77</v>
      </c>
      <c r="AW613" s="11" t="s">
        <v>35</v>
      </c>
      <c r="AX613" s="11" t="s">
        <v>26</v>
      </c>
      <c r="AY613" s="184" t="s">
        <v>156</v>
      </c>
    </row>
    <row r="614" spans="2:65" s="1" customFormat="1" ht="28.5" customHeight="1">
      <c r="B614" s="160"/>
      <c r="C614" s="161" t="s">
        <v>897</v>
      </c>
      <c r="D614" s="161" t="s">
        <v>158</v>
      </c>
      <c r="E614" s="162" t="s">
        <v>898</v>
      </c>
      <c r="F614" s="163" t="s">
        <v>899</v>
      </c>
      <c r="G614" s="164" t="s">
        <v>185</v>
      </c>
      <c r="H614" s="165">
        <v>50.286</v>
      </c>
      <c r="I614" s="166"/>
      <c r="J614" s="167">
        <f>ROUND(I614*H614,2)</f>
        <v>0</v>
      </c>
      <c r="K614" s="163" t="s">
        <v>162</v>
      </c>
      <c r="L614" s="35"/>
      <c r="M614" s="168" t="s">
        <v>19</v>
      </c>
      <c r="N614" s="169" t="s">
        <v>42</v>
      </c>
      <c r="O614" s="36"/>
      <c r="P614" s="170">
        <f>O614*H614</f>
        <v>0</v>
      </c>
      <c r="Q614" s="170">
        <v>0</v>
      </c>
      <c r="R614" s="170">
        <f>Q614*H614</f>
        <v>0</v>
      </c>
      <c r="S614" s="170">
        <v>2.2</v>
      </c>
      <c r="T614" s="171">
        <f>S614*H614</f>
        <v>110.62920000000001</v>
      </c>
      <c r="AR614" s="18" t="s">
        <v>163</v>
      </c>
      <c r="AT614" s="18" t="s">
        <v>158</v>
      </c>
      <c r="AU614" s="18" t="s">
        <v>77</v>
      </c>
      <c r="AY614" s="18" t="s">
        <v>156</v>
      </c>
      <c r="BE614" s="172">
        <f>IF(N614="základní",J614,0)</f>
        <v>0</v>
      </c>
      <c r="BF614" s="172">
        <f>IF(N614="snížená",J614,0)</f>
        <v>0</v>
      </c>
      <c r="BG614" s="172">
        <f>IF(N614="zákl. přenesená",J614,0)</f>
        <v>0</v>
      </c>
      <c r="BH614" s="172">
        <f>IF(N614="sníž. přenesená",J614,0)</f>
        <v>0</v>
      </c>
      <c r="BI614" s="172">
        <f>IF(N614="nulová",J614,0)</f>
        <v>0</v>
      </c>
      <c r="BJ614" s="18" t="s">
        <v>26</v>
      </c>
      <c r="BK614" s="172">
        <f>ROUND(I614*H614,2)</f>
        <v>0</v>
      </c>
      <c r="BL614" s="18" t="s">
        <v>163</v>
      </c>
      <c r="BM614" s="18" t="s">
        <v>900</v>
      </c>
    </row>
    <row r="615" spans="2:47" s="1" customFormat="1" ht="24">
      <c r="B615" s="35"/>
      <c r="D615" s="173" t="s">
        <v>165</v>
      </c>
      <c r="F615" s="174" t="s">
        <v>901</v>
      </c>
      <c r="I615" s="134"/>
      <c r="L615" s="35"/>
      <c r="M615" s="64"/>
      <c r="N615" s="36"/>
      <c r="O615" s="36"/>
      <c r="P615" s="36"/>
      <c r="Q615" s="36"/>
      <c r="R615" s="36"/>
      <c r="S615" s="36"/>
      <c r="T615" s="65"/>
      <c r="AT615" s="18" t="s">
        <v>165</v>
      </c>
      <c r="AU615" s="18" t="s">
        <v>77</v>
      </c>
    </row>
    <row r="616" spans="2:51" s="11" customFormat="1" ht="12">
      <c r="B616" s="175"/>
      <c r="D616" s="176" t="s">
        <v>167</v>
      </c>
      <c r="E616" s="177" t="s">
        <v>19</v>
      </c>
      <c r="F616" s="178" t="s">
        <v>902</v>
      </c>
      <c r="H616" s="179">
        <v>50.286</v>
      </c>
      <c r="I616" s="180"/>
      <c r="L616" s="175"/>
      <c r="M616" s="181"/>
      <c r="N616" s="182"/>
      <c r="O616" s="182"/>
      <c r="P616" s="182"/>
      <c r="Q616" s="182"/>
      <c r="R616" s="182"/>
      <c r="S616" s="182"/>
      <c r="T616" s="183"/>
      <c r="AT616" s="184" t="s">
        <v>167</v>
      </c>
      <c r="AU616" s="184" t="s">
        <v>77</v>
      </c>
      <c r="AV616" s="11" t="s">
        <v>77</v>
      </c>
      <c r="AW616" s="11" t="s">
        <v>35</v>
      </c>
      <c r="AX616" s="11" t="s">
        <v>26</v>
      </c>
      <c r="AY616" s="184" t="s">
        <v>156</v>
      </c>
    </row>
    <row r="617" spans="2:65" s="1" customFormat="1" ht="28.5" customHeight="1">
      <c r="B617" s="160"/>
      <c r="C617" s="161" t="s">
        <v>903</v>
      </c>
      <c r="D617" s="161" t="s">
        <v>158</v>
      </c>
      <c r="E617" s="162" t="s">
        <v>904</v>
      </c>
      <c r="F617" s="163" t="s">
        <v>905</v>
      </c>
      <c r="G617" s="164" t="s">
        <v>185</v>
      </c>
      <c r="H617" s="165">
        <v>50.286</v>
      </c>
      <c r="I617" s="166"/>
      <c r="J617" s="167">
        <f>ROUND(I617*H617,2)</f>
        <v>0</v>
      </c>
      <c r="K617" s="163" t="s">
        <v>162</v>
      </c>
      <c r="L617" s="35"/>
      <c r="M617" s="168" t="s">
        <v>19</v>
      </c>
      <c r="N617" s="169" t="s">
        <v>42</v>
      </c>
      <c r="O617" s="36"/>
      <c r="P617" s="170">
        <f>O617*H617</f>
        <v>0</v>
      </c>
      <c r="Q617" s="170">
        <v>0</v>
      </c>
      <c r="R617" s="170">
        <f>Q617*H617</f>
        <v>0</v>
      </c>
      <c r="S617" s="170">
        <v>0.029</v>
      </c>
      <c r="T617" s="171">
        <f>S617*H617</f>
        <v>1.4582940000000002</v>
      </c>
      <c r="AR617" s="18" t="s">
        <v>163</v>
      </c>
      <c r="AT617" s="18" t="s">
        <v>158</v>
      </c>
      <c r="AU617" s="18" t="s">
        <v>77</v>
      </c>
      <c r="AY617" s="18" t="s">
        <v>156</v>
      </c>
      <c r="BE617" s="172">
        <f>IF(N617="základní",J617,0)</f>
        <v>0</v>
      </c>
      <c r="BF617" s="172">
        <f>IF(N617="snížená",J617,0)</f>
        <v>0</v>
      </c>
      <c r="BG617" s="172">
        <f>IF(N617="zákl. přenesená",J617,0)</f>
        <v>0</v>
      </c>
      <c r="BH617" s="172">
        <f>IF(N617="sníž. přenesená",J617,0)</f>
        <v>0</v>
      </c>
      <c r="BI617" s="172">
        <f>IF(N617="nulová",J617,0)</f>
        <v>0</v>
      </c>
      <c r="BJ617" s="18" t="s">
        <v>26</v>
      </c>
      <c r="BK617" s="172">
        <f>ROUND(I617*H617,2)</f>
        <v>0</v>
      </c>
      <c r="BL617" s="18" t="s">
        <v>163</v>
      </c>
      <c r="BM617" s="18" t="s">
        <v>906</v>
      </c>
    </row>
    <row r="618" spans="2:47" s="1" customFormat="1" ht="36">
      <c r="B618" s="35"/>
      <c r="D618" s="176" t="s">
        <v>165</v>
      </c>
      <c r="F618" s="196" t="s">
        <v>907</v>
      </c>
      <c r="I618" s="134"/>
      <c r="L618" s="35"/>
      <c r="M618" s="64"/>
      <c r="N618" s="36"/>
      <c r="O618" s="36"/>
      <c r="P618" s="36"/>
      <c r="Q618" s="36"/>
      <c r="R618" s="36"/>
      <c r="S618" s="36"/>
      <c r="T618" s="65"/>
      <c r="AT618" s="18" t="s">
        <v>165</v>
      </c>
      <c r="AU618" s="18" t="s">
        <v>77</v>
      </c>
    </row>
    <row r="619" spans="2:65" s="1" customFormat="1" ht="20.25" customHeight="1">
      <c r="B619" s="160"/>
      <c r="C619" s="161" t="s">
        <v>908</v>
      </c>
      <c r="D619" s="161" t="s">
        <v>158</v>
      </c>
      <c r="E619" s="162" t="s">
        <v>909</v>
      </c>
      <c r="F619" s="163" t="s">
        <v>910</v>
      </c>
      <c r="G619" s="164" t="s">
        <v>161</v>
      </c>
      <c r="H619" s="165">
        <v>179.62</v>
      </c>
      <c r="I619" s="166"/>
      <c r="J619" s="167">
        <f>ROUND(I619*H619,2)</f>
        <v>0</v>
      </c>
      <c r="K619" s="163" t="s">
        <v>162</v>
      </c>
      <c r="L619" s="35"/>
      <c r="M619" s="168" t="s">
        <v>19</v>
      </c>
      <c r="N619" s="169" t="s">
        <v>42</v>
      </c>
      <c r="O619" s="36"/>
      <c r="P619" s="170">
        <f>O619*H619</f>
        <v>0</v>
      </c>
      <c r="Q619" s="170">
        <v>0</v>
      </c>
      <c r="R619" s="170">
        <f>Q619*H619</f>
        <v>0</v>
      </c>
      <c r="S619" s="170">
        <v>0.034</v>
      </c>
      <c r="T619" s="171">
        <f>S619*H619</f>
        <v>6.107080000000001</v>
      </c>
      <c r="AR619" s="18" t="s">
        <v>163</v>
      </c>
      <c r="AT619" s="18" t="s">
        <v>158</v>
      </c>
      <c r="AU619" s="18" t="s">
        <v>77</v>
      </c>
      <c r="AY619" s="18" t="s">
        <v>156</v>
      </c>
      <c r="BE619" s="172">
        <f>IF(N619="základní",J619,0)</f>
        <v>0</v>
      </c>
      <c r="BF619" s="172">
        <f>IF(N619="snížená",J619,0)</f>
        <v>0</v>
      </c>
      <c r="BG619" s="172">
        <f>IF(N619="zákl. přenesená",J619,0)</f>
        <v>0</v>
      </c>
      <c r="BH619" s="172">
        <f>IF(N619="sníž. přenesená",J619,0)</f>
        <v>0</v>
      </c>
      <c r="BI619" s="172">
        <f>IF(N619="nulová",J619,0)</f>
        <v>0</v>
      </c>
      <c r="BJ619" s="18" t="s">
        <v>26</v>
      </c>
      <c r="BK619" s="172">
        <f>ROUND(I619*H619,2)</f>
        <v>0</v>
      </c>
      <c r="BL619" s="18" t="s">
        <v>163</v>
      </c>
      <c r="BM619" s="18" t="s">
        <v>911</v>
      </c>
    </row>
    <row r="620" spans="2:47" s="1" customFormat="1" ht="24">
      <c r="B620" s="35"/>
      <c r="D620" s="173" t="s">
        <v>165</v>
      </c>
      <c r="F620" s="174" t="s">
        <v>912</v>
      </c>
      <c r="I620" s="134"/>
      <c r="L620" s="35"/>
      <c r="M620" s="64"/>
      <c r="N620" s="36"/>
      <c r="O620" s="36"/>
      <c r="P620" s="36"/>
      <c r="Q620" s="36"/>
      <c r="R620" s="36"/>
      <c r="S620" s="36"/>
      <c r="T620" s="65"/>
      <c r="AT620" s="18" t="s">
        <v>165</v>
      </c>
      <c r="AU620" s="18" t="s">
        <v>77</v>
      </c>
    </row>
    <row r="621" spans="2:51" s="11" customFormat="1" ht="12">
      <c r="B621" s="175"/>
      <c r="D621" s="173" t="s">
        <v>167</v>
      </c>
      <c r="E621" s="184" t="s">
        <v>19</v>
      </c>
      <c r="F621" s="185" t="s">
        <v>913</v>
      </c>
      <c r="H621" s="186">
        <v>81.7</v>
      </c>
      <c r="I621" s="180"/>
      <c r="L621" s="175"/>
      <c r="M621" s="181"/>
      <c r="N621" s="182"/>
      <c r="O621" s="182"/>
      <c r="P621" s="182"/>
      <c r="Q621" s="182"/>
      <c r="R621" s="182"/>
      <c r="S621" s="182"/>
      <c r="T621" s="183"/>
      <c r="AT621" s="184" t="s">
        <v>167</v>
      </c>
      <c r="AU621" s="184" t="s">
        <v>77</v>
      </c>
      <c r="AV621" s="11" t="s">
        <v>77</v>
      </c>
      <c r="AW621" s="11" t="s">
        <v>35</v>
      </c>
      <c r="AX621" s="11" t="s">
        <v>71</v>
      </c>
      <c r="AY621" s="184" t="s">
        <v>156</v>
      </c>
    </row>
    <row r="622" spans="2:51" s="11" customFormat="1" ht="12">
      <c r="B622" s="175"/>
      <c r="D622" s="173" t="s">
        <v>167</v>
      </c>
      <c r="E622" s="184" t="s">
        <v>19</v>
      </c>
      <c r="F622" s="185" t="s">
        <v>914</v>
      </c>
      <c r="H622" s="186">
        <v>97.92</v>
      </c>
      <c r="I622" s="180"/>
      <c r="L622" s="175"/>
      <c r="M622" s="181"/>
      <c r="N622" s="182"/>
      <c r="O622" s="182"/>
      <c r="P622" s="182"/>
      <c r="Q622" s="182"/>
      <c r="R622" s="182"/>
      <c r="S622" s="182"/>
      <c r="T622" s="183"/>
      <c r="AT622" s="184" t="s">
        <v>167</v>
      </c>
      <c r="AU622" s="184" t="s">
        <v>77</v>
      </c>
      <c r="AV622" s="11" t="s">
        <v>77</v>
      </c>
      <c r="AW622" s="11" t="s">
        <v>35</v>
      </c>
      <c r="AX622" s="11" t="s">
        <v>71</v>
      </c>
      <c r="AY622" s="184" t="s">
        <v>156</v>
      </c>
    </row>
    <row r="623" spans="2:51" s="12" customFormat="1" ht="12">
      <c r="B623" s="187"/>
      <c r="D623" s="176" t="s">
        <v>167</v>
      </c>
      <c r="E623" s="188" t="s">
        <v>19</v>
      </c>
      <c r="F623" s="189" t="s">
        <v>182</v>
      </c>
      <c r="H623" s="190">
        <v>179.62</v>
      </c>
      <c r="I623" s="191"/>
      <c r="L623" s="187"/>
      <c r="M623" s="192"/>
      <c r="N623" s="193"/>
      <c r="O623" s="193"/>
      <c r="P623" s="193"/>
      <c r="Q623" s="193"/>
      <c r="R623" s="193"/>
      <c r="S623" s="193"/>
      <c r="T623" s="194"/>
      <c r="AT623" s="195" t="s">
        <v>167</v>
      </c>
      <c r="AU623" s="195" t="s">
        <v>77</v>
      </c>
      <c r="AV623" s="12" t="s">
        <v>163</v>
      </c>
      <c r="AW623" s="12" t="s">
        <v>35</v>
      </c>
      <c r="AX623" s="12" t="s">
        <v>26</v>
      </c>
      <c r="AY623" s="195" t="s">
        <v>156</v>
      </c>
    </row>
    <row r="624" spans="2:65" s="1" customFormat="1" ht="20.25" customHeight="1">
      <c r="B624" s="160"/>
      <c r="C624" s="161" t="s">
        <v>915</v>
      </c>
      <c r="D624" s="161" t="s">
        <v>158</v>
      </c>
      <c r="E624" s="162" t="s">
        <v>916</v>
      </c>
      <c r="F624" s="163" t="s">
        <v>917</v>
      </c>
      <c r="G624" s="164" t="s">
        <v>161</v>
      </c>
      <c r="H624" s="165">
        <v>10.244</v>
      </c>
      <c r="I624" s="166"/>
      <c r="J624" s="167">
        <f>ROUND(I624*H624,2)</f>
        <v>0</v>
      </c>
      <c r="K624" s="163" t="s">
        <v>162</v>
      </c>
      <c r="L624" s="35"/>
      <c r="M624" s="168" t="s">
        <v>19</v>
      </c>
      <c r="N624" s="169" t="s">
        <v>42</v>
      </c>
      <c r="O624" s="36"/>
      <c r="P624" s="170">
        <f>O624*H624</f>
        <v>0</v>
      </c>
      <c r="Q624" s="170">
        <v>0</v>
      </c>
      <c r="R624" s="170">
        <f>Q624*H624</f>
        <v>0</v>
      </c>
      <c r="S624" s="170">
        <v>0.063</v>
      </c>
      <c r="T624" s="171">
        <f>S624*H624</f>
        <v>0.645372</v>
      </c>
      <c r="AR624" s="18" t="s">
        <v>163</v>
      </c>
      <c r="AT624" s="18" t="s">
        <v>158</v>
      </c>
      <c r="AU624" s="18" t="s">
        <v>77</v>
      </c>
      <c r="AY624" s="18" t="s">
        <v>156</v>
      </c>
      <c r="BE624" s="172">
        <f>IF(N624="základní",J624,0)</f>
        <v>0</v>
      </c>
      <c r="BF624" s="172">
        <f>IF(N624="snížená",J624,0)</f>
        <v>0</v>
      </c>
      <c r="BG624" s="172">
        <f>IF(N624="zákl. přenesená",J624,0)</f>
        <v>0</v>
      </c>
      <c r="BH624" s="172">
        <f>IF(N624="sníž. přenesená",J624,0)</f>
        <v>0</v>
      </c>
      <c r="BI624" s="172">
        <f>IF(N624="nulová",J624,0)</f>
        <v>0</v>
      </c>
      <c r="BJ624" s="18" t="s">
        <v>26</v>
      </c>
      <c r="BK624" s="172">
        <f>ROUND(I624*H624,2)</f>
        <v>0</v>
      </c>
      <c r="BL624" s="18" t="s">
        <v>163</v>
      </c>
      <c r="BM624" s="18" t="s">
        <v>918</v>
      </c>
    </row>
    <row r="625" spans="2:47" s="1" customFormat="1" ht="24">
      <c r="B625" s="35"/>
      <c r="D625" s="173" t="s">
        <v>165</v>
      </c>
      <c r="F625" s="174" t="s">
        <v>919</v>
      </c>
      <c r="I625" s="134"/>
      <c r="L625" s="35"/>
      <c r="M625" s="64"/>
      <c r="N625" s="36"/>
      <c r="O625" s="36"/>
      <c r="P625" s="36"/>
      <c r="Q625" s="36"/>
      <c r="R625" s="36"/>
      <c r="S625" s="36"/>
      <c r="T625" s="65"/>
      <c r="AT625" s="18" t="s">
        <v>165</v>
      </c>
      <c r="AU625" s="18" t="s">
        <v>77</v>
      </c>
    </row>
    <row r="626" spans="2:51" s="11" customFormat="1" ht="12">
      <c r="B626" s="175"/>
      <c r="D626" s="176" t="s">
        <v>167</v>
      </c>
      <c r="E626" s="177" t="s">
        <v>19</v>
      </c>
      <c r="F626" s="178" t="s">
        <v>920</v>
      </c>
      <c r="H626" s="179">
        <v>10.244</v>
      </c>
      <c r="I626" s="180"/>
      <c r="L626" s="175"/>
      <c r="M626" s="181"/>
      <c r="N626" s="182"/>
      <c r="O626" s="182"/>
      <c r="P626" s="182"/>
      <c r="Q626" s="182"/>
      <c r="R626" s="182"/>
      <c r="S626" s="182"/>
      <c r="T626" s="183"/>
      <c r="AT626" s="184" t="s">
        <v>167</v>
      </c>
      <c r="AU626" s="184" t="s">
        <v>77</v>
      </c>
      <c r="AV626" s="11" t="s">
        <v>77</v>
      </c>
      <c r="AW626" s="11" t="s">
        <v>35</v>
      </c>
      <c r="AX626" s="11" t="s">
        <v>26</v>
      </c>
      <c r="AY626" s="184" t="s">
        <v>156</v>
      </c>
    </row>
    <row r="627" spans="2:65" s="1" customFormat="1" ht="20.25" customHeight="1">
      <c r="B627" s="160"/>
      <c r="C627" s="161" t="s">
        <v>921</v>
      </c>
      <c r="D627" s="161" t="s">
        <v>158</v>
      </c>
      <c r="E627" s="162" t="s">
        <v>922</v>
      </c>
      <c r="F627" s="163" t="s">
        <v>923</v>
      </c>
      <c r="G627" s="164" t="s">
        <v>161</v>
      </c>
      <c r="H627" s="165">
        <v>13.65</v>
      </c>
      <c r="I627" s="166"/>
      <c r="J627" s="167">
        <f>ROUND(I627*H627,2)</f>
        <v>0</v>
      </c>
      <c r="K627" s="163" t="s">
        <v>162</v>
      </c>
      <c r="L627" s="35"/>
      <c r="M627" s="168" t="s">
        <v>19</v>
      </c>
      <c r="N627" s="169" t="s">
        <v>42</v>
      </c>
      <c r="O627" s="36"/>
      <c r="P627" s="170">
        <f>O627*H627</f>
        <v>0</v>
      </c>
      <c r="Q627" s="170">
        <v>0</v>
      </c>
      <c r="R627" s="170">
        <f>Q627*H627</f>
        <v>0</v>
      </c>
      <c r="S627" s="170">
        <v>0.025</v>
      </c>
      <c r="T627" s="171">
        <f>S627*H627</f>
        <v>0.34125000000000005</v>
      </c>
      <c r="AR627" s="18" t="s">
        <v>163</v>
      </c>
      <c r="AT627" s="18" t="s">
        <v>158</v>
      </c>
      <c r="AU627" s="18" t="s">
        <v>77</v>
      </c>
      <c r="AY627" s="18" t="s">
        <v>156</v>
      </c>
      <c r="BE627" s="172">
        <f>IF(N627="základní",J627,0)</f>
        <v>0</v>
      </c>
      <c r="BF627" s="172">
        <f>IF(N627="snížená",J627,0)</f>
        <v>0</v>
      </c>
      <c r="BG627" s="172">
        <f>IF(N627="zákl. přenesená",J627,0)</f>
        <v>0</v>
      </c>
      <c r="BH627" s="172">
        <f>IF(N627="sníž. přenesená",J627,0)</f>
        <v>0</v>
      </c>
      <c r="BI627" s="172">
        <f>IF(N627="nulová",J627,0)</f>
        <v>0</v>
      </c>
      <c r="BJ627" s="18" t="s">
        <v>26</v>
      </c>
      <c r="BK627" s="172">
        <f>ROUND(I627*H627,2)</f>
        <v>0</v>
      </c>
      <c r="BL627" s="18" t="s">
        <v>163</v>
      </c>
      <c r="BM627" s="18" t="s">
        <v>924</v>
      </c>
    </row>
    <row r="628" spans="2:47" s="1" customFormat="1" ht="24">
      <c r="B628" s="35"/>
      <c r="D628" s="173" t="s">
        <v>165</v>
      </c>
      <c r="F628" s="174" t="s">
        <v>925</v>
      </c>
      <c r="I628" s="134"/>
      <c r="L628" s="35"/>
      <c r="M628" s="64"/>
      <c r="N628" s="36"/>
      <c r="O628" s="36"/>
      <c r="P628" s="36"/>
      <c r="Q628" s="36"/>
      <c r="R628" s="36"/>
      <c r="S628" s="36"/>
      <c r="T628" s="65"/>
      <c r="AT628" s="18" t="s">
        <v>165</v>
      </c>
      <c r="AU628" s="18" t="s">
        <v>77</v>
      </c>
    </row>
    <row r="629" spans="2:51" s="11" customFormat="1" ht="12">
      <c r="B629" s="175"/>
      <c r="D629" s="176" t="s">
        <v>167</v>
      </c>
      <c r="E629" s="177" t="s">
        <v>19</v>
      </c>
      <c r="F629" s="178" t="s">
        <v>926</v>
      </c>
      <c r="H629" s="179">
        <v>13.65</v>
      </c>
      <c r="I629" s="180"/>
      <c r="L629" s="175"/>
      <c r="M629" s="181"/>
      <c r="N629" s="182"/>
      <c r="O629" s="182"/>
      <c r="P629" s="182"/>
      <c r="Q629" s="182"/>
      <c r="R629" s="182"/>
      <c r="S629" s="182"/>
      <c r="T629" s="183"/>
      <c r="AT629" s="184" t="s">
        <v>167</v>
      </c>
      <c r="AU629" s="184" t="s">
        <v>77</v>
      </c>
      <c r="AV629" s="11" t="s">
        <v>77</v>
      </c>
      <c r="AW629" s="11" t="s">
        <v>35</v>
      </c>
      <c r="AX629" s="11" t="s">
        <v>26</v>
      </c>
      <c r="AY629" s="184" t="s">
        <v>156</v>
      </c>
    </row>
    <row r="630" spans="2:65" s="1" customFormat="1" ht="28.5" customHeight="1">
      <c r="B630" s="160"/>
      <c r="C630" s="161" t="s">
        <v>927</v>
      </c>
      <c r="D630" s="161" t="s">
        <v>158</v>
      </c>
      <c r="E630" s="162" t="s">
        <v>928</v>
      </c>
      <c r="F630" s="163" t="s">
        <v>929</v>
      </c>
      <c r="G630" s="164" t="s">
        <v>177</v>
      </c>
      <c r="H630" s="165">
        <v>17.2</v>
      </c>
      <c r="I630" s="166"/>
      <c r="J630" s="167">
        <f>ROUND(I630*H630,2)</f>
        <v>0</v>
      </c>
      <c r="K630" s="163" t="s">
        <v>162</v>
      </c>
      <c r="L630" s="35"/>
      <c r="M630" s="168" t="s">
        <v>19</v>
      </c>
      <c r="N630" s="169" t="s">
        <v>42</v>
      </c>
      <c r="O630" s="36"/>
      <c r="P630" s="170">
        <f>O630*H630</f>
        <v>0</v>
      </c>
      <c r="Q630" s="170">
        <v>0</v>
      </c>
      <c r="R630" s="170">
        <f>Q630*H630</f>
        <v>0</v>
      </c>
      <c r="S630" s="170">
        <v>0.042</v>
      </c>
      <c r="T630" s="171">
        <f>S630*H630</f>
        <v>0.7224</v>
      </c>
      <c r="AR630" s="18" t="s">
        <v>163</v>
      </c>
      <c r="AT630" s="18" t="s">
        <v>158</v>
      </c>
      <c r="AU630" s="18" t="s">
        <v>77</v>
      </c>
      <c r="AY630" s="18" t="s">
        <v>156</v>
      </c>
      <c r="BE630" s="172">
        <f>IF(N630="základní",J630,0)</f>
        <v>0</v>
      </c>
      <c r="BF630" s="172">
        <f>IF(N630="snížená",J630,0)</f>
        <v>0</v>
      </c>
      <c r="BG630" s="172">
        <f>IF(N630="zákl. přenesená",J630,0)</f>
        <v>0</v>
      </c>
      <c r="BH630" s="172">
        <f>IF(N630="sníž. přenesená",J630,0)</f>
        <v>0</v>
      </c>
      <c r="BI630" s="172">
        <f>IF(N630="nulová",J630,0)</f>
        <v>0</v>
      </c>
      <c r="BJ630" s="18" t="s">
        <v>26</v>
      </c>
      <c r="BK630" s="172">
        <f>ROUND(I630*H630,2)</f>
        <v>0</v>
      </c>
      <c r="BL630" s="18" t="s">
        <v>163</v>
      </c>
      <c r="BM630" s="18" t="s">
        <v>930</v>
      </c>
    </row>
    <row r="631" spans="2:47" s="1" customFormat="1" ht="36">
      <c r="B631" s="35"/>
      <c r="D631" s="173" t="s">
        <v>165</v>
      </c>
      <c r="F631" s="174" t="s">
        <v>931</v>
      </c>
      <c r="I631" s="134"/>
      <c r="L631" s="35"/>
      <c r="M631" s="64"/>
      <c r="N631" s="36"/>
      <c r="O631" s="36"/>
      <c r="P631" s="36"/>
      <c r="Q631" s="36"/>
      <c r="R631" s="36"/>
      <c r="S631" s="36"/>
      <c r="T631" s="65"/>
      <c r="AT631" s="18" t="s">
        <v>165</v>
      </c>
      <c r="AU631" s="18" t="s">
        <v>77</v>
      </c>
    </row>
    <row r="632" spans="2:51" s="11" customFormat="1" ht="12">
      <c r="B632" s="175"/>
      <c r="D632" s="173" t="s">
        <v>167</v>
      </c>
      <c r="E632" s="184" t="s">
        <v>19</v>
      </c>
      <c r="F632" s="185" t="s">
        <v>932</v>
      </c>
      <c r="H632" s="186">
        <v>8.6</v>
      </c>
      <c r="I632" s="180"/>
      <c r="L632" s="175"/>
      <c r="M632" s="181"/>
      <c r="N632" s="182"/>
      <c r="O632" s="182"/>
      <c r="P632" s="182"/>
      <c r="Q632" s="182"/>
      <c r="R632" s="182"/>
      <c r="S632" s="182"/>
      <c r="T632" s="183"/>
      <c r="AT632" s="184" t="s">
        <v>167</v>
      </c>
      <c r="AU632" s="184" t="s">
        <v>77</v>
      </c>
      <c r="AV632" s="11" t="s">
        <v>77</v>
      </c>
      <c r="AW632" s="11" t="s">
        <v>35</v>
      </c>
      <c r="AX632" s="11" t="s">
        <v>71</v>
      </c>
      <c r="AY632" s="184" t="s">
        <v>156</v>
      </c>
    </row>
    <row r="633" spans="2:51" s="11" customFormat="1" ht="12">
      <c r="B633" s="175"/>
      <c r="D633" s="173" t="s">
        <v>167</v>
      </c>
      <c r="E633" s="184" t="s">
        <v>19</v>
      </c>
      <c r="F633" s="185" t="s">
        <v>933</v>
      </c>
      <c r="H633" s="186">
        <v>8.6</v>
      </c>
      <c r="I633" s="180"/>
      <c r="L633" s="175"/>
      <c r="M633" s="181"/>
      <c r="N633" s="182"/>
      <c r="O633" s="182"/>
      <c r="P633" s="182"/>
      <c r="Q633" s="182"/>
      <c r="R633" s="182"/>
      <c r="S633" s="182"/>
      <c r="T633" s="183"/>
      <c r="AT633" s="184" t="s">
        <v>167</v>
      </c>
      <c r="AU633" s="184" t="s">
        <v>77</v>
      </c>
      <c r="AV633" s="11" t="s">
        <v>77</v>
      </c>
      <c r="AW633" s="11" t="s">
        <v>35</v>
      </c>
      <c r="AX633" s="11" t="s">
        <v>71</v>
      </c>
      <c r="AY633" s="184" t="s">
        <v>156</v>
      </c>
    </row>
    <row r="634" spans="2:51" s="12" customFormat="1" ht="12">
      <c r="B634" s="187"/>
      <c r="D634" s="176" t="s">
        <v>167</v>
      </c>
      <c r="E634" s="188" t="s">
        <v>19</v>
      </c>
      <c r="F634" s="189" t="s">
        <v>182</v>
      </c>
      <c r="H634" s="190">
        <v>17.2</v>
      </c>
      <c r="I634" s="191"/>
      <c r="L634" s="187"/>
      <c r="M634" s="192"/>
      <c r="N634" s="193"/>
      <c r="O634" s="193"/>
      <c r="P634" s="193"/>
      <c r="Q634" s="193"/>
      <c r="R634" s="193"/>
      <c r="S634" s="193"/>
      <c r="T634" s="194"/>
      <c r="AT634" s="195" t="s">
        <v>167</v>
      </c>
      <c r="AU634" s="195" t="s">
        <v>77</v>
      </c>
      <c r="AV634" s="12" t="s">
        <v>163</v>
      </c>
      <c r="AW634" s="12" t="s">
        <v>35</v>
      </c>
      <c r="AX634" s="12" t="s">
        <v>26</v>
      </c>
      <c r="AY634" s="195" t="s">
        <v>156</v>
      </c>
    </row>
    <row r="635" spans="2:65" s="1" customFormat="1" ht="28.5" customHeight="1">
      <c r="B635" s="160"/>
      <c r="C635" s="161" t="s">
        <v>934</v>
      </c>
      <c r="D635" s="161" t="s">
        <v>158</v>
      </c>
      <c r="E635" s="162" t="s">
        <v>935</v>
      </c>
      <c r="F635" s="163" t="s">
        <v>936</v>
      </c>
      <c r="G635" s="164" t="s">
        <v>161</v>
      </c>
      <c r="H635" s="165">
        <v>218.53</v>
      </c>
      <c r="I635" s="166"/>
      <c r="J635" s="167">
        <f>ROUND(I635*H635,2)</f>
        <v>0</v>
      </c>
      <c r="K635" s="163" t="s">
        <v>162</v>
      </c>
      <c r="L635" s="35"/>
      <c r="M635" s="168" t="s">
        <v>19</v>
      </c>
      <c r="N635" s="169" t="s">
        <v>42</v>
      </c>
      <c r="O635" s="36"/>
      <c r="P635" s="170">
        <f>O635*H635</f>
        <v>0</v>
      </c>
      <c r="Q635" s="170">
        <v>0</v>
      </c>
      <c r="R635" s="170">
        <f>Q635*H635</f>
        <v>0</v>
      </c>
      <c r="S635" s="170">
        <v>0.004</v>
      </c>
      <c r="T635" s="171">
        <f>S635*H635</f>
        <v>0.87412</v>
      </c>
      <c r="AR635" s="18" t="s">
        <v>163</v>
      </c>
      <c r="AT635" s="18" t="s">
        <v>158</v>
      </c>
      <c r="AU635" s="18" t="s">
        <v>77</v>
      </c>
      <c r="AY635" s="18" t="s">
        <v>156</v>
      </c>
      <c r="BE635" s="172">
        <f>IF(N635="základní",J635,0)</f>
        <v>0</v>
      </c>
      <c r="BF635" s="172">
        <f>IF(N635="snížená",J635,0)</f>
        <v>0</v>
      </c>
      <c r="BG635" s="172">
        <f>IF(N635="zákl. přenesená",J635,0)</f>
        <v>0</v>
      </c>
      <c r="BH635" s="172">
        <f>IF(N635="sníž. přenesená",J635,0)</f>
        <v>0</v>
      </c>
      <c r="BI635" s="172">
        <f>IF(N635="nulová",J635,0)</f>
        <v>0</v>
      </c>
      <c r="BJ635" s="18" t="s">
        <v>26</v>
      </c>
      <c r="BK635" s="172">
        <f>ROUND(I635*H635,2)</f>
        <v>0</v>
      </c>
      <c r="BL635" s="18" t="s">
        <v>163</v>
      </c>
      <c r="BM635" s="18" t="s">
        <v>937</v>
      </c>
    </row>
    <row r="636" spans="2:47" s="1" customFormat="1" ht="24">
      <c r="B636" s="35"/>
      <c r="D636" s="173" t="s">
        <v>165</v>
      </c>
      <c r="F636" s="174" t="s">
        <v>938</v>
      </c>
      <c r="I636" s="134"/>
      <c r="L636" s="35"/>
      <c r="M636" s="64"/>
      <c r="N636" s="36"/>
      <c r="O636" s="36"/>
      <c r="P636" s="36"/>
      <c r="Q636" s="36"/>
      <c r="R636" s="36"/>
      <c r="S636" s="36"/>
      <c r="T636" s="65"/>
      <c r="AT636" s="18" t="s">
        <v>165</v>
      </c>
      <c r="AU636" s="18" t="s">
        <v>77</v>
      </c>
    </row>
    <row r="637" spans="2:51" s="11" customFormat="1" ht="12">
      <c r="B637" s="175"/>
      <c r="D637" s="176" t="s">
        <v>167</v>
      </c>
      <c r="E637" s="177" t="s">
        <v>19</v>
      </c>
      <c r="F637" s="178" t="s">
        <v>548</v>
      </c>
      <c r="H637" s="179">
        <v>218.53</v>
      </c>
      <c r="I637" s="180"/>
      <c r="L637" s="175"/>
      <c r="M637" s="181"/>
      <c r="N637" s="182"/>
      <c r="O637" s="182"/>
      <c r="P637" s="182"/>
      <c r="Q637" s="182"/>
      <c r="R637" s="182"/>
      <c r="S637" s="182"/>
      <c r="T637" s="183"/>
      <c r="AT637" s="184" t="s">
        <v>167</v>
      </c>
      <c r="AU637" s="184" t="s">
        <v>77</v>
      </c>
      <c r="AV637" s="11" t="s">
        <v>77</v>
      </c>
      <c r="AW637" s="11" t="s">
        <v>35</v>
      </c>
      <c r="AX637" s="11" t="s">
        <v>26</v>
      </c>
      <c r="AY637" s="184" t="s">
        <v>156</v>
      </c>
    </row>
    <row r="638" spans="2:65" s="1" customFormat="1" ht="28.5" customHeight="1">
      <c r="B638" s="160"/>
      <c r="C638" s="161" t="s">
        <v>939</v>
      </c>
      <c r="D638" s="161" t="s">
        <v>158</v>
      </c>
      <c r="E638" s="162" t="s">
        <v>940</v>
      </c>
      <c r="F638" s="163" t="s">
        <v>941</v>
      </c>
      <c r="G638" s="164" t="s">
        <v>161</v>
      </c>
      <c r="H638" s="165">
        <v>201.966</v>
      </c>
      <c r="I638" s="166"/>
      <c r="J638" s="167">
        <f>ROUND(I638*H638,2)</f>
        <v>0</v>
      </c>
      <c r="K638" s="163" t="s">
        <v>162</v>
      </c>
      <c r="L638" s="35"/>
      <c r="M638" s="168" t="s">
        <v>19</v>
      </c>
      <c r="N638" s="169" t="s">
        <v>42</v>
      </c>
      <c r="O638" s="36"/>
      <c r="P638" s="170">
        <f>O638*H638</f>
        <v>0</v>
      </c>
      <c r="Q638" s="170">
        <v>0</v>
      </c>
      <c r="R638" s="170">
        <f>Q638*H638</f>
        <v>0</v>
      </c>
      <c r="S638" s="170">
        <v>0.004</v>
      </c>
      <c r="T638" s="171">
        <f>S638*H638</f>
        <v>0.807864</v>
      </c>
      <c r="AR638" s="18" t="s">
        <v>163</v>
      </c>
      <c r="AT638" s="18" t="s">
        <v>158</v>
      </c>
      <c r="AU638" s="18" t="s">
        <v>77</v>
      </c>
      <c r="AY638" s="18" t="s">
        <v>156</v>
      </c>
      <c r="BE638" s="172">
        <f>IF(N638="základní",J638,0)</f>
        <v>0</v>
      </c>
      <c r="BF638" s="172">
        <f>IF(N638="snížená",J638,0)</f>
        <v>0</v>
      </c>
      <c r="BG638" s="172">
        <f>IF(N638="zákl. přenesená",J638,0)</f>
        <v>0</v>
      </c>
      <c r="BH638" s="172">
        <f>IF(N638="sníž. přenesená",J638,0)</f>
        <v>0</v>
      </c>
      <c r="BI638" s="172">
        <f>IF(N638="nulová",J638,0)</f>
        <v>0</v>
      </c>
      <c r="BJ638" s="18" t="s">
        <v>26</v>
      </c>
      <c r="BK638" s="172">
        <f>ROUND(I638*H638,2)</f>
        <v>0</v>
      </c>
      <c r="BL638" s="18" t="s">
        <v>163</v>
      </c>
      <c r="BM638" s="18" t="s">
        <v>942</v>
      </c>
    </row>
    <row r="639" spans="2:47" s="1" customFormat="1" ht="24">
      <c r="B639" s="35"/>
      <c r="D639" s="173" t="s">
        <v>165</v>
      </c>
      <c r="F639" s="174" t="s">
        <v>943</v>
      </c>
      <c r="I639" s="134"/>
      <c r="L639" s="35"/>
      <c r="M639" s="64"/>
      <c r="N639" s="36"/>
      <c r="O639" s="36"/>
      <c r="P639" s="36"/>
      <c r="Q639" s="36"/>
      <c r="R639" s="36"/>
      <c r="S639" s="36"/>
      <c r="T639" s="65"/>
      <c r="AT639" s="18" t="s">
        <v>165</v>
      </c>
      <c r="AU639" s="18" t="s">
        <v>77</v>
      </c>
    </row>
    <row r="640" spans="2:51" s="11" customFormat="1" ht="12">
      <c r="B640" s="175"/>
      <c r="D640" s="173" t="s">
        <v>167</v>
      </c>
      <c r="E640" s="184" t="s">
        <v>19</v>
      </c>
      <c r="F640" s="185" t="s">
        <v>595</v>
      </c>
      <c r="H640" s="186">
        <v>46.414</v>
      </c>
      <c r="I640" s="180"/>
      <c r="L640" s="175"/>
      <c r="M640" s="181"/>
      <c r="N640" s="182"/>
      <c r="O640" s="182"/>
      <c r="P640" s="182"/>
      <c r="Q640" s="182"/>
      <c r="R640" s="182"/>
      <c r="S640" s="182"/>
      <c r="T640" s="183"/>
      <c r="AT640" s="184" t="s">
        <v>167</v>
      </c>
      <c r="AU640" s="184" t="s">
        <v>77</v>
      </c>
      <c r="AV640" s="11" t="s">
        <v>77</v>
      </c>
      <c r="AW640" s="11" t="s">
        <v>35</v>
      </c>
      <c r="AX640" s="11" t="s">
        <v>71</v>
      </c>
      <c r="AY640" s="184" t="s">
        <v>156</v>
      </c>
    </row>
    <row r="641" spans="2:51" s="11" customFormat="1" ht="12">
      <c r="B641" s="175"/>
      <c r="D641" s="173" t="s">
        <v>167</v>
      </c>
      <c r="E641" s="184" t="s">
        <v>19</v>
      </c>
      <c r="F641" s="185" t="s">
        <v>596</v>
      </c>
      <c r="H641" s="186">
        <v>45.597</v>
      </c>
      <c r="I641" s="180"/>
      <c r="L641" s="175"/>
      <c r="M641" s="181"/>
      <c r="N641" s="182"/>
      <c r="O641" s="182"/>
      <c r="P641" s="182"/>
      <c r="Q641" s="182"/>
      <c r="R641" s="182"/>
      <c r="S641" s="182"/>
      <c r="T641" s="183"/>
      <c r="AT641" s="184" t="s">
        <v>167</v>
      </c>
      <c r="AU641" s="184" t="s">
        <v>77</v>
      </c>
      <c r="AV641" s="11" t="s">
        <v>77</v>
      </c>
      <c r="AW641" s="11" t="s">
        <v>35</v>
      </c>
      <c r="AX641" s="11" t="s">
        <v>71</v>
      </c>
      <c r="AY641" s="184" t="s">
        <v>156</v>
      </c>
    </row>
    <row r="642" spans="2:51" s="11" customFormat="1" ht="12">
      <c r="B642" s="175"/>
      <c r="D642" s="173" t="s">
        <v>167</v>
      </c>
      <c r="E642" s="184" t="s">
        <v>19</v>
      </c>
      <c r="F642" s="185" t="s">
        <v>597</v>
      </c>
      <c r="H642" s="186">
        <v>53.74</v>
      </c>
      <c r="I642" s="180"/>
      <c r="L642" s="175"/>
      <c r="M642" s="181"/>
      <c r="N642" s="182"/>
      <c r="O642" s="182"/>
      <c r="P642" s="182"/>
      <c r="Q642" s="182"/>
      <c r="R642" s="182"/>
      <c r="S642" s="182"/>
      <c r="T642" s="183"/>
      <c r="AT642" s="184" t="s">
        <v>167</v>
      </c>
      <c r="AU642" s="184" t="s">
        <v>77</v>
      </c>
      <c r="AV642" s="11" t="s">
        <v>77</v>
      </c>
      <c r="AW642" s="11" t="s">
        <v>35</v>
      </c>
      <c r="AX642" s="11" t="s">
        <v>71</v>
      </c>
      <c r="AY642" s="184" t="s">
        <v>156</v>
      </c>
    </row>
    <row r="643" spans="2:51" s="11" customFormat="1" ht="12">
      <c r="B643" s="175"/>
      <c r="D643" s="173" t="s">
        <v>167</v>
      </c>
      <c r="E643" s="184" t="s">
        <v>19</v>
      </c>
      <c r="F643" s="185" t="s">
        <v>598</v>
      </c>
      <c r="H643" s="186">
        <v>56.215</v>
      </c>
      <c r="I643" s="180"/>
      <c r="L643" s="175"/>
      <c r="M643" s="181"/>
      <c r="N643" s="182"/>
      <c r="O643" s="182"/>
      <c r="P643" s="182"/>
      <c r="Q643" s="182"/>
      <c r="R643" s="182"/>
      <c r="S643" s="182"/>
      <c r="T643" s="183"/>
      <c r="AT643" s="184" t="s">
        <v>167</v>
      </c>
      <c r="AU643" s="184" t="s">
        <v>77</v>
      </c>
      <c r="AV643" s="11" t="s">
        <v>77</v>
      </c>
      <c r="AW643" s="11" t="s">
        <v>35</v>
      </c>
      <c r="AX643" s="11" t="s">
        <v>71</v>
      </c>
      <c r="AY643" s="184" t="s">
        <v>156</v>
      </c>
    </row>
    <row r="644" spans="2:51" s="12" customFormat="1" ht="12">
      <c r="B644" s="187"/>
      <c r="D644" s="176" t="s">
        <v>167</v>
      </c>
      <c r="E644" s="188" t="s">
        <v>19</v>
      </c>
      <c r="F644" s="189" t="s">
        <v>182</v>
      </c>
      <c r="H644" s="190">
        <v>201.966</v>
      </c>
      <c r="I644" s="191"/>
      <c r="L644" s="187"/>
      <c r="M644" s="192"/>
      <c r="N644" s="193"/>
      <c r="O644" s="193"/>
      <c r="P644" s="193"/>
      <c r="Q644" s="193"/>
      <c r="R644" s="193"/>
      <c r="S644" s="193"/>
      <c r="T644" s="194"/>
      <c r="AT644" s="195" t="s">
        <v>167</v>
      </c>
      <c r="AU644" s="195" t="s">
        <v>77</v>
      </c>
      <c r="AV644" s="12" t="s">
        <v>163</v>
      </c>
      <c r="AW644" s="12" t="s">
        <v>35</v>
      </c>
      <c r="AX644" s="12" t="s">
        <v>26</v>
      </c>
      <c r="AY644" s="195" t="s">
        <v>156</v>
      </c>
    </row>
    <row r="645" spans="2:65" s="1" customFormat="1" ht="28.5" customHeight="1">
      <c r="B645" s="160"/>
      <c r="C645" s="161" t="s">
        <v>944</v>
      </c>
      <c r="D645" s="161" t="s">
        <v>158</v>
      </c>
      <c r="E645" s="162" t="s">
        <v>945</v>
      </c>
      <c r="F645" s="163" t="s">
        <v>946</v>
      </c>
      <c r="G645" s="164" t="s">
        <v>161</v>
      </c>
      <c r="H645" s="165">
        <v>201.398</v>
      </c>
      <c r="I645" s="166"/>
      <c r="J645" s="167">
        <f>ROUND(I645*H645,2)</f>
        <v>0</v>
      </c>
      <c r="K645" s="163" t="s">
        <v>162</v>
      </c>
      <c r="L645" s="35"/>
      <c r="M645" s="168" t="s">
        <v>19</v>
      </c>
      <c r="N645" s="169" t="s">
        <v>42</v>
      </c>
      <c r="O645" s="36"/>
      <c r="P645" s="170">
        <f>O645*H645</f>
        <v>0</v>
      </c>
      <c r="Q645" s="170">
        <v>0</v>
      </c>
      <c r="R645" s="170">
        <f>Q645*H645</f>
        <v>0</v>
      </c>
      <c r="S645" s="170">
        <v>0.046</v>
      </c>
      <c r="T645" s="171">
        <f>S645*H645</f>
        <v>9.264308</v>
      </c>
      <c r="AR645" s="18" t="s">
        <v>163</v>
      </c>
      <c r="AT645" s="18" t="s">
        <v>158</v>
      </c>
      <c r="AU645" s="18" t="s">
        <v>77</v>
      </c>
      <c r="AY645" s="18" t="s">
        <v>156</v>
      </c>
      <c r="BE645" s="172">
        <f>IF(N645="základní",J645,0)</f>
        <v>0</v>
      </c>
      <c r="BF645" s="172">
        <f>IF(N645="snížená",J645,0)</f>
        <v>0</v>
      </c>
      <c r="BG645" s="172">
        <f>IF(N645="zákl. přenesená",J645,0)</f>
        <v>0</v>
      </c>
      <c r="BH645" s="172">
        <f>IF(N645="sníž. přenesená",J645,0)</f>
        <v>0</v>
      </c>
      <c r="BI645" s="172">
        <f>IF(N645="nulová",J645,0)</f>
        <v>0</v>
      </c>
      <c r="BJ645" s="18" t="s">
        <v>26</v>
      </c>
      <c r="BK645" s="172">
        <f>ROUND(I645*H645,2)</f>
        <v>0</v>
      </c>
      <c r="BL645" s="18" t="s">
        <v>163</v>
      </c>
      <c r="BM645" s="18" t="s">
        <v>947</v>
      </c>
    </row>
    <row r="646" spans="2:47" s="1" customFormat="1" ht="24">
      <c r="B646" s="35"/>
      <c r="D646" s="173" t="s">
        <v>165</v>
      </c>
      <c r="F646" s="174" t="s">
        <v>948</v>
      </c>
      <c r="I646" s="134"/>
      <c r="L646" s="35"/>
      <c r="M646" s="64"/>
      <c r="N646" s="36"/>
      <c r="O646" s="36"/>
      <c r="P646" s="36"/>
      <c r="Q646" s="36"/>
      <c r="R646" s="36"/>
      <c r="S646" s="36"/>
      <c r="T646" s="65"/>
      <c r="AT646" s="18" t="s">
        <v>165</v>
      </c>
      <c r="AU646" s="18" t="s">
        <v>77</v>
      </c>
    </row>
    <row r="647" spans="2:51" s="13" customFormat="1" ht="12">
      <c r="B647" s="211"/>
      <c r="D647" s="173" t="s">
        <v>167</v>
      </c>
      <c r="E647" s="212" t="s">
        <v>19</v>
      </c>
      <c r="F647" s="213" t="s">
        <v>578</v>
      </c>
      <c r="H647" s="214" t="s">
        <v>19</v>
      </c>
      <c r="I647" s="215"/>
      <c r="L647" s="211"/>
      <c r="M647" s="216"/>
      <c r="N647" s="217"/>
      <c r="O647" s="217"/>
      <c r="P647" s="217"/>
      <c r="Q647" s="217"/>
      <c r="R647" s="217"/>
      <c r="S647" s="217"/>
      <c r="T647" s="218"/>
      <c r="AT647" s="214" t="s">
        <v>167</v>
      </c>
      <c r="AU647" s="214" t="s">
        <v>77</v>
      </c>
      <c r="AV647" s="13" t="s">
        <v>26</v>
      </c>
      <c r="AW647" s="13" t="s">
        <v>35</v>
      </c>
      <c r="AX647" s="13" t="s">
        <v>71</v>
      </c>
      <c r="AY647" s="214" t="s">
        <v>156</v>
      </c>
    </row>
    <row r="648" spans="2:51" s="11" customFormat="1" ht="12">
      <c r="B648" s="175"/>
      <c r="D648" s="173" t="s">
        <v>167</v>
      </c>
      <c r="E648" s="184" t="s">
        <v>19</v>
      </c>
      <c r="F648" s="185" t="s">
        <v>579</v>
      </c>
      <c r="H648" s="186">
        <v>128.415</v>
      </c>
      <c r="I648" s="180"/>
      <c r="L648" s="175"/>
      <c r="M648" s="181"/>
      <c r="N648" s="182"/>
      <c r="O648" s="182"/>
      <c r="P648" s="182"/>
      <c r="Q648" s="182"/>
      <c r="R648" s="182"/>
      <c r="S648" s="182"/>
      <c r="T648" s="183"/>
      <c r="AT648" s="184" t="s">
        <v>167</v>
      </c>
      <c r="AU648" s="184" t="s">
        <v>77</v>
      </c>
      <c r="AV648" s="11" t="s">
        <v>77</v>
      </c>
      <c r="AW648" s="11" t="s">
        <v>35</v>
      </c>
      <c r="AX648" s="11" t="s">
        <v>71</v>
      </c>
      <c r="AY648" s="184" t="s">
        <v>156</v>
      </c>
    </row>
    <row r="649" spans="2:51" s="11" customFormat="1" ht="12">
      <c r="B649" s="175"/>
      <c r="D649" s="173" t="s">
        <v>167</v>
      </c>
      <c r="E649" s="184" t="s">
        <v>19</v>
      </c>
      <c r="F649" s="185" t="s">
        <v>580</v>
      </c>
      <c r="H649" s="186">
        <v>39.983</v>
      </c>
      <c r="I649" s="180"/>
      <c r="L649" s="175"/>
      <c r="M649" s="181"/>
      <c r="N649" s="182"/>
      <c r="O649" s="182"/>
      <c r="P649" s="182"/>
      <c r="Q649" s="182"/>
      <c r="R649" s="182"/>
      <c r="S649" s="182"/>
      <c r="T649" s="183"/>
      <c r="AT649" s="184" t="s">
        <v>167</v>
      </c>
      <c r="AU649" s="184" t="s">
        <v>77</v>
      </c>
      <c r="AV649" s="11" t="s">
        <v>77</v>
      </c>
      <c r="AW649" s="11" t="s">
        <v>35</v>
      </c>
      <c r="AX649" s="11" t="s">
        <v>71</v>
      </c>
      <c r="AY649" s="184" t="s">
        <v>156</v>
      </c>
    </row>
    <row r="650" spans="2:51" s="11" customFormat="1" ht="12">
      <c r="B650" s="175"/>
      <c r="D650" s="173" t="s">
        <v>167</v>
      </c>
      <c r="E650" s="184" t="s">
        <v>19</v>
      </c>
      <c r="F650" s="185" t="s">
        <v>581</v>
      </c>
      <c r="H650" s="186">
        <v>17.16</v>
      </c>
      <c r="I650" s="180"/>
      <c r="L650" s="175"/>
      <c r="M650" s="181"/>
      <c r="N650" s="182"/>
      <c r="O650" s="182"/>
      <c r="P650" s="182"/>
      <c r="Q650" s="182"/>
      <c r="R650" s="182"/>
      <c r="S650" s="182"/>
      <c r="T650" s="183"/>
      <c r="AT650" s="184" t="s">
        <v>167</v>
      </c>
      <c r="AU650" s="184" t="s">
        <v>77</v>
      </c>
      <c r="AV650" s="11" t="s">
        <v>77</v>
      </c>
      <c r="AW650" s="11" t="s">
        <v>35</v>
      </c>
      <c r="AX650" s="11" t="s">
        <v>71</v>
      </c>
      <c r="AY650" s="184" t="s">
        <v>156</v>
      </c>
    </row>
    <row r="651" spans="2:51" s="11" customFormat="1" ht="12">
      <c r="B651" s="175"/>
      <c r="D651" s="173" t="s">
        <v>167</v>
      </c>
      <c r="E651" s="184" t="s">
        <v>19</v>
      </c>
      <c r="F651" s="185" t="s">
        <v>582</v>
      </c>
      <c r="H651" s="186">
        <v>11.88</v>
      </c>
      <c r="I651" s="180"/>
      <c r="L651" s="175"/>
      <c r="M651" s="181"/>
      <c r="N651" s="182"/>
      <c r="O651" s="182"/>
      <c r="P651" s="182"/>
      <c r="Q651" s="182"/>
      <c r="R651" s="182"/>
      <c r="S651" s="182"/>
      <c r="T651" s="183"/>
      <c r="AT651" s="184" t="s">
        <v>167</v>
      </c>
      <c r="AU651" s="184" t="s">
        <v>77</v>
      </c>
      <c r="AV651" s="11" t="s">
        <v>77</v>
      </c>
      <c r="AW651" s="11" t="s">
        <v>35</v>
      </c>
      <c r="AX651" s="11" t="s">
        <v>71</v>
      </c>
      <c r="AY651" s="184" t="s">
        <v>156</v>
      </c>
    </row>
    <row r="652" spans="2:51" s="11" customFormat="1" ht="12">
      <c r="B652" s="175"/>
      <c r="D652" s="173" t="s">
        <v>167</v>
      </c>
      <c r="E652" s="184" t="s">
        <v>19</v>
      </c>
      <c r="F652" s="185" t="s">
        <v>583</v>
      </c>
      <c r="H652" s="186">
        <v>3.96</v>
      </c>
      <c r="I652" s="180"/>
      <c r="L652" s="175"/>
      <c r="M652" s="181"/>
      <c r="N652" s="182"/>
      <c r="O652" s="182"/>
      <c r="P652" s="182"/>
      <c r="Q652" s="182"/>
      <c r="R652" s="182"/>
      <c r="S652" s="182"/>
      <c r="T652" s="183"/>
      <c r="AT652" s="184" t="s">
        <v>167</v>
      </c>
      <c r="AU652" s="184" t="s">
        <v>77</v>
      </c>
      <c r="AV652" s="11" t="s">
        <v>77</v>
      </c>
      <c r="AW652" s="11" t="s">
        <v>35</v>
      </c>
      <c r="AX652" s="11" t="s">
        <v>71</v>
      </c>
      <c r="AY652" s="184" t="s">
        <v>156</v>
      </c>
    </row>
    <row r="653" spans="2:51" s="12" customFormat="1" ht="12">
      <c r="B653" s="187"/>
      <c r="D653" s="176" t="s">
        <v>167</v>
      </c>
      <c r="E653" s="188" t="s">
        <v>19</v>
      </c>
      <c r="F653" s="189" t="s">
        <v>182</v>
      </c>
      <c r="H653" s="190">
        <v>201.398</v>
      </c>
      <c r="I653" s="191"/>
      <c r="L653" s="187"/>
      <c r="M653" s="192"/>
      <c r="N653" s="193"/>
      <c r="O653" s="193"/>
      <c r="P653" s="193"/>
      <c r="Q653" s="193"/>
      <c r="R653" s="193"/>
      <c r="S653" s="193"/>
      <c r="T653" s="194"/>
      <c r="AT653" s="195" t="s">
        <v>167</v>
      </c>
      <c r="AU653" s="195" t="s">
        <v>77</v>
      </c>
      <c r="AV653" s="12" t="s">
        <v>163</v>
      </c>
      <c r="AW653" s="12" t="s">
        <v>35</v>
      </c>
      <c r="AX653" s="12" t="s">
        <v>26</v>
      </c>
      <c r="AY653" s="195" t="s">
        <v>156</v>
      </c>
    </row>
    <row r="654" spans="2:65" s="1" customFormat="1" ht="28.5" customHeight="1">
      <c r="B654" s="160"/>
      <c r="C654" s="161" t="s">
        <v>949</v>
      </c>
      <c r="D654" s="161" t="s">
        <v>158</v>
      </c>
      <c r="E654" s="162" t="s">
        <v>950</v>
      </c>
      <c r="F654" s="163" t="s">
        <v>951</v>
      </c>
      <c r="G654" s="164" t="s">
        <v>161</v>
      </c>
      <c r="H654" s="165">
        <v>15.4</v>
      </c>
      <c r="I654" s="166"/>
      <c r="J654" s="167">
        <f>ROUND(I654*H654,2)</f>
        <v>0</v>
      </c>
      <c r="K654" s="163" t="s">
        <v>162</v>
      </c>
      <c r="L654" s="35"/>
      <c r="M654" s="168" t="s">
        <v>19</v>
      </c>
      <c r="N654" s="169" t="s">
        <v>42</v>
      </c>
      <c r="O654" s="36"/>
      <c r="P654" s="170">
        <f>O654*H654</f>
        <v>0</v>
      </c>
      <c r="Q654" s="170">
        <v>0</v>
      </c>
      <c r="R654" s="170">
        <f>Q654*H654</f>
        <v>0</v>
      </c>
      <c r="S654" s="170">
        <v>0.169</v>
      </c>
      <c r="T654" s="171">
        <f>S654*H654</f>
        <v>2.6026000000000002</v>
      </c>
      <c r="AR654" s="18" t="s">
        <v>163</v>
      </c>
      <c r="AT654" s="18" t="s">
        <v>158</v>
      </c>
      <c r="AU654" s="18" t="s">
        <v>77</v>
      </c>
      <c r="AY654" s="18" t="s">
        <v>156</v>
      </c>
      <c r="BE654" s="172">
        <f>IF(N654="základní",J654,0)</f>
        <v>0</v>
      </c>
      <c r="BF654" s="172">
        <f>IF(N654="snížená",J654,0)</f>
        <v>0</v>
      </c>
      <c r="BG654" s="172">
        <f>IF(N654="zákl. přenesená",J654,0)</f>
        <v>0</v>
      </c>
      <c r="BH654" s="172">
        <f>IF(N654="sníž. přenesená",J654,0)</f>
        <v>0</v>
      </c>
      <c r="BI654" s="172">
        <f>IF(N654="nulová",J654,0)</f>
        <v>0</v>
      </c>
      <c r="BJ654" s="18" t="s">
        <v>26</v>
      </c>
      <c r="BK654" s="172">
        <f>ROUND(I654*H654,2)</f>
        <v>0</v>
      </c>
      <c r="BL654" s="18" t="s">
        <v>163</v>
      </c>
      <c r="BM654" s="18" t="s">
        <v>952</v>
      </c>
    </row>
    <row r="655" spans="2:47" s="1" customFormat="1" ht="24">
      <c r="B655" s="35"/>
      <c r="D655" s="173" t="s">
        <v>165</v>
      </c>
      <c r="F655" s="174" t="s">
        <v>953</v>
      </c>
      <c r="I655" s="134"/>
      <c r="L655" s="35"/>
      <c r="M655" s="64"/>
      <c r="N655" s="36"/>
      <c r="O655" s="36"/>
      <c r="P655" s="36"/>
      <c r="Q655" s="36"/>
      <c r="R655" s="36"/>
      <c r="S655" s="36"/>
      <c r="T655" s="65"/>
      <c r="AT655" s="18" t="s">
        <v>165</v>
      </c>
      <c r="AU655" s="18" t="s">
        <v>77</v>
      </c>
    </row>
    <row r="656" spans="2:51" s="11" customFormat="1" ht="12">
      <c r="B656" s="175"/>
      <c r="D656" s="176" t="s">
        <v>167</v>
      </c>
      <c r="E656" s="177" t="s">
        <v>19</v>
      </c>
      <c r="F656" s="178" t="s">
        <v>954</v>
      </c>
      <c r="H656" s="179">
        <v>15.4</v>
      </c>
      <c r="I656" s="180"/>
      <c r="L656" s="175"/>
      <c r="M656" s="181"/>
      <c r="N656" s="182"/>
      <c r="O656" s="182"/>
      <c r="P656" s="182"/>
      <c r="Q656" s="182"/>
      <c r="R656" s="182"/>
      <c r="S656" s="182"/>
      <c r="T656" s="183"/>
      <c r="AT656" s="184" t="s">
        <v>167</v>
      </c>
      <c r="AU656" s="184" t="s">
        <v>77</v>
      </c>
      <c r="AV656" s="11" t="s">
        <v>77</v>
      </c>
      <c r="AW656" s="11" t="s">
        <v>35</v>
      </c>
      <c r="AX656" s="11" t="s">
        <v>26</v>
      </c>
      <c r="AY656" s="184" t="s">
        <v>156</v>
      </c>
    </row>
    <row r="657" spans="2:65" s="1" customFormat="1" ht="20.25" customHeight="1">
      <c r="B657" s="160"/>
      <c r="C657" s="161" t="s">
        <v>955</v>
      </c>
      <c r="D657" s="161" t="s">
        <v>158</v>
      </c>
      <c r="E657" s="162" t="s">
        <v>956</v>
      </c>
      <c r="F657" s="163" t="s">
        <v>957</v>
      </c>
      <c r="G657" s="164" t="s">
        <v>161</v>
      </c>
      <c r="H657" s="165">
        <v>32.406</v>
      </c>
      <c r="I657" s="166"/>
      <c r="J657" s="167">
        <f>ROUND(I657*H657,2)</f>
        <v>0</v>
      </c>
      <c r="K657" s="163" t="s">
        <v>162</v>
      </c>
      <c r="L657" s="35"/>
      <c r="M657" s="168" t="s">
        <v>19</v>
      </c>
      <c r="N657" s="169" t="s">
        <v>42</v>
      </c>
      <c r="O657" s="36"/>
      <c r="P657" s="170">
        <f>O657*H657</f>
        <v>0</v>
      </c>
      <c r="Q657" s="170">
        <v>0</v>
      </c>
      <c r="R657" s="170">
        <f>Q657*H657</f>
        <v>0</v>
      </c>
      <c r="S657" s="170">
        <v>0.089</v>
      </c>
      <c r="T657" s="171">
        <f>S657*H657</f>
        <v>2.884134</v>
      </c>
      <c r="AR657" s="18" t="s">
        <v>163</v>
      </c>
      <c r="AT657" s="18" t="s">
        <v>158</v>
      </c>
      <c r="AU657" s="18" t="s">
        <v>77</v>
      </c>
      <c r="AY657" s="18" t="s">
        <v>156</v>
      </c>
      <c r="BE657" s="172">
        <f>IF(N657="základní",J657,0)</f>
        <v>0</v>
      </c>
      <c r="BF657" s="172">
        <f>IF(N657="snížená",J657,0)</f>
        <v>0</v>
      </c>
      <c r="BG657" s="172">
        <f>IF(N657="zákl. přenesená",J657,0)</f>
        <v>0</v>
      </c>
      <c r="BH657" s="172">
        <f>IF(N657="sníž. přenesená",J657,0)</f>
        <v>0</v>
      </c>
      <c r="BI657" s="172">
        <f>IF(N657="nulová",J657,0)</f>
        <v>0</v>
      </c>
      <c r="BJ657" s="18" t="s">
        <v>26</v>
      </c>
      <c r="BK657" s="172">
        <f>ROUND(I657*H657,2)</f>
        <v>0</v>
      </c>
      <c r="BL657" s="18" t="s">
        <v>163</v>
      </c>
      <c r="BM657" s="18" t="s">
        <v>958</v>
      </c>
    </row>
    <row r="658" spans="2:47" s="1" customFormat="1" ht="24">
      <c r="B658" s="35"/>
      <c r="D658" s="173" t="s">
        <v>165</v>
      </c>
      <c r="F658" s="174" t="s">
        <v>959</v>
      </c>
      <c r="I658" s="134"/>
      <c r="L658" s="35"/>
      <c r="M658" s="64"/>
      <c r="N658" s="36"/>
      <c r="O658" s="36"/>
      <c r="P658" s="36"/>
      <c r="Q658" s="36"/>
      <c r="R658" s="36"/>
      <c r="S658" s="36"/>
      <c r="T658" s="65"/>
      <c r="AT658" s="18" t="s">
        <v>165</v>
      </c>
      <c r="AU658" s="18" t="s">
        <v>77</v>
      </c>
    </row>
    <row r="659" spans="2:51" s="11" customFormat="1" ht="12">
      <c r="B659" s="175"/>
      <c r="D659" s="176" t="s">
        <v>167</v>
      </c>
      <c r="E659" s="177" t="s">
        <v>19</v>
      </c>
      <c r="F659" s="178" t="s">
        <v>960</v>
      </c>
      <c r="H659" s="179">
        <v>32.406</v>
      </c>
      <c r="I659" s="180"/>
      <c r="L659" s="175"/>
      <c r="M659" s="181"/>
      <c r="N659" s="182"/>
      <c r="O659" s="182"/>
      <c r="P659" s="182"/>
      <c r="Q659" s="182"/>
      <c r="R659" s="182"/>
      <c r="S659" s="182"/>
      <c r="T659" s="183"/>
      <c r="AT659" s="184" t="s">
        <v>167</v>
      </c>
      <c r="AU659" s="184" t="s">
        <v>77</v>
      </c>
      <c r="AV659" s="11" t="s">
        <v>77</v>
      </c>
      <c r="AW659" s="11" t="s">
        <v>35</v>
      </c>
      <c r="AX659" s="11" t="s">
        <v>26</v>
      </c>
      <c r="AY659" s="184" t="s">
        <v>156</v>
      </c>
    </row>
    <row r="660" spans="2:65" s="1" customFormat="1" ht="20.25" customHeight="1">
      <c r="B660" s="160"/>
      <c r="C660" s="161" t="s">
        <v>961</v>
      </c>
      <c r="D660" s="161" t="s">
        <v>158</v>
      </c>
      <c r="E660" s="162" t="s">
        <v>962</v>
      </c>
      <c r="F660" s="163" t="s">
        <v>963</v>
      </c>
      <c r="G660" s="164" t="s">
        <v>161</v>
      </c>
      <c r="H660" s="165">
        <v>248.5</v>
      </c>
      <c r="I660" s="166"/>
      <c r="J660" s="167">
        <f>ROUND(I660*H660,2)</f>
        <v>0</v>
      </c>
      <c r="K660" s="163" t="s">
        <v>162</v>
      </c>
      <c r="L660" s="35"/>
      <c r="M660" s="168" t="s">
        <v>19</v>
      </c>
      <c r="N660" s="169" t="s">
        <v>42</v>
      </c>
      <c r="O660" s="36"/>
      <c r="P660" s="170">
        <f>O660*H660</f>
        <v>0</v>
      </c>
      <c r="Q660" s="170">
        <v>0</v>
      </c>
      <c r="R660" s="170">
        <f>Q660*H660</f>
        <v>0</v>
      </c>
      <c r="S660" s="170">
        <v>0</v>
      </c>
      <c r="T660" s="171">
        <f>S660*H660</f>
        <v>0</v>
      </c>
      <c r="AR660" s="18" t="s">
        <v>163</v>
      </c>
      <c r="AT660" s="18" t="s">
        <v>158</v>
      </c>
      <c r="AU660" s="18" t="s">
        <v>77</v>
      </c>
      <c r="AY660" s="18" t="s">
        <v>156</v>
      </c>
      <c r="BE660" s="172">
        <f>IF(N660="základní",J660,0)</f>
        <v>0</v>
      </c>
      <c r="BF660" s="172">
        <f>IF(N660="snížená",J660,0)</f>
        <v>0</v>
      </c>
      <c r="BG660" s="172">
        <f>IF(N660="zákl. přenesená",J660,0)</f>
        <v>0</v>
      </c>
      <c r="BH660" s="172">
        <f>IF(N660="sníž. přenesená",J660,0)</f>
        <v>0</v>
      </c>
      <c r="BI660" s="172">
        <f>IF(N660="nulová",J660,0)</f>
        <v>0</v>
      </c>
      <c r="BJ660" s="18" t="s">
        <v>26</v>
      </c>
      <c r="BK660" s="172">
        <f>ROUND(I660*H660,2)</f>
        <v>0</v>
      </c>
      <c r="BL660" s="18" t="s">
        <v>163</v>
      </c>
      <c r="BM660" s="18" t="s">
        <v>964</v>
      </c>
    </row>
    <row r="661" spans="2:47" s="1" customFormat="1" ht="48">
      <c r="B661" s="35"/>
      <c r="D661" s="173" t="s">
        <v>165</v>
      </c>
      <c r="F661" s="174" t="s">
        <v>965</v>
      </c>
      <c r="I661" s="134"/>
      <c r="L661" s="35"/>
      <c r="M661" s="64"/>
      <c r="N661" s="36"/>
      <c r="O661" s="36"/>
      <c r="P661" s="36"/>
      <c r="Q661" s="36"/>
      <c r="R661" s="36"/>
      <c r="S661" s="36"/>
      <c r="T661" s="65"/>
      <c r="AT661" s="18" t="s">
        <v>165</v>
      </c>
      <c r="AU661" s="18" t="s">
        <v>77</v>
      </c>
    </row>
    <row r="662" spans="2:51" s="11" customFormat="1" ht="12">
      <c r="B662" s="175"/>
      <c r="D662" s="173" t="s">
        <v>167</v>
      </c>
      <c r="E662" s="184" t="s">
        <v>19</v>
      </c>
      <c r="F662" s="185" t="s">
        <v>966</v>
      </c>
      <c r="H662" s="186">
        <v>198.9</v>
      </c>
      <c r="I662" s="180"/>
      <c r="L662" s="175"/>
      <c r="M662" s="181"/>
      <c r="N662" s="182"/>
      <c r="O662" s="182"/>
      <c r="P662" s="182"/>
      <c r="Q662" s="182"/>
      <c r="R662" s="182"/>
      <c r="S662" s="182"/>
      <c r="T662" s="183"/>
      <c r="AT662" s="184" t="s">
        <v>167</v>
      </c>
      <c r="AU662" s="184" t="s">
        <v>77</v>
      </c>
      <c r="AV662" s="11" t="s">
        <v>77</v>
      </c>
      <c r="AW662" s="11" t="s">
        <v>35</v>
      </c>
      <c r="AX662" s="11" t="s">
        <v>71</v>
      </c>
      <c r="AY662" s="184" t="s">
        <v>156</v>
      </c>
    </row>
    <row r="663" spans="2:51" s="11" customFormat="1" ht="24">
      <c r="B663" s="175"/>
      <c r="D663" s="173" t="s">
        <v>167</v>
      </c>
      <c r="E663" s="184" t="s">
        <v>19</v>
      </c>
      <c r="F663" s="185" t="s">
        <v>967</v>
      </c>
      <c r="H663" s="186">
        <v>49.6</v>
      </c>
      <c r="I663" s="180"/>
      <c r="L663" s="175"/>
      <c r="M663" s="181"/>
      <c r="N663" s="182"/>
      <c r="O663" s="182"/>
      <c r="P663" s="182"/>
      <c r="Q663" s="182"/>
      <c r="R663" s="182"/>
      <c r="S663" s="182"/>
      <c r="T663" s="183"/>
      <c r="AT663" s="184" t="s">
        <v>167</v>
      </c>
      <c r="AU663" s="184" t="s">
        <v>77</v>
      </c>
      <c r="AV663" s="11" t="s">
        <v>77</v>
      </c>
      <c r="AW663" s="11" t="s">
        <v>35</v>
      </c>
      <c r="AX663" s="11" t="s">
        <v>71</v>
      </c>
      <c r="AY663" s="184" t="s">
        <v>156</v>
      </c>
    </row>
    <row r="664" spans="2:51" s="12" customFormat="1" ht="12">
      <c r="B664" s="187"/>
      <c r="D664" s="173" t="s">
        <v>167</v>
      </c>
      <c r="E664" s="197" t="s">
        <v>19</v>
      </c>
      <c r="F664" s="198" t="s">
        <v>182</v>
      </c>
      <c r="H664" s="199">
        <v>248.5</v>
      </c>
      <c r="I664" s="191"/>
      <c r="L664" s="187"/>
      <c r="M664" s="192"/>
      <c r="N664" s="193"/>
      <c r="O664" s="193"/>
      <c r="P664" s="193"/>
      <c r="Q664" s="193"/>
      <c r="R664" s="193"/>
      <c r="S664" s="193"/>
      <c r="T664" s="194"/>
      <c r="AT664" s="195" t="s">
        <v>167</v>
      </c>
      <c r="AU664" s="195" t="s">
        <v>77</v>
      </c>
      <c r="AV664" s="12" t="s">
        <v>163</v>
      </c>
      <c r="AW664" s="12" t="s">
        <v>35</v>
      </c>
      <c r="AX664" s="12" t="s">
        <v>26</v>
      </c>
      <c r="AY664" s="195" t="s">
        <v>156</v>
      </c>
    </row>
    <row r="665" spans="2:63" s="10" customFormat="1" ht="29.25" customHeight="1">
      <c r="B665" s="146"/>
      <c r="D665" s="157" t="s">
        <v>70</v>
      </c>
      <c r="E665" s="158" t="s">
        <v>774</v>
      </c>
      <c r="F665" s="158" t="s">
        <v>968</v>
      </c>
      <c r="I665" s="149"/>
      <c r="J665" s="159">
        <f>BK665</f>
        <v>0</v>
      </c>
      <c r="L665" s="146"/>
      <c r="M665" s="151"/>
      <c r="N665" s="152"/>
      <c r="O665" s="152"/>
      <c r="P665" s="153">
        <f>SUM(P666:P695)</f>
        <v>0</v>
      </c>
      <c r="Q665" s="152"/>
      <c r="R665" s="153">
        <f>SUM(R666:R695)</f>
        <v>0.0980373</v>
      </c>
      <c r="S665" s="152"/>
      <c r="T665" s="154">
        <f>SUM(T666:T695)</f>
        <v>0</v>
      </c>
      <c r="AR665" s="147" t="s">
        <v>26</v>
      </c>
      <c r="AT665" s="155" t="s">
        <v>70</v>
      </c>
      <c r="AU665" s="155" t="s">
        <v>26</v>
      </c>
      <c r="AY665" s="147" t="s">
        <v>156</v>
      </c>
      <c r="BK665" s="156">
        <f>SUM(BK666:BK695)</f>
        <v>0</v>
      </c>
    </row>
    <row r="666" spans="2:65" s="1" customFormat="1" ht="28.5" customHeight="1">
      <c r="B666" s="160"/>
      <c r="C666" s="161" t="s">
        <v>969</v>
      </c>
      <c r="D666" s="161" t="s">
        <v>158</v>
      </c>
      <c r="E666" s="162" t="s">
        <v>970</v>
      </c>
      <c r="F666" s="163" t="s">
        <v>971</v>
      </c>
      <c r="G666" s="164" t="s">
        <v>161</v>
      </c>
      <c r="H666" s="165">
        <v>417.52</v>
      </c>
      <c r="I666" s="166"/>
      <c r="J666" s="167">
        <f>ROUND(I666*H666,2)</f>
        <v>0</v>
      </c>
      <c r="K666" s="163" t="s">
        <v>162</v>
      </c>
      <c r="L666" s="35"/>
      <c r="M666" s="168" t="s">
        <v>19</v>
      </c>
      <c r="N666" s="169" t="s">
        <v>42</v>
      </c>
      <c r="O666" s="36"/>
      <c r="P666" s="170">
        <f>O666*H666</f>
        <v>0</v>
      </c>
      <c r="Q666" s="170">
        <v>0</v>
      </c>
      <c r="R666" s="170">
        <f>Q666*H666</f>
        <v>0</v>
      </c>
      <c r="S666" s="170">
        <v>0</v>
      </c>
      <c r="T666" s="171">
        <f>S666*H666</f>
        <v>0</v>
      </c>
      <c r="AR666" s="18" t="s">
        <v>163</v>
      </c>
      <c r="AT666" s="18" t="s">
        <v>158</v>
      </c>
      <c r="AU666" s="18" t="s">
        <v>77</v>
      </c>
      <c r="AY666" s="18" t="s">
        <v>156</v>
      </c>
      <c r="BE666" s="172">
        <f>IF(N666="základní",J666,0)</f>
        <v>0</v>
      </c>
      <c r="BF666" s="172">
        <f>IF(N666="snížená",J666,0)</f>
        <v>0</v>
      </c>
      <c r="BG666" s="172">
        <f>IF(N666="zákl. přenesená",J666,0)</f>
        <v>0</v>
      </c>
      <c r="BH666" s="172">
        <f>IF(N666="sníž. přenesená",J666,0)</f>
        <v>0</v>
      </c>
      <c r="BI666" s="172">
        <f>IF(N666="nulová",J666,0)</f>
        <v>0</v>
      </c>
      <c r="BJ666" s="18" t="s">
        <v>26</v>
      </c>
      <c r="BK666" s="172">
        <f>ROUND(I666*H666,2)</f>
        <v>0</v>
      </c>
      <c r="BL666" s="18" t="s">
        <v>163</v>
      </c>
      <c r="BM666" s="18" t="s">
        <v>972</v>
      </c>
    </row>
    <row r="667" spans="2:47" s="1" customFormat="1" ht="36">
      <c r="B667" s="35"/>
      <c r="D667" s="173" t="s">
        <v>165</v>
      </c>
      <c r="F667" s="174" t="s">
        <v>973</v>
      </c>
      <c r="I667" s="134"/>
      <c r="L667" s="35"/>
      <c r="M667" s="64"/>
      <c r="N667" s="36"/>
      <c r="O667" s="36"/>
      <c r="P667" s="36"/>
      <c r="Q667" s="36"/>
      <c r="R667" s="36"/>
      <c r="S667" s="36"/>
      <c r="T667" s="65"/>
      <c r="AT667" s="18" t="s">
        <v>165</v>
      </c>
      <c r="AU667" s="18" t="s">
        <v>77</v>
      </c>
    </row>
    <row r="668" spans="2:51" s="11" customFormat="1" ht="12">
      <c r="B668" s="175"/>
      <c r="D668" s="176" t="s">
        <v>167</v>
      </c>
      <c r="E668" s="177" t="s">
        <v>19</v>
      </c>
      <c r="F668" s="178" t="s">
        <v>974</v>
      </c>
      <c r="H668" s="179">
        <v>417.52</v>
      </c>
      <c r="I668" s="180"/>
      <c r="L668" s="175"/>
      <c r="M668" s="181"/>
      <c r="N668" s="182"/>
      <c r="O668" s="182"/>
      <c r="P668" s="182"/>
      <c r="Q668" s="182"/>
      <c r="R668" s="182"/>
      <c r="S668" s="182"/>
      <c r="T668" s="183"/>
      <c r="AT668" s="184" t="s">
        <v>167</v>
      </c>
      <c r="AU668" s="184" t="s">
        <v>77</v>
      </c>
      <c r="AV668" s="11" t="s">
        <v>77</v>
      </c>
      <c r="AW668" s="11" t="s">
        <v>35</v>
      </c>
      <c r="AX668" s="11" t="s">
        <v>26</v>
      </c>
      <c r="AY668" s="184" t="s">
        <v>156</v>
      </c>
    </row>
    <row r="669" spans="2:65" s="1" customFormat="1" ht="28.5" customHeight="1">
      <c r="B669" s="160"/>
      <c r="C669" s="161" t="s">
        <v>975</v>
      </c>
      <c r="D669" s="161" t="s">
        <v>158</v>
      </c>
      <c r="E669" s="162" t="s">
        <v>976</v>
      </c>
      <c r="F669" s="163" t="s">
        <v>977</v>
      </c>
      <c r="G669" s="164" t="s">
        <v>161</v>
      </c>
      <c r="H669" s="165">
        <v>37576.8</v>
      </c>
      <c r="I669" s="166"/>
      <c r="J669" s="167">
        <f>ROUND(I669*H669,2)</f>
        <v>0</v>
      </c>
      <c r="K669" s="163" t="s">
        <v>162</v>
      </c>
      <c r="L669" s="35"/>
      <c r="M669" s="168" t="s">
        <v>19</v>
      </c>
      <c r="N669" s="169" t="s">
        <v>42</v>
      </c>
      <c r="O669" s="36"/>
      <c r="P669" s="170">
        <f>O669*H669</f>
        <v>0</v>
      </c>
      <c r="Q669" s="170">
        <v>0</v>
      </c>
      <c r="R669" s="170">
        <f>Q669*H669</f>
        <v>0</v>
      </c>
      <c r="S669" s="170">
        <v>0</v>
      </c>
      <c r="T669" s="171">
        <f>S669*H669</f>
        <v>0</v>
      </c>
      <c r="AR669" s="18" t="s">
        <v>163</v>
      </c>
      <c r="AT669" s="18" t="s">
        <v>158</v>
      </c>
      <c r="AU669" s="18" t="s">
        <v>77</v>
      </c>
      <c r="AY669" s="18" t="s">
        <v>156</v>
      </c>
      <c r="BE669" s="172">
        <f>IF(N669="základní",J669,0)</f>
        <v>0</v>
      </c>
      <c r="BF669" s="172">
        <f>IF(N669="snížená",J669,0)</f>
        <v>0</v>
      </c>
      <c r="BG669" s="172">
        <f>IF(N669="zákl. přenesená",J669,0)</f>
        <v>0</v>
      </c>
      <c r="BH669" s="172">
        <f>IF(N669="sníž. přenesená",J669,0)</f>
        <v>0</v>
      </c>
      <c r="BI669" s="172">
        <f>IF(N669="nulová",J669,0)</f>
        <v>0</v>
      </c>
      <c r="BJ669" s="18" t="s">
        <v>26</v>
      </c>
      <c r="BK669" s="172">
        <f>ROUND(I669*H669,2)</f>
        <v>0</v>
      </c>
      <c r="BL669" s="18" t="s">
        <v>163</v>
      </c>
      <c r="BM669" s="18" t="s">
        <v>978</v>
      </c>
    </row>
    <row r="670" spans="2:47" s="1" customFormat="1" ht="36">
      <c r="B670" s="35"/>
      <c r="D670" s="173" t="s">
        <v>165</v>
      </c>
      <c r="F670" s="174" t="s">
        <v>979</v>
      </c>
      <c r="I670" s="134"/>
      <c r="L670" s="35"/>
      <c r="M670" s="64"/>
      <c r="N670" s="36"/>
      <c r="O670" s="36"/>
      <c r="P670" s="36"/>
      <c r="Q670" s="36"/>
      <c r="R670" s="36"/>
      <c r="S670" s="36"/>
      <c r="T670" s="65"/>
      <c r="AT670" s="18" t="s">
        <v>165</v>
      </c>
      <c r="AU670" s="18" t="s">
        <v>77</v>
      </c>
    </row>
    <row r="671" spans="2:51" s="11" customFormat="1" ht="12">
      <c r="B671" s="175"/>
      <c r="D671" s="176" t="s">
        <v>167</v>
      </c>
      <c r="E671" s="177" t="s">
        <v>19</v>
      </c>
      <c r="F671" s="178" t="s">
        <v>980</v>
      </c>
      <c r="H671" s="179">
        <v>37576.8</v>
      </c>
      <c r="I671" s="180"/>
      <c r="L671" s="175"/>
      <c r="M671" s="181"/>
      <c r="N671" s="182"/>
      <c r="O671" s="182"/>
      <c r="P671" s="182"/>
      <c r="Q671" s="182"/>
      <c r="R671" s="182"/>
      <c r="S671" s="182"/>
      <c r="T671" s="183"/>
      <c r="AT671" s="184" t="s">
        <v>167</v>
      </c>
      <c r="AU671" s="184" t="s">
        <v>77</v>
      </c>
      <c r="AV671" s="11" t="s">
        <v>77</v>
      </c>
      <c r="AW671" s="11" t="s">
        <v>35</v>
      </c>
      <c r="AX671" s="11" t="s">
        <v>26</v>
      </c>
      <c r="AY671" s="184" t="s">
        <v>156</v>
      </c>
    </row>
    <row r="672" spans="2:65" s="1" customFormat="1" ht="28.5" customHeight="1">
      <c r="B672" s="160"/>
      <c r="C672" s="161" t="s">
        <v>981</v>
      </c>
      <c r="D672" s="161" t="s">
        <v>158</v>
      </c>
      <c r="E672" s="162" t="s">
        <v>982</v>
      </c>
      <c r="F672" s="163" t="s">
        <v>983</v>
      </c>
      <c r="G672" s="164" t="s">
        <v>161</v>
      </c>
      <c r="H672" s="165">
        <v>417.52</v>
      </c>
      <c r="I672" s="166"/>
      <c r="J672" s="167">
        <f>ROUND(I672*H672,2)</f>
        <v>0</v>
      </c>
      <c r="K672" s="163" t="s">
        <v>162</v>
      </c>
      <c r="L672" s="35"/>
      <c r="M672" s="168" t="s">
        <v>19</v>
      </c>
      <c r="N672" s="169" t="s">
        <v>42</v>
      </c>
      <c r="O672" s="36"/>
      <c r="P672" s="170">
        <f>O672*H672</f>
        <v>0</v>
      </c>
      <c r="Q672" s="170">
        <v>0</v>
      </c>
      <c r="R672" s="170">
        <f>Q672*H672</f>
        <v>0</v>
      </c>
      <c r="S672" s="170">
        <v>0</v>
      </c>
      <c r="T672" s="171">
        <f>S672*H672</f>
        <v>0</v>
      </c>
      <c r="AR672" s="18" t="s">
        <v>163</v>
      </c>
      <c r="AT672" s="18" t="s">
        <v>158</v>
      </c>
      <c r="AU672" s="18" t="s">
        <v>77</v>
      </c>
      <c r="AY672" s="18" t="s">
        <v>156</v>
      </c>
      <c r="BE672" s="172">
        <f>IF(N672="základní",J672,0)</f>
        <v>0</v>
      </c>
      <c r="BF672" s="172">
        <f>IF(N672="snížená",J672,0)</f>
        <v>0</v>
      </c>
      <c r="BG672" s="172">
        <f>IF(N672="zákl. přenesená",J672,0)</f>
        <v>0</v>
      </c>
      <c r="BH672" s="172">
        <f>IF(N672="sníž. přenesená",J672,0)</f>
        <v>0</v>
      </c>
      <c r="BI672" s="172">
        <f>IF(N672="nulová",J672,0)</f>
        <v>0</v>
      </c>
      <c r="BJ672" s="18" t="s">
        <v>26</v>
      </c>
      <c r="BK672" s="172">
        <f>ROUND(I672*H672,2)</f>
        <v>0</v>
      </c>
      <c r="BL672" s="18" t="s">
        <v>163</v>
      </c>
      <c r="BM672" s="18" t="s">
        <v>984</v>
      </c>
    </row>
    <row r="673" spans="2:47" s="1" customFormat="1" ht="24">
      <c r="B673" s="35"/>
      <c r="D673" s="176" t="s">
        <v>165</v>
      </c>
      <c r="F673" s="196" t="s">
        <v>985</v>
      </c>
      <c r="I673" s="134"/>
      <c r="L673" s="35"/>
      <c r="M673" s="64"/>
      <c r="N673" s="36"/>
      <c r="O673" s="36"/>
      <c r="P673" s="36"/>
      <c r="Q673" s="36"/>
      <c r="R673" s="36"/>
      <c r="S673" s="36"/>
      <c r="T673" s="65"/>
      <c r="AT673" s="18" t="s">
        <v>165</v>
      </c>
      <c r="AU673" s="18" t="s">
        <v>77</v>
      </c>
    </row>
    <row r="674" spans="2:65" s="1" customFormat="1" ht="20.25" customHeight="1">
      <c r="B674" s="160"/>
      <c r="C674" s="161" t="s">
        <v>986</v>
      </c>
      <c r="D674" s="161" t="s">
        <v>158</v>
      </c>
      <c r="E674" s="162" t="s">
        <v>987</v>
      </c>
      <c r="F674" s="163" t="s">
        <v>988</v>
      </c>
      <c r="G674" s="164" t="s">
        <v>161</v>
      </c>
      <c r="H674" s="165">
        <v>417.52</v>
      </c>
      <c r="I674" s="166"/>
      <c r="J674" s="167">
        <f>ROUND(I674*H674,2)</f>
        <v>0</v>
      </c>
      <c r="K674" s="163" t="s">
        <v>162</v>
      </c>
      <c r="L674" s="35"/>
      <c r="M674" s="168" t="s">
        <v>19</v>
      </c>
      <c r="N674" s="169" t="s">
        <v>42</v>
      </c>
      <c r="O674" s="36"/>
      <c r="P674" s="170">
        <f>O674*H674</f>
        <v>0</v>
      </c>
      <c r="Q674" s="170">
        <v>0</v>
      </c>
      <c r="R674" s="170">
        <f>Q674*H674</f>
        <v>0</v>
      </c>
      <c r="S674" s="170">
        <v>0</v>
      </c>
      <c r="T674" s="171">
        <f>S674*H674</f>
        <v>0</v>
      </c>
      <c r="AR674" s="18" t="s">
        <v>163</v>
      </c>
      <c r="AT674" s="18" t="s">
        <v>158</v>
      </c>
      <c r="AU674" s="18" t="s">
        <v>77</v>
      </c>
      <c r="AY674" s="18" t="s">
        <v>156</v>
      </c>
      <c r="BE674" s="172">
        <f>IF(N674="základní",J674,0)</f>
        <v>0</v>
      </c>
      <c r="BF674" s="172">
        <f>IF(N674="snížená",J674,0)</f>
        <v>0</v>
      </c>
      <c r="BG674" s="172">
        <f>IF(N674="zákl. přenesená",J674,0)</f>
        <v>0</v>
      </c>
      <c r="BH674" s="172">
        <f>IF(N674="sníž. přenesená",J674,0)</f>
        <v>0</v>
      </c>
      <c r="BI674" s="172">
        <f>IF(N674="nulová",J674,0)</f>
        <v>0</v>
      </c>
      <c r="BJ674" s="18" t="s">
        <v>26</v>
      </c>
      <c r="BK674" s="172">
        <f>ROUND(I674*H674,2)</f>
        <v>0</v>
      </c>
      <c r="BL674" s="18" t="s">
        <v>163</v>
      </c>
      <c r="BM674" s="18" t="s">
        <v>989</v>
      </c>
    </row>
    <row r="675" spans="2:47" s="1" customFormat="1" ht="24">
      <c r="B675" s="35"/>
      <c r="D675" s="176" t="s">
        <v>165</v>
      </c>
      <c r="F675" s="196" t="s">
        <v>990</v>
      </c>
      <c r="I675" s="134"/>
      <c r="L675" s="35"/>
      <c r="M675" s="64"/>
      <c r="N675" s="36"/>
      <c r="O675" s="36"/>
      <c r="P675" s="36"/>
      <c r="Q675" s="36"/>
      <c r="R675" s="36"/>
      <c r="S675" s="36"/>
      <c r="T675" s="65"/>
      <c r="AT675" s="18" t="s">
        <v>165</v>
      </c>
      <c r="AU675" s="18" t="s">
        <v>77</v>
      </c>
    </row>
    <row r="676" spans="2:65" s="1" customFormat="1" ht="20.25" customHeight="1">
      <c r="B676" s="160"/>
      <c r="C676" s="161" t="s">
        <v>991</v>
      </c>
      <c r="D676" s="161" t="s">
        <v>158</v>
      </c>
      <c r="E676" s="162" t="s">
        <v>992</v>
      </c>
      <c r="F676" s="163" t="s">
        <v>993</v>
      </c>
      <c r="G676" s="164" t="s">
        <v>161</v>
      </c>
      <c r="H676" s="165">
        <v>37576.8</v>
      </c>
      <c r="I676" s="166"/>
      <c r="J676" s="167">
        <f>ROUND(I676*H676,2)</f>
        <v>0</v>
      </c>
      <c r="K676" s="163" t="s">
        <v>162</v>
      </c>
      <c r="L676" s="35"/>
      <c r="M676" s="168" t="s">
        <v>19</v>
      </c>
      <c r="N676" s="169" t="s">
        <v>42</v>
      </c>
      <c r="O676" s="36"/>
      <c r="P676" s="170">
        <f>O676*H676</f>
        <v>0</v>
      </c>
      <c r="Q676" s="170">
        <v>0</v>
      </c>
      <c r="R676" s="170">
        <f>Q676*H676</f>
        <v>0</v>
      </c>
      <c r="S676" s="170">
        <v>0</v>
      </c>
      <c r="T676" s="171">
        <f>S676*H676</f>
        <v>0</v>
      </c>
      <c r="AR676" s="18" t="s">
        <v>163</v>
      </c>
      <c r="AT676" s="18" t="s">
        <v>158</v>
      </c>
      <c r="AU676" s="18" t="s">
        <v>77</v>
      </c>
      <c r="AY676" s="18" t="s">
        <v>156</v>
      </c>
      <c r="BE676" s="172">
        <f>IF(N676="základní",J676,0)</f>
        <v>0</v>
      </c>
      <c r="BF676" s="172">
        <f>IF(N676="snížená",J676,0)</f>
        <v>0</v>
      </c>
      <c r="BG676" s="172">
        <f>IF(N676="zákl. přenesená",J676,0)</f>
        <v>0</v>
      </c>
      <c r="BH676" s="172">
        <f>IF(N676="sníž. přenesená",J676,0)</f>
        <v>0</v>
      </c>
      <c r="BI676" s="172">
        <f>IF(N676="nulová",J676,0)</f>
        <v>0</v>
      </c>
      <c r="BJ676" s="18" t="s">
        <v>26</v>
      </c>
      <c r="BK676" s="172">
        <f>ROUND(I676*H676,2)</f>
        <v>0</v>
      </c>
      <c r="BL676" s="18" t="s">
        <v>163</v>
      </c>
      <c r="BM676" s="18" t="s">
        <v>994</v>
      </c>
    </row>
    <row r="677" spans="2:47" s="1" customFormat="1" ht="24">
      <c r="B677" s="35"/>
      <c r="D677" s="176" t="s">
        <v>165</v>
      </c>
      <c r="F677" s="196" t="s">
        <v>995</v>
      </c>
      <c r="I677" s="134"/>
      <c r="L677" s="35"/>
      <c r="M677" s="64"/>
      <c r="N677" s="36"/>
      <c r="O677" s="36"/>
      <c r="P677" s="36"/>
      <c r="Q677" s="36"/>
      <c r="R677" s="36"/>
      <c r="S677" s="36"/>
      <c r="T677" s="65"/>
      <c r="AT677" s="18" t="s">
        <v>165</v>
      </c>
      <c r="AU677" s="18" t="s">
        <v>77</v>
      </c>
    </row>
    <row r="678" spans="2:65" s="1" customFormat="1" ht="20.25" customHeight="1">
      <c r="B678" s="160"/>
      <c r="C678" s="161" t="s">
        <v>996</v>
      </c>
      <c r="D678" s="161" t="s">
        <v>158</v>
      </c>
      <c r="E678" s="162" t="s">
        <v>997</v>
      </c>
      <c r="F678" s="163" t="s">
        <v>998</v>
      </c>
      <c r="G678" s="164" t="s">
        <v>161</v>
      </c>
      <c r="H678" s="165">
        <v>417.52</v>
      </c>
      <c r="I678" s="166"/>
      <c r="J678" s="167">
        <f>ROUND(I678*H678,2)</f>
        <v>0</v>
      </c>
      <c r="K678" s="163" t="s">
        <v>162</v>
      </c>
      <c r="L678" s="35"/>
      <c r="M678" s="168" t="s">
        <v>19</v>
      </c>
      <c r="N678" s="169" t="s">
        <v>42</v>
      </c>
      <c r="O678" s="36"/>
      <c r="P678" s="170">
        <f>O678*H678</f>
        <v>0</v>
      </c>
      <c r="Q678" s="170">
        <v>0</v>
      </c>
      <c r="R678" s="170">
        <f>Q678*H678</f>
        <v>0</v>
      </c>
      <c r="S678" s="170">
        <v>0</v>
      </c>
      <c r="T678" s="171">
        <f>S678*H678</f>
        <v>0</v>
      </c>
      <c r="AR678" s="18" t="s">
        <v>163</v>
      </c>
      <c r="AT678" s="18" t="s">
        <v>158</v>
      </c>
      <c r="AU678" s="18" t="s">
        <v>77</v>
      </c>
      <c r="AY678" s="18" t="s">
        <v>156</v>
      </c>
      <c r="BE678" s="172">
        <f>IF(N678="základní",J678,0)</f>
        <v>0</v>
      </c>
      <c r="BF678" s="172">
        <f>IF(N678="snížená",J678,0)</f>
        <v>0</v>
      </c>
      <c r="BG678" s="172">
        <f>IF(N678="zákl. přenesená",J678,0)</f>
        <v>0</v>
      </c>
      <c r="BH678" s="172">
        <f>IF(N678="sníž. přenesená",J678,0)</f>
        <v>0</v>
      </c>
      <c r="BI678" s="172">
        <f>IF(N678="nulová",J678,0)</f>
        <v>0</v>
      </c>
      <c r="BJ678" s="18" t="s">
        <v>26</v>
      </c>
      <c r="BK678" s="172">
        <f>ROUND(I678*H678,2)</f>
        <v>0</v>
      </c>
      <c r="BL678" s="18" t="s">
        <v>163</v>
      </c>
      <c r="BM678" s="18" t="s">
        <v>999</v>
      </c>
    </row>
    <row r="679" spans="2:47" s="1" customFormat="1" ht="24">
      <c r="B679" s="35"/>
      <c r="D679" s="176" t="s">
        <v>165</v>
      </c>
      <c r="F679" s="196" t="s">
        <v>1000</v>
      </c>
      <c r="I679" s="134"/>
      <c r="L679" s="35"/>
      <c r="M679" s="64"/>
      <c r="N679" s="36"/>
      <c r="O679" s="36"/>
      <c r="P679" s="36"/>
      <c r="Q679" s="36"/>
      <c r="R679" s="36"/>
      <c r="S679" s="36"/>
      <c r="T679" s="65"/>
      <c r="AT679" s="18" t="s">
        <v>165</v>
      </c>
      <c r="AU679" s="18" t="s">
        <v>77</v>
      </c>
    </row>
    <row r="680" spans="2:65" s="1" customFormat="1" ht="20.25" customHeight="1">
      <c r="B680" s="160"/>
      <c r="C680" s="161" t="s">
        <v>1001</v>
      </c>
      <c r="D680" s="161" t="s">
        <v>158</v>
      </c>
      <c r="E680" s="162" t="s">
        <v>1002</v>
      </c>
      <c r="F680" s="163" t="s">
        <v>1003</v>
      </c>
      <c r="G680" s="164" t="s">
        <v>177</v>
      </c>
      <c r="H680" s="165">
        <v>52.19</v>
      </c>
      <c r="I680" s="166"/>
      <c r="J680" s="167">
        <f>ROUND(I680*H680,2)</f>
        <v>0</v>
      </c>
      <c r="K680" s="163" t="s">
        <v>162</v>
      </c>
      <c r="L680" s="35"/>
      <c r="M680" s="168" t="s">
        <v>19</v>
      </c>
      <c r="N680" s="169" t="s">
        <v>42</v>
      </c>
      <c r="O680" s="36"/>
      <c r="P680" s="170">
        <f>O680*H680</f>
        <v>0</v>
      </c>
      <c r="Q680" s="170">
        <v>0</v>
      </c>
      <c r="R680" s="170">
        <f>Q680*H680</f>
        <v>0</v>
      </c>
      <c r="S680" s="170">
        <v>0</v>
      </c>
      <c r="T680" s="171">
        <f>S680*H680</f>
        <v>0</v>
      </c>
      <c r="AR680" s="18" t="s">
        <v>163</v>
      </c>
      <c r="AT680" s="18" t="s">
        <v>158</v>
      </c>
      <c r="AU680" s="18" t="s">
        <v>77</v>
      </c>
      <c r="AY680" s="18" t="s">
        <v>156</v>
      </c>
      <c r="BE680" s="172">
        <f>IF(N680="základní",J680,0)</f>
        <v>0</v>
      </c>
      <c r="BF680" s="172">
        <f>IF(N680="snížená",J680,0)</f>
        <v>0</v>
      </c>
      <c r="BG680" s="172">
        <f>IF(N680="zákl. přenesená",J680,0)</f>
        <v>0</v>
      </c>
      <c r="BH680" s="172">
        <f>IF(N680="sníž. přenesená",J680,0)</f>
        <v>0</v>
      </c>
      <c r="BI680" s="172">
        <f>IF(N680="nulová",J680,0)</f>
        <v>0</v>
      </c>
      <c r="BJ680" s="18" t="s">
        <v>26</v>
      </c>
      <c r="BK680" s="172">
        <f>ROUND(I680*H680,2)</f>
        <v>0</v>
      </c>
      <c r="BL680" s="18" t="s">
        <v>163</v>
      </c>
      <c r="BM680" s="18" t="s">
        <v>1004</v>
      </c>
    </row>
    <row r="681" spans="2:47" s="1" customFormat="1" ht="24">
      <c r="B681" s="35"/>
      <c r="D681" s="173" t="s">
        <v>165</v>
      </c>
      <c r="F681" s="174" t="s">
        <v>1005</v>
      </c>
      <c r="I681" s="134"/>
      <c r="L681" s="35"/>
      <c r="M681" s="64"/>
      <c r="N681" s="36"/>
      <c r="O681" s="36"/>
      <c r="P681" s="36"/>
      <c r="Q681" s="36"/>
      <c r="R681" s="36"/>
      <c r="S681" s="36"/>
      <c r="T681" s="65"/>
      <c r="AT681" s="18" t="s">
        <v>165</v>
      </c>
      <c r="AU681" s="18" t="s">
        <v>77</v>
      </c>
    </row>
    <row r="682" spans="2:51" s="11" customFormat="1" ht="12">
      <c r="B682" s="175"/>
      <c r="D682" s="176" t="s">
        <v>167</v>
      </c>
      <c r="E682" s="177" t="s">
        <v>19</v>
      </c>
      <c r="F682" s="178" t="s">
        <v>1006</v>
      </c>
      <c r="H682" s="179">
        <v>52.19</v>
      </c>
      <c r="I682" s="180"/>
      <c r="L682" s="175"/>
      <c r="M682" s="181"/>
      <c r="N682" s="182"/>
      <c r="O682" s="182"/>
      <c r="P682" s="182"/>
      <c r="Q682" s="182"/>
      <c r="R682" s="182"/>
      <c r="S682" s="182"/>
      <c r="T682" s="183"/>
      <c r="AT682" s="184" t="s">
        <v>167</v>
      </c>
      <c r="AU682" s="184" t="s">
        <v>77</v>
      </c>
      <c r="AV682" s="11" t="s">
        <v>77</v>
      </c>
      <c r="AW682" s="11" t="s">
        <v>35</v>
      </c>
      <c r="AX682" s="11" t="s">
        <v>26</v>
      </c>
      <c r="AY682" s="184" t="s">
        <v>156</v>
      </c>
    </row>
    <row r="683" spans="2:65" s="1" customFormat="1" ht="20.25" customHeight="1">
      <c r="B683" s="160"/>
      <c r="C683" s="161" t="s">
        <v>1007</v>
      </c>
      <c r="D683" s="161" t="s">
        <v>158</v>
      </c>
      <c r="E683" s="162" t="s">
        <v>1008</v>
      </c>
      <c r="F683" s="163" t="s">
        <v>1009</v>
      </c>
      <c r="G683" s="164" t="s">
        <v>177</v>
      </c>
      <c r="H683" s="165">
        <v>4697.1</v>
      </c>
      <c r="I683" s="166"/>
      <c r="J683" s="167">
        <f>ROUND(I683*H683,2)</f>
        <v>0</v>
      </c>
      <c r="K683" s="163" t="s">
        <v>162</v>
      </c>
      <c r="L683" s="35"/>
      <c r="M683" s="168" t="s">
        <v>19</v>
      </c>
      <c r="N683" s="169" t="s">
        <v>42</v>
      </c>
      <c r="O683" s="36"/>
      <c r="P683" s="170">
        <f>O683*H683</f>
        <v>0</v>
      </c>
      <c r="Q683" s="170">
        <v>0</v>
      </c>
      <c r="R683" s="170">
        <f>Q683*H683</f>
        <v>0</v>
      </c>
      <c r="S683" s="170">
        <v>0</v>
      </c>
      <c r="T683" s="171">
        <f>S683*H683</f>
        <v>0</v>
      </c>
      <c r="AR683" s="18" t="s">
        <v>163</v>
      </c>
      <c r="AT683" s="18" t="s">
        <v>158</v>
      </c>
      <c r="AU683" s="18" t="s">
        <v>77</v>
      </c>
      <c r="AY683" s="18" t="s">
        <v>156</v>
      </c>
      <c r="BE683" s="172">
        <f>IF(N683="základní",J683,0)</f>
        <v>0</v>
      </c>
      <c r="BF683" s="172">
        <f>IF(N683="snížená",J683,0)</f>
        <v>0</v>
      </c>
      <c r="BG683" s="172">
        <f>IF(N683="zákl. přenesená",J683,0)</f>
        <v>0</v>
      </c>
      <c r="BH683" s="172">
        <f>IF(N683="sníž. přenesená",J683,0)</f>
        <v>0</v>
      </c>
      <c r="BI683" s="172">
        <f>IF(N683="nulová",J683,0)</f>
        <v>0</v>
      </c>
      <c r="BJ683" s="18" t="s">
        <v>26</v>
      </c>
      <c r="BK683" s="172">
        <f>ROUND(I683*H683,2)</f>
        <v>0</v>
      </c>
      <c r="BL683" s="18" t="s">
        <v>163</v>
      </c>
      <c r="BM683" s="18" t="s">
        <v>1010</v>
      </c>
    </row>
    <row r="684" spans="2:47" s="1" customFormat="1" ht="24">
      <c r="B684" s="35"/>
      <c r="D684" s="173" t="s">
        <v>165</v>
      </c>
      <c r="F684" s="174" t="s">
        <v>1011</v>
      </c>
      <c r="I684" s="134"/>
      <c r="L684" s="35"/>
      <c r="M684" s="64"/>
      <c r="N684" s="36"/>
      <c r="O684" s="36"/>
      <c r="P684" s="36"/>
      <c r="Q684" s="36"/>
      <c r="R684" s="36"/>
      <c r="S684" s="36"/>
      <c r="T684" s="65"/>
      <c r="AT684" s="18" t="s">
        <v>165</v>
      </c>
      <c r="AU684" s="18" t="s">
        <v>77</v>
      </c>
    </row>
    <row r="685" spans="2:51" s="11" customFormat="1" ht="12">
      <c r="B685" s="175"/>
      <c r="D685" s="176" t="s">
        <v>167</v>
      </c>
      <c r="E685" s="177" t="s">
        <v>19</v>
      </c>
      <c r="F685" s="178" t="s">
        <v>1012</v>
      </c>
      <c r="H685" s="179">
        <v>4697.1</v>
      </c>
      <c r="I685" s="180"/>
      <c r="L685" s="175"/>
      <c r="M685" s="181"/>
      <c r="N685" s="182"/>
      <c r="O685" s="182"/>
      <c r="P685" s="182"/>
      <c r="Q685" s="182"/>
      <c r="R685" s="182"/>
      <c r="S685" s="182"/>
      <c r="T685" s="183"/>
      <c r="AT685" s="184" t="s">
        <v>167</v>
      </c>
      <c r="AU685" s="184" t="s">
        <v>77</v>
      </c>
      <c r="AV685" s="11" t="s">
        <v>77</v>
      </c>
      <c r="AW685" s="11" t="s">
        <v>35</v>
      </c>
      <c r="AX685" s="11" t="s">
        <v>26</v>
      </c>
      <c r="AY685" s="184" t="s">
        <v>156</v>
      </c>
    </row>
    <row r="686" spans="2:65" s="1" customFormat="1" ht="20.25" customHeight="1">
      <c r="B686" s="160"/>
      <c r="C686" s="161" t="s">
        <v>1013</v>
      </c>
      <c r="D686" s="161" t="s">
        <v>158</v>
      </c>
      <c r="E686" s="162" t="s">
        <v>1014</v>
      </c>
      <c r="F686" s="163" t="s">
        <v>1015</v>
      </c>
      <c r="G686" s="164" t="s">
        <v>177</v>
      </c>
      <c r="H686" s="165">
        <v>52.19</v>
      </c>
      <c r="I686" s="166"/>
      <c r="J686" s="167">
        <f>ROUND(I686*H686,2)</f>
        <v>0</v>
      </c>
      <c r="K686" s="163" t="s">
        <v>162</v>
      </c>
      <c r="L686" s="35"/>
      <c r="M686" s="168" t="s">
        <v>19</v>
      </c>
      <c r="N686" s="169" t="s">
        <v>42</v>
      </c>
      <c r="O686" s="36"/>
      <c r="P686" s="170">
        <f>O686*H686</f>
        <v>0</v>
      </c>
      <c r="Q686" s="170">
        <v>0</v>
      </c>
      <c r="R686" s="170">
        <f>Q686*H686</f>
        <v>0</v>
      </c>
      <c r="S686" s="170">
        <v>0</v>
      </c>
      <c r="T686" s="171">
        <f>S686*H686</f>
        <v>0</v>
      </c>
      <c r="AR686" s="18" t="s">
        <v>163</v>
      </c>
      <c r="AT686" s="18" t="s">
        <v>158</v>
      </c>
      <c r="AU686" s="18" t="s">
        <v>77</v>
      </c>
      <c r="AY686" s="18" t="s">
        <v>156</v>
      </c>
      <c r="BE686" s="172">
        <f>IF(N686="základní",J686,0)</f>
        <v>0</v>
      </c>
      <c r="BF686" s="172">
        <f>IF(N686="snížená",J686,0)</f>
        <v>0</v>
      </c>
      <c r="BG686" s="172">
        <f>IF(N686="zákl. přenesená",J686,0)</f>
        <v>0</v>
      </c>
      <c r="BH686" s="172">
        <f>IF(N686="sníž. přenesená",J686,0)</f>
        <v>0</v>
      </c>
      <c r="BI686" s="172">
        <f>IF(N686="nulová",J686,0)</f>
        <v>0</v>
      </c>
      <c r="BJ686" s="18" t="s">
        <v>26</v>
      </c>
      <c r="BK686" s="172">
        <f>ROUND(I686*H686,2)</f>
        <v>0</v>
      </c>
      <c r="BL686" s="18" t="s">
        <v>163</v>
      </c>
      <c r="BM686" s="18" t="s">
        <v>1016</v>
      </c>
    </row>
    <row r="687" spans="2:47" s="1" customFormat="1" ht="24">
      <c r="B687" s="35"/>
      <c r="D687" s="176" t="s">
        <v>165</v>
      </c>
      <c r="F687" s="196" t="s">
        <v>1017</v>
      </c>
      <c r="I687" s="134"/>
      <c r="L687" s="35"/>
      <c r="M687" s="64"/>
      <c r="N687" s="36"/>
      <c r="O687" s="36"/>
      <c r="P687" s="36"/>
      <c r="Q687" s="36"/>
      <c r="R687" s="36"/>
      <c r="S687" s="36"/>
      <c r="T687" s="65"/>
      <c r="AT687" s="18" t="s">
        <v>165</v>
      </c>
      <c r="AU687" s="18" t="s">
        <v>77</v>
      </c>
    </row>
    <row r="688" spans="2:65" s="1" customFormat="1" ht="28.5" customHeight="1">
      <c r="B688" s="160"/>
      <c r="C688" s="161" t="s">
        <v>1018</v>
      </c>
      <c r="D688" s="161" t="s">
        <v>158</v>
      </c>
      <c r="E688" s="162" t="s">
        <v>1019</v>
      </c>
      <c r="F688" s="163" t="s">
        <v>1020</v>
      </c>
      <c r="G688" s="164" t="s">
        <v>161</v>
      </c>
      <c r="H688" s="165">
        <v>713.28</v>
      </c>
      <c r="I688" s="166"/>
      <c r="J688" s="167">
        <f>ROUND(I688*H688,2)</f>
        <v>0</v>
      </c>
      <c r="K688" s="163" t="s">
        <v>162</v>
      </c>
      <c r="L688" s="35"/>
      <c r="M688" s="168" t="s">
        <v>19</v>
      </c>
      <c r="N688" s="169" t="s">
        <v>42</v>
      </c>
      <c r="O688" s="36"/>
      <c r="P688" s="170">
        <f>O688*H688</f>
        <v>0</v>
      </c>
      <c r="Q688" s="170">
        <v>0.00013</v>
      </c>
      <c r="R688" s="170">
        <f>Q688*H688</f>
        <v>0.09272639999999999</v>
      </c>
      <c r="S688" s="170">
        <v>0</v>
      </c>
      <c r="T688" s="171">
        <f>S688*H688</f>
        <v>0</v>
      </c>
      <c r="AR688" s="18" t="s">
        <v>163</v>
      </c>
      <c r="AT688" s="18" t="s">
        <v>158</v>
      </c>
      <c r="AU688" s="18" t="s">
        <v>77</v>
      </c>
      <c r="AY688" s="18" t="s">
        <v>156</v>
      </c>
      <c r="BE688" s="172">
        <f>IF(N688="základní",J688,0)</f>
        <v>0</v>
      </c>
      <c r="BF688" s="172">
        <f>IF(N688="snížená",J688,0)</f>
        <v>0</v>
      </c>
      <c r="BG688" s="172">
        <f>IF(N688="zákl. přenesená",J688,0)</f>
        <v>0</v>
      </c>
      <c r="BH688" s="172">
        <f>IF(N688="sníž. přenesená",J688,0)</f>
        <v>0</v>
      </c>
      <c r="BI688" s="172">
        <f>IF(N688="nulová",J688,0)</f>
        <v>0</v>
      </c>
      <c r="BJ688" s="18" t="s">
        <v>26</v>
      </c>
      <c r="BK688" s="172">
        <f>ROUND(I688*H688,2)</f>
        <v>0</v>
      </c>
      <c r="BL688" s="18" t="s">
        <v>163</v>
      </c>
      <c r="BM688" s="18" t="s">
        <v>1021</v>
      </c>
    </row>
    <row r="689" spans="2:47" s="1" customFormat="1" ht="24">
      <c r="B689" s="35"/>
      <c r="D689" s="173" t="s">
        <v>165</v>
      </c>
      <c r="F689" s="174" t="s">
        <v>1022</v>
      </c>
      <c r="I689" s="134"/>
      <c r="L689" s="35"/>
      <c r="M689" s="64"/>
      <c r="N689" s="36"/>
      <c r="O689" s="36"/>
      <c r="P689" s="36"/>
      <c r="Q689" s="36"/>
      <c r="R689" s="36"/>
      <c r="S689" s="36"/>
      <c r="T689" s="65"/>
      <c r="AT689" s="18" t="s">
        <v>165</v>
      </c>
      <c r="AU689" s="18" t="s">
        <v>77</v>
      </c>
    </row>
    <row r="690" spans="2:51" s="11" customFormat="1" ht="12">
      <c r="B690" s="175"/>
      <c r="D690" s="173" t="s">
        <v>167</v>
      </c>
      <c r="E690" s="184" t="s">
        <v>19</v>
      </c>
      <c r="F690" s="185" t="s">
        <v>818</v>
      </c>
      <c r="H690" s="186">
        <v>570.01</v>
      </c>
      <c r="I690" s="180"/>
      <c r="L690" s="175"/>
      <c r="M690" s="181"/>
      <c r="N690" s="182"/>
      <c r="O690" s="182"/>
      <c r="P690" s="182"/>
      <c r="Q690" s="182"/>
      <c r="R690" s="182"/>
      <c r="S690" s="182"/>
      <c r="T690" s="183"/>
      <c r="AT690" s="184" t="s">
        <v>167</v>
      </c>
      <c r="AU690" s="184" t="s">
        <v>77</v>
      </c>
      <c r="AV690" s="11" t="s">
        <v>77</v>
      </c>
      <c r="AW690" s="11" t="s">
        <v>35</v>
      </c>
      <c r="AX690" s="11" t="s">
        <v>71</v>
      </c>
      <c r="AY690" s="184" t="s">
        <v>156</v>
      </c>
    </row>
    <row r="691" spans="2:51" s="11" customFormat="1" ht="12">
      <c r="B691" s="175"/>
      <c r="D691" s="173" t="s">
        <v>167</v>
      </c>
      <c r="E691" s="184" t="s">
        <v>19</v>
      </c>
      <c r="F691" s="185" t="s">
        <v>819</v>
      </c>
      <c r="H691" s="186">
        <v>143.27</v>
      </c>
      <c r="I691" s="180"/>
      <c r="L691" s="175"/>
      <c r="M691" s="181"/>
      <c r="N691" s="182"/>
      <c r="O691" s="182"/>
      <c r="P691" s="182"/>
      <c r="Q691" s="182"/>
      <c r="R691" s="182"/>
      <c r="S691" s="182"/>
      <c r="T691" s="183"/>
      <c r="AT691" s="184" t="s">
        <v>167</v>
      </c>
      <c r="AU691" s="184" t="s">
        <v>77</v>
      </c>
      <c r="AV691" s="11" t="s">
        <v>77</v>
      </c>
      <c r="AW691" s="11" t="s">
        <v>35</v>
      </c>
      <c r="AX691" s="11" t="s">
        <v>71</v>
      </c>
      <c r="AY691" s="184" t="s">
        <v>156</v>
      </c>
    </row>
    <row r="692" spans="2:51" s="12" customFormat="1" ht="12">
      <c r="B692" s="187"/>
      <c r="D692" s="176" t="s">
        <v>167</v>
      </c>
      <c r="E692" s="188" t="s">
        <v>19</v>
      </c>
      <c r="F692" s="189" t="s">
        <v>182</v>
      </c>
      <c r="H692" s="190">
        <v>713.28</v>
      </c>
      <c r="I692" s="191"/>
      <c r="L692" s="187"/>
      <c r="M692" s="192"/>
      <c r="N692" s="193"/>
      <c r="O692" s="193"/>
      <c r="P692" s="193"/>
      <c r="Q692" s="193"/>
      <c r="R692" s="193"/>
      <c r="S692" s="193"/>
      <c r="T692" s="194"/>
      <c r="AT692" s="195" t="s">
        <v>167</v>
      </c>
      <c r="AU692" s="195" t="s">
        <v>77</v>
      </c>
      <c r="AV692" s="12" t="s">
        <v>163</v>
      </c>
      <c r="AW692" s="12" t="s">
        <v>35</v>
      </c>
      <c r="AX692" s="12" t="s">
        <v>26</v>
      </c>
      <c r="AY692" s="195" t="s">
        <v>156</v>
      </c>
    </row>
    <row r="693" spans="2:65" s="1" customFormat="1" ht="28.5" customHeight="1">
      <c r="B693" s="160"/>
      <c r="C693" s="161" t="s">
        <v>1023</v>
      </c>
      <c r="D693" s="161" t="s">
        <v>158</v>
      </c>
      <c r="E693" s="162" t="s">
        <v>1024</v>
      </c>
      <c r="F693" s="163" t="s">
        <v>1025</v>
      </c>
      <c r="G693" s="164" t="s">
        <v>161</v>
      </c>
      <c r="H693" s="165">
        <v>25.29</v>
      </c>
      <c r="I693" s="166"/>
      <c r="J693" s="167">
        <f>ROUND(I693*H693,2)</f>
        <v>0</v>
      </c>
      <c r="K693" s="163" t="s">
        <v>162</v>
      </c>
      <c r="L693" s="35"/>
      <c r="M693" s="168" t="s">
        <v>19</v>
      </c>
      <c r="N693" s="169" t="s">
        <v>42</v>
      </c>
      <c r="O693" s="36"/>
      <c r="P693" s="170">
        <f>O693*H693</f>
        <v>0</v>
      </c>
      <c r="Q693" s="170">
        <v>0.00021</v>
      </c>
      <c r="R693" s="170">
        <f>Q693*H693</f>
        <v>0.0053109</v>
      </c>
      <c r="S693" s="170">
        <v>0</v>
      </c>
      <c r="T693" s="171">
        <f>S693*H693</f>
        <v>0</v>
      </c>
      <c r="AR693" s="18" t="s">
        <v>163</v>
      </c>
      <c r="AT693" s="18" t="s">
        <v>158</v>
      </c>
      <c r="AU693" s="18" t="s">
        <v>77</v>
      </c>
      <c r="AY693" s="18" t="s">
        <v>156</v>
      </c>
      <c r="BE693" s="172">
        <f>IF(N693="základní",J693,0)</f>
        <v>0</v>
      </c>
      <c r="BF693" s="172">
        <f>IF(N693="snížená",J693,0)</f>
        <v>0</v>
      </c>
      <c r="BG693" s="172">
        <f>IF(N693="zákl. přenesená",J693,0)</f>
        <v>0</v>
      </c>
      <c r="BH693" s="172">
        <f>IF(N693="sníž. přenesená",J693,0)</f>
        <v>0</v>
      </c>
      <c r="BI693" s="172">
        <f>IF(N693="nulová",J693,0)</f>
        <v>0</v>
      </c>
      <c r="BJ693" s="18" t="s">
        <v>26</v>
      </c>
      <c r="BK693" s="172">
        <f>ROUND(I693*H693,2)</f>
        <v>0</v>
      </c>
      <c r="BL693" s="18" t="s">
        <v>163</v>
      </c>
      <c r="BM693" s="18" t="s">
        <v>1026</v>
      </c>
    </row>
    <row r="694" spans="2:47" s="1" customFormat="1" ht="24">
      <c r="B694" s="35"/>
      <c r="D694" s="173" t="s">
        <v>165</v>
      </c>
      <c r="F694" s="174" t="s">
        <v>1027</v>
      </c>
      <c r="I694" s="134"/>
      <c r="L694" s="35"/>
      <c r="M694" s="64"/>
      <c r="N694" s="36"/>
      <c r="O694" s="36"/>
      <c r="P694" s="36"/>
      <c r="Q694" s="36"/>
      <c r="R694" s="36"/>
      <c r="S694" s="36"/>
      <c r="T694" s="65"/>
      <c r="AT694" s="18" t="s">
        <v>165</v>
      </c>
      <c r="AU694" s="18" t="s">
        <v>77</v>
      </c>
    </row>
    <row r="695" spans="2:51" s="11" customFormat="1" ht="12">
      <c r="B695" s="175"/>
      <c r="D695" s="173" t="s">
        <v>167</v>
      </c>
      <c r="E695" s="184" t="s">
        <v>19</v>
      </c>
      <c r="F695" s="185" t="s">
        <v>1028</v>
      </c>
      <c r="H695" s="186">
        <v>25.29</v>
      </c>
      <c r="I695" s="180"/>
      <c r="L695" s="175"/>
      <c r="M695" s="181"/>
      <c r="N695" s="182"/>
      <c r="O695" s="182"/>
      <c r="P695" s="182"/>
      <c r="Q695" s="182"/>
      <c r="R695" s="182"/>
      <c r="S695" s="182"/>
      <c r="T695" s="183"/>
      <c r="AT695" s="184" t="s">
        <v>167</v>
      </c>
      <c r="AU695" s="184" t="s">
        <v>77</v>
      </c>
      <c r="AV695" s="11" t="s">
        <v>77</v>
      </c>
      <c r="AW695" s="11" t="s">
        <v>35</v>
      </c>
      <c r="AX695" s="11" t="s">
        <v>26</v>
      </c>
      <c r="AY695" s="184" t="s">
        <v>156</v>
      </c>
    </row>
    <row r="696" spans="2:63" s="10" customFormat="1" ht="29.25" customHeight="1">
      <c r="B696" s="146"/>
      <c r="D696" s="157" t="s">
        <v>70</v>
      </c>
      <c r="E696" s="158" t="s">
        <v>1029</v>
      </c>
      <c r="F696" s="158" t="s">
        <v>1030</v>
      </c>
      <c r="I696" s="149"/>
      <c r="J696" s="159">
        <f>BK696</f>
        <v>0</v>
      </c>
      <c r="L696" s="146"/>
      <c r="M696" s="151"/>
      <c r="N696" s="152"/>
      <c r="O696" s="152"/>
      <c r="P696" s="153">
        <f>SUM(P697:P709)</f>
        <v>0</v>
      </c>
      <c r="Q696" s="152"/>
      <c r="R696" s="153">
        <f>SUM(R697:R709)</f>
        <v>0</v>
      </c>
      <c r="S696" s="152"/>
      <c r="T696" s="154">
        <f>SUM(T697:T709)</f>
        <v>0</v>
      </c>
      <c r="AR696" s="147" t="s">
        <v>26</v>
      </c>
      <c r="AT696" s="155" t="s">
        <v>70</v>
      </c>
      <c r="AU696" s="155" t="s">
        <v>26</v>
      </c>
      <c r="AY696" s="147" t="s">
        <v>156</v>
      </c>
      <c r="BK696" s="156">
        <f>SUM(BK697:BK709)</f>
        <v>0</v>
      </c>
    </row>
    <row r="697" spans="2:65" s="1" customFormat="1" ht="28.5" customHeight="1">
      <c r="B697" s="160"/>
      <c r="C697" s="161" t="s">
        <v>1031</v>
      </c>
      <c r="D697" s="161" t="s">
        <v>158</v>
      </c>
      <c r="E697" s="162" t="s">
        <v>1032</v>
      </c>
      <c r="F697" s="163" t="s">
        <v>1033</v>
      </c>
      <c r="G697" s="164" t="s">
        <v>232</v>
      </c>
      <c r="H697" s="165">
        <v>187</v>
      </c>
      <c r="I697" s="166"/>
      <c r="J697" s="167">
        <f>ROUND(I697*H697,2)</f>
        <v>0</v>
      </c>
      <c r="K697" s="163" t="s">
        <v>162</v>
      </c>
      <c r="L697" s="35"/>
      <c r="M697" s="168" t="s">
        <v>19</v>
      </c>
      <c r="N697" s="169" t="s">
        <v>42</v>
      </c>
      <c r="O697" s="36"/>
      <c r="P697" s="170">
        <f>O697*H697</f>
        <v>0</v>
      </c>
      <c r="Q697" s="170">
        <v>0</v>
      </c>
      <c r="R697" s="170">
        <f>Q697*H697</f>
        <v>0</v>
      </c>
      <c r="S697" s="170">
        <v>0</v>
      </c>
      <c r="T697" s="171">
        <f>S697*H697</f>
        <v>0</v>
      </c>
      <c r="AR697" s="18" t="s">
        <v>163</v>
      </c>
      <c r="AT697" s="18" t="s">
        <v>158</v>
      </c>
      <c r="AU697" s="18" t="s">
        <v>77</v>
      </c>
      <c r="AY697" s="18" t="s">
        <v>156</v>
      </c>
      <c r="BE697" s="172">
        <f>IF(N697="základní",J697,0)</f>
        <v>0</v>
      </c>
      <c r="BF697" s="172">
        <f>IF(N697="snížená",J697,0)</f>
        <v>0</v>
      </c>
      <c r="BG697" s="172">
        <f>IF(N697="zákl. přenesená",J697,0)</f>
        <v>0</v>
      </c>
      <c r="BH697" s="172">
        <f>IF(N697="sníž. přenesená",J697,0)</f>
        <v>0</v>
      </c>
      <c r="BI697" s="172">
        <f>IF(N697="nulová",J697,0)</f>
        <v>0</v>
      </c>
      <c r="BJ697" s="18" t="s">
        <v>26</v>
      </c>
      <c r="BK697" s="172">
        <f>ROUND(I697*H697,2)</f>
        <v>0</v>
      </c>
      <c r="BL697" s="18" t="s">
        <v>163</v>
      </c>
      <c r="BM697" s="18" t="s">
        <v>1034</v>
      </c>
    </row>
    <row r="698" spans="2:47" s="1" customFormat="1" ht="24">
      <c r="B698" s="35"/>
      <c r="D698" s="173" t="s">
        <v>165</v>
      </c>
      <c r="F698" s="174" t="s">
        <v>1035</v>
      </c>
      <c r="I698" s="134"/>
      <c r="L698" s="35"/>
      <c r="M698" s="64"/>
      <c r="N698" s="36"/>
      <c r="O698" s="36"/>
      <c r="P698" s="36"/>
      <c r="Q698" s="36"/>
      <c r="R698" s="36"/>
      <c r="S698" s="36"/>
      <c r="T698" s="65"/>
      <c r="AT698" s="18" t="s">
        <v>165</v>
      </c>
      <c r="AU698" s="18" t="s">
        <v>77</v>
      </c>
    </row>
    <row r="699" spans="2:51" s="11" customFormat="1" ht="12">
      <c r="B699" s="175"/>
      <c r="D699" s="176" t="s">
        <v>167</v>
      </c>
      <c r="E699" s="177" t="s">
        <v>19</v>
      </c>
      <c r="F699" s="178" t="s">
        <v>1036</v>
      </c>
      <c r="H699" s="179">
        <v>187</v>
      </c>
      <c r="I699" s="180"/>
      <c r="L699" s="175"/>
      <c r="M699" s="181"/>
      <c r="N699" s="182"/>
      <c r="O699" s="182"/>
      <c r="P699" s="182"/>
      <c r="Q699" s="182"/>
      <c r="R699" s="182"/>
      <c r="S699" s="182"/>
      <c r="T699" s="183"/>
      <c r="AT699" s="184" t="s">
        <v>167</v>
      </c>
      <c r="AU699" s="184" t="s">
        <v>77</v>
      </c>
      <c r="AV699" s="11" t="s">
        <v>77</v>
      </c>
      <c r="AW699" s="11" t="s">
        <v>35</v>
      </c>
      <c r="AX699" s="11" t="s">
        <v>26</v>
      </c>
      <c r="AY699" s="184" t="s">
        <v>156</v>
      </c>
    </row>
    <row r="700" spans="2:65" s="1" customFormat="1" ht="28.5" customHeight="1">
      <c r="B700" s="160"/>
      <c r="C700" s="161" t="s">
        <v>1037</v>
      </c>
      <c r="D700" s="161" t="s">
        <v>158</v>
      </c>
      <c r="E700" s="162" t="s">
        <v>1038</v>
      </c>
      <c r="F700" s="163" t="s">
        <v>1039</v>
      </c>
      <c r="G700" s="164" t="s">
        <v>232</v>
      </c>
      <c r="H700" s="165">
        <v>374</v>
      </c>
      <c r="I700" s="166"/>
      <c r="J700" s="167">
        <f>ROUND(I700*H700,2)</f>
        <v>0</v>
      </c>
      <c r="K700" s="163" t="s">
        <v>162</v>
      </c>
      <c r="L700" s="35"/>
      <c r="M700" s="168" t="s">
        <v>19</v>
      </c>
      <c r="N700" s="169" t="s">
        <v>42</v>
      </c>
      <c r="O700" s="36"/>
      <c r="P700" s="170">
        <f>O700*H700</f>
        <v>0</v>
      </c>
      <c r="Q700" s="170">
        <v>0</v>
      </c>
      <c r="R700" s="170">
        <f>Q700*H700</f>
        <v>0</v>
      </c>
      <c r="S700" s="170">
        <v>0</v>
      </c>
      <c r="T700" s="171">
        <f>S700*H700</f>
        <v>0</v>
      </c>
      <c r="AR700" s="18" t="s">
        <v>163</v>
      </c>
      <c r="AT700" s="18" t="s">
        <v>158</v>
      </c>
      <c r="AU700" s="18" t="s">
        <v>77</v>
      </c>
      <c r="AY700" s="18" t="s">
        <v>156</v>
      </c>
      <c r="BE700" s="172">
        <f>IF(N700="základní",J700,0)</f>
        <v>0</v>
      </c>
      <c r="BF700" s="172">
        <f>IF(N700="snížená",J700,0)</f>
        <v>0</v>
      </c>
      <c r="BG700" s="172">
        <f>IF(N700="zákl. přenesená",J700,0)</f>
        <v>0</v>
      </c>
      <c r="BH700" s="172">
        <f>IF(N700="sníž. přenesená",J700,0)</f>
        <v>0</v>
      </c>
      <c r="BI700" s="172">
        <f>IF(N700="nulová",J700,0)</f>
        <v>0</v>
      </c>
      <c r="BJ700" s="18" t="s">
        <v>26</v>
      </c>
      <c r="BK700" s="172">
        <f>ROUND(I700*H700,2)</f>
        <v>0</v>
      </c>
      <c r="BL700" s="18" t="s">
        <v>163</v>
      </c>
      <c r="BM700" s="18" t="s">
        <v>1040</v>
      </c>
    </row>
    <row r="701" spans="2:47" s="1" customFormat="1" ht="24">
      <c r="B701" s="35"/>
      <c r="D701" s="176" t="s">
        <v>165</v>
      </c>
      <c r="F701" s="196" t="s">
        <v>1041</v>
      </c>
      <c r="I701" s="134"/>
      <c r="L701" s="35"/>
      <c r="M701" s="64"/>
      <c r="N701" s="36"/>
      <c r="O701" s="36"/>
      <c r="P701" s="36"/>
      <c r="Q701" s="36"/>
      <c r="R701" s="36"/>
      <c r="S701" s="36"/>
      <c r="T701" s="65"/>
      <c r="AT701" s="18" t="s">
        <v>165</v>
      </c>
      <c r="AU701" s="18" t="s">
        <v>77</v>
      </c>
    </row>
    <row r="702" spans="2:65" s="1" customFormat="1" ht="20.25" customHeight="1">
      <c r="B702" s="160"/>
      <c r="C702" s="161" t="s">
        <v>1042</v>
      </c>
      <c r="D702" s="161" t="s">
        <v>158</v>
      </c>
      <c r="E702" s="162" t="s">
        <v>1043</v>
      </c>
      <c r="F702" s="163" t="s">
        <v>1044</v>
      </c>
      <c r="G702" s="164" t="s">
        <v>232</v>
      </c>
      <c r="H702" s="165">
        <v>7106</v>
      </c>
      <c r="I702" s="166"/>
      <c r="J702" s="167">
        <f>ROUND(I702*H702,2)</f>
        <v>0</v>
      </c>
      <c r="K702" s="163" t="s">
        <v>162</v>
      </c>
      <c r="L702" s="35"/>
      <c r="M702" s="168" t="s">
        <v>19</v>
      </c>
      <c r="N702" s="169" t="s">
        <v>42</v>
      </c>
      <c r="O702" s="36"/>
      <c r="P702" s="170">
        <f>O702*H702</f>
        <v>0</v>
      </c>
      <c r="Q702" s="170">
        <v>0</v>
      </c>
      <c r="R702" s="170">
        <f>Q702*H702</f>
        <v>0</v>
      </c>
      <c r="S702" s="170">
        <v>0</v>
      </c>
      <c r="T702" s="171">
        <f>S702*H702</f>
        <v>0</v>
      </c>
      <c r="AR702" s="18" t="s">
        <v>163</v>
      </c>
      <c r="AT702" s="18" t="s">
        <v>158</v>
      </c>
      <c r="AU702" s="18" t="s">
        <v>77</v>
      </c>
      <c r="AY702" s="18" t="s">
        <v>156</v>
      </c>
      <c r="BE702" s="172">
        <f>IF(N702="základní",J702,0)</f>
        <v>0</v>
      </c>
      <c r="BF702" s="172">
        <f>IF(N702="snížená",J702,0)</f>
        <v>0</v>
      </c>
      <c r="BG702" s="172">
        <f>IF(N702="zákl. přenesená",J702,0)</f>
        <v>0</v>
      </c>
      <c r="BH702" s="172">
        <f>IF(N702="sníž. přenesená",J702,0)</f>
        <v>0</v>
      </c>
      <c r="BI702" s="172">
        <f>IF(N702="nulová",J702,0)</f>
        <v>0</v>
      </c>
      <c r="BJ702" s="18" t="s">
        <v>26</v>
      </c>
      <c r="BK702" s="172">
        <f>ROUND(I702*H702,2)</f>
        <v>0</v>
      </c>
      <c r="BL702" s="18" t="s">
        <v>163</v>
      </c>
      <c r="BM702" s="18" t="s">
        <v>1045</v>
      </c>
    </row>
    <row r="703" spans="2:47" s="1" customFormat="1" ht="24">
      <c r="B703" s="35"/>
      <c r="D703" s="173" t="s">
        <v>165</v>
      </c>
      <c r="F703" s="174" t="s">
        <v>1046</v>
      </c>
      <c r="I703" s="134"/>
      <c r="L703" s="35"/>
      <c r="M703" s="64"/>
      <c r="N703" s="36"/>
      <c r="O703" s="36"/>
      <c r="P703" s="36"/>
      <c r="Q703" s="36"/>
      <c r="R703" s="36"/>
      <c r="S703" s="36"/>
      <c r="T703" s="65"/>
      <c r="AT703" s="18" t="s">
        <v>165</v>
      </c>
      <c r="AU703" s="18" t="s">
        <v>77</v>
      </c>
    </row>
    <row r="704" spans="2:51" s="11" customFormat="1" ht="12">
      <c r="B704" s="175"/>
      <c r="D704" s="176" t="s">
        <v>167</v>
      </c>
      <c r="E704" s="177" t="s">
        <v>19</v>
      </c>
      <c r="F704" s="178" t="s">
        <v>1047</v>
      </c>
      <c r="H704" s="179">
        <v>7106</v>
      </c>
      <c r="I704" s="180"/>
      <c r="L704" s="175"/>
      <c r="M704" s="181"/>
      <c r="N704" s="182"/>
      <c r="O704" s="182"/>
      <c r="P704" s="182"/>
      <c r="Q704" s="182"/>
      <c r="R704" s="182"/>
      <c r="S704" s="182"/>
      <c r="T704" s="183"/>
      <c r="AT704" s="184" t="s">
        <v>167</v>
      </c>
      <c r="AU704" s="184" t="s">
        <v>77</v>
      </c>
      <c r="AV704" s="11" t="s">
        <v>77</v>
      </c>
      <c r="AW704" s="11" t="s">
        <v>35</v>
      </c>
      <c r="AX704" s="11" t="s">
        <v>26</v>
      </c>
      <c r="AY704" s="184" t="s">
        <v>156</v>
      </c>
    </row>
    <row r="705" spans="2:65" s="1" customFormat="1" ht="20.25" customHeight="1">
      <c r="B705" s="160"/>
      <c r="C705" s="161" t="s">
        <v>1048</v>
      </c>
      <c r="D705" s="161" t="s">
        <v>158</v>
      </c>
      <c r="E705" s="162" t="s">
        <v>1049</v>
      </c>
      <c r="F705" s="163" t="s">
        <v>1050</v>
      </c>
      <c r="G705" s="164" t="s">
        <v>232</v>
      </c>
      <c r="H705" s="165">
        <v>69.47</v>
      </c>
      <c r="I705" s="166"/>
      <c r="J705" s="167">
        <f>ROUND(I705*H705,2)</f>
        <v>0</v>
      </c>
      <c r="K705" s="163" t="s">
        <v>162</v>
      </c>
      <c r="L705" s="35"/>
      <c r="M705" s="168" t="s">
        <v>19</v>
      </c>
      <c r="N705" s="169" t="s">
        <v>42</v>
      </c>
      <c r="O705" s="36"/>
      <c r="P705" s="170">
        <f>O705*H705</f>
        <v>0</v>
      </c>
      <c r="Q705" s="170">
        <v>0</v>
      </c>
      <c r="R705" s="170">
        <f>Q705*H705</f>
        <v>0</v>
      </c>
      <c r="S705" s="170">
        <v>0</v>
      </c>
      <c r="T705" s="171">
        <f>S705*H705</f>
        <v>0</v>
      </c>
      <c r="AR705" s="18" t="s">
        <v>163</v>
      </c>
      <c r="AT705" s="18" t="s">
        <v>158</v>
      </c>
      <c r="AU705" s="18" t="s">
        <v>77</v>
      </c>
      <c r="AY705" s="18" t="s">
        <v>156</v>
      </c>
      <c r="BE705" s="172">
        <f>IF(N705="základní",J705,0)</f>
        <v>0</v>
      </c>
      <c r="BF705" s="172">
        <f>IF(N705="snížená",J705,0)</f>
        <v>0</v>
      </c>
      <c r="BG705" s="172">
        <f>IF(N705="zákl. přenesená",J705,0)</f>
        <v>0</v>
      </c>
      <c r="BH705" s="172">
        <f>IF(N705="sníž. přenesená",J705,0)</f>
        <v>0</v>
      </c>
      <c r="BI705" s="172">
        <f>IF(N705="nulová",J705,0)</f>
        <v>0</v>
      </c>
      <c r="BJ705" s="18" t="s">
        <v>26</v>
      </c>
      <c r="BK705" s="172">
        <f>ROUND(I705*H705,2)</f>
        <v>0</v>
      </c>
      <c r="BL705" s="18" t="s">
        <v>163</v>
      </c>
      <c r="BM705" s="18" t="s">
        <v>1051</v>
      </c>
    </row>
    <row r="706" spans="2:47" s="1" customFormat="1" ht="12">
      <c r="B706" s="35"/>
      <c r="D706" s="176" t="s">
        <v>165</v>
      </c>
      <c r="F706" s="196" t="s">
        <v>1052</v>
      </c>
      <c r="I706" s="134"/>
      <c r="L706" s="35"/>
      <c r="M706" s="64"/>
      <c r="N706" s="36"/>
      <c r="O706" s="36"/>
      <c r="P706" s="36"/>
      <c r="Q706" s="36"/>
      <c r="R706" s="36"/>
      <c r="S706" s="36"/>
      <c r="T706" s="65"/>
      <c r="AT706" s="18" t="s">
        <v>165</v>
      </c>
      <c r="AU706" s="18" t="s">
        <v>77</v>
      </c>
    </row>
    <row r="707" spans="2:65" s="1" customFormat="1" ht="20.25" customHeight="1">
      <c r="B707" s="160"/>
      <c r="C707" s="161" t="s">
        <v>1053</v>
      </c>
      <c r="D707" s="161" t="s">
        <v>158</v>
      </c>
      <c r="E707" s="162" t="s">
        <v>1054</v>
      </c>
      <c r="F707" s="163" t="s">
        <v>1055</v>
      </c>
      <c r="G707" s="164" t="s">
        <v>232</v>
      </c>
      <c r="H707" s="165">
        <v>304.53</v>
      </c>
      <c r="I707" s="166"/>
      <c r="J707" s="167">
        <f>ROUND(I707*H707,2)</f>
        <v>0</v>
      </c>
      <c r="K707" s="163" t="s">
        <v>19</v>
      </c>
      <c r="L707" s="35"/>
      <c r="M707" s="168" t="s">
        <v>19</v>
      </c>
      <c r="N707" s="169" t="s">
        <v>42</v>
      </c>
      <c r="O707" s="36"/>
      <c r="P707" s="170">
        <f>O707*H707</f>
        <v>0</v>
      </c>
      <c r="Q707" s="170">
        <v>0</v>
      </c>
      <c r="R707" s="170">
        <f>Q707*H707</f>
        <v>0</v>
      </c>
      <c r="S707" s="170">
        <v>0</v>
      </c>
      <c r="T707" s="171">
        <f>S707*H707</f>
        <v>0</v>
      </c>
      <c r="AR707" s="18" t="s">
        <v>163</v>
      </c>
      <c r="AT707" s="18" t="s">
        <v>158</v>
      </c>
      <c r="AU707" s="18" t="s">
        <v>77</v>
      </c>
      <c r="AY707" s="18" t="s">
        <v>156</v>
      </c>
      <c r="BE707" s="172">
        <f>IF(N707="základní",J707,0)</f>
        <v>0</v>
      </c>
      <c r="BF707" s="172">
        <f>IF(N707="snížená",J707,0)</f>
        <v>0</v>
      </c>
      <c r="BG707" s="172">
        <f>IF(N707="zákl. přenesená",J707,0)</f>
        <v>0</v>
      </c>
      <c r="BH707" s="172">
        <f>IF(N707="sníž. přenesená",J707,0)</f>
        <v>0</v>
      </c>
      <c r="BI707" s="172">
        <f>IF(N707="nulová",J707,0)</f>
        <v>0</v>
      </c>
      <c r="BJ707" s="18" t="s">
        <v>26</v>
      </c>
      <c r="BK707" s="172">
        <f>ROUND(I707*H707,2)</f>
        <v>0</v>
      </c>
      <c r="BL707" s="18" t="s">
        <v>163</v>
      </c>
      <c r="BM707" s="18" t="s">
        <v>1056</v>
      </c>
    </row>
    <row r="708" spans="2:47" s="1" customFormat="1" ht="12">
      <c r="B708" s="35"/>
      <c r="D708" s="173" t="s">
        <v>165</v>
      </c>
      <c r="F708" s="174" t="s">
        <v>1055</v>
      </c>
      <c r="I708" s="134"/>
      <c r="L708" s="35"/>
      <c r="M708" s="64"/>
      <c r="N708" s="36"/>
      <c r="O708" s="36"/>
      <c r="P708" s="36"/>
      <c r="Q708" s="36"/>
      <c r="R708" s="36"/>
      <c r="S708" s="36"/>
      <c r="T708" s="65"/>
      <c r="AT708" s="18" t="s">
        <v>165</v>
      </c>
      <c r="AU708" s="18" t="s">
        <v>77</v>
      </c>
    </row>
    <row r="709" spans="2:51" s="11" customFormat="1" ht="12">
      <c r="B709" s="175"/>
      <c r="D709" s="173" t="s">
        <v>167</v>
      </c>
      <c r="E709" s="184" t="s">
        <v>19</v>
      </c>
      <c r="F709" s="185" t="s">
        <v>1057</v>
      </c>
      <c r="H709" s="186">
        <v>304.53</v>
      </c>
      <c r="I709" s="180"/>
      <c r="L709" s="175"/>
      <c r="M709" s="181"/>
      <c r="N709" s="182"/>
      <c r="O709" s="182"/>
      <c r="P709" s="182"/>
      <c r="Q709" s="182"/>
      <c r="R709" s="182"/>
      <c r="S709" s="182"/>
      <c r="T709" s="183"/>
      <c r="AT709" s="184" t="s">
        <v>167</v>
      </c>
      <c r="AU709" s="184" t="s">
        <v>77</v>
      </c>
      <c r="AV709" s="11" t="s">
        <v>77</v>
      </c>
      <c r="AW709" s="11" t="s">
        <v>35</v>
      </c>
      <c r="AX709" s="11" t="s">
        <v>26</v>
      </c>
      <c r="AY709" s="184" t="s">
        <v>156</v>
      </c>
    </row>
    <row r="710" spans="2:63" s="10" customFormat="1" ht="29.25" customHeight="1">
      <c r="B710" s="146"/>
      <c r="D710" s="157" t="s">
        <v>70</v>
      </c>
      <c r="E710" s="158" t="s">
        <v>1058</v>
      </c>
      <c r="F710" s="158" t="s">
        <v>1059</v>
      </c>
      <c r="I710" s="149"/>
      <c r="J710" s="159">
        <f>BK710</f>
        <v>0</v>
      </c>
      <c r="L710" s="146"/>
      <c r="M710" s="151"/>
      <c r="N710" s="152"/>
      <c r="O710" s="152"/>
      <c r="P710" s="153">
        <f>SUM(P711:P712)</f>
        <v>0</v>
      </c>
      <c r="Q710" s="152"/>
      <c r="R710" s="153">
        <f>SUM(R711:R712)</f>
        <v>0</v>
      </c>
      <c r="S710" s="152"/>
      <c r="T710" s="154">
        <f>SUM(T711:T712)</f>
        <v>0</v>
      </c>
      <c r="AR710" s="147" t="s">
        <v>26</v>
      </c>
      <c r="AT710" s="155" t="s">
        <v>70</v>
      </c>
      <c r="AU710" s="155" t="s">
        <v>26</v>
      </c>
      <c r="AY710" s="147" t="s">
        <v>156</v>
      </c>
      <c r="BK710" s="156">
        <f>SUM(BK711:BK712)</f>
        <v>0</v>
      </c>
    </row>
    <row r="711" spans="2:65" s="1" customFormat="1" ht="20.25" customHeight="1">
      <c r="B711" s="160"/>
      <c r="C711" s="161" t="s">
        <v>1060</v>
      </c>
      <c r="D711" s="161" t="s">
        <v>158</v>
      </c>
      <c r="E711" s="162" t="s">
        <v>1061</v>
      </c>
      <c r="F711" s="163" t="s">
        <v>1062</v>
      </c>
      <c r="G711" s="164" t="s">
        <v>232</v>
      </c>
      <c r="H711" s="165">
        <v>493.245</v>
      </c>
      <c r="I711" s="166"/>
      <c r="J711" s="167">
        <f>ROUND(I711*H711,2)</f>
        <v>0</v>
      </c>
      <c r="K711" s="163" t="s">
        <v>162</v>
      </c>
      <c r="L711" s="35"/>
      <c r="M711" s="168" t="s">
        <v>19</v>
      </c>
      <c r="N711" s="169" t="s">
        <v>42</v>
      </c>
      <c r="O711" s="36"/>
      <c r="P711" s="170">
        <f>O711*H711</f>
        <v>0</v>
      </c>
      <c r="Q711" s="170">
        <v>0</v>
      </c>
      <c r="R711" s="170">
        <f>Q711*H711</f>
        <v>0</v>
      </c>
      <c r="S711" s="170">
        <v>0</v>
      </c>
      <c r="T711" s="171">
        <f>S711*H711</f>
        <v>0</v>
      </c>
      <c r="AR711" s="18" t="s">
        <v>163</v>
      </c>
      <c r="AT711" s="18" t="s">
        <v>158</v>
      </c>
      <c r="AU711" s="18" t="s">
        <v>77</v>
      </c>
      <c r="AY711" s="18" t="s">
        <v>156</v>
      </c>
      <c r="BE711" s="172">
        <f>IF(N711="základní",J711,0)</f>
        <v>0</v>
      </c>
      <c r="BF711" s="172">
        <f>IF(N711="snížená",J711,0)</f>
        <v>0</v>
      </c>
      <c r="BG711" s="172">
        <f>IF(N711="zákl. přenesená",J711,0)</f>
        <v>0</v>
      </c>
      <c r="BH711" s="172">
        <f>IF(N711="sníž. přenesená",J711,0)</f>
        <v>0</v>
      </c>
      <c r="BI711" s="172">
        <f>IF(N711="nulová",J711,0)</f>
        <v>0</v>
      </c>
      <c r="BJ711" s="18" t="s">
        <v>26</v>
      </c>
      <c r="BK711" s="172">
        <f>ROUND(I711*H711,2)</f>
        <v>0</v>
      </c>
      <c r="BL711" s="18" t="s">
        <v>163</v>
      </c>
      <c r="BM711" s="18" t="s">
        <v>1063</v>
      </c>
    </row>
    <row r="712" spans="2:47" s="1" customFormat="1" ht="48">
      <c r="B712" s="35"/>
      <c r="D712" s="173" t="s">
        <v>165</v>
      </c>
      <c r="F712" s="174" t="s">
        <v>1064</v>
      </c>
      <c r="I712" s="134"/>
      <c r="L712" s="35"/>
      <c r="M712" s="64"/>
      <c r="N712" s="36"/>
      <c r="O712" s="36"/>
      <c r="P712" s="36"/>
      <c r="Q712" s="36"/>
      <c r="R712" s="36"/>
      <c r="S712" s="36"/>
      <c r="T712" s="65"/>
      <c r="AT712" s="18" t="s">
        <v>165</v>
      </c>
      <c r="AU712" s="18" t="s">
        <v>77</v>
      </c>
    </row>
    <row r="713" spans="2:63" s="10" customFormat="1" ht="36.75" customHeight="1">
      <c r="B713" s="146"/>
      <c r="D713" s="147" t="s">
        <v>70</v>
      </c>
      <c r="E713" s="148" t="s">
        <v>1065</v>
      </c>
      <c r="F713" s="148" t="s">
        <v>1066</v>
      </c>
      <c r="I713" s="149"/>
      <c r="J713" s="150">
        <f>BK713</f>
        <v>0</v>
      </c>
      <c r="L713" s="146"/>
      <c r="M713" s="151"/>
      <c r="N713" s="152"/>
      <c r="O713" s="152"/>
      <c r="P713" s="153">
        <f>P714+P755+P801+P855+P866+P1005+P1094+P1103+P1135+P1158+P1192+P1220+P1244+P1271+P1283+P1289+P1300</f>
        <v>0</v>
      </c>
      <c r="Q713" s="152"/>
      <c r="R713" s="153">
        <f>R714+R755+R801+R855+R866+R1005+R1094+R1103+R1135+R1158+R1192+R1220+R1244+R1271+R1283+R1289+R1300</f>
        <v>31.562120519999997</v>
      </c>
      <c r="S713" s="152"/>
      <c r="T713" s="154">
        <f>T714+T755+T801+T855+T866+T1005+T1094+T1103+T1135+T1158+T1192+T1220+T1244+T1271+T1283+T1289+T1300</f>
        <v>7.6234795</v>
      </c>
      <c r="AR713" s="147" t="s">
        <v>77</v>
      </c>
      <c r="AT713" s="155" t="s">
        <v>70</v>
      </c>
      <c r="AU713" s="155" t="s">
        <v>71</v>
      </c>
      <c r="AY713" s="147" t="s">
        <v>156</v>
      </c>
      <c r="BK713" s="156">
        <f>BK714+BK755+BK801+BK855+BK866+BK1005+BK1094+BK1103+BK1135+BK1158+BK1192+BK1220+BK1244+BK1271+BK1283+BK1289+BK1300</f>
        <v>0</v>
      </c>
    </row>
    <row r="714" spans="2:63" s="10" customFormat="1" ht="19.5" customHeight="1">
      <c r="B714" s="146"/>
      <c r="D714" s="157" t="s">
        <v>70</v>
      </c>
      <c r="E714" s="158" t="s">
        <v>1067</v>
      </c>
      <c r="F714" s="158" t="s">
        <v>1068</v>
      </c>
      <c r="I714" s="149"/>
      <c r="J714" s="159">
        <f>BK714</f>
        <v>0</v>
      </c>
      <c r="L714" s="146"/>
      <c r="M714" s="151"/>
      <c r="N714" s="152"/>
      <c r="O714" s="152"/>
      <c r="P714" s="153">
        <f>SUM(P715:P754)</f>
        <v>0</v>
      </c>
      <c r="Q714" s="152"/>
      <c r="R714" s="153">
        <f>SUM(R715:R754)</f>
        <v>2.7454552000000003</v>
      </c>
      <c r="S714" s="152"/>
      <c r="T714" s="154">
        <f>SUM(T715:T754)</f>
        <v>0</v>
      </c>
      <c r="AR714" s="147" t="s">
        <v>77</v>
      </c>
      <c r="AT714" s="155" t="s">
        <v>70</v>
      </c>
      <c r="AU714" s="155" t="s">
        <v>26</v>
      </c>
      <c r="AY714" s="147" t="s">
        <v>156</v>
      </c>
      <c r="BK714" s="156">
        <f>SUM(BK715:BK754)</f>
        <v>0</v>
      </c>
    </row>
    <row r="715" spans="2:65" s="1" customFormat="1" ht="28.5" customHeight="1">
      <c r="B715" s="160"/>
      <c r="C715" s="161" t="s">
        <v>1069</v>
      </c>
      <c r="D715" s="161" t="s">
        <v>158</v>
      </c>
      <c r="E715" s="162" t="s">
        <v>1070</v>
      </c>
      <c r="F715" s="163" t="s">
        <v>1071</v>
      </c>
      <c r="G715" s="164" t="s">
        <v>161</v>
      </c>
      <c r="H715" s="165">
        <v>820.955</v>
      </c>
      <c r="I715" s="166"/>
      <c r="J715" s="167">
        <f>ROUND(I715*H715,2)</f>
        <v>0</v>
      </c>
      <c r="K715" s="163" t="s">
        <v>162</v>
      </c>
      <c r="L715" s="35"/>
      <c r="M715" s="168" t="s">
        <v>19</v>
      </c>
      <c r="N715" s="169" t="s">
        <v>42</v>
      </c>
      <c r="O715" s="36"/>
      <c r="P715" s="170">
        <f>O715*H715</f>
        <v>0</v>
      </c>
      <c r="Q715" s="170">
        <v>0</v>
      </c>
      <c r="R715" s="170">
        <f>Q715*H715</f>
        <v>0</v>
      </c>
      <c r="S715" s="170">
        <v>0</v>
      </c>
      <c r="T715" s="171">
        <f>S715*H715</f>
        <v>0</v>
      </c>
      <c r="AR715" s="18" t="s">
        <v>255</v>
      </c>
      <c r="AT715" s="18" t="s">
        <v>158</v>
      </c>
      <c r="AU715" s="18" t="s">
        <v>77</v>
      </c>
      <c r="AY715" s="18" t="s">
        <v>156</v>
      </c>
      <c r="BE715" s="172">
        <f>IF(N715="základní",J715,0)</f>
        <v>0</v>
      </c>
      <c r="BF715" s="172">
        <f>IF(N715="snížená",J715,0)</f>
        <v>0</v>
      </c>
      <c r="BG715" s="172">
        <f>IF(N715="zákl. přenesená",J715,0)</f>
        <v>0</v>
      </c>
      <c r="BH715" s="172">
        <f>IF(N715="sníž. přenesená",J715,0)</f>
        <v>0</v>
      </c>
      <c r="BI715" s="172">
        <f>IF(N715="nulová",J715,0)</f>
        <v>0</v>
      </c>
      <c r="BJ715" s="18" t="s">
        <v>26</v>
      </c>
      <c r="BK715" s="172">
        <f>ROUND(I715*H715,2)</f>
        <v>0</v>
      </c>
      <c r="BL715" s="18" t="s">
        <v>255</v>
      </c>
      <c r="BM715" s="18" t="s">
        <v>1072</v>
      </c>
    </row>
    <row r="716" spans="2:47" s="1" customFormat="1" ht="24">
      <c r="B716" s="35"/>
      <c r="D716" s="173" t="s">
        <v>165</v>
      </c>
      <c r="F716" s="174" t="s">
        <v>1073</v>
      </c>
      <c r="I716" s="134"/>
      <c r="L716" s="35"/>
      <c r="M716" s="64"/>
      <c r="N716" s="36"/>
      <c r="O716" s="36"/>
      <c r="P716" s="36"/>
      <c r="Q716" s="36"/>
      <c r="R716" s="36"/>
      <c r="S716" s="36"/>
      <c r="T716" s="65"/>
      <c r="AT716" s="18" t="s">
        <v>165</v>
      </c>
      <c r="AU716" s="18" t="s">
        <v>77</v>
      </c>
    </row>
    <row r="717" spans="2:51" s="11" customFormat="1" ht="24">
      <c r="B717" s="175"/>
      <c r="D717" s="173" t="s">
        <v>167</v>
      </c>
      <c r="E717" s="184" t="s">
        <v>19</v>
      </c>
      <c r="F717" s="185" t="s">
        <v>1074</v>
      </c>
      <c r="H717" s="186">
        <v>47.145</v>
      </c>
      <c r="I717" s="180"/>
      <c r="L717" s="175"/>
      <c r="M717" s="181"/>
      <c r="N717" s="182"/>
      <c r="O717" s="182"/>
      <c r="P717" s="182"/>
      <c r="Q717" s="182"/>
      <c r="R717" s="182"/>
      <c r="S717" s="182"/>
      <c r="T717" s="183"/>
      <c r="AT717" s="184" t="s">
        <v>167</v>
      </c>
      <c r="AU717" s="184" t="s">
        <v>77</v>
      </c>
      <c r="AV717" s="11" t="s">
        <v>77</v>
      </c>
      <c r="AW717" s="11" t="s">
        <v>35</v>
      </c>
      <c r="AX717" s="11" t="s">
        <v>71</v>
      </c>
      <c r="AY717" s="184" t="s">
        <v>156</v>
      </c>
    </row>
    <row r="718" spans="2:51" s="11" customFormat="1" ht="12">
      <c r="B718" s="175"/>
      <c r="D718" s="173" t="s">
        <v>167</v>
      </c>
      <c r="E718" s="184" t="s">
        <v>19</v>
      </c>
      <c r="F718" s="185" t="s">
        <v>1075</v>
      </c>
      <c r="H718" s="186">
        <v>704.825</v>
      </c>
      <c r="I718" s="180"/>
      <c r="L718" s="175"/>
      <c r="M718" s="181"/>
      <c r="N718" s="182"/>
      <c r="O718" s="182"/>
      <c r="P718" s="182"/>
      <c r="Q718" s="182"/>
      <c r="R718" s="182"/>
      <c r="S718" s="182"/>
      <c r="T718" s="183"/>
      <c r="AT718" s="184" t="s">
        <v>167</v>
      </c>
      <c r="AU718" s="184" t="s">
        <v>77</v>
      </c>
      <c r="AV718" s="11" t="s">
        <v>77</v>
      </c>
      <c r="AW718" s="11" t="s">
        <v>35</v>
      </c>
      <c r="AX718" s="11" t="s">
        <v>71</v>
      </c>
      <c r="AY718" s="184" t="s">
        <v>156</v>
      </c>
    </row>
    <row r="719" spans="2:51" s="11" customFormat="1" ht="12">
      <c r="B719" s="175"/>
      <c r="D719" s="173" t="s">
        <v>167</v>
      </c>
      <c r="E719" s="184" t="s">
        <v>19</v>
      </c>
      <c r="F719" s="185" t="s">
        <v>1076</v>
      </c>
      <c r="H719" s="186">
        <v>68.985</v>
      </c>
      <c r="I719" s="180"/>
      <c r="L719" s="175"/>
      <c r="M719" s="181"/>
      <c r="N719" s="182"/>
      <c r="O719" s="182"/>
      <c r="P719" s="182"/>
      <c r="Q719" s="182"/>
      <c r="R719" s="182"/>
      <c r="S719" s="182"/>
      <c r="T719" s="183"/>
      <c r="AT719" s="184" t="s">
        <v>167</v>
      </c>
      <c r="AU719" s="184" t="s">
        <v>77</v>
      </c>
      <c r="AV719" s="11" t="s">
        <v>77</v>
      </c>
      <c r="AW719" s="11" t="s">
        <v>35</v>
      </c>
      <c r="AX719" s="11" t="s">
        <v>71</v>
      </c>
      <c r="AY719" s="184" t="s">
        <v>156</v>
      </c>
    </row>
    <row r="720" spans="2:51" s="12" customFormat="1" ht="12">
      <c r="B720" s="187"/>
      <c r="D720" s="176" t="s">
        <v>167</v>
      </c>
      <c r="E720" s="188" t="s">
        <v>19</v>
      </c>
      <c r="F720" s="189" t="s">
        <v>182</v>
      </c>
      <c r="H720" s="190">
        <v>820.955</v>
      </c>
      <c r="I720" s="191"/>
      <c r="L720" s="187"/>
      <c r="M720" s="192"/>
      <c r="N720" s="193"/>
      <c r="O720" s="193"/>
      <c r="P720" s="193"/>
      <c r="Q720" s="193"/>
      <c r="R720" s="193"/>
      <c r="S720" s="193"/>
      <c r="T720" s="194"/>
      <c r="AT720" s="195" t="s">
        <v>167</v>
      </c>
      <c r="AU720" s="195" t="s">
        <v>77</v>
      </c>
      <c r="AV720" s="12" t="s">
        <v>163</v>
      </c>
      <c r="AW720" s="12" t="s">
        <v>35</v>
      </c>
      <c r="AX720" s="12" t="s">
        <v>26</v>
      </c>
      <c r="AY720" s="195" t="s">
        <v>156</v>
      </c>
    </row>
    <row r="721" spans="2:65" s="1" customFormat="1" ht="20.25" customHeight="1">
      <c r="B721" s="160"/>
      <c r="C721" s="200" t="s">
        <v>1077</v>
      </c>
      <c r="D721" s="200" t="s">
        <v>256</v>
      </c>
      <c r="E721" s="201" t="s">
        <v>1078</v>
      </c>
      <c r="F721" s="202" t="s">
        <v>1079</v>
      </c>
      <c r="G721" s="203" t="s">
        <v>232</v>
      </c>
      <c r="H721" s="204">
        <v>0.246</v>
      </c>
      <c r="I721" s="205"/>
      <c r="J721" s="206">
        <f>ROUND(I721*H721,2)</f>
        <v>0</v>
      </c>
      <c r="K721" s="202" t="s">
        <v>162</v>
      </c>
      <c r="L721" s="207"/>
      <c r="M721" s="208" t="s">
        <v>19</v>
      </c>
      <c r="N721" s="209" t="s">
        <v>42</v>
      </c>
      <c r="O721" s="36"/>
      <c r="P721" s="170">
        <f>O721*H721</f>
        <v>0</v>
      </c>
      <c r="Q721" s="170">
        <v>1</v>
      </c>
      <c r="R721" s="170">
        <f>Q721*H721</f>
        <v>0.246</v>
      </c>
      <c r="S721" s="170">
        <v>0</v>
      </c>
      <c r="T721" s="171">
        <f>S721*H721</f>
        <v>0</v>
      </c>
      <c r="AR721" s="18" t="s">
        <v>367</v>
      </c>
      <c r="AT721" s="18" t="s">
        <v>256</v>
      </c>
      <c r="AU721" s="18" t="s">
        <v>77</v>
      </c>
      <c r="AY721" s="18" t="s">
        <v>156</v>
      </c>
      <c r="BE721" s="172">
        <f>IF(N721="základní",J721,0)</f>
        <v>0</v>
      </c>
      <c r="BF721" s="172">
        <f>IF(N721="snížená",J721,0)</f>
        <v>0</v>
      </c>
      <c r="BG721" s="172">
        <f>IF(N721="zákl. přenesená",J721,0)</f>
        <v>0</v>
      </c>
      <c r="BH721" s="172">
        <f>IF(N721="sníž. přenesená",J721,0)</f>
        <v>0</v>
      </c>
      <c r="BI721" s="172">
        <f>IF(N721="nulová",J721,0)</f>
        <v>0</v>
      </c>
      <c r="BJ721" s="18" t="s">
        <v>26</v>
      </c>
      <c r="BK721" s="172">
        <f>ROUND(I721*H721,2)</f>
        <v>0</v>
      </c>
      <c r="BL721" s="18" t="s">
        <v>255</v>
      </c>
      <c r="BM721" s="18" t="s">
        <v>1080</v>
      </c>
    </row>
    <row r="722" spans="2:47" s="1" customFormat="1" ht="36">
      <c r="B722" s="35"/>
      <c r="D722" s="173" t="s">
        <v>165</v>
      </c>
      <c r="F722" s="174" t="s">
        <v>1081</v>
      </c>
      <c r="I722" s="134"/>
      <c r="L722" s="35"/>
      <c r="M722" s="64"/>
      <c r="N722" s="36"/>
      <c r="O722" s="36"/>
      <c r="P722" s="36"/>
      <c r="Q722" s="36"/>
      <c r="R722" s="36"/>
      <c r="S722" s="36"/>
      <c r="T722" s="65"/>
      <c r="AT722" s="18" t="s">
        <v>165</v>
      </c>
      <c r="AU722" s="18" t="s">
        <v>77</v>
      </c>
    </row>
    <row r="723" spans="2:47" s="1" customFormat="1" ht="24">
      <c r="B723" s="35"/>
      <c r="D723" s="173" t="s">
        <v>379</v>
      </c>
      <c r="F723" s="210" t="s">
        <v>1082</v>
      </c>
      <c r="I723" s="134"/>
      <c r="L723" s="35"/>
      <c r="M723" s="64"/>
      <c r="N723" s="36"/>
      <c r="O723" s="36"/>
      <c r="P723" s="36"/>
      <c r="Q723" s="36"/>
      <c r="R723" s="36"/>
      <c r="S723" s="36"/>
      <c r="T723" s="65"/>
      <c r="AT723" s="18" t="s">
        <v>379</v>
      </c>
      <c r="AU723" s="18" t="s">
        <v>77</v>
      </c>
    </row>
    <row r="724" spans="2:51" s="11" customFormat="1" ht="12">
      <c r="B724" s="175"/>
      <c r="D724" s="176" t="s">
        <v>167</v>
      </c>
      <c r="E724" s="177" t="s">
        <v>19</v>
      </c>
      <c r="F724" s="178" t="s">
        <v>1083</v>
      </c>
      <c r="H724" s="179">
        <v>0.246</v>
      </c>
      <c r="I724" s="180"/>
      <c r="L724" s="175"/>
      <c r="M724" s="181"/>
      <c r="N724" s="182"/>
      <c r="O724" s="182"/>
      <c r="P724" s="182"/>
      <c r="Q724" s="182"/>
      <c r="R724" s="182"/>
      <c r="S724" s="182"/>
      <c r="T724" s="183"/>
      <c r="AT724" s="184" t="s">
        <v>167</v>
      </c>
      <c r="AU724" s="184" t="s">
        <v>77</v>
      </c>
      <c r="AV724" s="11" t="s">
        <v>77</v>
      </c>
      <c r="AW724" s="11" t="s">
        <v>35</v>
      </c>
      <c r="AX724" s="11" t="s">
        <v>26</v>
      </c>
      <c r="AY724" s="184" t="s">
        <v>156</v>
      </c>
    </row>
    <row r="725" spans="2:65" s="1" customFormat="1" ht="28.5" customHeight="1">
      <c r="B725" s="160"/>
      <c r="C725" s="161" t="s">
        <v>1084</v>
      </c>
      <c r="D725" s="161" t="s">
        <v>158</v>
      </c>
      <c r="E725" s="162" t="s">
        <v>1085</v>
      </c>
      <c r="F725" s="163" t="s">
        <v>1086</v>
      </c>
      <c r="G725" s="164" t="s">
        <v>161</v>
      </c>
      <c r="H725" s="165">
        <v>217.184</v>
      </c>
      <c r="I725" s="166"/>
      <c r="J725" s="167">
        <f>ROUND(I725*H725,2)</f>
        <v>0</v>
      </c>
      <c r="K725" s="163" t="s">
        <v>162</v>
      </c>
      <c r="L725" s="35"/>
      <c r="M725" s="168" t="s">
        <v>19</v>
      </c>
      <c r="N725" s="169" t="s">
        <v>42</v>
      </c>
      <c r="O725" s="36"/>
      <c r="P725" s="170">
        <f>O725*H725</f>
        <v>0</v>
      </c>
      <c r="Q725" s="170">
        <v>0</v>
      </c>
      <c r="R725" s="170">
        <f>Q725*H725</f>
        <v>0</v>
      </c>
      <c r="S725" s="170">
        <v>0</v>
      </c>
      <c r="T725" s="171">
        <f>S725*H725</f>
        <v>0</v>
      </c>
      <c r="AR725" s="18" t="s">
        <v>255</v>
      </c>
      <c r="AT725" s="18" t="s">
        <v>158</v>
      </c>
      <c r="AU725" s="18" t="s">
        <v>77</v>
      </c>
      <c r="AY725" s="18" t="s">
        <v>156</v>
      </c>
      <c r="BE725" s="172">
        <f>IF(N725="základní",J725,0)</f>
        <v>0</v>
      </c>
      <c r="BF725" s="172">
        <f>IF(N725="snížená",J725,0)</f>
        <v>0</v>
      </c>
      <c r="BG725" s="172">
        <f>IF(N725="zákl. přenesená",J725,0)</f>
        <v>0</v>
      </c>
      <c r="BH725" s="172">
        <f>IF(N725="sníž. přenesená",J725,0)</f>
        <v>0</v>
      </c>
      <c r="BI725" s="172">
        <f>IF(N725="nulová",J725,0)</f>
        <v>0</v>
      </c>
      <c r="BJ725" s="18" t="s">
        <v>26</v>
      </c>
      <c r="BK725" s="172">
        <f>ROUND(I725*H725,2)</f>
        <v>0</v>
      </c>
      <c r="BL725" s="18" t="s">
        <v>255</v>
      </c>
      <c r="BM725" s="18" t="s">
        <v>1087</v>
      </c>
    </row>
    <row r="726" spans="2:47" s="1" customFormat="1" ht="24">
      <c r="B726" s="35"/>
      <c r="D726" s="173" t="s">
        <v>165</v>
      </c>
      <c r="F726" s="174" t="s">
        <v>1088</v>
      </c>
      <c r="I726" s="134"/>
      <c r="L726" s="35"/>
      <c r="M726" s="64"/>
      <c r="N726" s="36"/>
      <c r="O726" s="36"/>
      <c r="P726" s="36"/>
      <c r="Q726" s="36"/>
      <c r="R726" s="36"/>
      <c r="S726" s="36"/>
      <c r="T726" s="65"/>
      <c r="AT726" s="18" t="s">
        <v>165</v>
      </c>
      <c r="AU726" s="18" t="s">
        <v>77</v>
      </c>
    </row>
    <row r="727" spans="2:51" s="11" customFormat="1" ht="24">
      <c r="B727" s="175"/>
      <c r="D727" s="176" t="s">
        <v>167</v>
      </c>
      <c r="E727" s="177" t="s">
        <v>19</v>
      </c>
      <c r="F727" s="178" t="s">
        <v>1089</v>
      </c>
      <c r="H727" s="179">
        <v>217.184</v>
      </c>
      <c r="I727" s="180"/>
      <c r="L727" s="175"/>
      <c r="M727" s="181"/>
      <c r="N727" s="182"/>
      <c r="O727" s="182"/>
      <c r="P727" s="182"/>
      <c r="Q727" s="182"/>
      <c r="R727" s="182"/>
      <c r="S727" s="182"/>
      <c r="T727" s="183"/>
      <c r="AT727" s="184" t="s">
        <v>167</v>
      </c>
      <c r="AU727" s="184" t="s">
        <v>77</v>
      </c>
      <c r="AV727" s="11" t="s">
        <v>77</v>
      </c>
      <c r="AW727" s="11" t="s">
        <v>35</v>
      </c>
      <c r="AX727" s="11" t="s">
        <v>26</v>
      </c>
      <c r="AY727" s="184" t="s">
        <v>156</v>
      </c>
    </row>
    <row r="728" spans="2:65" s="1" customFormat="1" ht="20.25" customHeight="1">
      <c r="B728" s="160"/>
      <c r="C728" s="200" t="s">
        <v>1090</v>
      </c>
      <c r="D728" s="200" t="s">
        <v>256</v>
      </c>
      <c r="E728" s="201" t="s">
        <v>1078</v>
      </c>
      <c r="F728" s="202" t="s">
        <v>1079</v>
      </c>
      <c r="G728" s="203" t="s">
        <v>232</v>
      </c>
      <c r="H728" s="204">
        <v>0.076</v>
      </c>
      <c r="I728" s="205"/>
      <c r="J728" s="206">
        <f>ROUND(I728*H728,2)</f>
        <v>0</v>
      </c>
      <c r="K728" s="202" t="s">
        <v>162</v>
      </c>
      <c r="L728" s="207"/>
      <c r="M728" s="208" t="s">
        <v>19</v>
      </c>
      <c r="N728" s="209" t="s">
        <v>42</v>
      </c>
      <c r="O728" s="36"/>
      <c r="P728" s="170">
        <f>O728*H728</f>
        <v>0</v>
      </c>
      <c r="Q728" s="170">
        <v>1</v>
      </c>
      <c r="R728" s="170">
        <f>Q728*H728</f>
        <v>0.076</v>
      </c>
      <c r="S728" s="170">
        <v>0</v>
      </c>
      <c r="T728" s="171">
        <f>S728*H728</f>
        <v>0</v>
      </c>
      <c r="AR728" s="18" t="s">
        <v>367</v>
      </c>
      <c r="AT728" s="18" t="s">
        <v>256</v>
      </c>
      <c r="AU728" s="18" t="s">
        <v>77</v>
      </c>
      <c r="AY728" s="18" t="s">
        <v>156</v>
      </c>
      <c r="BE728" s="172">
        <f>IF(N728="základní",J728,0)</f>
        <v>0</v>
      </c>
      <c r="BF728" s="172">
        <f>IF(N728="snížená",J728,0)</f>
        <v>0</v>
      </c>
      <c r="BG728" s="172">
        <f>IF(N728="zákl. přenesená",J728,0)</f>
        <v>0</v>
      </c>
      <c r="BH728" s="172">
        <f>IF(N728="sníž. přenesená",J728,0)</f>
        <v>0</v>
      </c>
      <c r="BI728" s="172">
        <f>IF(N728="nulová",J728,0)</f>
        <v>0</v>
      </c>
      <c r="BJ728" s="18" t="s">
        <v>26</v>
      </c>
      <c r="BK728" s="172">
        <f>ROUND(I728*H728,2)</f>
        <v>0</v>
      </c>
      <c r="BL728" s="18" t="s">
        <v>255</v>
      </c>
      <c r="BM728" s="18" t="s">
        <v>1091</v>
      </c>
    </row>
    <row r="729" spans="2:47" s="1" customFormat="1" ht="36">
      <c r="B729" s="35"/>
      <c r="D729" s="173" t="s">
        <v>165</v>
      </c>
      <c r="F729" s="174" t="s">
        <v>1081</v>
      </c>
      <c r="I729" s="134"/>
      <c r="L729" s="35"/>
      <c r="M729" s="64"/>
      <c r="N729" s="36"/>
      <c r="O729" s="36"/>
      <c r="P729" s="36"/>
      <c r="Q729" s="36"/>
      <c r="R729" s="36"/>
      <c r="S729" s="36"/>
      <c r="T729" s="65"/>
      <c r="AT729" s="18" t="s">
        <v>165</v>
      </c>
      <c r="AU729" s="18" t="s">
        <v>77</v>
      </c>
    </row>
    <row r="730" spans="2:47" s="1" customFormat="1" ht="24">
      <c r="B730" s="35"/>
      <c r="D730" s="173" t="s">
        <v>379</v>
      </c>
      <c r="F730" s="210" t="s">
        <v>1082</v>
      </c>
      <c r="I730" s="134"/>
      <c r="L730" s="35"/>
      <c r="M730" s="64"/>
      <c r="N730" s="36"/>
      <c r="O730" s="36"/>
      <c r="P730" s="36"/>
      <c r="Q730" s="36"/>
      <c r="R730" s="36"/>
      <c r="S730" s="36"/>
      <c r="T730" s="65"/>
      <c r="AT730" s="18" t="s">
        <v>379</v>
      </c>
      <c r="AU730" s="18" t="s">
        <v>77</v>
      </c>
    </row>
    <row r="731" spans="2:51" s="11" customFormat="1" ht="12">
      <c r="B731" s="175"/>
      <c r="D731" s="176" t="s">
        <v>167</v>
      </c>
      <c r="E731" s="177" t="s">
        <v>19</v>
      </c>
      <c r="F731" s="178" t="s">
        <v>1092</v>
      </c>
      <c r="H731" s="179">
        <v>0.076</v>
      </c>
      <c r="I731" s="180"/>
      <c r="L731" s="175"/>
      <c r="M731" s="181"/>
      <c r="N731" s="182"/>
      <c r="O731" s="182"/>
      <c r="P731" s="182"/>
      <c r="Q731" s="182"/>
      <c r="R731" s="182"/>
      <c r="S731" s="182"/>
      <c r="T731" s="183"/>
      <c r="AT731" s="184" t="s">
        <v>167</v>
      </c>
      <c r="AU731" s="184" t="s">
        <v>77</v>
      </c>
      <c r="AV731" s="11" t="s">
        <v>77</v>
      </c>
      <c r="AW731" s="11" t="s">
        <v>35</v>
      </c>
      <c r="AX731" s="11" t="s">
        <v>26</v>
      </c>
      <c r="AY731" s="184" t="s">
        <v>156</v>
      </c>
    </row>
    <row r="732" spans="2:65" s="1" customFormat="1" ht="20.25" customHeight="1">
      <c r="B732" s="160"/>
      <c r="C732" s="161" t="s">
        <v>1093</v>
      </c>
      <c r="D732" s="161" t="s">
        <v>158</v>
      </c>
      <c r="E732" s="162" t="s">
        <v>1094</v>
      </c>
      <c r="F732" s="163" t="s">
        <v>1095</v>
      </c>
      <c r="G732" s="164" t="s">
        <v>161</v>
      </c>
      <c r="H732" s="165">
        <v>26.72</v>
      </c>
      <c r="I732" s="166"/>
      <c r="J732" s="167">
        <f>ROUND(I732*H732,2)</f>
        <v>0</v>
      </c>
      <c r="K732" s="163" t="s">
        <v>162</v>
      </c>
      <c r="L732" s="35"/>
      <c r="M732" s="168" t="s">
        <v>19</v>
      </c>
      <c r="N732" s="169" t="s">
        <v>42</v>
      </c>
      <c r="O732" s="36"/>
      <c r="P732" s="170">
        <f>O732*H732</f>
        <v>0</v>
      </c>
      <c r="Q732" s="170">
        <v>0.003</v>
      </c>
      <c r="R732" s="170">
        <f>Q732*H732</f>
        <v>0.08016</v>
      </c>
      <c r="S732" s="170">
        <v>0</v>
      </c>
      <c r="T732" s="171">
        <f>S732*H732</f>
        <v>0</v>
      </c>
      <c r="AR732" s="18" t="s">
        <v>255</v>
      </c>
      <c r="AT732" s="18" t="s">
        <v>158</v>
      </c>
      <c r="AU732" s="18" t="s">
        <v>77</v>
      </c>
      <c r="AY732" s="18" t="s">
        <v>156</v>
      </c>
      <c r="BE732" s="172">
        <f>IF(N732="základní",J732,0)</f>
        <v>0</v>
      </c>
      <c r="BF732" s="172">
        <f>IF(N732="snížená",J732,0)</f>
        <v>0</v>
      </c>
      <c r="BG732" s="172">
        <f>IF(N732="zákl. přenesená",J732,0)</f>
        <v>0</v>
      </c>
      <c r="BH732" s="172">
        <f>IF(N732="sníž. přenesená",J732,0)</f>
        <v>0</v>
      </c>
      <c r="BI732" s="172">
        <f>IF(N732="nulová",J732,0)</f>
        <v>0</v>
      </c>
      <c r="BJ732" s="18" t="s">
        <v>26</v>
      </c>
      <c r="BK732" s="172">
        <f>ROUND(I732*H732,2)</f>
        <v>0</v>
      </c>
      <c r="BL732" s="18" t="s">
        <v>255</v>
      </c>
      <c r="BM732" s="18" t="s">
        <v>1096</v>
      </c>
    </row>
    <row r="733" spans="2:47" s="1" customFormat="1" ht="24">
      <c r="B733" s="35"/>
      <c r="D733" s="173" t="s">
        <v>165</v>
      </c>
      <c r="F733" s="174" t="s">
        <v>1097</v>
      </c>
      <c r="I733" s="134"/>
      <c r="L733" s="35"/>
      <c r="M733" s="64"/>
      <c r="N733" s="36"/>
      <c r="O733" s="36"/>
      <c r="P733" s="36"/>
      <c r="Q733" s="36"/>
      <c r="R733" s="36"/>
      <c r="S733" s="36"/>
      <c r="T733" s="65"/>
      <c r="AT733" s="18" t="s">
        <v>165</v>
      </c>
      <c r="AU733" s="18" t="s">
        <v>77</v>
      </c>
    </row>
    <row r="734" spans="2:51" s="11" customFormat="1" ht="12">
      <c r="B734" s="175"/>
      <c r="D734" s="176" t="s">
        <v>167</v>
      </c>
      <c r="E734" s="177" t="s">
        <v>19</v>
      </c>
      <c r="F734" s="178" t="s">
        <v>1098</v>
      </c>
      <c r="H734" s="179">
        <v>26.72</v>
      </c>
      <c r="I734" s="180"/>
      <c r="L734" s="175"/>
      <c r="M734" s="181"/>
      <c r="N734" s="182"/>
      <c r="O734" s="182"/>
      <c r="P734" s="182"/>
      <c r="Q734" s="182"/>
      <c r="R734" s="182"/>
      <c r="S734" s="182"/>
      <c r="T734" s="183"/>
      <c r="AT734" s="184" t="s">
        <v>167</v>
      </c>
      <c r="AU734" s="184" t="s">
        <v>77</v>
      </c>
      <c r="AV734" s="11" t="s">
        <v>77</v>
      </c>
      <c r="AW734" s="11" t="s">
        <v>35</v>
      </c>
      <c r="AX734" s="11" t="s">
        <v>26</v>
      </c>
      <c r="AY734" s="184" t="s">
        <v>156</v>
      </c>
    </row>
    <row r="735" spans="2:65" s="1" customFormat="1" ht="20.25" customHeight="1">
      <c r="B735" s="160"/>
      <c r="C735" s="161" t="s">
        <v>1099</v>
      </c>
      <c r="D735" s="161" t="s">
        <v>158</v>
      </c>
      <c r="E735" s="162" t="s">
        <v>1100</v>
      </c>
      <c r="F735" s="163" t="s">
        <v>1101</v>
      </c>
      <c r="G735" s="164" t="s">
        <v>161</v>
      </c>
      <c r="H735" s="165">
        <v>87.736</v>
      </c>
      <c r="I735" s="166"/>
      <c r="J735" s="167">
        <f>ROUND(I735*H735,2)</f>
        <v>0</v>
      </c>
      <c r="K735" s="163" t="s">
        <v>162</v>
      </c>
      <c r="L735" s="35"/>
      <c r="M735" s="168" t="s">
        <v>19</v>
      </c>
      <c r="N735" s="169" t="s">
        <v>42</v>
      </c>
      <c r="O735" s="36"/>
      <c r="P735" s="170">
        <f>O735*H735</f>
        <v>0</v>
      </c>
      <c r="Q735" s="170">
        <v>0.003</v>
      </c>
      <c r="R735" s="170">
        <f>Q735*H735</f>
        <v>0.263208</v>
      </c>
      <c r="S735" s="170">
        <v>0</v>
      </c>
      <c r="T735" s="171">
        <f>S735*H735</f>
        <v>0</v>
      </c>
      <c r="AR735" s="18" t="s">
        <v>255</v>
      </c>
      <c r="AT735" s="18" t="s">
        <v>158</v>
      </c>
      <c r="AU735" s="18" t="s">
        <v>77</v>
      </c>
      <c r="AY735" s="18" t="s">
        <v>156</v>
      </c>
      <c r="BE735" s="172">
        <f>IF(N735="základní",J735,0)</f>
        <v>0</v>
      </c>
      <c r="BF735" s="172">
        <f>IF(N735="snížená",J735,0)</f>
        <v>0</v>
      </c>
      <c r="BG735" s="172">
        <f>IF(N735="zákl. přenesená",J735,0)</f>
        <v>0</v>
      </c>
      <c r="BH735" s="172">
        <f>IF(N735="sníž. přenesená",J735,0)</f>
        <v>0</v>
      </c>
      <c r="BI735" s="172">
        <f>IF(N735="nulová",J735,0)</f>
        <v>0</v>
      </c>
      <c r="BJ735" s="18" t="s">
        <v>26</v>
      </c>
      <c r="BK735" s="172">
        <f>ROUND(I735*H735,2)</f>
        <v>0</v>
      </c>
      <c r="BL735" s="18" t="s">
        <v>255</v>
      </c>
      <c r="BM735" s="18" t="s">
        <v>1102</v>
      </c>
    </row>
    <row r="736" spans="2:47" s="1" customFormat="1" ht="24">
      <c r="B736" s="35"/>
      <c r="D736" s="173" t="s">
        <v>165</v>
      </c>
      <c r="F736" s="174" t="s">
        <v>1103</v>
      </c>
      <c r="I736" s="134"/>
      <c r="L736" s="35"/>
      <c r="M736" s="64"/>
      <c r="N736" s="36"/>
      <c r="O736" s="36"/>
      <c r="P736" s="36"/>
      <c r="Q736" s="36"/>
      <c r="R736" s="36"/>
      <c r="S736" s="36"/>
      <c r="T736" s="65"/>
      <c r="AT736" s="18" t="s">
        <v>165</v>
      </c>
      <c r="AU736" s="18" t="s">
        <v>77</v>
      </c>
    </row>
    <row r="737" spans="2:51" s="11" customFormat="1" ht="12">
      <c r="B737" s="175"/>
      <c r="D737" s="173" t="s">
        <v>167</v>
      </c>
      <c r="E737" s="184" t="s">
        <v>19</v>
      </c>
      <c r="F737" s="185" t="s">
        <v>1104</v>
      </c>
      <c r="H737" s="186">
        <v>39.218</v>
      </c>
      <c r="I737" s="180"/>
      <c r="L737" s="175"/>
      <c r="M737" s="181"/>
      <c r="N737" s="182"/>
      <c r="O737" s="182"/>
      <c r="P737" s="182"/>
      <c r="Q737" s="182"/>
      <c r="R737" s="182"/>
      <c r="S737" s="182"/>
      <c r="T737" s="183"/>
      <c r="AT737" s="184" t="s">
        <v>167</v>
      </c>
      <c r="AU737" s="184" t="s">
        <v>77</v>
      </c>
      <c r="AV737" s="11" t="s">
        <v>77</v>
      </c>
      <c r="AW737" s="11" t="s">
        <v>35</v>
      </c>
      <c r="AX737" s="11" t="s">
        <v>71</v>
      </c>
      <c r="AY737" s="184" t="s">
        <v>156</v>
      </c>
    </row>
    <row r="738" spans="2:51" s="11" customFormat="1" ht="12">
      <c r="B738" s="175"/>
      <c r="D738" s="173" t="s">
        <v>167</v>
      </c>
      <c r="E738" s="184" t="s">
        <v>19</v>
      </c>
      <c r="F738" s="185" t="s">
        <v>1105</v>
      </c>
      <c r="H738" s="186">
        <v>39.218</v>
      </c>
      <c r="I738" s="180"/>
      <c r="L738" s="175"/>
      <c r="M738" s="181"/>
      <c r="N738" s="182"/>
      <c r="O738" s="182"/>
      <c r="P738" s="182"/>
      <c r="Q738" s="182"/>
      <c r="R738" s="182"/>
      <c r="S738" s="182"/>
      <c r="T738" s="183"/>
      <c r="AT738" s="184" t="s">
        <v>167</v>
      </c>
      <c r="AU738" s="184" t="s">
        <v>77</v>
      </c>
      <c r="AV738" s="11" t="s">
        <v>77</v>
      </c>
      <c r="AW738" s="11" t="s">
        <v>35</v>
      </c>
      <c r="AX738" s="11" t="s">
        <v>71</v>
      </c>
      <c r="AY738" s="184" t="s">
        <v>156</v>
      </c>
    </row>
    <row r="739" spans="2:51" s="11" customFormat="1" ht="12">
      <c r="B739" s="175"/>
      <c r="D739" s="173" t="s">
        <v>167</v>
      </c>
      <c r="E739" s="184" t="s">
        <v>19</v>
      </c>
      <c r="F739" s="185" t="s">
        <v>1106</v>
      </c>
      <c r="H739" s="186">
        <v>9.3</v>
      </c>
      <c r="I739" s="180"/>
      <c r="L739" s="175"/>
      <c r="M739" s="181"/>
      <c r="N739" s="182"/>
      <c r="O739" s="182"/>
      <c r="P739" s="182"/>
      <c r="Q739" s="182"/>
      <c r="R739" s="182"/>
      <c r="S739" s="182"/>
      <c r="T739" s="183"/>
      <c r="AT739" s="184" t="s">
        <v>167</v>
      </c>
      <c r="AU739" s="184" t="s">
        <v>77</v>
      </c>
      <c r="AV739" s="11" t="s">
        <v>77</v>
      </c>
      <c r="AW739" s="11" t="s">
        <v>35</v>
      </c>
      <c r="AX739" s="11" t="s">
        <v>71</v>
      </c>
      <c r="AY739" s="184" t="s">
        <v>156</v>
      </c>
    </row>
    <row r="740" spans="2:51" s="12" customFormat="1" ht="12">
      <c r="B740" s="187"/>
      <c r="D740" s="176" t="s">
        <v>167</v>
      </c>
      <c r="E740" s="188" t="s">
        <v>19</v>
      </c>
      <c r="F740" s="189" t="s">
        <v>182</v>
      </c>
      <c r="H740" s="190">
        <v>87.736</v>
      </c>
      <c r="I740" s="191"/>
      <c r="L740" s="187"/>
      <c r="M740" s="192"/>
      <c r="N740" s="193"/>
      <c r="O740" s="193"/>
      <c r="P740" s="193"/>
      <c r="Q740" s="193"/>
      <c r="R740" s="193"/>
      <c r="S740" s="193"/>
      <c r="T740" s="194"/>
      <c r="AT740" s="195" t="s">
        <v>167</v>
      </c>
      <c r="AU740" s="195" t="s">
        <v>77</v>
      </c>
      <c r="AV740" s="12" t="s">
        <v>163</v>
      </c>
      <c r="AW740" s="12" t="s">
        <v>35</v>
      </c>
      <c r="AX740" s="12" t="s">
        <v>26</v>
      </c>
      <c r="AY740" s="195" t="s">
        <v>156</v>
      </c>
    </row>
    <row r="741" spans="2:65" s="1" customFormat="1" ht="20.25" customHeight="1">
      <c r="B741" s="160"/>
      <c r="C741" s="161" t="s">
        <v>1107</v>
      </c>
      <c r="D741" s="161" t="s">
        <v>158</v>
      </c>
      <c r="E741" s="162" t="s">
        <v>1108</v>
      </c>
      <c r="F741" s="163" t="s">
        <v>1109</v>
      </c>
      <c r="G741" s="164" t="s">
        <v>161</v>
      </c>
      <c r="H741" s="165">
        <v>434.051</v>
      </c>
      <c r="I741" s="166"/>
      <c r="J741" s="167">
        <f>ROUND(I741*H741,2)</f>
        <v>0</v>
      </c>
      <c r="K741" s="163" t="s">
        <v>162</v>
      </c>
      <c r="L741" s="35"/>
      <c r="M741" s="168" t="s">
        <v>19</v>
      </c>
      <c r="N741" s="169" t="s">
        <v>42</v>
      </c>
      <c r="O741" s="36"/>
      <c r="P741" s="170">
        <f>O741*H741</f>
        <v>0</v>
      </c>
      <c r="Q741" s="170">
        <v>0.0004</v>
      </c>
      <c r="R741" s="170">
        <f>Q741*H741</f>
        <v>0.1736204</v>
      </c>
      <c r="S741" s="170">
        <v>0</v>
      </c>
      <c r="T741" s="171">
        <f>S741*H741</f>
        <v>0</v>
      </c>
      <c r="AR741" s="18" t="s">
        <v>255</v>
      </c>
      <c r="AT741" s="18" t="s">
        <v>158</v>
      </c>
      <c r="AU741" s="18" t="s">
        <v>77</v>
      </c>
      <c r="AY741" s="18" t="s">
        <v>156</v>
      </c>
      <c r="BE741" s="172">
        <f>IF(N741="základní",J741,0)</f>
        <v>0</v>
      </c>
      <c r="BF741" s="172">
        <f>IF(N741="snížená",J741,0)</f>
        <v>0</v>
      </c>
      <c r="BG741" s="172">
        <f>IF(N741="zákl. přenesená",J741,0)</f>
        <v>0</v>
      </c>
      <c r="BH741" s="172">
        <f>IF(N741="sníž. přenesená",J741,0)</f>
        <v>0</v>
      </c>
      <c r="BI741" s="172">
        <f>IF(N741="nulová",J741,0)</f>
        <v>0</v>
      </c>
      <c r="BJ741" s="18" t="s">
        <v>26</v>
      </c>
      <c r="BK741" s="172">
        <f>ROUND(I741*H741,2)</f>
        <v>0</v>
      </c>
      <c r="BL741" s="18" t="s">
        <v>255</v>
      </c>
      <c r="BM741" s="18" t="s">
        <v>1110</v>
      </c>
    </row>
    <row r="742" spans="2:47" s="1" customFormat="1" ht="24">
      <c r="B742" s="35"/>
      <c r="D742" s="173" t="s">
        <v>165</v>
      </c>
      <c r="F742" s="174" t="s">
        <v>1111</v>
      </c>
      <c r="I742" s="134"/>
      <c r="L742" s="35"/>
      <c r="M742" s="64"/>
      <c r="N742" s="36"/>
      <c r="O742" s="36"/>
      <c r="P742" s="36"/>
      <c r="Q742" s="36"/>
      <c r="R742" s="36"/>
      <c r="S742" s="36"/>
      <c r="T742" s="65"/>
      <c r="AT742" s="18" t="s">
        <v>165</v>
      </c>
      <c r="AU742" s="18" t="s">
        <v>77</v>
      </c>
    </row>
    <row r="743" spans="2:51" s="11" customFormat="1" ht="24">
      <c r="B743" s="175"/>
      <c r="D743" s="173" t="s">
        <v>167</v>
      </c>
      <c r="E743" s="184" t="s">
        <v>19</v>
      </c>
      <c r="F743" s="185" t="s">
        <v>1074</v>
      </c>
      <c r="H743" s="186">
        <v>47.145</v>
      </c>
      <c r="I743" s="180"/>
      <c r="L743" s="175"/>
      <c r="M743" s="181"/>
      <c r="N743" s="182"/>
      <c r="O743" s="182"/>
      <c r="P743" s="182"/>
      <c r="Q743" s="182"/>
      <c r="R743" s="182"/>
      <c r="S743" s="182"/>
      <c r="T743" s="183"/>
      <c r="AT743" s="184" t="s">
        <v>167</v>
      </c>
      <c r="AU743" s="184" t="s">
        <v>77</v>
      </c>
      <c r="AV743" s="11" t="s">
        <v>77</v>
      </c>
      <c r="AW743" s="11" t="s">
        <v>35</v>
      </c>
      <c r="AX743" s="11" t="s">
        <v>71</v>
      </c>
      <c r="AY743" s="184" t="s">
        <v>156</v>
      </c>
    </row>
    <row r="744" spans="2:51" s="11" customFormat="1" ht="12">
      <c r="B744" s="175"/>
      <c r="D744" s="173" t="s">
        <v>167</v>
      </c>
      <c r="E744" s="184" t="s">
        <v>19</v>
      </c>
      <c r="F744" s="185" t="s">
        <v>716</v>
      </c>
      <c r="H744" s="186">
        <v>352.413</v>
      </c>
      <c r="I744" s="180"/>
      <c r="L744" s="175"/>
      <c r="M744" s="181"/>
      <c r="N744" s="182"/>
      <c r="O744" s="182"/>
      <c r="P744" s="182"/>
      <c r="Q744" s="182"/>
      <c r="R744" s="182"/>
      <c r="S744" s="182"/>
      <c r="T744" s="183"/>
      <c r="AT744" s="184" t="s">
        <v>167</v>
      </c>
      <c r="AU744" s="184" t="s">
        <v>77</v>
      </c>
      <c r="AV744" s="11" t="s">
        <v>77</v>
      </c>
      <c r="AW744" s="11" t="s">
        <v>35</v>
      </c>
      <c r="AX744" s="11" t="s">
        <v>71</v>
      </c>
      <c r="AY744" s="184" t="s">
        <v>156</v>
      </c>
    </row>
    <row r="745" spans="2:51" s="11" customFormat="1" ht="12">
      <c r="B745" s="175"/>
      <c r="D745" s="173" t="s">
        <v>167</v>
      </c>
      <c r="E745" s="184" t="s">
        <v>19</v>
      </c>
      <c r="F745" s="185" t="s">
        <v>717</v>
      </c>
      <c r="H745" s="186">
        <v>34.493</v>
      </c>
      <c r="I745" s="180"/>
      <c r="L745" s="175"/>
      <c r="M745" s="181"/>
      <c r="N745" s="182"/>
      <c r="O745" s="182"/>
      <c r="P745" s="182"/>
      <c r="Q745" s="182"/>
      <c r="R745" s="182"/>
      <c r="S745" s="182"/>
      <c r="T745" s="183"/>
      <c r="AT745" s="184" t="s">
        <v>167</v>
      </c>
      <c r="AU745" s="184" t="s">
        <v>77</v>
      </c>
      <c r="AV745" s="11" t="s">
        <v>77</v>
      </c>
      <c r="AW745" s="11" t="s">
        <v>35</v>
      </c>
      <c r="AX745" s="11" t="s">
        <v>71</v>
      </c>
      <c r="AY745" s="184" t="s">
        <v>156</v>
      </c>
    </row>
    <row r="746" spans="2:51" s="12" customFormat="1" ht="12">
      <c r="B746" s="187"/>
      <c r="D746" s="176" t="s">
        <v>167</v>
      </c>
      <c r="E746" s="188" t="s">
        <v>19</v>
      </c>
      <c r="F746" s="189" t="s">
        <v>182</v>
      </c>
      <c r="H746" s="190">
        <v>434.051</v>
      </c>
      <c r="I746" s="191"/>
      <c r="L746" s="187"/>
      <c r="M746" s="192"/>
      <c r="N746" s="193"/>
      <c r="O746" s="193"/>
      <c r="P746" s="193"/>
      <c r="Q746" s="193"/>
      <c r="R746" s="193"/>
      <c r="S746" s="193"/>
      <c r="T746" s="194"/>
      <c r="AT746" s="195" t="s">
        <v>167</v>
      </c>
      <c r="AU746" s="195" t="s">
        <v>77</v>
      </c>
      <c r="AV746" s="12" t="s">
        <v>163</v>
      </c>
      <c r="AW746" s="12" t="s">
        <v>35</v>
      </c>
      <c r="AX746" s="12" t="s">
        <v>26</v>
      </c>
      <c r="AY746" s="195" t="s">
        <v>156</v>
      </c>
    </row>
    <row r="747" spans="2:65" s="1" customFormat="1" ht="20.25" customHeight="1">
      <c r="B747" s="160"/>
      <c r="C747" s="200" t="s">
        <v>1112</v>
      </c>
      <c r="D747" s="200" t="s">
        <v>256</v>
      </c>
      <c r="E747" s="201" t="s">
        <v>1113</v>
      </c>
      <c r="F747" s="202" t="s">
        <v>1114</v>
      </c>
      <c r="G747" s="203" t="s">
        <v>161</v>
      </c>
      <c r="H747" s="204">
        <v>528.416</v>
      </c>
      <c r="I747" s="205"/>
      <c r="J747" s="206">
        <f>ROUND(I747*H747,2)</f>
        <v>0</v>
      </c>
      <c r="K747" s="202" t="s">
        <v>162</v>
      </c>
      <c r="L747" s="207"/>
      <c r="M747" s="208" t="s">
        <v>19</v>
      </c>
      <c r="N747" s="209" t="s">
        <v>42</v>
      </c>
      <c r="O747" s="36"/>
      <c r="P747" s="170">
        <f>O747*H747</f>
        <v>0</v>
      </c>
      <c r="Q747" s="170">
        <v>0.0035</v>
      </c>
      <c r="R747" s="170">
        <f>Q747*H747</f>
        <v>1.8494560000000002</v>
      </c>
      <c r="S747" s="170">
        <v>0</v>
      </c>
      <c r="T747" s="171">
        <f>S747*H747</f>
        <v>0</v>
      </c>
      <c r="AR747" s="18" t="s">
        <v>367</v>
      </c>
      <c r="AT747" s="18" t="s">
        <v>256</v>
      </c>
      <c r="AU747" s="18" t="s">
        <v>77</v>
      </c>
      <c r="AY747" s="18" t="s">
        <v>156</v>
      </c>
      <c r="BE747" s="172">
        <f>IF(N747="základní",J747,0)</f>
        <v>0</v>
      </c>
      <c r="BF747" s="172">
        <f>IF(N747="snížená",J747,0)</f>
        <v>0</v>
      </c>
      <c r="BG747" s="172">
        <f>IF(N747="zákl. přenesená",J747,0)</f>
        <v>0</v>
      </c>
      <c r="BH747" s="172">
        <f>IF(N747="sníž. přenesená",J747,0)</f>
        <v>0</v>
      </c>
      <c r="BI747" s="172">
        <f>IF(N747="nulová",J747,0)</f>
        <v>0</v>
      </c>
      <c r="BJ747" s="18" t="s">
        <v>26</v>
      </c>
      <c r="BK747" s="172">
        <f>ROUND(I747*H747,2)</f>
        <v>0</v>
      </c>
      <c r="BL747" s="18" t="s">
        <v>255</v>
      </c>
      <c r="BM747" s="18" t="s">
        <v>1115</v>
      </c>
    </row>
    <row r="748" spans="2:47" s="1" customFormat="1" ht="48">
      <c r="B748" s="35"/>
      <c r="D748" s="173" t="s">
        <v>165</v>
      </c>
      <c r="F748" s="174" t="s">
        <v>1116</v>
      </c>
      <c r="I748" s="134"/>
      <c r="L748" s="35"/>
      <c r="M748" s="64"/>
      <c r="N748" s="36"/>
      <c r="O748" s="36"/>
      <c r="P748" s="36"/>
      <c r="Q748" s="36"/>
      <c r="R748" s="36"/>
      <c r="S748" s="36"/>
      <c r="T748" s="65"/>
      <c r="AT748" s="18" t="s">
        <v>165</v>
      </c>
      <c r="AU748" s="18" t="s">
        <v>77</v>
      </c>
    </row>
    <row r="749" spans="2:51" s="11" customFormat="1" ht="12">
      <c r="B749" s="175"/>
      <c r="D749" s="176" t="s">
        <v>167</v>
      </c>
      <c r="E749" s="177" t="s">
        <v>19</v>
      </c>
      <c r="F749" s="178" t="s">
        <v>1117</v>
      </c>
      <c r="H749" s="179">
        <v>528.416</v>
      </c>
      <c r="I749" s="180"/>
      <c r="L749" s="175"/>
      <c r="M749" s="181"/>
      <c r="N749" s="182"/>
      <c r="O749" s="182"/>
      <c r="P749" s="182"/>
      <c r="Q749" s="182"/>
      <c r="R749" s="182"/>
      <c r="S749" s="182"/>
      <c r="T749" s="183"/>
      <c r="AT749" s="184" t="s">
        <v>167</v>
      </c>
      <c r="AU749" s="184" t="s">
        <v>77</v>
      </c>
      <c r="AV749" s="11" t="s">
        <v>77</v>
      </c>
      <c r="AW749" s="11" t="s">
        <v>35</v>
      </c>
      <c r="AX749" s="11" t="s">
        <v>26</v>
      </c>
      <c r="AY749" s="184" t="s">
        <v>156</v>
      </c>
    </row>
    <row r="750" spans="2:65" s="1" customFormat="1" ht="28.5" customHeight="1">
      <c r="B750" s="160"/>
      <c r="C750" s="161" t="s">
        <v>1118</v>
      </c>
      <c r="D750" s="161" t="s">
        <v>158</v>
      </c>
      <c r="E750" s="162" t="s">
        <v>1119</v>
      </c>
      <c r="F750" s="163" t="s">
        <v>1120</v>
      </c>
      <c r="G750" s="164" t="s">
        <v>161</v>
      </c>
      <c r="H750" s="165">
        <v>67.87</v>
      </c>
      <c r="I750" s="166"/>
      <c r="J750" s="167">
        <f>ROUND(I750*H750,2)</f>
        <v>0</v>
      </c>
      <c r="K750" s="163" t="s">
        <v>162</v>
      </c>
      <c r="L750" s="35"/>
      <c r="M750" s="168" t="s">
        <v>19</v>
      </c>
      <c r="N750" s="169" t="s">
        <v>42</v>
      </c>
      <c r="O750" s="36"/>
      <c r="P750" s="170">
        <f>O750*H750</f>
        <v>0</v>
      </c>
      <c r="Q750" s="170">
        <v>0.00084</v>
      </c>
      <c r="R750" s="170">
        <f>Q750*H750</f>
        <v>0.05701080000000001</v>
      </c>
      <c r="S750" s="170">
        <v>0</v>
      </c>
      <c r="T750" s="171">
        <f>S750*H750</f>
        <v>0</v>
      </c>
      <c r="AR750" s="18" t="s">
        <v>255</v>
      </c>
      <c r="AT750" s="18" t="s">
        <v>158</v>
      </c>
      <c r="AU750" s="18" t="s">
        <v>77</v>
      </c>
      <c r="AY750" s="18" t="s">
        <v>156</v>
      </c>
      <c r="BE750" s="172">
        <f>IF(N750="základní",J750,0)</f>
        <v>0</v>
      </c>
      <c r="BF750" s="172">
        <f>IF(N750="snížená",J750,0)</f>
        <v>0</v>
      </c>
      <c r="BG750" s="172">
        <f>IF(N750="zákl. přenesená",J750,0)</f>
        <v>0</v>
      </c>
      <c r="BH750" s="172">
        <f>IF(N750="sníž. přenesená",J750,0)</f>
        <v>0</v>
      </c>
      <c r="BI750" s="172">
        <f>IF(N750="nulová",J750,0)</f>
        <v>0</v>
      </c>
      <c r="BJ750" s="18" t="s">
        <v>26</v>
      </c>
      <c r="BK750" s="172">
        <f>ROUND(I750*H750,2)</f>
        <v>0</v>
      </c>
      <c r="BL750" s="18" t="s">
        <v>255</v>
      </c>
      <c r="BM750" s="18" t="s">
        <v>1121</v>
      </c>
    </row>
    <row r="751" spans="2:47" s="1" customFormat="1" ht="24">
      <c r="B751" s="35"/>
      <c r="D751" s="173" t="s">
        <v>165</v>
      </c>
      <c r="F751" s="174" t="s">
        <v>1122</v>
      </c>
      <c r="I751" s="134"/>
      <c r="L751" s="35"/>
      <c r="M751" s="64"/>
      <c r="N751" s="36"/>
      <c r="O751" s="36"/>
      <c r="P751" s="36"/>
      <c r="Q751" s="36"/>
      <c r="R751" s="36"/>
      <c r="S751" s="36"/>
      <c r="T751" s="65"/>
      <c r="AT751" s="18" t="s">
        <v>165</v>
      </c>
      <c r="AU751" s="18" t="s">
        <v>77</v>
      </c>
    </row>
    <row r="752" spans="2:51" s="11" customFormat="1" ht="24">
      <c r="B752" s="175"/>
      <c r="D752" s="176" t="s">
        <v>167</v>
      </c>
      <c r="E752" s="177" t="s">
        <v>19</v>
      </c>
      <c r="F752" s="178" t="s">
        <v>1123</v>
      </c>
      <c r="H752" s="179">
        <v>67.87</v>
      </c>
      <c r="I752" s="180"/>
      <c r="L752" s="175"/>
      <c r="M752" s="181"/>
      <c r="N752" s="182"/>
      <c r="O752" s="182"/>
      <c r="P752" s="182"/>
      <c r="Q752" s="182"/>
      <c r="R752" s="182"/>
      <c r="S752" s="182"/>
      <c r="T752" s="183"/>
      <c r="AT752" s="184" t="s">
        <v>167</v>
      </c>
      <c r="AU752" s="184" t="s">
        <v>77</v>
      </c>
      <c r="AV752" s="11" t="s">
        <v>77</v>
      </c>
      <c r="AW752" s="11" t="s">
        <v>35</v>
      </c>
      <c r="AX752" s="11" t="s">
        <v>26</v>
      </c>
      <c r="AY752" s="184" t="s">
        <v>156</v>
      </c>
    </row>
    <row r="753" spans="2:65" s="1" customFormat="1" ht="28.5" customHeight="1">
      <c r="B753" s="160"/>
      <c r="C753" s="161" t="s">
        <v>1124</v>
      </c>
      <c r="D753" s="161" t="s">
        <v>158</v>
      </c>
      <c r="E753" s="162" t="s">
        <v>1125</v>
      </c>
      <c r="F753" s="163" t="s">
        <v>1126</v>
      </c>
      <c r="G753" s="164" t="s">
        <v>232</v>
      </c>
      <c r="H753" s="165">
        <v>2.745</v>
      </c>
      <c r="I753" s="166"/>
      <c r="J753" s="167">
        <f>ROUND(I753*H753,2)</f>
        <v>0</v>
      </c>
      <c r="K753" s="163" t="s">
        <v>162</v>
      </c>
      <c r="L753" s="35"/>
      <c r="M753" s="168" t="s">
        <v>19</v>
      </c>
      <c r="N753" s="169" t="s">
        <v>42</v>
      </c>
      <c r="O753" s="36"/>
      <c r="P753" s="170">
        <f>O753*H753</f>
        <v>0</v>
      </c>
      <c r="Q753" s="170">
        <v>0</v>
      </c>
      <c r="R753" s="170">
        <f>Q753*H753</f>
        <v>0</v>
      </c>
      <c r="S753" s="170">
        <v>0</v>
      </c>
      <c r="T753" s="171">
        <f>S753*H753</f>
        <v>0</v>
      </c>
      <c r="AR753" s="18" t="s">
        <v>255</v>
      </c>
      <c r="AT753" s="18" t="s">
        <v>158</v>
      </c>
      <c r="AU753" s="18" t="s">
        <v>77</v>
      </c>
      <c r="AY753" s="18" t="s">
        <v>156</v>
      </c>
      <c r="BE753" s="172">
        <f>IF(N753="základní",J753,0)</f>
        <v>0</v>
      </c>
      <c r="BF753" s="172">
        <f>IF(N753="snížená",J753,0)</f>
        <v>0</v>
      </c>
      <c r="BG753" s="172">
        <f>IF(N753="zákl. přenesená",J753,0)</f>
        <v>0</v>
      </c>
      <c r="BH753" s="172">
        <f>IF(N753="sníž. přenesená",J753,0)</f>
        <v>0</v>
      </c>
      <c r="BI753" s="172">
        <f>IF(N753="nulová",J753,0)</f>
        <v>0</v>
      </c>
      <c r="BJ753" s="18" t="s">
        <v>26</v>
      </c>
      <c r="BK753" s="172">
        <f>ROUND(I753*H753,2)</f>
        <v>0</v>
      </c>
      <c r="BL753" s="18" t="s">
        <v>255</v>
      </c>
      <c r="BM753" s="18" t="s">
        <v>1127</v>
      </c>
    </row>
    <row r="754" spans="2:47" s="1" customFormat="1" ht="36">
      <c r="B754" s="35"/>
      <c r="D754" s="173" t="s">
        <v>165</v>
      </c>
      <c r="F754" s="174" t="s">
        <v>1128</v>
      </c>
      <c r="I754" s="134"/>
      <c r="L754" s="35"/>
      <c r="M754" s="64"/>
      <c r="N754" s="36"/>
      <c r="O754" s="36"/>
      <c r="P754" s="36"/>
      <c r="Q754" s="36"/>
      <c r="R754" s="36"/>
      <c r="S754" s="36"/>
      <c r="T754" s="65"/>
      <c r="AT754" s="18" t="s">
        <v>165</v>
      </c>
      <c r="AU754" s="18" t="s">
        <v>77</v>
      </c>
    </row>
    <row r="755" spans="2:63" s="10" customFormat="1" ht="29.25" customHeight="1">
      <c r="B755" s="146"/>
      <c r="D755" s="157" t="s">
        <v>70</v>
      </c>
      <c r="E755" s="158" t="s">
        <v>1129</v>
      </c>
      <c r="F755" s="158" t="s">
        <v>1130</v>
      </c>
      <c r="I755" s="149"/>
      <c r="J755" s="159">
        <f>BK755</f>
        <v>0</v>
      </c>
      <c r="L755" s="146"/>
      <c r="M755" s="151"/>
      <c r="N755" s="152"/>
      <c r="O755" s="152"/>
      <c r="P755" s="153">
        <f>SUM(P756:P800)</f>
        <v>0</v>
      </c>
      <c r="Q755" s="152"/>
      <c r="R755" s="153">
        <f>SUM(R756:R800)</f>
        <v>0.9759922000000001</v>
      </c>
      <c r="S755" s="152"/>
      <c r="T755" s="154">
        <f>SUM(T756:T800)</f>
        <v>0.12016</v>
      </c>
      <c r="AR755" s="147" t="s">
        <v>77</v>
      </c>
      <c r="AT755" s="155" t="s">
        <v>70</v>
      </c>
      <c r="AU755" s="155" t="s">
        <v>26</v>
      </c>
      <c r="AY755" s="147" t="s">
        <v>156</v>
      </c>
      <c r="BK755" s="156">
        <f>SUM(BK756:BK800)</f>
        <v>0</v>
      </c>
    </row>
    <row r="756" spans="2:65" s="1" customFormat="1" ht="28.5" customHeight="1">
      <c r="B756" s="160"/>
      <c r="C756" s="161" t="s">
        <v>1131</v>
      </c>
      <c r="D756" s="161" t="s">
        <v>158</v>
      </c>
      <c r="E756" s="162" t="s">
        <v>1132</v>
      </c>
      <c r="F756" s="163" t="s">
        <v>1133</v>
      </c>
      <c r="G756" s="164" t="s">
        <v>161</v>
      </c>
      <c r="H756" s="165">
        <v>60.08</v>
      </c>
      <c r="I756" s="166"/>
      <c r="J756" s="167">
        <f>ROUND(I756*H756,2)</f>
        <v>0</v>
      </c>
      <c r="K756" s="163" t="s">
        <v>162</v>
      </c>
      <c r="L756" s="35"/>
      <c r="M756" s="168" t="s">
        <v>19</v>
      </c>
      <c r="N756" s="169" t="s">
        <v>42</v>
      </c>
      <c r="O756" s="36"/>
      <c r="P756" s="170">
        <f>O756*H756</f>
        <v>0</v>
      </c>
      <c r="Q756" s="170">
        <v>0</v>
      </c>
      <c r="R756" s="170">
        <f>Q756*H756</f>
        <v>0</v>
      </c>
      <c r="S756" s="170">
        <v>0.002</v>
      </c>
      <c r="T756" s="171">
        <f>S756*H756</f>
        <v>0.12016</v>
      </c>
      <c r="AR756" s="18" t="s">
        <v>255</v>
      </c>
      <c r="AT756" s="18" t="s">
        <v>158</v>
      </c>
      <c r="AU756" s="18" t="s">
        <v>77</v>
      </c>
      <c r="AY756" s="18" t="s">
        <v>156</v>
      </c>
      <c r="BE756" s="172">
        <f>IF(N756="základní",J756,0)</f>
        <v>0</v>
      </c>
      <c r="BF756" s="172">
        <f>IF(N756="snížená",J756,0)</f>
        <v>0</v>
      </c>
      <c r="BG756" s="172">
        <f>IF(N756="zákl. přenesená",J756,0)</f>
        <v>0</v>
      </c>
      <c r="BH756" s="172">
        <f>IF(N756="sníž. přenesená",J756,0)</f>
        <v>0</v>
      </c>
      <c r="BI756" s="172">
        <f>IF(N756="nulová",J756,0)</f>
        <v>0</v>
      </c>
      <c r="BJ756" s="18" t="s">
        <v>26</v>
      </c>
      <c r="BK756" s="172">
        <f>ROUND(I756*H756,2)</f>
        <v>0</v>
      </c>
      <c r="BL756" s="18" t="s">
        <v>255</v>
      </c>
      <c r="BM756" s="18" t="s">
        <v>1134</v>
      </c>
    </row>
    <row r="757" spans="2:47" s="1" customFormat="1" ht="24">
      <c r="B757" s="35"/>
      <c r="D757" s="173" t="s">
        <v>165</v>
      </c>
      <c r="F757" s="174" t="s">
        <v>1135</v>
      </c>
      <c r="I757" s="134"/>
      <c r="L757" s="35"/>
      <c r="M757" s="64"/>
      <c r="N757" s="36"/>
      <c r="O757" s="36"/>
      <c r="P757" s="36"/>
      <c r="Q757" s="36"/>
      <c r="R757" s="36"/>
      <c r="S757" s="36"/>
      <c r="T757" s="65"/>
      <c r="AT757" s="18" t="s">
        <v>165</v>
      </c>
      <c r="AU757" s="18" t="s">
        <v>77</v>
      </c>
    </row>
    <row r="758" spans="2:51" s="11" customFormat="1" ht="12">
      <c r="B758" s="175"/>
      <c r="D758" s="173" t="s">
        <v>167</v>
      </c>
      <c r="E758" s="184" t="s">
        <v>19</v>
      </c>
      <c r="F758" s="185" t="s">
        <v>1136</v>
      </c>
      <c r="H758" s="186">
        <v>52.28</v>
      </c>
      <c r="I758" s="180"/>
      <c r="L758" s="175"/>
      <c r="M758" s="181"/>
      <c r="N758" s="182"/>
      <c r="O758" s="182"/>
      <c r="P758" s="182"/>
      <c r="Q758" s="182"/>
      <c r="R758" s="182"/>
      <c r="S758" s="182"/>
      <c r="T758" s="183"/>
      <c r="AT758" s="184" t="s">
        <v>167</v>
      </c>
      <c r="AU758" s="184" t="s">
        <v>77</v>
      </c>
      <c r="AV758" s="11" t="s">
        <v>77</v>
      </c>
      <c r="AW758" s="11" t="s">
        <v>35</v>
      </c>
      <c r="AX758" s="11" t="s">
        <v>71</v>
      </c>
      <c r="AY758" s="184" t="s">
        <v>156</v>
      </c>
    </row>
    <row r="759" spans="2:51" s="11" customFormat="1" ht="12">
      <c r="B759" s="175"/>
      <c r="D759" s="173" t="s">
        <v>167</v>
      </c>
      <c r="E759" s="184" t="s">
        <v>19</v>
      </c>
      <c r="F759" s="185" t="s">
        <v>1137</v>
      </c>
      <c r="H759" s="186">
        <v>7.8</v>
      </c>
      <c r="I759" s="180"/>
      <c r="L759" s="175"/>
      <c r="M759" s="181"/>
      <c r="N759" s="182"/>
      <c r="O759" s="182"/>
      <c r="P759" s="182"/>
      <c r="Q759" s="182"/>
      <c r="R759" s="182"/>
      <c r="S759" s="182"/>
      <c r="T759" s="183"/>
      <c r="AT759" s="184" t="s">
        <v>167</v>
      </c>
      <c r="AU759" s="184" t="s">
        <v>77</v>
      </c>
      <c r="AV759" s="11" t="s">
        <v>77</v>
      </c>
      <c r="AW759" s="11" t="s">
        <v>35</v>
      </c>
      <c r="AX759" s="11" t="s">
        <v>71</v>
      </c>
      <c r="AY759" s="184" t="s">
        <v>156</v>
      </c>
    </row>
    <row r="760" spans="2:51" s="12" customFormat="1" ht="12">
      <c r="B760" s="187"/>
      <c r="D760" s="176" t="s">
        <v>167</v>
      </c>
      <c r="E760" s="188" t="s">
        <v>19</v>
      </c>
      <c r="F760" s="189" t="s">
        <v>182</v>
      </c>
      <c r="H760" s="190">
        <v>60.08</v>
      </c>
      <c r="I760" s="191"/>
      <c r="L760" s="187"/>
      <c r="M760" s="192"/>
      <c r="N760" s="193"/>
      <c r="O760" s="193"/>
      <c r="P760" s="193"/>
      <c r="Q760" s="193"/>
      <c r="R760" s="193"/>
      <c r="S760" s="193"/>
      <c r="T760" s="194"/>
      <c r="AT760" s="195" t="s">
        <v>167</v>
      </c>
      <c r="AU760" s="195" t="s">
        <v>77</v>
      </c>
      <c r="AV760" s="12" t="s">
        <v>163</v>
      </c>
      <c r="AW760" s="12" t="s">
        <v>35</v>
      </c>
      <c r="AX760" s="12" t="s">
        <v>26</v>
      </c>
      <c r="AY760" s="195" t="s">
        <v>156</v>
      </c>
    </row>
    <row r="761" spans="2:65" s="1" customFormat="1" ht="20.25" customHeight="1">
      <c r="B761" s="160"/>
      <c r="C761" s="161" t="s">
        <v>1138</v>
      </c>
      <c r="D761" s="161" t="s">
        <v>158</v>
      </c>
      <c r="E761" s="162" t="s">
        <v>1139</v>
      </c>
      <c r="F761" s="163" t="s">
        <v>1140</v>
      </c>
      <c r="G761" s="164" t="s">
        <v>356</v>
      </c>
      <c r="H761" s="165">
        <v>12</v>
      </c>
      <c r="I761" s="166"/>
      <c r="J761" s="167">
        <f>ROUND(I761*H761,2)</f>
        <v>0</v>
      </c>
      <c r="K761" s="163" t="s">
        <v>162</v>
      </c>
      <c r="L761" s="35"/>
      <c r="M761" s="168" t="s">
        <v>19</v>
      </c>
      <c r="N761" s="169" t="s">
        <v>42</v>
      </c>
      <c r="O761" s="36"/>
      <c r="P761" s="170">
        <f>O761*H761</f>
        <v>0</v>
      </c>
      <c r="Q761" s="170">
        <v>0.00045</v>
      </c>
      <c r="R761" s="170">
        <f>Q761*H761</f>
        <v>0.0054</v>
      </c>
      <c r="S761" s="170">
        <v>0</v>
      </c>
      <c r="T761" s="171">
        <f>S761*H761</f>
        <v>0</v>
      </c>
      <c r="AR761" s="18" t="s">
        <v>255</v>
      </c>
      <c r="AT761" s="18" t="s">
        <v>158</v>
      </c>
      <c r="AU761" s="18" t="s">
        <v>77</v>
      </c>
      <c r="AY761" s="18" t="s">
        <v>156</v>
      </c>
      <c r="BE761" s="172">
        <f>IF(N761="základní",J761,0)</f>
        <v>0</v>
      </c>
      <c r="BF761" s="172">
        <f>IF(N761="snížená",J761,0)</f>
        <v>0</v>
      </c>
      <c r="BG761" s="172">
        <f>IF(N761="zákl. přenesená",J761,0)</f>
        <v>0</v>
      </c>
      <c r="BH761" s="172">
        <f>IF(N761="sníž. přenesená",J761,0)</f>
        <v>0</v>
      </c>
      <c r="BI761" s="172">
        <f>IF(N761="nulová",J761,0)</f>
        <v>0</v>
      </c>
      <c r="BJ761" s="18" t="s">
        <v>26</v>
      </c>
      <c r="BK761" s="172">
        <f>ROUND(I761*H761,2)</f>
        <v>0</v>
      </c>
      <c r="BL761" s="18" t="s">
        <v>255</v>
      </c>
      <c r="BM761" s="18" t="s">
        <v>1141</v>
      </c>
    </row>
    <row r="762" spans="2:47" s="1" customFormat="1" ht="24">
      <c r="B762" s="35"/>
      <c r="D762" s="173" t="s">
        <v>165</v>
      </c>
      <c r="F762" s="174" t="s">
        <v>1142</v>
      </c>
      <c r="I762" s="134"/>
      <c r="L762" s="35"/>
      <c r="M762" s="64"/>
      <c r="N762" s="36"/>
      <c r="O762" s="36"/>
      <c r="P762" s="36"/>
      <c r="Q762" s="36"/>
      <c r="R762" s="36"/>
      <c r="S762" s="36"/>
      <c r="T762" s="65"/>
      <c r="AT762" s="18" t="s">
        <v>165</v>
      </c>
      <c r="AU762" s="18" t="s">
        <v>77</v>
      </c>
    </row>
    <row r="763" spans="2:51" s="11" customFormat="1" ht="12">
      <c r="B763" s="175"/>
      <c r="D763" s="176" t="s">
        <v>167</v>
      </c>
      <c r="E763" s="177" t="s">
        <v>19</v>
      </c>
      <c r="F763" s="178" t="s">
        <v>1143</v>
      </c>
      <c r="H763" s="179">
        <v>12</v>
      </c>
      <c r="I763" s="180"/>
      <c r="L763" s="175"/>
      <c r="M763" s="181"/>
      <c r="N763" s="182"/>
      <c r="O763" s="182"/>
      <c r="P763" s="182"/>
      <c r="Q763" s="182"/>
      <c r="R763" s="182"/>
      <c r="S763" s="182"/>
      <c r="T763" s="183"/>
      <c r="AT763" s="184" t="s">
        <v>167</v>
      </c>
      <c r="AU763" s="184" t="s">
        <v>77</v>
      </c>
      <c r="AV763" s="11" t="s">
        <v>77</v>
      </c>
      <c r="AW763" s="11" t="s">
        <v>35</v>
      </c>
      <c r="AX763" s="11" t="s">
        <v>26</v>
      </c>
      <c r="AY763" s="184" t="s">
        <v>156</v>
      </c>
    </row>
    <row r="764" spans="2:65" s="1" customFormat="1" ht="28.5" customHeight="1">
      <c r="B764" s="160"/>
      <c r="C764" s="161" t="s">
        <v>1144</v>
      </c>
      <c r="D764" s="161" t="s">
        <v>158</v>
      </c>
      <c r="E764" s="162" t="s">
        <v>1145</v>
      </c>
      <c r="F764" s="163" t="s">
        <v>1146</v>
      </c>
      <c r="G764" s="164" t="s">
        <v>161</v>
      </c>
      <c r="H764" s="165">
        <v>40.33</v>
      </c>
      <c r="I764" s="166"/>
      <c r="J764" s="167">
        <f>ROUND(I764*H764,2)</f>
        <v>0</v>
      </c>
      <c r="K764" s="163" t="s">
        <v>162</v>
      </c>
      <c r="L764" s="35"/>
      <c r="M764" s="168" t="s">
        <v>19</v>
      </c>
      <c r="N764" s="169" t="s">
        <v>42</v>
      </c>
      <c r="O764" s="36"/>
      <c r="P764" s="170">
        <f>O764*H764</f>
        <v>0</v>
      </c>
      <c r="Q764" s="170">
        <v>0</v>
      </c>
      <c r="R764" s="170">
        <f>Q764*H764</f>
        <v>0</v>
      </c>
      <c r="S764" s="170">
        <v>0</v>
      </c>
      <c r="T764" s="171">
        <f>S764*H764</f>
        <v>0</v>
      </c>
      <c r="AR764" s="18" t="s">
        <v>255</v>
      </c>
      <c r="AT764" s="18" t="s">
        <v>158</v>
      </c>
      <c r="AU764" s="18" t="s">
        <v>77</v>
      </c>
      <c r="AY764" s="18" t="s">
        <v>156</v>
      </c>
      <c r="BE764" s="172">
        <f>IF(N764="základní",J764,0)</f>
        <v>0</v>
      </c>
      <c r="BF764" s="172">
        <f>IF(N764="snížená",J764,0)</f>
        <v>0</v>
      </c>
      <c r="BG764" s="172">
        <f>IF(N764="zákl. přenesená",J764,0)</f>
        <v>0</v>
      </c>
      <c r="BH764" s="172">
        <f>IF(N764="sníž. přenesená",J764,0)</f>
        <v>0</v>
      </c>
      <c r="BI764" s="172">
        <f>IF(N764="nulová",J764,0)</f>
        <v>0</v>
      </c>
      <c r="BJ764" s="18" t="s">
        <v>26</v>
      </c>
      <c r="BK764" s="172">
        <f>ROUND(I764*H764,2)</f>
        <v>0</v>
      </c>
      <c r="BL764" s="18" t="s">
        <v>255</v>
      </c>
      <c r="BM764" s="18" t="s">
        <v>1147</v>
      </c>
    </row>
    <row r="765" spans="2:47" s="1" customFormat="1" ht="24">
      <c r="B765" s="35"/>
      <c r="D765" s="173" t="s">
        <v>165</v>
      </c>
      <c r="F765" s="174" t="s">
        <v>1148</v>
      </c>
      <c r="I765" s="134"/>
      <c r="L765" s="35"/>
      <c r="M765" s="64"/>
      <c r="N765" s="36"/>
      <c r="O765" s="36"/>
      <c r="P765" s="36"/>
      <c r="Q765" s="36"/>
      <c r="R765" s="36"/>
      <c r="S765" s="36"/>
      <c r="T765" s="65"/>
      <c r="AT765" s="18" t="s">
        <v>165</v>
      </c>
      <c r="AU765" s="18" t="s">
        <v>77</v>
      </c>
    </row>
    <row r="766" spans="2:51" s="11" customFormat="1" ht="12">
      <c r="B766" s="175"/>
      <c r="D766" s="176" t="s">
        <v>167</v>
      </c>
      <c r="E766" s="177" t="s">
        <v>19</v>
      </c>
      <c r="F766" s="178" t="s">
        <v>1149</v>
      </c>
      <c r="H766" s="179">
        <v>40.33</v>
      </c>
      <c r="I766" s="180"/>
      <c r="L766" s="175"/>
      <c r="M766" s="181"/>
      <c r="N766" s="182"/>
      <c r="O766" s="182"/>
      <c r="P766" s="182"/>
      <c r="Q766" s="182"/>
      <c r="R766" s="182"/>
      <c r="S766" s="182"/>
      <c r="T766" s="183"/>
      <c r="AT766" s="184" t="s">
        <v>167</v>
      </c>
      <c r="AU766" s="184" t="s">
        <v>77</v>
      </c>
      <c r="AV766" s="11" t="s">
        <v>77</v>
      </c>
      <c r="AW766" s="11" t="s">
        <v>35</v>
      </c>
      <c r="AX766" s="11" t="s">
        <v>26</v>
      </c>
      <c r="AY766" s="184" t="s">
        <v>156</v>
      </c>
    </row>
    <row r="767" spans="2:65" s="1" customFormat="1" ht="20.25" customHeight="1">
      <c r="B767" s="160"/>
      <c r="C767" s="200" t="s">
        <v>1150</v>
      </c>
      <c r="D767" s="200" t="s">
        <v>256</v>
      </c>
      <c r="E767" s="201" t="s">
        <v>1078</v>
      </c>
      <c r="F767" s="202" t="s">
        <v>1079</v>
      </c>
      <c r="G767" s="203" t="s">
        <v>232</v>
      </c>
      <c r="H767" s="204">
        <v>0.012</v>
      </c>
      <c r="I767" s="205"/>
      <c r="J767" s="206">
        <f>ROUND(I767*H767,2)</f>
        <v>0</v>
      </c>
      <c r="K767" s="202" t="s">
        <v>162</v>
      </c>
      <c r="L767" s="207"/>
      <c r="M767" s="208" t="s">
        <v>19</v>
      </c>
      <c r="N767" s="209" t="s">
        <v>42</v>
      </c>
      <c r="O767" s="36"/>
      <c r="P767" s="170">
        <f>O767*H767</f>
        <v>0</v>
      </c>
      <c r="Q767" s="170">
        <v>1</v>
      </c>
      <c r="R767" s="170">
        <f>Q767*H767</f>
        <v>0.012</v>
      </c>
      <c r="S767" s="170">
        <v>0</v>
      </c>
      <c r="T767" s="171">
        <f>S767*H767</f>
        <v>0</v>
      </c>
      <c r="AR767" s="18" t="s">
        <v>367</v>
      </c>
      <c r="AT767" s="18" t="s">
        <v>256</v>
      </c>
      <c r="AU767" s="18" t="s">
        <v>77</v>
      </c>
      <c r="AY767" s="18" t="s">
        <v>156</v>
      </c>
      <c r="BE767" s="172">
        <f>IF(N767="základní",J767,0)</f>
        <v>0</v>
      </c>
      <c r="BF767" s="172">
        <f>IF(N767="snížená",J767,0)</f>
        <v>0</v>
      </c>
      <c r="BG767" s="172">
        <f>IF(N767="zákl. přenesená",J767,0)</f>
        <v>0</v>
      </c>
      <c r="BH767" s="172">
        <f>IF(N767="sníž. přenesená",J767,0)</f>
        <v>0</v>
      </c>
      <c r="BI767" s="172">
        <f>IF(N767="nulová",J767,0)</f>
        <v>0</v>
      </c>
      <c r="BJ767" s="18" t="s">
        <v>26</v>
      </c>
      <c r="BK767" s="172">
        <f>ROUND(I767*H767,2)</f>
        <v>0</v>
      </c>
      <c r="BL767" s="18" t="s">
        <v>255</v>
      </c>
      <c r="BM767" s="18" t="s">
        <v>1151</v>
      </c>
    </row>
    <row r="768" spans="2:47" s="1" customFormat="1" ht="36">
      <c r="B768" s="35"/>
      <c r="D768" s="173" t="s">
        <v>165</v>
      </c>
      <c r="F768" s="174" t="s">
        <v>1081</v>
      </c>
      <c r="I768" s="134"/>
      <c r="L768" s="35"/>
      <c r="M768" s="64"/>
      <c r="N768" s="36"/>
      <c r="O768" s="36"/>
      <c r="P768" s="36"/>
      <c r="Q768" s="36"/>
      <c r="R768" s="36"/>
      <c r="S768" s="36"/>
      <c r="T768" s="65"/>
      <c r="AT768" s="18" t="s">
        <v>165</v>
      </c>
      <c r="AU768" s="18" t="s">
        <v>77</v>
      </c>
    </row>
    <row r="769" spans="2:47" s="1" customFormat="1" ht="24">
      <c r="B769" s="35"/>
      <c r="D769" s="173" t="s">
        <v>379</v>
      </c>
      <c r="F769" s="210" t="s">
        <v>1082</v>
      </c>
      <c r="I769" s="134"/>
      <c r="L769" s="35"/>
      <c r="M769" s="64"/>
      <c r="N769" s="36"/>
      <c r="O769" s="36"/>
      <c r="P769" s="36"/>
      <c r="Q769" s="36"/>
      <c r="R769" s="36"/>
      <c r="S769" s="36"/>
      <c r="T769" s="65"/>
      <c r="AT769" s="18" t="s">
        <v>379</v>
      </c>
      <c r="AU769" s="18" t="s">
        <v>77</v>
      </c>
    </row>
    <row r="770" spans="2:51" s="11" customFormat="1" ht="12">
      <c r="B770" s="175"/>
      <c r="D770" s="176" t="s">
        <v>167</v>
      </c>
      <c r="E770" s="177" t="s">
        <v>19</v>
      </c>
      <c r="F770" s="178" t="s">
        <v>1152</v>
      </c>
      <c r="H770" s="179">
        <v>0.012</v>
      </c>
      <c r="I770" s="180"/>
      <c r="L770" s="175"/>
      <c r="M770" s="181"/>
      <c r="N770" s="182"/>
      <c r="O770" s="182"/>
      <c r="P770" s="182"/>
      <c r="Q770" s="182"/>
      <c r="R770" s="182"/>
      <c r="S770" s="182"/>
      <c r="T770" s="183"/>
      <c r="AT770" s="184" t="s">
        <v>167</v>
      </c>
      <c r="AU770" s="184" t="s">
        <v>77</v>
      </c>
      <c r="AV770" s="11" t="s">
        <v>77</v>
      </c>
      <c r="AW770" s="11" t="s">
        <v>35</v>
      </c>
      <c r="AX770" s="11" t="s">
        <v>26</v>
      </c>
      <c r="AY770" s="184" t="s">
        <v>156</v>
      </c>
    </row>
    <row r="771" spans="2:65" s="1" customFormat="1" ht="28.5" customHeight="1">
      <c r="B771" s="160"/>
      <c r="C771" s="161" t="s">
        <v>1153</v>
      </c>
      <c r="D771" s="161" t="s">
        <v>158</v>
      </c>
      <c r="E771" s="162" t="s">
        <v>1154</v>
      </c>
      <c r="F771" s="163" t="s">
        <v>1155</v>
      </c>
      <c r="G771" s="164" t="s">
        <v>161</v>
      </c>
      <c r="H771" s="165">
        <v>151.89</v>
      </c>
      <c r="I771" s="166"/>
      <c r="J771" s="167">
        <f>ROUND(I771*H771,2)</f>
        <v>0</v>
      </c>
      <c r="K771" s="163" t="s">
        <v>162</v>
      </c>
      <c r="L771" s="35"/>
      <c r="M771" s="168" t="s">
        <v>19</v>
      </c>
      <c r="N771" s="169" t="s">
        <v>42</v>
      </c>
      <c r="O771" s="36"/>
      <c r="P771" s="170">
        <f>O771*H771</f>
        <v>0</v>
      </c>
      <c r="Q771" s="170">
        <v>0.00088</v>
      </c>
      <c r="R771" s="170">
        <f>Q771*H771</f>
        <v>0.13366319999999998</v>
      </c>
      <c r="S771" s="170">
        <v>0</v>
      </c>
      <c r="T771" s="171">
        <f>S771*H771</f>
        <v>0</v>
      </c>
      <c r="AR771" s="18" t="s">
        <v>255</v>
      </c>
      <c r="AT771" s="18" t="s">
        <v>158</v>
      </c>
      <c r="AU771" s="18" t="s">
        <v>77</v>
      </c>
      <c r="AY771" s="18" t="s">
        <v>156</v>
      </c>
      <c r="BE771" s="172">
        <f>IF(N771="základní",J771,0)</f>
        <v>0</v>
      </c>
      <c r="BF771" s="172">
        <f>IF(N771="snížená",J771,0)</f>
        <v>0</v>
      </c>
      <c r="BG771" s="172">
        <f>IF(N771="zákl. přenesená",J771,0)</f>
        <v>0</v>
      </c>
      <c r="BH771" s="172">
        <f>IF(N771="sníž. přenesená",J771,0)</f>
        <v>0</v>
      </c>
      <c r="BI771" s="172">
        <f>IF(N771="nulová",J771,0)</f>
        <v>0</v>
      </c>
      <c r="BJ771" s="18" t="s">
        <v>26</v>
      </c>
      <c r="BK771" s="172">
        <f>ROUND(I771*H771,2)</f>
        <v>0</v>
      </c>
      <c r="BL771" s="18" t="s">
        <v>255</v>
      </c>
      <c r="BM771" s="18" t="s">
        <v>1156</v>
      </c>
    </row>
    <row r="772" spans="2:47" s="1" customFormat="1" ht="24">
      <c r="B772" s="35"/>
      <c r="D772" s="173" t="s">
        <v>165</v>
      </c>
      <c r="F772" s="174" t="s">
        <v>1157</v>
      </c>
      <c r="I772" s="134"/>
      <c r="L772" s="35"/>
      <c r="M772" s="64"/>
      <c r="N772" s="36"/>
      <c r="O772" s="36"/>
      <c r="P772" s="36"/>
      <c r="Q772" s="36"/>
      <c r="R772" s="36"/>
      <c r="S772" s="36"/>
      <c r="T772" s="65"/>
      <c r="AT772" s="18" t="s">
        <v>165</v>
      </c>
      <c r="AU772" s="18" t="s">
        <v>77</v>
      </c>
    </row>
    <row r="773" spans="2:51" s="11" customFormat="1" ht="12">
      <c r="B773" s="175"/>
      <c r="D773" s="173" t="s">
        <v>167</v>
      </c>
      <c r="E773" s="184" t="s">
        <v>19</v>
      </c>
      <c r="F773" s="185" t="s">
        <v>1149</v>
      </c>
      <c r="H773" s="186">
        <v>40.33</v>
      </c>
      <c r="I773" s="180"/>
      <c r="L773" s="175"/>
      <c r="M773" s="181"/>
      <c r="N773" s="182"/>
      <c r="O773" s="182"/>
      <c r="P773" s="182"/>
      <c r="Q773" s="182"/>
      <c r="R773" s="182"/>
      <c r="S773" s="182"/>
      <c r="T773" s="183"/>
      <c r="AT773" s="184" t="s">
        <v>167</v>
      </c>
      <c r="AU773" s="184" t="s">
        <v>77</v>
      </c>
      <c r="AV773" s="11" t="s">
        <v>77</v>
      </c>
      <c r="AW773" s="11" t="s">
        <v>35</v>
      </c>
      <c r="AX773" s="11" t="s">
        <v>71</v>
      </c>
      <c r="AY773" s="184" t="s">
        <v>156</v>
      </c>
    </row>
    <row r="774" spans="2:51" s="11" customFormat="1" ht="12">
      <c r="B774" s="175"/>
      <c r="D774" s="173" t="s">
        <v>167</v>
      </c>
      <c r="E774" s="184" t="s">
        <v>19</v>
      </c>
      <c r="F774" s="185" t="s">
        <v>1158</v>
      </c>
      <c r="H774" s="186">
        <v>104.56</v>
      </c>
      <c r="I774" s="180"/>
      <c r="L774" s="175"/>
      <c r="M774" s="181"/>
      <c r="N774" s="182"/>
      <c r="O774" s="182"/>
      <c r="P774" s="182"/>
      <c r="Q774" s="182"/>
      <c r="R774" s="182"/>
      <c r="S774" s="182"/>
      <c r="T774" s="183"/>
      <c r="AT774" s="184" t="s">
        <v>167</v>
      </c>
      <c r="AU774" s="184" t="s">
        <v>77</v>
      </c>
      <c r="AV774" s="11" t="s">
        <v>77</v>
      </c>
      <c r="AW774" s="11" t="s">
        <v>35</v>
      </c>
      <c r="AX774" s="11" t="s">
        <v>71</v>
      </c>
      <c r="AY774" s="184" t="s">
        <v>156</v>
      </c>
    </row>
    <row r="775" spans="2:51" s="11" customFormat="1" ht="12">
      <c r="B775" s="175"/>
      <c r="D775" s="173" t="s">
        <v>167</v>
      </c>
      <c r="E775" s="184" t="s">
        <v>19</v>
      </c>
      <c r="F775" s="185" t="s">
        <v>1159</v>
      </c>
      <c r="H775" s="186">
        <v>7</v>
      </c>
      <c r="I775" s="180"/>
      <c r="L775" s="175"/>
      <c r="M775" s="181"/>
      <c r="N775" s="182"/>
      <c r="O775" s="182"/>
      <c r="P775" s="182"/>
      <c r="Q775" s="182"/>
      <c r="R775" s="182"/>
      <c r="S775" s="182"/>
      <c r="T775" s="183"/>
      <c r="AT775" s="184" t="s">
        <v>167</v>
      </c>
      <c r="AU775" s="184" t="s">
        <v>77</v>
      </c>
      <c r="AV775" s="11" t="s">
        <v>77</v>
      </c>
      <c r="AW775" s="11" t="s">
        <v>35</v>
      </c>
      <c r="AX775" s="11" t="s">
        <v>71</v>
      </c>
      <c r="AY775" s="184" t="s">
        <v>156</v>
      </c>
    </row>
    <row r="776" spans="2:51" s="12" customFormat="1" ht="12">
      <c r="B776" s="187"/>
      <c r="D776" s="176" t="s">
        <v>167</v>
      </c>
      <c r="E776" s="188" t="s">
        <v>19</v>
      </c>
      <c r="F776" s="189" t="s">
        <v>182</v>
      </c>
      <c r="H776" s="190">
        <v>151.89</v>
      </c>
      <c r="I776" s="191"/>
      <c r="L776" s="187"/>
      <c r="M776" s="192"/>
      <c r="N776" s="193"/>
      <c r="O776" s="193"/>
      <c r="P776" s="193"/>
      <c r="Q776" s="193"/>
      <c r="R776" s="193"/>
      <c r="S776" s="193"/>
      <c r="T776" s="194"/>
      <c r="AT776" s="195" t="s">
        <v>167</v>
      </c>
      <c r="AU776" s="195" t="s">
        <v>77</v>
      </c>
      <c r="AV776" s="12" t="s">
        <v>163</v>
      </c>
      <c r="AW776" s="12" t="s">
        <v>35</v>
      </c>
      <c r="AX776" s="12" t="s">
        <v>26</v>
      </c>
      <c r="AY776" s="195" t="s">
        <v>156</v>
      </c>
    </row>
    <row r="777" spans="2:65" s="1" customFormat="1" ht="20.25" customHeight="1">
      <c r="B777" s="160"/>
      <c r="C777" s="200" t="s">
        <v>1160</v>
      </c>
      <c r="D777" s="200" t="s">
        <v>256</v>
      </c>
      <c r="E777" s="201" t="s">
        <v>1113</v>
      </c>
      <c r="F777" s="202" t="s">
        <v>1114</v>
      </c>
      <c r="G777" s="203" t="s">
        <v>161</v>
      </c>
      <c r="H777" s="204">
        <v>106.502</v>
      </c>
      <c r="I777" s="205"/>
      <c r="J777" s="206">
        <f>ROUND(I777*H777,2)</f>
        <v>0</v>
      </c>
      <c r="K777" s="202" t="s">
        <v>162</v>
      </c>
      <c r="L777" s="207"/>
      <c r="M777" s="208" t="s">
        <v>19</v>
      </c>
      <c r="N777" s="209" t="s">
        <v>42</v>
      </c>
      <c r="O777" s="36"/>
      <c r="P777" s="170">
        <f>O777*H777</f>
        <v>0</v>
      </c>
      <c r="Q777" s="170">
        <v>0.0035</v>
      </c>
      <c r="R777" s="170">
        <f>Q777*H777</f>
        <v>0.372757</v>
      </c>
      <c r="S777" s="170">
        <v>0</v>
      </c>
      <c r="T777" s="171">
        <f>S777*H777</f>
        <v>0</v>
      </c>
      <c r="AR777" s="18" t="s">
        <v>367</v>
      </c>
      <c r="AT777" s="18" t="s">
        <v>256</v>
      </c>
      <c r="AU777" s="18" t="s">
        <v>77</v>
      </c>
      <c r="AY777" s="18" t="s">
        <v>156</v>
      </c>
      <c r="BE777" s="172">
        <f>IF(N777="základní",J777,0)</f>
        <v>0</v>
      </c>
      <c r="BF777" s="172">
        <f>IF(N777="snížená",J777,0)</f>
        <v>0</v>
      </c>
      <c r="BG777" s="172">
        <f>IF(N777="zákl. přenesená",J777,0)</f>
        <v>0</v>
      </c>
      <c r="BH777" s="172">
        <f>IF(N777="sníž. přenesená",J777,0)</f>
        <v>0</v>
      </c>
      <c r="BI777" s="172">
        <f>IF(N777="nulová",J777,0)</f>
        <v>0</v>
      </c>
      <c r="BJ777" s="18" t="s">
        <v>26</v>
      </c>
      <c r="BK777" s="172">
        <f>ROUND(I777*H777,2)</f>
        <v>0</v>
      </c>
      <c r="BL777" s="18" t="s">
        <v>255</v>
      </c>
      <c r="BM777" s="18" t="s">
        <v>1161</v>
      </c>
    </row>
    <row r="778" spans="2:47" s="1" customFormat="1" ht="48">
      <c r="B778" s="35"/>
      <c r="D778" s="173" t="s">
        <v>165</v>
      </c>
      <c r="F778" s="174" t="s">
        <v>1116</v>
      </c>
      <c r="I778" s="134"/>
      <c r="L778" s="35"/>
      <c r="M778" s="64"/>
      <c r="N778" s="36"/>
      <c r="O778" s="36"/>
      <c r="P778" s="36"/>
      <c r="Q778" s="36"/>
      <c r="R778" s="36"/>
      <c r="S778" s="36"/>
      <c r="T778" s="65"/>
      <c r="AT778" s="18" t="s">
        <v>165</v>
      </c>
      <c r="AU778" s="18" t="s">
        <v>77</v>
      </c>
    </row>
    <row r="779" spans="2:51" s="11" customFormat="1" ht="12">
      <c r="B779" s="175"/>
      <c r="D779" s="173" t="s">
        <v>167</v>
      </c>
      <c r="E779" s="184" t="s">
        <v>19</v>
      </c>
      <c r="F779" s="185" t="s">
        <v>1162</v>
      </c>
      <c r="H779" s="186">
        <v>46.38</v>
      </c>
      <c r="I779" s="180"/>
      <c r="L779" s="175"/>
      <c r="M779" s="181"/>
      <c r="N779" s="182"/>
      <c r="O779" s="182"/>
      <c r="P779" s="182"/>
      <c r="Q779" s="182"/>
      <c r="R779" s="182"/>
      <c r="S779" s="182"/>
      <c r="T779" s="183"/>
      <c r="AT779" s="184" t="s">
        <v>167</v>
      </c>
      <c r="AU779" s="184" t="s">
        <v>77</v>
      </c>
      <c r="AV779" s="11" t="s">
        <v>77</v>
      </c>
      <c r="AW779" s="11" t="s">
        <v>35</v>
      </c>
      <c r="AX779" s="11" t="s">
        <v>71</v>
      </c>
      <c r="AY779" s="184" t="s">
        <v>156</v>
      </c>
    </row>
    <row r="780" spans="2:51" s="11" customFormat="1" ht="12">
      <c r="B780" s="175"/>
      <c r="D780" s="173" t="s">
        <v>167</v>
      </c>
      <c r="E780" s="184" t="s">
        <v>19</v>
      </c>
      <c r="F780" s="185" t="s">
        <v>1163</v>
      </c>
      <c r="H780" s="186">
        <v>60.122</v>
      </c>
      <c r="I780" s="180"/>
      <c r="L780" s="175"/>
      <c r="M780" s="181"/>
      <c r="N780" s="182"/>
      <c r="O780" s="182"/>
      <c r="P780" s="182"/>
      <c r="Q780" s="182"/>
      <c r="R780" s="182"/>
      <c r="S780" s="182"/>
      <c r="T780" s="183"/>
      <c r="AT780" s="184" t="s">
        <v>167</v>
      </c>
      <c r="AU780" s="184" t="s">
        <v>77</v>
      </c>
      <c r="AV780" s="11" t="s">
        <v>77</v>
      </c>
      <c r="AW780" s="11" t="s">
        <v>35</v>
      </c>
      <c r="AX780" s="11" t="s">
        <v>71</v>
      </c>
      <c r="AY780" s="184" t="s">
        <v>156</v>
      </c>
    </row>
    <row r="781" spans="2:51" s="12" customFormat="1" ht="12">
      <c r="B781" s="187"/>
      <c r="D781" s="176" t="s">
        <v>167</v>
      </c>
      <c r="E781" s="188" t="s">
        <v>19</v>
      </c>
      <c r="F781" s="189" t="s">
        <v>182</v>
      </c>
      <c r="H781" s="190">
        <v>106.502</v>
      </c>
      <c r="I781" s="191"/>
      <c r="L781" s="187"/>
      <c r="M781" s="192"/>
      <c r="N781" s="193"/>
      <c r="O781" s="193"/>
      <c r="P781" s="193"/>
      <c r="Q781" s="193"/>
      <c r="R781" s="193"/>
      <c r="S781" s="193"/>
      <c r="T781" s="194"/>
      <c r="AT781" s="195" t="s">
        <v>167</v>
      </c>
      <c r="AU781" s="195" t="s">
        <v>77</v>
      </c>
      <c r="AV781" s="12" t="s">
        <v>163</v>
      </c>
      <c r="AW781" s="12" t="s">
        <v>35</v>
      </c>
      <c r="AX781" s="12" t="s">
        <v>26</v>
      </c>
      <c r="AY781" s="195" t="s">
        <v>156</v>
      </c>
    </row>
    <row r="782" spans="2:65" s="1" customFormat="1" ht="20.25" customHeight="1">
      <c r="B782" s="160"/>
      <c r="C782" s="200" t="s">
        <v>1164</v>
      </c>
      <c r="D782" s="200" t="s">
        <v>256</v>
      </c>
      <c r="E782" s="201" t="s">
        <v>1165</v>
      </c>
      <c r="F782" s="202" t="s">
        <v>1166</v>
      </c>
      <c r="G782" s="203" t="s">
        <v>161</v>
      </c>
      <c r="H782" s="204">
        <v>68.172</v>
      </c>
      <c r="I782" s="205"/>
      <c r="J782" s="206">
        <f>ROUND(I782*H782,2)</f>
        <v>0</v>
      </c>
      <c r="K782" s="202" t="s">
        <v>162</v>
      </c>
      <c r="L782" s="207"/>
      <c r="M782" s="208" t="s">
        <v>19</v>
      </c>
      <c r="N782" s="209" t="s">
        <v>42</v>
      </c>
      <c r="O782" s="36"/>
      <c r="P782" s="170">
        <f>O782*H782</f>
        <v>0</v>
      </c>
      <c r="Q782" s="170">
        <v>0.005</v>
      </c>
      <c r="R782" s="170">
        <f>Q782*H782</f>
        <v>0.34086</v>
      </c>
      <c r="S782" s="170">
        <v>0</v>
      </c>
      <c r="T782" s="171">
        <f>S782*H782</f>
        <v>0</v>
      </c>
      <c r="AR782" s="18" t="s">
        <v>367</v>
      </c>
      <c r="AT782" s="18" t="s">
        <v>256</v>
      </c>
      <c r="AU782" s="18" t="s">
        <v>77</v>
      </c>
      <c r="AY782" s="18" t="s">
        <v>156</v>
      </c>
      <c r="BE782" s="172">
        <f>IF(N782="základní",J782,0)</f>
        <v>0</v>
      </c>
      <c r="BF782" s="172">
        <f>IF(N782="snížená",J782,0)</f>
        <v>0</v>
      </c>
      <c r="BG782" s="172">
        <f>IF(N782="zákl. přenesená",J782,0)</f>
        <v>0</v>
      </c>
      <c r="BH782" s="172">
        <f>IF(N782="sníž. přenesená",J782,0)</f>
        <v>0</v>
      </c>
      <c r="BI782" s="172">
        <f>IF(N782="nulová",J782,0)</f>
        <v>0</v>
      </c>
      <c r="BJ782" s="18" t="s">
        <v>26</v>
      </c>
      <c r="BK782" s="172">
        <f>ROUND(I782*H782,2)</f>
        <v>0</v>
      </c>
      <c r="BL782" s="18" t="s">
        <v>255</v>
      </c>
      <c r="BM782" s="18" t="s">
        <v>1167</v>
      </c>
    </row>
    <row r="783" spans="2:47" s="1" customFormat="1" ht="48">
      <c r="B783" s="35"/>
      <c r="D783" s="173" t="s">
        <v>165</v>
      </c>
      <c r="F783" s="174" t="s">
        <v>1168</v>
      </c>
      <c r="I783" s="134"/>
      <c r="L783" s="35"/>
      <c r="M783" s="64"/>
      <c r="N783" s="36"/>
      <c r="O783" s="36"/>
      <c r="P783" s="36"/>
      <c r="Q783" s="36"/>
      <c r="R783" s="36"/>
      <c r="S783" s="36"/>
      <c r="T783" s="65"/>
      <c r="AT783" s="18" t="s">
        <v>165</v>
      </c>
      <c r="AU783" s="18" t="s">
        <v>77</v>
      </c>
    </row>
    <row r="784" spans="2:51" s="11" customFormat="1" ht="12">
      <c r="B784" s="175"/>
      <c r="D784" s="173" t="s">
        <v>167</v>
      </c>
      <c r="E784" s="184" t="s">
        <v>19</v>
      </c>
      <c r="F784" s="185" t="s">
        <v>1163</v>
      </c>
      <c r="H784" s="186">
        <v>60.122</v>
      </c>
      <c r="I784" s="180"/>
      <c r="L784" s="175"/>
      <c r="M784" s="181"/>
      <c r="N784" s="182"/>
      <c r="O784" s="182"/>
      <c r="P784" s="182"/>
      <c r="Q784" s="182"/>
      <c r="R784" s="182"/>
      <c r="S784" s="182"/>
      <c r="T784" s="183"/>
      <c r="AT784" s="184" t="s">
        <v>167</v>
      </c>
      <c r="AU784" s="184" t="s">
        <v>77</v>
      </c>
      <c r="AV784" s="11" t="s">
        <v>77</v>
      </c>
      <c r="AW784" s="11" t="s">
        <v>35</v>
      </c>
      <c r="AX784" s="11" t="s">
        <v>71</v>
      </c>
      <c r="AY784" s="184" t="s">
        <v>156</v>
      </c>
    </row>
    <row r="785" spans="2:51" s="11" customFormat="1" ht="12">
      <c r="B785" s="175"/>
      <c r="D785" s="173" t="s">
        <v>167</v>
      </c>
      <c r="E785" s="184" t="s">
        <v>19</v>
      </c>
      <c r="F785" s="185" t="s">
        <v>1169</v>
      </c>
      <c r="H785" s="186">
        <v>8.05</v>
      </c>
      <c r="I785" s="180"/>
      <c r="L785" s="175"/>
      <c r="M785" s="181"/>
      <c r="N785" s="182"/>
      <c r="O785" s="182"/>
      <c r="P785" s="182"/>
      <c r="Q785" s="182"/>
      <c r="R785" s="182"/>
      <c r="S785" s="182"/>
      <c r="T785" s="183"/>
      <c r="AT785" s="184" t="s">
        <v>167</v>
      </c>
      <c r="AU785" s="184" t="s">
        <v>77</v>
      </c>
      <c r="AV785" s="11" t="s">
        <v>77</v>
      </c>
      <c r="AW785" s="11" t="s">
        <v>35</v>
      </c>
      <c r="AX785" s="11" t="s">
        <v>71</v>
      </c>
      <c r="AY785" s="184" t="s">
        <v>156</v>
      </c>
    </row>
    <row r="786" spans="2:51" s="12" customFormat="1" ht="12">
      <c r="B786" s="187"/>
      <c r="D786" s="176" t="s">
        <v>167</v>
      </c>
      <c r="E786" s="188" t="s">
        <v>19</v>
      </c>
      <c r="F786" s="189" t="s">
        <v>182</v>
      </c>
      <c r="H786" s="190">
        <v>68.172</v>
      </c>
      <c r="I786" s="191"/>
      <c r="L786" s="187"/>
      <c r="M786" s="192"/>
      <c r="N786" s="193"/>
      <c r="O786" s="193"/>
      <c r="P786" s="193"/>
      <c r="Q786" s="193"/>
      <c r="R786" s="193"/>
      <c r="S786" s="193"/>
      <c r="T786" s="194"/>
      <c r="AT786" s="195" t="s">
        <v>167</v>
      </c>
      <c r="AU786" s="195" t="s">
        <v>77</v>
      </c>
      <c r="AV786" s="12" t="s">
        <v>163</v>
      </c>
      <c r="AW786" s="12" t="s">
        <v>35</v>
      </c>
      <c r="AX786" s="12" t="s">
        <v>26</v>
      </c>
      <c r="AY786" s="195" t="s">
        <v>156</v>
      </c>
    </row>
    <row r="787" spans="2:65" s="1" customFormat="1" ht="28.5" customHeight="1">
      <c r="B787" s="160"/>
      <c r="C787" s="161" t="s">
        <v>1170</v>
      </c>
      <c r="D787" s="161" t="s">
        <v>158</v>
      </c>
      <c r="E787" s="162" t="s">
        <v>1171</v>
      </c>
      <c r="F787" s="163" t="s">
        <v>1172</v>
      </c>
      <c r="G787" s="164" t="s">
        <v>161</v>
      </c>
      <c r="H787" s="165">
        <v>40.33</v>
      </c>
      <c r="I787" s="166"/>
      <c r="J787" s="167">
        <f>ROUND(I787*H787,2)</f>
        <v>0</v>
      </c>
      <c r="K787" s="163" t="s">
        <v>162</v>
      </c>
      <c r="L787" s="35"/>
      <c r="M787" s="168" t="s">
        <v>19</v>
      </c>
      <c r="N787" s="169" t="s">
        <v>42</v>
      </c>
      <c r="O787" s="36"/>
      <c r="P787" s="170">
        <f>O787*H787</f>
        <v>0</v>
      </c>
      <c r="Q787" s="170">
        <v>0</v>
      </c>
      <c r="R787" s="170">
        <f>Q787*H787</f>
        <v>0</v>
      </c>
      <c r="S787" s="170">
        <v>0</v>
      </c>
      <c r="T787" s="171">
        <f>S787*H787</f>
        <v>0</v>
      </c>
      <c r="AR787" s="18" t="s">
        <v>255</v>
      </c>
      <c r="AT787" s="18" t="s">
        <v>158</v>
      </c>
      <c r="AU787" s="18" t="s">
        <v>77</v>
      </c>
      <c r="AY787" s="18" t="s">
        <v>156</v>
      </c>
      <c r="BE787" s="172">
        <f>IF(N787="základní",J787,0)</f>
        <v>0</v>
      </c>
      <c r="BF787" s="172">
        <f>IF(N787="snížená",J787,0)</f>
        <v>0</v>
      </c>
      <c r="BG787" s="172">
        <f>IF(N787="zákl. přenesená",J787,0)</f>
        <v>0</v>
      </c>
      <c r="BH787" s="172">
        <f>IF(N787="sníž. přenesená",J787,0)</f>
        <v>0</v>
      </c>
      <c r="BI787" s="172">
        <f>IF(N787="nulová",J787,0)</f>
        <v>0</v>
      </c>
      <c r="BJ787" s="18" t="s">
        <v>26</v>
      </c>
      <c r="BK787" s="172">
        <f>ROUND(I787*H787,2)</f>
        <v>0</v>
      </c>
      <c r="BL787" s="18" t="s">
        <v>255</v>
      </c>
      <c r="BM787" s="18" t="s">
        <v>1173</v>
      </c>
    </row>
    <row r="788" spans="2:47" s="1" customFormat="1" ht="36">
      <c r="B788" s="35"/>
      <c r="D788" s="173" t="s">
        <v>165</v>
      </c>
      <c r="F788" s="174" t="s">
        <v>1174</v>
      </c>
      <c r="I788" s="134"/>
      <c r="L788" s="35"/>
      <c r="M788" s="64"/>
      <c r="N788" s="36"/>
      <c r="O788" s="36"/>
      <c r="P788" s="36"/>
      <c r="Q788" s="36"/>
      <c r="R788" s="36"/>
      <c r="S788" s="36"/>
      <c r="T788" s="65"/>
      <c r="AT788" s="18" t="s">
        <v>165</v>
      </c>
      <c r="AU788" s="18" t="s">
        <v>77</v>
      </c>
    </row>
    <row r="789" spans="2:51" s="11" customFormat="1" ht="12">
      <c r="B789" s="175"/>
      <c r="D789" s="176" t="s">
        <v>167</v>
      </c>
      <c r="E789" s="177" t="s">
        <v>19</v>
      </c>
      <c r="F789" s="178" t="s">
        <v>1149</v>
      </c>
      <c r="H789" s="179">
        <v>40.33</v>
      </c>
      <c r="I789" s="180"/>
      <c r="L789" s="175"/>
      <c r="M789" s="181"/>
      <c r="N789" s="182"/>
      <c r="O789" s="182"/>
      <c r="P789" s="182"/>
      <c r="Q789" s="182"/>
      <c r="R789" s="182"/>
      <c r="S789" s="182"/>
      <c r="T789" s="183"/>
      <c r="AT789" s="184" t="s">
        <v>167</v>
      </c>
      <c r="AU789" s="184" t="s">
        <v>77</v>
      </c>
      <c r="AV789" s="11" t="s">
        <v>77</v>
      </c>
      <c r="AW789" s="11" t="s">
        <v>35</v>
      </c>
      <c r="AX789" s="11" t="s">
        <v>26</v>
      </c>
      <c r="AY789" s="184" t="s">
        <v>156</v>
      </c>
    </row>
    <row r="790" spans="2:65" s="1" customFormat="1" ht="20.25" customHeight="1">
      <c r="B790" s="160"/>
      <c r="C790" s="200" t="s">
        <v>1175</v>
      </c>
      <c r="D790" s="200" t="s">
        <v>256</v>
      </c>
      <c r="E790" s="201" t="s">
        <v>1176</v>
      </c>
      <c r="F790" s="202" t="s">
        <v>1177</v>
      </c>
      <c r="G790" s="203" t="s">
        <v>161</v>
      </c>
      <c r="H790" s="204">
        <v>46.38</v>
      </c>
      <c r="I790" s="205"/>
      <c r="J790" s="206">
        <f>ROUND(I790*H790,2)</f>
        <v>0</v>
      </c>
      <c r="K790" s="202" t="s">
        <v>162</v>
      </c>
      <c r="L790" s="207"/>
      <c r="M790" s="208" t="s">
        <v>19</v>
      </c>
      <c r="N790" s="209" t="s">
        <v>42</v>
      </c>
      <c r="O790" s="36"/>
      <c r="P790" s="170">
        <f>O790*H790</f>
        <v>0</v>
      </c>
      <c r="Q790" s="170">
        <v>0.0019</v>
      </c>
      <c r="R790" s="170">
        <f>Q790*H790</f>
        <v>0.088122</v>
      </c>
      <c r="S790" s="170">
        <v>0</v>
      </c>
      <c r="T790" s="171">
        <f>S790*H790</f>
        <v>0</v>
      </c>
      <c r="AR790" s="18" t="s">
        <v>367</v>
      </c>
      <c r="AT790" s="18" t="s">
        <v>256</v>
      </c>
      <c r="AU790" s="18" t="s">
        <v>77</v>
      </c>
      <c r="AY790" s="18" t="s">
        <v>156</v>
      </c>
      <c r="BE790" s="172">
        <f>IF(N790="základní",J790,0)</f>
        <v>0</v>
      </c>
      <c r="BF790" s="172">
        <f>IF(N790="snížená",J790,0)</f>
        <v>0</v>
      </c>
      <c r="BG790" s="172">
        <f>IF(N790="zákl. přenesená",J790,0)</f>
        <v>0</v>
      </c>
      <c r="BH790" s="172">
        <f>IF(N790="sníž. přenesená",J790,0)</f>
        <v>0</v>
      </c>
      <c r="BI790" s="172">
        <f>IF(N790="nulová",J790,0)</f>
        <v>0</v>
      </c>
      <c r="BJ790" s="18" t="s">
        <v>26</v>
      </c>
      <c r="BK790" s="172">
        <f>ROUND(I790*H790,2)</f>
        <v>0</v>
      </c>
      <c r="BL790" s="18" t="s">
        <v>255</v>
      </c>
      <c r="BM790" s="18" t="s">
        <v>1178</v>
      </c>
    </row>
    <row r="791" spans="2:47" s="1" customFormat="1" ht="36">
      <c r="B791" s="35"/>
      <c r="D791" s="173" t="s">
        <v>165</v>
      </c>
      <c r="F791" s="174" t="s">
        <v>1179</v>
      </c>
      <c r="I791" s="134"/>
      <c r="L791" s="35"/>
      <c r="M791" s="64"/>
      <c r="N791" s="36"/>
      <c r="O791" s="36"/>
      <c r="P791" s="36"/>
      <c r="Q791" s="36"/>
      <c r="R791" s="36"/>
      <c r="S791" s="36"/>
      <c r="T791" s="65"/>
      <c r="AT791" s="18" t="s">
        <v>165</v>
      </c>
      <c r="AU791" s="18" t="s">
        <v>77</v>
      </c>
    </row>
    <row r="792" spans="2:51" s="11" customFormat="1" ht="12">
      <c r="B792" s="175"/>
      <c r="D792" s="176" t="s">
        <v>167</v>
      </c>
      <c r="E792" s="177" t="s">
        <v>19</v>
      </c>
      <c r="F792" s="178" t="s">
        <v>1180</v>
      </c>
      <c r="H792" s="179">
        <v>46.38</v>
      </c>
      <c r="I792" s="180"/>
      <c r="L792" s="175"/>
      <c r="M792" s="181"/>
      <c r="N792" s="182"/>
      <c r="O792" s="182"/>
      <c r="P792" s="182"/>
      <c r="Q792" s="182"/>
      <c r="R792" s="182"/>
      <c r="S792" s="182"/>
      <c r="T792" s="183"/>
      <c r="AT792" s="184" t="s">
        <v>167</v>
      </c>
      <c r="AU792" s="184" t="s">
        <v>77</v>
      </c>
      <c r="AV792" s="11" t="s">
        <v>77</v>
      </c>
      <c r="AW792" s="11" t="s">
        <v>35</v>
      </c>
      <c r="AX792" s="11" t="s">
        <v>26</v>
      </c>
      <c r="AY792" s="184" t="s">
        <v>156</v>
      </c>
    </row>
    <row r="793" spans="2:65" s="1" customFormat="1" ht="20.25" customHeight="1">
      <c r="B793" s="160"/>
      <c r="C793" s="161" t="s">
        <v>1181</v>
      </c>
      <c r="D793" s="161" t="s">
        <v>158</v>
      </c>
      <c r="E793" s="162" t="s">
        <v>1182</v>
      </c>
      <c r="F793" s="163" t="s">
        <v>1183</v>
      </c>
      <c r="G793" s="164" t="s">
        <v>161</v>
      </c>
      <c r="H793" s="165">
        <v>40.33</v>
      </c>
      <c r="I793" s="166"/>
      <c r="J793" s="167">
        <f>ROUND(I793*H793,2)</f>
        <v>0</v>
      </c>
      <c r="K793" s="163" t="s">
        <v>162</v>
      </c>
      <c r="L793" s="35"/>
      <c r="M793" s="168" t="s">
        <v>19</v>
      </c>
      <c r="N793" s="169" t="s">
        <v>42</v>
      </c>
      <c r="O793" s="36"/>
      <c r="P793" s="170">
        <f>O793*H793</f>
        <v>0</v>
      </c>
      <c r="Q793" s="170">
        <v>0</v>
      </c>
      <c r="R793" s="170">
        <f>Q793*H793</f>
        <v>0</v>
      </c>
      <c r="S793" s="170">
        <v>0</v>
      </c>
      <c r="T793" s="171">
        <f>S793*H793</f>
        <v>0</v>
      </c>
      <c r="AR793" s="18" t="s">
        <v>255</v>
      </c>
      <c r="AT793" s="18" t="s">
        <v>158</v>
      </c>
      <c r="AU793" s="18" t="s">
        <v>77</v>
      </c>
      <c r="AY793" s="18" t="s">
        <v>156</v>
      </c>
      <c r="BE793" s="172">
        <f>IF(N793="základní",J793,0)</f>
        <v>0</v>
      </c>
      <c r="BF793" s="172">
        <f>IF(N793="snížená",J793,0)</f>
        <v>0</v>
      </c>
      <c r="BG793" s="172">
        <f>IF(N793="zákl. přenesená",J793,0)</f>
        <v>0</v>
      </c>
      <c r="BH793" s="172">
        <f>IF(N793="sníž. přenesená",J793,0)</f>
        <v>0</v>
      </c>
      <c r="BI793" s="172">
        <f>IF(N793="nulová",J793,0)</f>
        <v>0</v>
      </c>
      <c r="BJ793" s="18" t="s">
        <v>26</v>
      </c>
      <c r="BK793" s="172">
        <f>ROUND(I793*H793,2)</f>
        <v>0</v>
      </c>
      <c r="BL793" s="18" t="s">
        <v>255</v>
      </c>
      <c r="BM793" s="18" t="s">
        <v>1184</v>
      </c>
    </row>
    <row r="794" spans="2:47" s="1" customFormat="1" ht="24">
      <c r="B794" s="35"/>
      <c r="D794" s="173" t="s">
        <v>165</v>
      </c>
      <c r="F794" s="174" t="s">
        <v>1185</v>
      </c>
      <c r="I794" s="134"/>
      <c r="L794" s="35"/>
      <c r="M794" s="64"/>
      <c r="N794" s="36"/>
      <c r="O794" s="36"/>
      <c r="P794" s="36"/>
      <c r="Q794" s="36"/>
      <c r="R794" s="36"/>
      <c r="S794" s="36"/>
      <c r="T794" s="65"/>
      <c r="AT794" s="18" t="s">
        <v>165</v>
      </c>
      <c r="AU794" s="18" t="s">
        <v>77</v>
      </c>
    </row>
    <row r="795" spans="2:51" s="11" customFormat="1" ht="12">
      <c r="B795" s="175"/>
      <c r="D795" s="176" t="s">
        <v>167</v>
      </c>
      <c r="E795" s="177" t="s">
        <v>19</v>
      </c>
      <c r="F795" s="178" t="s">
        <v>1149</v>
      </c>
      <c r="H795" s="179">
        <v>40.33</v>
      </c>
      <c r="I795" s="180"/>
      <c r="L795" s="175"/>
      <c r="M795" s="181"/>
      <c r="N795" s="182"/>
      <c r="O795" s="182"/>
      <c r="P795" s="182"/>
      <c r="Q795" s="182"/>
      <c r="R795" s="182"/>
      <c r="S795" s="182"/>
      <c r="T795" s="183"/>
      <c r="AT795" s="184" t="s">
        <v>167</v>
      </c>
      <c r="AU795" s="184" t="s">
        <v>77</v>
      </c>
      <c r="AV795" s="11" t="s">
        <v>77</v>
      </c>
      <c r="AW795" s="11" t="s">
        <v>35</v>
      </c>
      <c r="AX795" s="11" t="s">
        <v>26</v>
      </c>
      <c r="AY795" s="184" t="s">
        <v>156</v>
      </c>
    </row>
    <row r="796" spans="2:65" s="1" customFormat="1" ht="20.25" customHeight="1">
      <c r="B796" s="160"/>
      <c r="C796" s="200" t="s">
        <v>1186</v>
      </c>
      <c r="D796" s="200" t="s">
        <v>256</v>
      </c>
      <c r="E796" s="201" t="s">
        <v>1187</v>
      </c>
      <c r="F796" s="202" t="s">
        <v>1188</v>
      </c>
      <c r="G796" s="203" t="s">
        <v>161</v>
      </c>
      <c r="H796" s="204">
        <v>46.38</v>
      </c>
      <c r="I796" s="205"/>
      <c r="J796" s="206">
        <f>ROUND(I796*H796,2)</f>
        <v>0</v>
      </c>
      <c r="K796" s="202" t="s">
        <v>19</v>
      </c>
      <c r="L796" s="207"/>
      <c r="M796" s="208" t="s">
        <v>19</v>
      </c>
      <c r="N796" s="209" t="s">
        <v>42</v>
      </c>
      <c r="O796" s="36"/>
      <c r="P796" s="170">
        <f>O796*H796</f>
        <v>0</v>
      </c>
      <c r="Q796" s="170">
        <v>0.0005</v>
      </c>
      <c r="R796" s="170">
        <f>Q796*H796</f>
        <v>0.023190000000000002</v>
      </c>
      <c r="S796" s="170">
        <v>0</v>
      </c>
      <c r="T796" s="171">
        <f>S796*H796</f>
        <v>0</v>
      </c>
      <c r="AR796" s="18" t="s">
        <v>367</v>
      </c>
      <c r="AT796" s="18" t="s">
        <v>256</v>
      </c>
      <c r="AU796" s="18" t="s">
        <v>77</v>
      </c>
      <c r="AY796" s="18" t="s">
        <v>156</v>
      </c>
      <c r="BE796" s="172">
        <f>IF(N796="základní",J796,0)</f>
        <v>0</v>
      </c>
      <c r="BF796" s="172">
        <f>IF(N796="snížená",J796,0)</f>
        <v>0</v>
      </c>
      <c r="BG796" s="172">
        <f>IF(N796="zákl. přenesená",J796,0)</f>
        <v>0</v>
      </c>
      <c r="BH796" s="172">
        <f>IF(N796="sníž. přenesená",J796,0)</f>
        <v>0</v>
      </c>
      <c r="BI796" s="172">
        <f>IF(N796="nulová",J796,0)</f>
        <v>0</v>
      </c>
      <c r="BJ796" s="18" t="s">
        <v>26</v>
      </c>
      <c r="BK796" s="172">
        <f>ROUND(I796*H796,2)</f>
        <v>0</v>
      </c>
      <c r="BL796" s="18" t="s">
        <v>255</v>
      </c>
      <c r="BM796" s="18" t="s">
        <v>1189</v>
      </c>
    </row>
    <row r="797" spans="2:47" s="1" customFormat="1" ht="36">
      <c r="B797" s="35"/>
      <c r="D797" s="173" t="s">
        <v>165</v>
      </c>
      <c r="F797" s="174" t="s">
        <v>260</v>
      </c>
      <c r="I797" s="134"/>
      <c r="L797" s="35"/>
      <c r="M797" s="64"/>
      <c r="N797" s="36"/>
      <c r="O797" s="36"/>
      <c r="P797" s="36"/>
      <c r="Q797" s="36"/>
      <c r="R797" s="36"/>
      <c r="S797" s="36"/>
      <c r="T797" s="65"/>
      <c r="AT797" s="18" t="s">
        <v>165</v>
      </c>
      <c r="AU797" s="18" t="s">
        <v>77</v>
      </c>
    </row>
    <row r="798" spans="2:51" s="11" customFormat="1" ht="12">
      <c r="B798" s="175"/>
      <c r="D798" s="176" t="s">
        <v>167</v>
      </c>
      <c r="E798" s="177" t="s">
        <v>19</v>
      </c>
      <c r="F798" s="178" t="s">
        <v>1180</v>
      </c>
      <c r="H798" s="179">
        <v>46.38</v>
      </c>
      <c r="I798" s="180"/>
      <c r="L798" s="175"/>
      <c r="M798" s="181"/>
      <c r="N798" s="182"/>
      <c r="O798" s="182"/>
      <c r="P798" s="182"/>
      <c r="Q798" s="182"/>
      <c r="R798" s="182"/>
      <c r="S798" s="182"/>
      <c r="T798" s="183"/>
      <c r="AT798" s="184" t="s">
        <v>167</v>
      </c>
      <c r="AU798" s="184" t="s">
        <v>77</v>
      </c>
      <c r="AV798" s="11" t="s">
        <v>77</v>
      </c>
      <c r="AW798" s="11" t="s">
        <v>35</v>
      </c>
      <c r="AX798" s="11" t="s">
        <v>26</v>
      </c>
      <c r="AY798" s="184" t="s">
        <v>156</v>
      </c>
    </row>
    <row r="799" spans="2:65" s="1" customFormat="1" ht="20.25" customHeight="1">
      <c r="B799" s="160"/>
      <c r="C799" s="161" t="s">
        <v>1190</v>
      </c>
      <c r="D799" s="161" t="s">
        <v>158</v>
      </c>
      <c r="E799" s="162" t="s">
        <v>1191</v>
      </c>
      <c r="F799" s="163" t="s">
        <v>1192</v>
      </c>
      <c r="G799" s="164" t="s">
        <v>232</v>
      </c>
      <c r="H799" s="165">
        <v>0.976</v>
      </c>
      <c r="I799" s="166"/>
      <c r="J799" s="167">
        <f>ROUND(I799*H799,2)</f>
        <v>0</v>
      </c>
      <c r="K799" s="163" t="s">
        <v>162</v>
      </c>
      <c r="L799" s="35"/>
      <c r="M799" s="168" t="s">
        <v>19</v>
      </c>
      <c r="N799" s="169" t="s">
        <v>42</v>
      </c>
      <c r="O799" s="36"/>
      <c r="P799" s="170">
        <f>O799*H799</f>
        <v>0</v>
      </c>
      <c r="Q799" s="170">
        <v>0</v>
      </c>
      <c r="R799" s="170">
        <f>Q799*H799</f>
        <v>0</v>
      </c>
      <c r="S799" s="170">
        <v>0</v>
      </c>
      <c r="T799" s="171">
        <f>S799*H799</f>
        <v>0</v>
      </c>
      <c r="AR799" s="18" t="s">
        <v>255</v>
      </c>
      <c r="AT799" s="18" t="s">
        <v>158</v>
      </c>
      <c r="AU799" s="18" t="s">
        <v>77</v>
      </c>
      <c r="AY799" s="18" t="s">
        <v>156</v>
      </c>
      <c r="BE799" s="172">
        <f>IF(N799="základní",J799,0)</f>
        <v>0</v>
      </c>
      <c r="BF799" s="172">
        <f>IF(N799="snížená",J799,0)</f>
        <v>0</v>
      </c>
      <c r="BG799" s="172">
        <f>IF(N799="zákl. přenesená",J799,0)</f>
        <v>0</v>
      </c>
      <c r="BH799" s="172">
        <f>IF(N799="sníž. přenesená",J799,0)</f>
        <v>0</v>
      </c>
      <c r="BI799" s="172">
        <f>IF(N799="nulová",J799,0)</f>
        <v>0</v>
      </c>
      <c r="BJ799" s="18" t="s">
        <v>26</v>
      </c>
      <c r="BK799" s="172">
        <f>ROUND(I799*H799,2)</f>
        <v>0</v>
      </c>
      <c r="BL799" s="18" t="s">
        <v>255</v>
      </c>
      <c r="BM799" s="18" t="s">
        <v>1193</v>
      </c>
    </row>
    <row r="800" spans="2:47" s="1" customFormat="1" ht="36">
      <c r="B800" s="35"/>
      <c r="D800" s="173" t="s">
        <v>165</v>
      </c>
      <c r="F800" s="174" t="s">
        <v>1194</v>
      </c>
      <c r="I800" s="134"/>
      <c r="L800" s="35"/>
      <c r="M800" s="64"/>
      <c r="N800" s="36"/>
      <c r="O800" s="36"/>
      <c r="P800" s="36"/>
      <c r="Q800" s="36"/>
      <c r="R800" s="36"/>
      <c r="S800" s="36"/>
      <c r="T800" s="65"/>
      <c r="AT800" s="18" t="s">
        <v>165</v>
      </c>
      <c r="AU800" s="18" t="s">
        <v>77</v>
      </c>
    </row>
    <row r="801" spans="2:63" s="10" customFormat="1" ht="29.25" customHeight="1">
      <c r="B801" s="146"/>
      <c r="D801" s="157" t="s">
        <v>70</v>
      </c>
      <c r="E801" s="158" t="s">
        <v>1195</v>
      </c>
      <c r="F801" s="158" t="s">
        <v>1196</v>
      </c>
      <c r="I801" s="149"/>
      <c r="J801" s="159">
        <f>BK801</f>
        <v>0</v>
      </c>
      <c r="L801" s="146"/>
      <c r="M801" s="151"/>
      <c r="N801" s="152"/>
      <c r="O801" s="152"/>
      <c r="P801" s="153">
        <f>SUM(P802:P854)</f>
        <v>0</v>
      </c>
      <c r="Q801" s="152"/>
      <c r="R801" s="153">
        <f>SUM(R802:R854)</f>
        <v>1.4837126699999998</v>
      </c>
      <c r="S801" s="152"/>
      <c r="T801" s="154">
        <f>SUM(T802:T854)</f>
        <v>0</v>
      </c>
      <c r="AR801" s="147" t="s">
        <v>77</v>
      </c>
      <c r="AT801" s="155" t="s">
        <v>70</v>
      </c>
      <c r="AU801" s="155" t="s">
        <v>26</v>
      </c>
      <c r="AY801" s="147" t="s">
        <v>156</v>
      </c>
      <c r="BK801" s="156">
        <f>SUM(BK802:BK854)</f>
        <v>0</v>
      </c>
    </row>
    <row r="802" spans="2:65" s="1" customFormat="1" ht="28.5" customHeight="1">
      <c r="B802" s="160"/>
      <c r="C802" s="161" t="s">
        <v>1197</v>
      </c>
      <c r="D802" s="161" t="s">
        <v>158</v>
      </c>
      <c r="E802" s="162" t="s">
        <v>1198</v>
      </c>
      <c r="F802" s="163" t="s">
        <v>1199</v>
      </c>
      <c r="G802" s="164" t="s">
        <v>161</v>
      </c>
      <c r="H802" s="165">
        <v>386.906</v>
      </c>
      <c r="I802" s="166"/>
      <c r="J802" s="167">
        <f>ROUND(I802*H802,2)</f>
        <v>0</v>
      </c>
      <c r="K802" s="163" t="s">
        <v>162</v>
      </c>
      <c r="L802" s="35"/>
      <c r="M802" s="168" t="s">
        <v>19</v>
      </c>
      <c r="N802" s="169" t="s">
        <v>42</v>
      </c>
      <c r="O802" s="36"/>
      <c r="P802" s="170">
        <f>O802*H802</f>
        <v>0</v>
      </c>
      <c r="Q802" s="170">
        <v>0</v>
      </c>
      <c r="R802" s="170">
        <f>Q802*H802</f>
        <v>0</v>
      </c>
      <c r="S802" s="170">
        <v>0</v>
      </c>
      <c r="T802" s="171">
        <f>S802*H802</f>
        <v>0</v>
      </c>
      <c r="AR802" s="18" t="s">
        <v>255</v>
      </c>
      <c r="AT802" s="18" t="s">
        <v>158</v>
      </c>
      <c r="AU802" s="18" t="s">
        <v>77</v>
      </c>
      <c r="AY802" s="18" t="s">
        <v>156</v>
      </c>
      <c r="BE802" s="172">
        <f>IF(N802="základní",J802,0)</f>
        <v>0</v>
      </c>
      <c r="BF802" s="172">
        <f>IF(N802="snížená",J802,0)</f>
        <v>0</v>
      </c>
      <c r="BG802" s="172">
        <f>IF(N802="zákl. přenesená",J802,0)</f>
        <v>0</v>
      </c>
      <c r="BH802" s="172">
        <f>IF(N802="sníž. přenesená",J802,0)</f>
        <v>0</v>
      </c>
      <c r="BI802" s="172">
        <f>IF(N802="nulová",J802,0)</f>
        <v>0</v>
      </c>
      <c r="BJ802" s="18" t="s">
        <v>26</v>
      </c>
      <c r="BK802" s="172">
        <f>ROUND(I802*H802,2)</f>
        <v>0</v>
      </c>
      <c r="BL802" s="18" t="s">
        <v>255</v>
      </c>
      <c r="BM802" s="18" t="s">
        <v>1200</v>
      </c>
    </row>
    <row r="803" spans="2:47" s="1" customFormat="1" ht="24">
      <c r="B803" s="35"/>
      <c r="D803" s="173" t="s">
        <v>165</v>
      </c>
      <c r="F803" s="174" t="s">
        <v>1201</v>
      </c>
      <c r="I803" s="134"/>
      <c r="L803" s="35"/>
      <c r="M803" s="64"/>
      <c r="N803" s="36"/>
      <c r="O803" s="36"/>
      <c r="P803" s="36"/>
      <c r="Q803" s="36"/>
      <c r="R803" s="36"/>
      <c r="S803" s="36"/>
      <c r="T803" s="65"/>
      <c r="AT803" s="18" t="s">
        <v>165</v>
      </c>
      <c r="AU803" s="18" t="s">
        <v>77</v>
      </c>
    </row>
    <row r="804" spans="2:51" s="11" customFormat="1" ht="12">
      <c r="B804" s="175"/>
      <c r="D804" s="173" t="s">
        <v>167</v>
      </c>
      <c r="E804" s="184" t="s">
        <v>19</v>
      </c>
      <c r="F804" s="185" t="s">
        <v>716</v>
      </c>
      <c r="H804" s="186">
        <v>352.413</v>
      </c>
      <c r="I804" s="180"/>
      <c r="L804" s="175"/>
      <c r="M804" s="181"/>
      <c r="N804" s="182"/>
      <c r="O804" s="182"/>
      <c r="P804" s="182"/>
      <c r="Q804" s="182"/>
      <c r="R804" s="182"/>
      <c r="S804" s="182"/>
      <c r="T804" s="183"/>
      <c r="AT804" s="184" t="s">
        <v>167</v>
      </c>
      <c r="AU804" s="184" t="s">
        <v>77</v>
      </c>
      <c r="AV804" s="11" t="s">
        <v>77</v>
      </c>
      <c r="AW804" s="11" t="s">
        <v>35</v>
      </c>
      <c r="AX804" s="11" t="s">
        <v>71</v>
      </c>
      <c r="AY804" s="184" t="s">
        <v>156</v>
      </c>
    </row>
    <row r="805" spans="2:51" s="11" customFormat="1" ht="12">
      <c r="B805" s="175"/>
      <c r="D805" s="173" t="s">
        <v>167</v>
      </c>
      <c r="E805" s="184" t="s">
        <v>19</v>
      </c>
      <c r="F805" s="185" t="s">
        <v>717</v>
      </c>
      <c r="H805" s="186">
        <v>34.493</v>
      </c>
      <c r="I805" s="180"/>
      <c r="L805" s="175"/>
      <c r="M805" s="181"/>
      <c r="N805" s="182"/>
      <c r="O805" s="182"/>
      <c r="P805" s="182"/>
      <c r="Q805" s="182"/>
      <c r="R805" s="182"/>
      <c r="S805" s="182"/>
      <c r="T805" s="183"/>
      <c r="AT805" s="184" t="s">
        <v>167</v>
      </c>
      <c r="AU805" s="184" t="s">
        <v>77</v>
      </c>
      <c r="AV805" s="11" t="s">
        <v>77</v>
      </c>
      <c r="AW805" s="11" t="s">
        <v>35</v>
      </c>
      <c r="AX805" s="11" t="s">
        <v>71</v>
      </c>
      <c r="AY805" s="184" t="s">
        <v>156</v>
      </c>
    </row>
    <row r="806" spans="2:51" s="12" customFormat="1" ht="12">
      <c r="B806" s="187"/>
      <c r="D806" s="176" t="s">
        <v>167</v>
      </c>
      <c r="E806" s="188" t="s">
        <v>19</v>
      </c>
      <c r="F806" s="189" t="s">
        <v>182</v>
      </c>
      <c r="H806" s="190">
        <v>386.906</v>
      </c>
      <c r="I806" s="191"/>
      <c r="L806" s="187"/>
      <c r="M806" s="192"/>
      <c r="N806" s="193"/>
      <c r="O806" s="193"/>
      <c r="P806" s="193"/>
      <c r="Q806" s="193"/>
      <c r="R806" s="193"/>
      <c r="S806" s="193"/>
      <c r="T806" s="194"/>
      <c r="AT806" s="195" t="s">
        <v>167</v>
      </c>
      <c r="AU806" s="195" t="s">
        <v>77</v>
      </c>
      <c r="AV806" s="12" t="s">
        <v>163</v>
      </c>
      <c r="AW806" s="12" t="s">
        <v>35</v>
      </c>
      <c r="AX806" s="12" t="s">
        <v>26</v>
      </c>
      <c r="AY806" s="195" t="s">
        <v>156</v>
      </c>
    </row>
    <row r="807" spans="2:65" s="1" customFormat="1" ht="20.25" customHeight="1">
      <c r="B807" s="160"/>
      <c r="C807" s="200" t="s">
        <v>1202</v>
      </c>
      <c r="D807" s="200" t="s">
        <v>256</v>
      </c>
      <c r="E807" s="201" t="s">
        <v>1203</v>
      </c>
      <c r="F807" s="202" t="s">
        <v>1204</v>
      </c>
      <c r="G807" s="203" t="s">
        <v>161</v>
      </c>
      <c r="H807" s="204">
        <v>394.643</v>
      </c>
      <c r="I807" s="205"/>
      <c r="J807" s="206">
        <f>ROUND(I807*H807,2)</f>
        <v>0</v>
      </c>
      <c r="K807" s="202" t="s">
        <v>162</v>
      </c>
      <c r="L807" s="207"/>
      <c r="M807" s="208" t="s">
        <v>19</v>
      </c>
      <c r="N807" s="209" t="s">
        <v>42</v>
      </c>
      <c r="O807" s="36"/>
      <c r="P807" s="170">
        <f>O807*H807</f>
        <v>0</v>
      </c>
      <c r="Q807" s="170">
        <v>0.001</v>
      </c>
      <c r="R807" s="170">
        <f>Q807*H807</f>
        <v>0.39464299999999997</v>
      </c>
      <c r="S807" s="170">
        <v>0</v>
      </c>
      <c r="T807" s="171">
        <f>S807*H807</f>
        <v>0</v>
      </c>
      <c r="AR807" s="18" t="s">
        <v>367</v>
      </c>
      <c r="AT807" s="18" t="s">
        <v>256</v>
      </c>
      <c r="AU807" s="18" t="s">
        <v>77</v>
      </c>
      <c r="AY807" s="18" t="s">
        <v>156</v>
      </c>
      <c r="BE807" s="172">
        <f>IF(N807="základní",J807,0)</f>
        <v>0</v>
      </c>
      <c r="BF807" s="172">
        <f>IF(N807="snížená",J807,0)</f>
        <v>0</v>
      </c>
      <c r="BG807" s="172">
        <f>IF(N807="zákl. přenesená",J807,0)</f>
        <v>0</v>
      </c>
      <c r="BH807" s="172">
        <f>IF(N807="sníž. přenesená",J807,0)</f>
        <v>0</v>
      </c>
      <c r="BI807" s="172">
        <f>IF(N807="nulová",J807,0)</f>
        <v>0</v>
      </c>
      <c r="BJ807" s="18" t="s">
        <v>26</v>
      </c>
      <c r="BK807" s="172">
        <f>ROUND(I807*H807,2)</f>
        <v>0</v>
      </c>
      <c r="BL807" s="18" t="s">
        <v>255</v>
      </c>
      <c r="BM807" s="18" t="s">
        <v>1205</v>
      </c>
    </row>
    <row r="808" spans="2:47" s="1" customFormat="1" ht="48">
      <c r="B808" s="35"/>
      <c r="D808" s="173" t="s">
        <v>165</v>
      </c>
      <c r="F808" s="174" t="s">
        <v>1206</v>
      </c>
      <c r="I808" s="134"/>
      <c r="L808" s="35"/>
      <c r="M808" s="64"/>
      <c r="N808" s="36"/>
      <c r="O808" s="36"/>
      <c r="P808" s="36"/>
      <c r="Q808" s="36"/>
      <c r="R808" s="36"/>
      <c r="S808" s="36"/>
      <c r="T808" s="65"/>
      <c r="AT808" s="18" t="s">
        <v>165</v>
      </c>
      <c r="AU808" s="18" t="s">
        <v>77</v>
      </c>
    </row>
    <row r="809" spans="2:47" s="1" customFormat="1" ht="24">
      <c r="B809" s="35"/>
      <c r="D809" s="173" t="s">
        <v>379</v>
      </c>
      <c r="F809" s="210" t="s">
        <v>1207</v>
      </c>
      <c r="I809" s="134"/>
      <c r="L809" s="35"/>
      <c r="M809" s="64"/>
      <c r="N809" s="36"/>
      <c r="O809" s="36"/>
      <c r="P809" s="36"/>
      <c r="Q809" s="36"/>
      <c r="R809" s="36"/>
      <c r="S809" s="36"/>
      <c r="T809" s="65"/>
      <c r="AT809" s="18" t="s">
        <v>379</v>
      </c>
      <c r="AU809" s="18" t="s">
        <v>77</v>
      </c>
    </row>
    <row r="810" spans="2:51" s="11" customFormat="1" ht="12">
      <c r="B810" s="175"/>
      <c r="D810" s="173" t="s">
        <v>167</v>
      </c>
      <c r="E810" s="184" t="s">
        <v>19</v>
      </c>
      <c r="F810" s="185" t="s">
        <v>1208</v>
      </c>
      <c r="H810" s="186">
        <v>359.461</v>
      </c>
      <c r="I810" s="180"/>
      <c r="L810" s="175"/>
      <c r="M810" s="181"/>
      <c r="N810" s="182"/>
      <c r="O810" s="182"/>
      <c r="P810" s="182"/>
      <c r="Q810" s="182"/>
      <c r="R810" s="182"/>
      <c r="S810" s="182"/>
      <c r="T810" s="183"/>
      <c r="AT810" s="184" t="s">
        <v>167</v>
      </c>
      <c r="AU810" s="184" t="s">
        <v>77</v>
      </c>
      <c r="AV810" s="11" t="s">
        <v>77</v>
      </c>
      <c r="AW810" s="11" t="s">
        <v>35</v>
      </c>
      <c r="AX810" s="11" t="s">
        <v>71</v>
      </c>
      <c r="AY810" s="184" t="s">
        <v>156</v>
      </c>
    </row>
    <row r="811" spans="2:51" s="11" customFormat="1" ht="12">
      <c r="B811" s="175"/>
      <c r="D811" s="173" t="s">
        <v>167</v>
      </c>
      <c r="E811" s="184" t="s">
        <v>19</v>
      </c>
      <c r="F811" s="185" t="s">
        <v>1209</v>
      </c>
      <c r="H811" s="186">
        <v>35.182</v>
      </c>
      <c r="I811" s="180"/>
      <c r="L811" s="175"/>
      <c r="M811" s="181"/>
      <c r="N811" s="182"/>
      <c r="O811" s="182"/>
      <c r="P811" s="182"/>
      <c r="Q811" s="182"/>
      <c r="R811" s="182"/>
      <c r="S811" s="182"/>
      <c r="T811" s="183"/>
      <c r="AT811" s="184" t="s">
        <v>167</v>
      </c>
      <c r="AU811" s="184" t="s">
        <v>77</v>
      </c>
      <c r="AV811" s="11" t="s">
        <v>77</v>
      </c>
      <c r="AW811" s="11" t="s">
        <v>35</v>
      </c>
      <c r="AX811" s="11" t="s">
        <v>71</v>
      </c>
      <c r="AY811" s="184" t="s">
        <v>156</v>
      </c>
    </row>
    <row r="812" spans="2:51" s="12" customFormat="1" ht="12">
      <c r="B812" s="187"/>
      <c r="D812" s="176" t="s">
        <v>167</v>
      </c>
      <c r="E812" s="188" t="s">
        <v>19</v>
      </c>
      <c r="F812" s="189" t="s">
        <v>182</v>
      </c>
      <c r="H812" s="190">
        <v>394.643</v>
      </c>
      <c r="I812" s="191"/>
      <c r="L812" s="187"/>
      <c r="M812" s="192"/>
      <c r="N812" s="193"/>
      <c r="O812" s="193"/>
      <c r="P812" s="193"/>
      <c r="Q812" s="193"/>
      <c r="R812" s="193"/>
      <c r="S812" s="193"/>
      <c r="T812" s="194"/>
      <c r="AT812" s="195" t="s">
        <v>167</v>
      </c>
      <c r="AU812" s="195" t="s">
        <v>77</v>
      </c>
      <c r="AV812" s="12" t="s">
        <v>163</v>
      </c>
      <c r="AW812" s="12" t="s">
        <v>35</v>
      </c>
      <c r="AX812" s="12" t="s">
        <v>26</v>
      </c>
      <c r="AY812" s="195" t="s">
        <v>156</v>
      </c>
    </row>
    <row r="813" spans="2:65" s="1" customFormat="1" ht="20.25" customHeight="1">
      <c r="B813" s="160"/>
      <c r="C813" s="200" t="s">
        <v>1210</v>
      </c>
      <c r="D813" s="200" t="s">
        <v>256</v>
      </c>
      <c r="E813" s="201" t="s">
        <v>1211</v>
      </c>
      <c r="F813" s="202" t="s">
        <v>1212</v>
      </c>
      <c r="G813" s="203" t="s">
        <v>161</v>
      </c>
      <c r="H813" s="204">
        <v>394.643</v>
      </c>
      <c r="I813" s="205"/>
      <c r="J813" s="206">
        <f>ROUND(I813*H813,2)</f>
        <v>0</v>
      </c>
      <c r="K813" s="202" t="s">
        <v>19</v>
      </c>
      <c r="L813" s="207"/>
      <c r="M813" s="208" t="s">
        <v>19</v>
      </c>
      <c r="N813" s="209" t="s">
        <v>42</v>
      </c>
      <c r="O813" s="36"/>
      <c r="P813" s="170">
        <f>O813*H813</f>
        <v>0</v>
      </c>
      <c r="Q813" s="170">
        <v>0.00175</v>
      </c>
      <c r="R813" s="170">
        <f>Q813*H813</f>
        <v>0.69062525</v>
      </c>
      <c r="S813" s="170">
        <v>0</v>
      </c>
      <c r="T813" s="171">
        <f>S813*H813</f>
        <v>0</v>
      </c>
      <c r="AR813" s="18" t="s">
        <v>367</v>
      </c>
      <c r="AT813" s="18" t="s">
        <v>256</v>
      </c>
      <c r="AU813" s="18" t="s">
        <v>77</v>
      </c>
      <c r="AY813" s="18" t="s">
        <v>156</v>
      </c>
      <c r="BE813" s="172">
        <f>IF(N813="základní",J813,0)</f>
        <v>0</v>
      </c>
      <c r="BF813" s="172">
        <f>IF(N813="snížená",J813,0)</f>
        <v>0</v>
      </c>
      <c r="BG813" s="172">
        <f>IF(N813="zákl. přenesená",J813,0)</f>
        <v>0</v>
      </c>
      <c r="BH813" s="172">
        <f>IF(N813="sníž. přenesená",J813,0)</f>
        <v>0</v>
      </c>
      <c r="BI813" s="172">
        <f>IF(N813="nulová",J813,0)</f>
        <v>0</v>
      </c>
      <c r="BJ813" s="18" t="s">
        <v>26</v>
      </c>
      <c r="BK813" s="172">
        <f>ROUND(I813*H813,2)</f>
        <v>0</v>
      </c>
      <c r="BL813" s="18" t="s">
        <v>255</v>
      </c>
      <c r="BM813" s="18" t="s">
        <v>1213</v>
      </c>
    </row>
    <row r="814" spans="2:47" s="1" customFormat="1" ht="48">
      <c r="B814" s="35"/>
      <c r="D814" s="173" t="s">
        <v>165</v>
      </c>
      <c r="F814" s="174" t="s">
        <v>1214</v>
      </c>
      <c r="I814" s="134"/>
      <c r="L814" s="35"/>
      <c r="M814" s="64"/>
      <c r="N814" s="36"/>
      <c r="O814" s="36"/>
      <c r="P814" s="36"/>
      <c r="Q814" s="36"/>
      <c r="R814" s="36"/>
      <c r="S814" s="36"/>
      <c r="T814" s="65"/>
      <c r="AT814" s="18" t="s">
        <v>165</v>
      </c>
      <c r="AU814" s="18" t="s">
        <v>77</v>
      </c>
    </row>
    <row r="815" spans="2:47" s="1" customFormat="1" ht="24">
      <c r="B815" s="35"/>
      <c r="D815" s="173" t="s">
        <v>379</v>
      </c>
      <c r="F815" s="210" t="s">
        <v>1207</v>
      </c>
      <c r="I815" s="134"/>
      <c r="L815" s="35"/>
      <c r="M815" s="64"/>
      <c r="N815" s="36"/>
      <c r="O815" s="36"/>
      <c r="P815" s="36"/>
      <c r="Q815" s="36"/>
      <c r="R815" s="36"/>
      <c r="S815" s="36"/>
      <c r="T815" s="65"/>
      <c r="AT815" s="18" t="s">
        <v>379</v>
      </c>
      <c r="AU815" s="18" t="s">
        <v>77</v>
      </c>
    </row>
    <row r="816" spans="2:51" s="11" customFormat="1" ht="12">
      <c r="B816" s="175"/>
      <c r="D816" s="173" t="s">
        <v>167</v>
      </c>
      <c r="E816" s="184" t="s">
        <v>19</v>
      </c>
      <c r="F816" s="185" t="s">
        <v>1208</v>
      </c>
      <c r="H816" s="186">
        <v>359.461</v>
      </c>
      <c r="I816" s="180"/>
      <c r="L816" s="175"/>
      <c r="M816" s="181"/>
      <c r="N816" s="182"/>
      <c r="O816" s="182"/>
      <c r="P816" s="182"/>
      <c r="Q816" s="182"/>
      <c r="R816" s="182"/>
      <c r="S816" s="182"/>
      <c r="T816" s="183"/>
      <c r="AT816" s="184" t="s">
        <v>167</v>
      </c>
      <c r="AU816" s="184" t="s">
        <v>77</v>
      </c>
      <c r="AV816" s="11" t="s">
        <v>77</v>
      </c>
      <c r="AW816" s="11" t="s">
        <v>35</v>
      </c>
      <c r="AX816" s="11" t="s">
        <v>71</v>
      </c>
      <c r="AY816" s="184" t="s">
        <v>156</v>
      </c>
    </row>
    <row r="817" spans="2:51" s="11" customFormat="1" ht="12">
      <c r="B817" s="175"/>
      <c r="D817" s="173" t="s">
        <v>167</v>
      </c>
      <c r="E817" s="184" t="s">
        <v>19</v>
      </c>
      <c r="F817" s="185" t="s">
        <v>1209</v>
      </c>
      <c r="H817" s="186">
        <v>35.182</v>
      </c>
      <c r="I817" s="180"/>
      <c r="L817" s="175"/>
      <c r="M817" s="181"/>
      <c r="N817" s="182"/>
      <c r="O817" s="182"/>
      <c r="P817" s="182"/>
      <c r="Q817" s="182"/>
      <c r="R817" s="182"/>
      <c r="S817" s="182"/>
      <c r="T817" s="183"/>
      <c r="AT817" s="184" t="s">
        <v>167</v>
      </c>
      <c r="AU817" s="184" t="s">
        <v>77</v>
      </c>
      <c r="AV817" s="11" t="s">
        <v>77</v>
      </c>
      <c r="AW817" s="11" t="s">
        <v>35</v>
      </c>
      <c r="AX817" s="11" t="s">
        <v>71</v>
      </c>
      <c r="AY817" s="184" t="s">
        <v>156</v>
      </c>
    </row>
    <row r="818" spans="2:51" s="12" customFormat="1" ht="12">
      <c r="B818" s="187"/>
      <c r="D818" s="176" t="s">
        <v>167</v>
      </c>
      <c r="E818" s="188" t="s">
        <v>19</v>
      </c>
      <c r="F818" s="189" t="s">
        <v>182</v>
      </c>
      <c r="H818" s="190">
        <v>394.643</v>
      </c>
      <c r="I818" s="191"/>
      <c r="L818" s="187"/>
      <c r="M818" s="192"/>
      <c r="N818" s="193"/>
      <c r="O818" s="193"/>
      <c r="P818" s="193"/>
      <c r="Q818" s="193"/>
      <c r="R818" s="193"/>
      <c r="S818" s="193"/>
      <c r="T818" s="194"/>
      <c r="AT818" s="195" t="s">
        <v>167</v>
      </c>
      <c r="AU818" s="195" t="s">
        <v>77</v>
      </c>
      <c r="AV818" s="12" t="s">
        <v>163</v>
      </c>
      <c r="AW818" s="12" t="s">
        <v>35</v>
      </c>
      <c r="AX818" s="12" t="s">
        <v>26</v>
      </c>
      <c r="AY818" s="195" t="s">
        <v>156</v>
      </c>
    </row>
    <row r="819" spans="2:65" s="1" customFormat="1" ht="28.5" customHeight="1">
      <c r="B819" s="160"/>
      <c r="C819" s="161" t="s">
        <v>1215</v>
      </c>
      <c r="D819" s="161" t="s">
        <v>158</v>
      </c>
      <c r="E819" s="162" t="s">
        <v>1216</v>
      </c>
      <c r="F819" s="163" t="s">
        <v>1217</v>
      </c>
      <c r="G819" s="164" t="s">
        <v>161</v>
      </c>
      <c r="H819" s="165">
        <v>9.12</v>
      </c>
      <c r="I819" s="166"/>
      <c r="J819" s="167">
        <f>ROUND(I819*H819,2)</f>
        <v>0</v>
      </c>
      <c r="K819" s="163" t="s">
        <v>162</v>
      </c>
      <c r="L819" s="35"/>
      <c r="M819" s="168" t="s">
        <v>19</v>
      </c>
      <c r="N819" s="169" t="s">
        <v>42</v>
      </c>
      <c r="O819" s="36"/>
      <c r="P819" s="170">
        <f>O819*H819</f>
        <v>0</v>
      </c>
      <c r="Q819" s="170">
        <v>0.006</v>
      </c>
      <c r="R819" s="170">
        <f>Q819*H819</f>
        <v>0.05472</v>
      </c>
      <c r="S819" s="170">
        <v>0</v>
      </c>
      <c r="T819" s="171">
        <f>S819*H819</f>
        <v>0</v>
      </c>
      <c r="AR819" s="18" t="s">
        <v>255</v>
      </c>
      <c r="AT819" s="18" t="s">
        <v>158</v>
      </c>
      <c r="AU819" s="18" t="s">
        <v>77</v>
      </c>
      <c r="AY819" s="18" t="s">
        <v>156</v>
      </c>
      <c r="BE819" s="172">
        <f>IF(N819="základní",J819,0)</f>
        <v>0</v>
      </c>
      <c r="BF819" s="172">
        <f>IF(N819="snížená",J819,0)</f>
        <v>0</v>
      </c>
      <c r="BG819" s="172">
        <f>IF(N819="zákl. přenesená",J819,0)</f>
        <v>0</v>
      </c>
      <c r="BH819" s="172">
        <f>IF(N819="sníž. přenesená",J819,0)</f>
        <v>0</v>
      </c>
      <c r="BI819" s="172">
        <f>IF(N819="nulová",J819,0)</f>
        <v>0</v>
      </c>
      <c r="BJ819" s="18" t="s">
        <v>26</v>
      </c>
      <c r="BK819" s="172">
        <f>ROUND(I819*H819,2)</f>
        <v>0</v>
      </c>
      <c r="BL819" s="18" t="s">
        <v>255</v>
      </c>
      <c r="BM819" s="18" t="s">
        <v>1218</v>
      </c>
    </row>
    <row r="820" spans="2:47" s="1" customFormat="1" ht="24">
      <c r="B820" s="35"/>
      <c r="D820" s="173" t="s">
        <v>165</v>
      </c>
      <c r="F820" s="174" t="s">
        <v>1219</v>
      </c>
      <c r="I820" s="134"/>
      <c r="L820" s="35"/>
      <c r="M820" s="64"/>
      <c r="N820" s="36"/>
      <c r="O820" s="36"/>
      <c r="P820" s="36"/>
      <c r="Q820" s="36"/>
      <c r="R820" s="36"/>
      <c r="S820" s="36"/>
      <c r="T820" s="65"/>
      <c r="AT820" s="18" t="s">
        <v>165</v>
      </c>
      <c r="AU820" s="18" t="s">
        <v>77</v>
      </c>
    </row>
    <row r="821" spans="2:51" s="11" customFormat="1" ht="12">
      <c r="B821" s="175"/>
      <c r="D821" s="176" t="s">
        <v>167</v>
      </c>
      <c r="E821" s="177" t="s">
        <v>19</v>
      </c>
      <c r="F821" s="178" t="s">
        <v>1220</v>
      </c>
      <c r="H821" s="179">
        <v>9.12</v>
      </c>
      <c r="I821" s="180"/>
      <c r="L821" s="175"/>
      <c r="M821" s="181"/>
      <c r="N821" s="182"/>
      <c r="O821" s="182"/>
      <c r="P821" s="182"/>
      <c r="Q821" s="182"/>
      <c r="R821" s="182"/>
      <c r="S821" s="182"/>
      <c r="T821" s="183"/>
      <c r="AT821" s="184" t="s">
        <v>167</v>
      </c>
      <c r="AU821" s="184" t="s">
        <v>77</v>
      </c>
      <c r="AV821" s="11" t="s">
        <v>77</v>
      </c>
      <c r="AW821" s="11" t="s">
        <v>35</v>
      </c>
      <c r="AX821" s="11" t="s">
        <v>26</v>
      </c>
      <c r="AY821" s="184" t="s">
        <v>156</v>
      </c>
    </row>
    <row r="822" spans="2:65" s="1" customFormat="1" ht="20.25" customHeight="1">
      <c r="B822" s="160"/>
      <c r="C822" s="200" t="s">
        <v>1221</v>
      </c>
      <c r="D822" s="200" t="s">
        <v>256</v>
      </c>
      <c r="E822" s="201" t="s">
        <v>1222</v>
      </c>
      <c r="F822" s="202" t="s">
        <v>1223</v>
      </c>
      <c r="G822" s="203" t="s">
        <v>161</v>
      </c>
      <c r="H822" s="204">
        <v>9.302</v>
      </c>
      <c r="I822" s="205"/>
      <c r="J822" s="206">
        <f>ROUND(I822*H822,2)</f>
        <v>0</v>
      </c>
      <c r="K822" s="202" t="s">
        <v>162</v>
      </c>
      <c r="L822" s="207"/>
      <c r="M822" s="208" t="s">
        <v>19</v>
      </c>
      <c r="N822" s="209" t="s">
        <v>42</v>
      </c>
      <c r="O822" s="36"/>
      <c r="P822" s="170">
        <f>O822*H822</f>
        <v>0</v>
      </c>
      <c r="Q822" s="170">
        <v>0.0028</v>
      </c>
      <c r="R822" s="170">
        <f>Q822*H822</f>
        <v>0.0260456</v>
      </c>
      <c r="S822" s="170">
        <v>0</v>
      </c>
      <c r="T822" s="171">
        <f>S822*H822</f>
        <v>0</v>
      </c>
      <c r="AR822" s="18" t="s">
        <v>367</v>
      </c>
      <c r="AT822" s="18" t="s">
        <v>256</v>
      </c>
      <c r="AU822" s="18" t="s">
        <v>77</v>
      </c>
      <c r="AY822" s="18" t="s">
        <v>156</v>
      </c>
      <c r="BE822" s="172">
        <f>IF(N822="základní",J822,0)</f>
        <v>0</v>
      </c>
      <c r="BF822" s="172">
        <f>IF(N822="snížená",J822,0)</f>
        <v>0</v>
      </c>
      <c r="BG822" s="172">
        <f>IF(N822="zákl. přenesená",J822,0)</f>
        <v>0</v>
      </c>
      <c r="BH822" s="172">
        <f>IF(N822="sníž. přenesená",J822,0)</f>
        <v>0</v>
      </c>
      <c r="BI822" s="172">
        <f>IF(N822="nulová",J822,0)</f>
        <v>0</v>
      </c>
      <c r="BJ822" s="18" t="s">
        <v>26</v>
      </c>
      <c r="BK822" s="172">
        <f>ROUND(I822*H822,2)</f>
        <v>0</v>
      </c>
      <c r="BL822" s="18" t="s">
        <v>255</v>
      </c>
      <c r="BM822" s="18" t="s">
        <v>1224</v>
      </c>
    </row>
    <row r="823" spans="2:47" s="1" customFormat="1" ht="60">
      <c r="B823" s="35"/>
      <c r="D823" s="173" t="s">
        <v>165</v>
      </c>
      <c r="F823" s="174" t="s">
        <v>1225</v>
      </c>
      <c r="I823" s="134"/>
      <c r="L823" s="35"/>
      <c r="M823" s="64"/>
      <c r="N823" s="36"/>
      <c r="O823" s="36"/>
      <c r="P823" s="36"/>
      <c r="Q823" s="36"/>
      <c r="R823" s="36"/>
      <c r="S823" s="36"/>
      <c r="T823" s="65"/>
      <c r="AT823" s="18" t="s">
        <v>165</v>
      </c>
      <c r="AU823" s="18" t="s">
        <v>77</v>
      </c>
    </row>
    <row r="824" spans="2:47" s="1" customFormat="1" ht="24">
      <c r="B824" s="35"/>
      <c r="D824" s="173" t="s">
        <v>379</v>
      </c>
      <c r="F824" s="210" t="s">
        <v>1226</v>
      </c>
      <c r="I824" s="134"/>
      <c r="L824" s="35"/>
      <c r="M824" s="64"/>
      <c r="N824" s="36"/>
      <c r="O824" s="36"/>
      <c r="P824" s="36"/>
      <c r="Q824" s="36"/>
      <c r="R824" s="36"/>
      <c r="S824" s="36"/>
      <c r="T824" s="65"/>
      <c r="AT824" s="18" t="s">
        <v>379</v>
      </c>
      <c r="AU824" s="18" t="s">
        <v>77</v>
      </c>
    </row>
    <row r="825" spans="2:51" s="11" customFormat="1" ht="12">
      <c r="B825" s="175"/>
      <c r="D825" s="176" t="s">
        <v>167</v>
      </c>
      <c r="E825" s="177" t="s">
        <v>19</v>
      </c>
      <c r="F825" s="178" t="s">
        <v>1227</v>
      </c>
      <c r="H825" s="179">
        <v>9.302</v>
      </c>
      <c r="I825" s="180"/>
      <c r="L825" s="175"/>
      <c r="M825" s="181"/>
      <c r="N825" s="182"/>
      <c r="O825" s="182"/>
      <c r="P825" s="182"/>
      <c r="Q825" s="182"/>
      <c r="R825" s="182"/>
      <c r="S825" s="182"/>
      <c r="T825" s="183"/>
      <c r="AT825" s="184" t="s">
        <v>167</v>
      </c>
      <c r="AU825" s="184" t="s">
        <v>77</v>
      </c>
      <c r="AV825" s="11" t="s">
        <v>77</v>
      </c>
      <c r="AW825" s="11" t="s">
        <v>35</v>
      </c>
      <c r="AX825" s="11" t="s">
        <v>26</v>
      </c>
      <c r="AY825" s="184" t="s">
        <v>156</v>
      </c>
    </row>
    <row r="826" spans="2:65" s="1" customFormat="1" ht="28.5" customHeight="1">
      <c r="B826" s="160"/>
      <c r="C826" s="161" t="s">
        <v>1228</v>
      </c>
      <c r="D826" s="161" t="s">
        <v>158</v>
      </c>
      <c r="E826" s="162" t="s">
        <v>1229</v>
      </c>
      <c r="F826" s="163" t="s">
        <v>1230</v>
      </c>
      <c r="G826" s="164" t="s">
        <v>161</v>
      </c>
      <c r="H826" s="165">
        <v>5.93</v>
      </c>
      <c r="I826" s="166"/>
      <c r="J826" s="167">
        <f>ROUND(I826*H826,2)</f>
        <v>0</v>
      </c>
      <c r="K826" s="163" t="s">
        <v>162</v>
      </c>
      <c r="L826" s="35"/>
      <c r="M826" s="168" t="s">
        <v>19</v>
      </c>
      <c r="N826" s="169" t="s">
        <v>42</v>
      </c>
      <c r="O826" s="36"/>
      <c r="P826" s="170">
        <f>O826*H826</f>
        <v>0</v>
      </c>
      <c r="Q826" s="170">
        <v>0.00116</v>
      </c>
      <c r="R826" s="170">
        <f>Q826*H826</f>
        <v>0.0068788</v>
      </c>
      <c r="S826" s="170">
        <v>0</v>
      </c>
      <c r="T826" s="171">
        <f>S826*H826</f>
        <v>0</v>
      </c>
      <c r="AR826" s="18" t="s">
        <v>255</v>
      </c>
      <c r="AT826" s="18" t="s">
        <v>158</v>
      </c>
      <c r="AU826" s="18" t="s">
        <v>77</v>
      </c>
      <c r="AY826" s="18" t="s">
        <v>156</v>
      </c>
      <c r="BE826" s="172">
        <f>IF(N826="základní",J826,0)</f>
        <v>0</v>
      </c>
      <c r="BF826" s="172">
        <f>IF(N826="snížená",J826,0)</f>
        <v>0</v>
      </c>
      <c r="BG826" s="172">
        <f>IF(N826="zákl. přenesená",J826,0)</f>
        <v>0</v>
      </c>
      <c r="BH826" s="172">
        <f>IF(N826="sníž. přenesená",J826,0)</f>
        <v>0</v>
      </c>
      <c r="BI826" s="172">
        <f>IF(N826="nulová",J826,0)</f>
        <v>0</v>
      </c>
      <c r="BJ826" s="18" t="s">
        <v>26</v>
      </c>
      <c r="BK826" s="172">
        <f>ROUND(I826*H826,2)</f>
        <v>0</v>
      </c>
      <c r="BL826" s="18" t="s">
        <v>255</v>
      </c>
      <c r="BM826" s="18" t="s">
        <v>1231</v>
      </c>
    </row>
    <row r="827" spans="2:47" s="1" customFormat="1" ht="24">
      <c r="B827" s="35"/>
      <c r="D827" s="173" t="s">
        <v>165</v>
      </c>
      <c r="F827" s="174" t="s">
        <v>1232</v>
      </c>
      <c r="I827" s="134"/>
      <c r="L827" s="35"/>
      <c r="M827" s="64"/>
      <c r="N827" s="36"/>
      <c r="O827" s="36"/>
      <c r="P827" s="36"/>
      <c r="Q827" s="36"/>
      <c r="R827" s="36"/>
      <c r="S827" s="36"/>
      <c r="T827" s="65"/>
      <c r="AT827" s="18" t="s">
        <v>165</v>
      </c>
      <c r="AU827" s="18" t="s">
        <v>77</v>
      </c>
    </row>
    <row r="828" spans="2:51" s="11" customFormat="1" ht="12">
      <c r="B828" s="175"/>
      <c r="D828" s="176" t="s">
        <v>167</v>
      </c>
      <c r="E828" s="177" t="s">
        <v>19</v>
      </c>
      <c r="F828" s="178" t="s">
        <v>1233</v>
      </c>
      <c r="H828" s="179">
        <v>5.93</v>
      </c>
      <c r="I828" s="180"/>
      <c r="L828" s="175"/>
      <c r="M828" s="181"/>
      <c r="N828" s="182"/>
      <c r="O828" s="182"/>
      <c r="P828" s="182"/>
      <c r="Q828" s="182"/>
      <c r="R828" s="182"/>
      <c r="S828" s="182"/>
      <c r="T828" s="183"/>
      <c r="AT828" s="184" t="s">
        <v>167</v>
      </c>
      <c r="AU828" s="184" t="s">
        <v>77</v>
      </c>
      <c r="AV828" s="11" t="s">
        <v>77</v>
      </c>
      <c r="AW828" s="11" t="s">
        <v>35</v>
      </c>
      <c r="AX828" s="11" t="s">
        <v>26</v>
      </c>
      <c r="AY828" s="184" t="s">
        <v>156</v>
      </c>
    </row>
    <row r="829" spans="2:65" s="1" customFormat="1" ht="20.25" customHeight="1">
      <c r="B829" s="160"/>
      <c r="C829" s="200" t="s">
        <v>1234</v>
      </c>
      <c r="D829" s="200" t="s">
        <v>256</v>
      </c>
      <c r="E829" s="201" t="s">
        <v>1235</v>
      </c>
      <c r="F829" s="202" t="s">
        <v>1236</v>
      </c>
      <c r="G829" s="203" t="s">
        <v>161</v>
      </c>
      <c r="H829" s="204">
        <v>6.049</v>
      </c>
      <c r="I829" s="205"/>
      <c r="J829" s="206">
        <f>ROUND(I829*H829,2)</f>
        <v>0</v>
      </c>
      <c r="K829" s="202" t="s">
        <v>162</v>
      </c>
      <c r="L829" s="207"/>
      <c r="M829" s="208" t="s">
        <v>19</v>
      </c>
      <c r="N829" s="209" t="s">
        <v>42</v>
      </c>
      <c r="O829" s="36"/>
      <c r="P829" s="170">
        <f>O829*H829</f>
        <v>0</v>
      </c>
      <c r="Q829" s="170">
        <v>0.00175</v>
      </c>
      <c r="R829" s="170">
        <f>Q829*H829</f>
        <v>0.010585750000000001</v>
      </c>
      <c r="S829" s="170">
        <v>0</v>
      </c>
      <c r="T829" s="171">
        <f>S829*H829</f>
        <v>0</v>
      </c>
      <c r="AR829" s="18" t="s">
        <v>367</v>
      </c>
      <c r="AT829" s="18" t="s">
        <v>256</v>
      </c>
      <c r="AU829" s="18" t="s">
        <v>77</v>
      </c>
      <c r="AY829" s="18" t="s">
        <v>156</v>
      </c>
      <c r="BE829" s="172">
        <f>IF(N829="základní",J829,0)</f>
        <v>0</v>
      </c>
      <c r="BF829" s="172">
        <f>IF(N829="snížená",J829,0)</f>
        <v>0</v>
      </c>
      <c r="BG829" s="172">
        <f>IF(N829="zákl. přenesená",J829,0)</f>
        <v>0</v>
      </c>
      <c r="BH829" s="172">
        <f>IF(N829="sníž. přenesená",J829,0)</f>
        <v>0</v>
      </c>
      <c r="BI829" s="172">
        <f>IF(N829="nulová",J829,0)</f>
        <v>0</v>
      </c>
      <c r="BJ829" s="18" t="s">
        <v>26</v>
      </c>
      <c r="BK829" s="172">
        <f>ROUND(I829*H829,2)</f>
        <v>0</v>
      </c>
      <c r="BL829" s="18" t="s">
        <v>255</v>
      </c>
      <c r="BM829" s="18" t="s">
        <v>1237</v>
      </c>
    </row>
    <row r="830" spans="2:47" s="1" customFormat="1" ht="60">
      <c r="B830" s="35"/>
      <c r="D830" s="173" t="s">
        <v>165</v>
      </c>
      <c r="F830" s="174" t="s">
        <v>1238</v>
      </c>
      <c r="I830" s="134"/>
      <c r="L830" s="35"/>
      <c r="M830" s="64"/>
      <c r="N830" s="36"/>
      <c r="O830" s="36"/>
      <c r="P830" s="36"/>
      <c r="Q830" s="36"/>
      <c r="R830" s="36"/>
      <c r="S830" s="36"/>
      <c r="T830" s="65"/>
      <c r="AT830" s="18" t="s">
        <v>165</v>
      </c>
      <c r="AU830" s="18" t="s">
        <v>77</v>
      </c>
    </row>
    <row r="831" spans="2:47" s="1" customFormat="1" ht="24">
      <c r="B831" s="35"/>
      <c r="D831" s="173" t="s">
        <v>379</v>
      </c>
      <c r="F831" s="210" t="s">
        <v>1226</v>
      </c>
      <c r="I831" s="134"/>
      <c r="L831" s="35"/>
      <c r="M831" s="64"/>
      <c r="N831" s="36"/>
      <c r="O831" s="36"/>
      <c r="P831" s="36"/>
      <c r="Q831" s="36"/>
      <c r="R831" s="36"/>
      <c r="S831" s="36"/>
      <c r="T831" s="65"/>
      <c r="AT831" s="18" t="s">
        <v>379</v>
      </c>
      <c r="AU831" s="18" t="s">
        <v>77</v>
      </c>
    </row>
    <row r="832" spans="2:51" s="11" customFormat="1" ht="12">
      <c r="B832" s="175"/>
      <c r="D832" s="176" t="s">
        <v>167</v>
      </c>
      <c r="E832" s="177" t="s">
        <v>19</v>
      </c>
      <c r="F832" s="178" t="s">
        <v>1239</v>
      </c>
      <c r="H832" s="179">
        <v>6.049</v>
      </c>
      <c r="I832" s="180"/>
      <c r="L832" s="175"/>
      <c r="M832" s="181"/>
      <c r="N832" s="182"/>
      <c r="O832" s="182"/>
      <c r="P832" s="182"/>
      <c r="Q832" s="182"/>
      <c r="R832" s="182"/>
      <c r="S832" s="182"/>
      <c r="T832" s="183"/>
      <c r="AT832" s="184" t="s">
        <v>167</v>
      </c>
      <c r="AU832" s="184" t="s">
        <v>77</v>
      </c>
      <c r="AV832" s="11" t="s">
        <v>77</v>
      </c>
      <c r="AW832" s="11" t="s">
        <v>35</v>
      </c>
      <c r="AX832" s="11" t="s">
        <v>26</v>
      </c>
      <c r="AY832" s="184" t="s">
        <v>156</v>
      </c>
    </row>
    <row r="833" spans="2:65" s="1" customFormat="1" ht="28.5" customHeight="1">
      <c r="B833" s="160"/>
      <c r="C833" s="161" t="s">
        <v>1240</v>
      </c>
      <c r="D833" s="161" t="s">
        <v>158</v>
      </c>
      <c r="E833" s="162" t="s">
        <v>1241</v>
      </c>
      <c r="F833" s="163" t="s">
        <v>1242</v>
      </c>
      <c r="G833" s="164" t="s">
        <v>161</v>
      </c>
      <c r="H833" s="165">
        <v>63.7</v>
      </c>
      <c r="I833" s="166"/>
      <c r="J833" s="167">
        <f>ROUND(I833*H833,2)</f>
        <v>0</v>
      </c>
      <c r="K833" s="163" t="s">
        <v>162</v>
      </c>
      <c r="L833" s="35"/>
      <c r="M833" s="168" t="s">
        <v>19</v>
      </c>
      <c r="N833" s="169" t="s">
        <v>42</v>
      </c>
      <c r="O833" s="36"/>
      <c r="P833" s="170">
        <f>O833*H833</f>
        <v>0</v>
      </c>
      <c r="Q833" s="170">
        <v>0</v>
      </c>
      <c r="R833" s="170">
        <f>Q833*H833</f>
        <v>0</v>
      </c>
      <c r="S833" s="170">
        <v>0</v>
      </c>
      <c r="T833" s="171">
        <f>S833*H833</f>
        <v>0</v>
      </c>
      <c r="AR833" s="18" t="s">
        <v>255</v>
      </c>
      <c r="AT833" s="18" t="s">
        <v>158</v>
      </c>
      <c r="AU833" s="18" t="s">
        <v>77</v>
      </c>
      <c r="AY833" s="18" t="s">
        <v>156</v>
      </c>
      <c r="BE833" s="172">
        <f>IF(N833="základní",J833,0)</f>
        <v>0</v>
      </c>
      <c r="BF833" s="172">
        <f>IF(N833="snížená",J833,0)</f>
        <v>0</v>
      </c>
      <c r="BG833" s="172">
        <f>IF(N833="zákl. přenesená",J833,0)</f>
        <v>0</v>
      </c>
      <c r="BH833" s="172">
        <f>IF(N833="sníž. přenesená",J833,0)</f>
        <v>0</v>
      </c>
      <c r="BI833" s="172">
        <f>IF(N833="nulová",J833,0)</f>
        <v>0</v>
      </c>
      <c r="BJ833" s="18" t="s">
        <v>26</v>
      </c>
      <c r="BK833" s="172">
        <f>ROUND(I833*H833,2)</f>
        <v>0</v>
      </c>
      <c r="BL833" s="18" t="s">
        <v>255</v>
      </c>
      <c r="BM833" s="18" t="s">
        <v>1243</v>
      </c>
    </row>
    <row r="834" spans="2:47" s="1" customFormat="1" ht="24">
      <c r="B834" s="35"/>
      <c r="D834" s="173" t="s">
        <v>165</v>
      </c>
      <c r="F834" s="174" t="s">
        <v>1244</v>
      </c>
      <c r="I834" s="134"/>
      <c r="L834" s="35"/>
      <c r="M834" s="64"/>
      <c r="N834" s="36"/>
      <c r="O834" s="36"/>
      <c r="P834" s="36"/>
      <c r="Q834" s="36"/>
      <c r="R834" s="36"/>
      <c r="S834" s="36"/>
      <c r="T834" s="65"/>
      <c r="AT834" s="18" t="s">
        <v>165</v>
      </c>
      <c r="AU834" s="18" t="s">
        <v>77</v>
      </c>
    </row>
    <row r="835" spans="2:51" s="11" customFormat="1" ht="12">
      <c r="B835" s="175"/>
      <c r="D835" s="176" t="s">
        <v>167</v>
      </c>
      <c r="E835" s="177" t="s">
        <v>19</v>
      </c>
      <c r="F835" s="178" t="s">
        <v>1245</v>
      </c>
      <c r="H835" s="179">
        <v>63.7</v>
      </c>
      <c r="I835" s="180"/>
      <c r="L835" s="175"/>
      <c r="M835" s="181"/>
      <c r="N835" s="182"/>
      <c r="O835" s="182"/>
      <c r="P835" s="182"/>
      <c r="Q835" s="182"/>
      <c r="R835" s="182"/>
      <c r="S835" s="182"/>
      <c r="T835" s="183"/>
      <c r="AT835" s="184" t="s">
        <v>167</v>
      </c>
      <c r="AU835" s="184" t="s">
        <v>77</v>
      </c>
      <c r="AV835" s="11" t="s">
        <v>77</v>
      </c>
      <c r="AW835" s="11" t="s">
        <v>35</v>
      </c>
      <c r="AX835" s="11" t="s">
        <v>26</v>
      </c>
      <c r="AY835" s="184" t="s">
        <v>156</v>
      </c>
    </row>
    <row r="836" spans="2:65" s="1" customFormat="1" ht="20.25" customHeight="1">
      <c r="B836" s="160"/>
      <c r="C836" s="200" t="s">
        <v>1246</v>
      </c>
      <c r="D836" s="200" t="s">
        <v>256</v>
      </c>
      <c r="E836" s="201" t="s">
        <v>1247</v>
      </c>
      <c r="F836" s="202" t="s">
        <v>1248</v>
      </c>
      <c r="G836" s="203" t="s">
        <v>161</v>
      </c>
      <c r="H836" s="204">
        <v>32.487</v>
      </c>
      <c r="I836" s="205"/>
      <c r="J836" s="206">
        <f>ROUND(I836*H836,2)</f>
        <v>0</v>
      </c>
      <c r="K836" s="202" t="s">
        <v>162</v>
      </c>
      <c r="L836" s="207"/>
      <c r="M836" s="208" t="s">
        <v>19</v>
      </c>
      <c r="N836" s="209" t="s">
        <v>42</v>
      </c>
      <c r="O836" s="36"/>
      <c r="P836" s="170">
        <f>O836*H836</f>
        <v>0</v>
      </c>
      <c r="Q836" s="170">
        <v>0.0036</v>
      </c>
      <c r="R836" s="170">
        <f>Q836*H836</f>
        <v>0.11695320000000001</v>
      </c>
      <c r="S836" s="170">
        <v>0</v>
      </c>
      <c r="T836" s="171">
        <f>S836*H836</f>
        <v>0</v>
      </c>
      <c r="AR836" s="18" t="s">
        <v>367</v>
      </c>
      <c r="AT836" s="18" t="s">
        <v>256</v>
      </c>
      <c r="AU836" s="18" t="s">
        <v>77</v>
      </c>
      <c r="AY836" s="18" t="s">
        <v>156</v>
      </c>
      <c r="BE836" s="172">
        <f>IF(N836="základní",J836,0)</f>
        <v>0</v>
      </c>
      <c r="BF836" s="172">
        <f>IF(N836="snížená",J836,0)</f>
        <v>0</v>
      </c>
      <c r="BG836" s="172">
        <f>IF(N836="zákl. přenesená",J836,0)</f>
        <v>0</v>
      </c>
      <c r="BH836" s="172">
        <f>IF(N836="sníž. přenesená",J836,0)</f>
        <v>0</v>
      </c>
      <c r="BI836" s="172">
        <f>IF(N836="nulová",J836,0)</f>
        <v>0</v>
      </c>
      <c r="BJ836" s="18" t="s">
        <v>26</v>
      </c>
      <c r="BK836" s="172">
        <f>ROUND(I836*H836,2)</f>
        <v>0</v>
      </c>
      <c r="BL836" s="18" t="s">
        <v>255</v>
      </c>
      <c r="BM836" s="18" t="s">
        <v>1249</v>
      </c>
    </row>
    <row r="837" spans="2:47" s="1" customFormat="1" ht="48">
      <c r="B837" s="35"/>
      <c r="D837" s="173" t="s">
        <v>165</v>
      </c>
      <c r="F837" s="174" t="s">
        <v>1250</v>
      </c>
      <c r="I837" s="134"/>
      <c r="L837" s="35"/>
      <c r="M837" s="64"/>
      <c r="N837" s="36"/>
      <c r="O837" s="36"/>
      <c r="P837" s="36"/>
      <c r="Q837" s="36"/>
      <c r="R837" s="36"/>
      <c r="S837" s="36"/>
      <c r="T837" s="65"/>
      <c r="AT837" s="18" t="s">
        <v>165</v>
      </c>
      <c r="AU837" s="18" t="s">
        <v>77</v>
      </c>
    </row>
    <row r="838" spans="2:47" s="1" customFormat="1" ht="24">
      <c r="B838" s="35"/>
      <c r="D838" s="173" t="s">
        <v>379</v>
      </c>
      <c r="F838" s="210" t="s">
        <v>1251</v>
      </c>
      <c r="I838" s="134"/>
      <c r="L838" s="35"/>
      <c r="M838" s="64"/>
      <c r="N838" s="36"/>
      <c r="O838" s="36"/>
      <c r="P838" s="36"/>
      <c r="Q838" s="36"/>
      <c r="R838" s="36"/>
      <c r="S838" s="36"/>
      <c r="T838" s="65"/>
      <c r="AT838" s="18" t="s">
        <v>379</v>
      </c>
      <c r="AU838" s="18" t="s">
        <v>77</v>
      </c>
    </row>
    <row r="839" spans="2:51" s="11" customFormat="1" ht="12">
      <c r="B839" s="175"/>
      <c r="D839" s="176" t="s">
        <v>167</v>
      </c>
      <c r="E839" s="177" t="s">
        <v>19</v>
      </c>
      <c r="F839" s="178" t="s">
        <v>1252</v>
      </c>
      <c r="H839" s="179">
        <v>32.487</v>
      </c>
      <c r="I839" s="180"/>
      <c r="L839" s="175"/>
      <c r="M839" s="181"/>
      <c r="N839" s="182"/>
      <c r="O839" s="182"/>
      <c r="P839" s="182"/>
      <c r="Q839" s="182"/>
      <c r="R839" s="182"/>
      <c r="S839" s="182"/>
      <c r="T839" s="183"/>
      <c r="AT839" s="184" t="s">
        <v>167</v>
      </c>
      <c r="AU839" s="184" t="s">
        <v>77</v>
      </c>
      <c r="AV839" s="11" t="s">
        <v>77</v>
      </c>
      <c r="AW839" s="11" t="s">
        <v>35</v>
      </c>
      <c r="AX839" s="11" t="s">
        <v>26</v>
      </c>
      <c r="AY839" s="184" t="s">
        <v>156</v>
      </c>
    </row>
    <row r="840" spans="2:65" s="1" customFormat="1" ht="20.25" customHeight="1">
      <c r="B840" s="160"/>
      <c r="C840" s="200" t="s">
        <v>1253</v>
      </c>
      <c r="D840" s="200" t="s">
        <v>256</v>
      </c>
      <c r="E840" s="201" t="s">
        <v>1254</v>
      </c>
      <c r="F840" s="202" t="s">
        <v>1255</v>
      </c>
      <c r="G840" s="203" t="s">
        <v>161</v>
      </c>
      <c r="H840" s="204">
        <v>32.487</v>
      </c>
      <c r="I840" s="205"/>
      <c r="J840" s="206">
        <f>ROUND(I840*H840,2)</f>
        <v>0</v>
      </c>
      <c r="K840" s="202" t="s">
        <v>162</v>
      </c>
      <c r="L840" s="207"/>
      <c r="M840" s="208" t="s">
        <v>19</v>
      </c>
      <c r="N840" s="209" t="s">
        <v>42</v>
      </c>
      <c r="O840" s="36"/>
      <c r="P840" s="170">
        <f>O840*H840</f>
        <v>0</v>
      </c>
      <c r="Q840" s="170">
        <v>0.0042</v>
      </c>
      <c r="R840" s="170">
        <f>Q840*H840</f>
        <v>0.1364454</v>
      </c>
      <c r="S840" s="170">
        <v>0</v>
      </c>
      <c r="T840" s="171">
        <f>S840*H840</f>
        <v>0</v>
      </c>
      <c r="AR840" s="18" t="s">
        <v>367</v>
      </c>
      <c r="AT840" s="18" t="s">
        <v>256</v>
      </c>
      <c r="AU840" s="18" t="s">
        <v>77</v>
      </c>
      <c r="AY840" s="18" t="s">
        <v>156</v>
      </c>
      <c r="BE840" s="172">
        <f>IF(N840="základní",J840,0)</f>
        <v>0</v>
      </c>
      <c r="BF840" s="172">
        <f>IF(N840="snížená",J840,0)</f>
        <v>0</v>
      </c>
      <c r="BG840" s="172">
        <f>IF(N840="zákl. přenesená",J840,0)</f>
        <v>0</v>
      </c>
      <c r="BH840" s="172">
        <f>IF(N840="sníž. přenesená",J840,0)</f>
        <v>0</v>
      </c>
      <c r="BI840" s="172">
        <f>IF(N840="nulová",J840,0)</f>
        <v>0</v>
      </c>
      <c r="BJ840" s="18" t="s">
        <v>26</v>
      </c>
      <c r="BK840" s="172">
        <f>ROUND(I840*H840,2)</f>
        <v>0</v>
      </c>
      <c r="BL840" s="18" t="s">
        <v>255</v>
      </c>
      <c r="BM840" s="18" t="s">
        <v>1256</v>
      </c>
    </row>
    <row r="841" spans="2:47" s="1" customFormat="1" ht="48">
      <c r="B841" s="35"/>
      <c r="D841" s="173" t="s">
        <v>165</v>
      </c>
      <c r="F841" s="174" t="s">
        <v>1257</v>
      </c>
      <c r="I841" s="134"/>
      <c r="L841" s="35"/>
      <c r="M841" s="64"/>
      <c r="N841" s="36"/>
      <c r="O841" s="36"/>
      <c r="P841" s="36"/>
      <c r="Q841" s="36"/>
      <c r="R841" s="36"/>
      <c r="S841" s="36"/>
      <c r="T841" s="65"/>
      <c r="AT841" s="18" t="s">
        <v>165</v>
      </c>
      <c r="AU841" s="18" t="s">
        <v>77</v>
      </c>
    </row>
    <row r="842" spans="2:47" s="1" customFormat="1" ht="24">
      <c r="B842" s="35"/>
      <c r="D842" s="173" t="s">
        <v>379</v>
      </c>
      <c r="F842" s="210" t="s">
        <v>1251</v>
      </c>
      <c r="I842" s="134"/>
      <c r="L842" s="35"/>
      <c r="M842" s="64"/>
      <c r="N842" s="36"/>
      <c r="O842" s="36"/>
      <c r="P842" s="36"/>
      <c r="Q842" s="36"/>
      <c r="R842" s="36"/>
      <c r="S842" s="36"/>
      <c r="T842" s="65"/>
      <c r="AT842" s="18" t="s">
        <v>379</v>
      </c>
      <c r="AU842" s="18" t="s">
        <v>77</v>
      </c>
    </row>
    <row r="843" spans="2:51" s="11" customFormat="1" ht="12">
      <c r="B843" s="175"/>
      <c r="D843" s="176" t="s">
        <v>167</v>
      </c>
      <c r="E843" s="177" t="s">
        <v>19</v>
      </c>
      <c r="F843" s="178" t="s">
        <v>1252</v>
      </c>
      <c r="H843" s="179">
        <v>32.487</v>
      </c>
      <c r="I843" s="180"/>
      <c r="L843" s="175"/>
      <c r="M843" s="181"/>
      <c r="N843" s="182"/>
      <c r="O843" s="182"/>
      <c r="P843" s="182"/>
      <c r="Q843" s="182"/>
      <c r="R843" s="182"/>
      <c r="S843" s="182"/>
      <c r="T843" s="183"/>
      <c r="AT843" s="184" t="s">
        <v>167</v>
      </c>
      <c r="AU843" s="184" t="s">
        <v>77</v>
      </c>
      <c r="AV843" s="11" t="s">
        <v>77</v>
      </c>
      <c r="AW843" s="11" t="s">
        <v>35</v>
      </c>
      <c r="AX843" s="11" t="s">
        <v>26</v>
      </c>
      <c r="AY843" s="184" t="s">
        <v>156</v>
      </c>
    </row>
    <row r="844" spans="2:65" s="1" customFormat="1" ht="28.5" customHeight="1">
      <c r="B844" s="160"/>
      <c r="C844" s="161" t="s">
        <v>1258</v>
      </c>
      <c r="D844" s="161" t="s">
        <v>158</v>
      </c>
      <c r="E844" s="162" t="s">
        <v>1259</v>
      </c>
      <c r="F844" s="163" t="s">
        <v>1260</v>
      </c>
      <c r="G844" s="164" t="s">
        <v>161</v>
      </c>
      <c r="H844" s="165">
        <v>386.906</v>
      </c>
      <c r="I844" s="166"/>
      <c r="J844" s="167">
        <f>ROUND(I844*H844,2)</f>
        <v>0</v>
      </c>
      <c r="K844" s="163" t="s">
        <v>162</v>
      </c>
      <c r="L844" s="35"/>
      <c r="M844" s="168" t="s">
        <v>19</v>
      </c>
      <c r="N844" s="169" t="s">
        <v>42</v>
      </c>
      <c r="O844" s="36"/>
      <c r="P844" s="170">
        <f>O844*H844</f>
        <v>0</v>
      </c>
      <c r="Q844" s="170">
        <v>0</v>
      </c>
      <c r="R844" s="170">
        <f>Q844*H844</f>
        <v>0</v>
      </c>
      <c r="S844" s="170">
        <v>0</v>
      </c>
      <c r="T844" s="171">
        <f>S844*H844</f>
        <v>0</v>
      </c>
      <c r="AR844" s="18" t="s">
        <v>255</v>
      </c>
      <c r="AT844" s="18" t="s">
        <v>158</v>
      </c>
      <c r="AU844" s="18" t="s">
        <v>77</v>
      </c>
      <c r="AY844" s="18" t="s">
        <v>156</v>
      </c>
      <c r="BE844" s="172">
        <f>IF(N844="základní",J844,0)</f>
        <v>0</v>
      </c>
      <c r="BF844" s="172">
        <f>IF(N844="snížená",J844,0)</f>
        <v>0</v>
      </c>
      <c r="BG844" s="172">
        <f>IF(N844="zákl. přenesená",J844,0)</f>
        <v>0</v>
      </c>
      <c r="BH844" s="172">
        <f>IF(N844="sníž. přenesená",J844,0)</f>
        <v>0</v>
      </c>
      <c r="BI844" s="172">
        <f>IF(N844="nulová",J844,0)</f>
        <v>0</v>
      </c>
      <c r="BJ844" s="18" t="s">
        <v>26</v>
      </c>
      <c r="BK844" s="172">
        <f>ROUND(I844*H844,2)</f>
        <v>0</v>
      </c>
      <c r="BL844" s="18" t="s">
        <v>255</v>
      </c>
      <c r="BM844" s="18" t="s">
        <v>1261</v>
      </c>
    </row>
    <row r="845" spans="2:47" s="1" customFormat="1" ht="24">
      <c r="B845" s="35"/>
      <c r="D845" s="173" t="s">
        <v>165</v>
      </c>
      <c r="F845" s="174" t="s">
        <v>1262</v>
      </c>
      <c r="I845" s="134"/>
      <c r="L845" s="35"/>
      <c r="M845" s="64"/>
      <c r="N845" s="36"/>
      <c r="O845" s="36"/>
      <c r="P845" s="36"/>
      <c r="Q845" s="36"/>
      <c r="R845" s="36"/>
      <c r="S845" s="36"/>
      <c r="T845" s="65"/>
      <c r="AT845" s="18" t="s">
        <v>165</v>
      </c>
      <c r="AU845" s="18" t="s">
        <v>77</v>
      </c>
    </row>
    <row r="846" spans="2:51" s="11" customFormat="1" ht="12">
      <c r="B846" s="175"/>
      <c r="D846" s="173" t="s">
        <v>167</v>
      </c>
      <c r="E846" s="184" t="s">
        <v>19</v>
      </c>
      <c r="F846" s="185" t="s">
        <v>1263</v>
      </c>
      <c r="H846" s="186">
        <v>352.413</v>
      </c>
      <c r="I846" s="180"/>
      <c r="L846" s="175"/>
      <c r="M846" s="181"/>
      <c r="N846" s="182"/>
      <c r="O846" s="182"/>
      <c r="P846" s="182"/>
      <c r="Q846" s="182"/>
      <c r="R846" s="182"/>
      <c r="S846" s="182"/>
      <c r="T846" s="183"/>
      <c r="AT846" s="184" t="s">
        <v>167</v>
      </c>
      <c r="AU846" s="184" t="s">
        <v>77</v>
      </c>
      <c r="AV846" s="11" t="s">
        <v>77</v>
      </c>
      <c r="AW846" s="11" t="s">
        <v>35</v>
      </c>
      <c r="AX846" s="11" t="s">
        <v>71</v>
      </c>
      <c r="AY846" s="184" t="s">
        <v>156</v>
      </c>
    </row>
    <row r="847" spans="2:51" s="11" customFormat="1" ht="12">
      <c r="B847" s="175"/>
      <c r="D847" s="173" t="s">
        <v>167</v>
      </c>
      <c r="E847" s="184" t="s">
        <v>19</v>
      </c>
      <c r="F847" s="185" t="s">
        <v>717</v>
      </c>
      <c r="H847" s="186">
        <v>34.493</v>
      </c>
      <c r="I847" s="180"/>
      <c r="L847" s="175"/>
      <c r="M847" s="181"/>
      <c r="N847" s="182"/>
      <c r="O847" s="182"/>
      <c r="P847" s="182"/>
      <c r="Q847" s="182"/>
      <c r="R847" s="182"/>
      <c r="S847" s="182"/>
      <c r="T847" s="183"/>
      <c r="AT847" s="184" t="s">
        <v>167</v>
      </c>
      <c r="AU847" s="184" t="s">
        <v>77</v>
      </c>
      <c r="AV847" s="11" t="s">
        <v>77</v>
      </c>
      <c r="AW847" s="11" t="s">
        <v>35</v>
      </c>
      <c r="AX847" s="11" t="s">
        <v>71</v>
      </c>
      <c r="AY847" s="184" t="s">
        <v>156</v>
      </c>
    </row>
    <row r="848" spans="2:51" s="12" customFormat="1" ht="12">
      <c r="B848" s="187"/>
      <c r="D848" s="176" t="s">
        <v>167</v>
      </c>
      <c r="E848" s="188" t="s">
        <v>19</v>
      </c>
      <c r="F848" s="189" t="s">
        <v>182</v>
      </c>
      <c r="H848" s="190">
        <v>386.906</v>
      </c>
      <c r="I848" s="191"/>
      <c r="L848" s="187"/>
      <c r="M848" s="192"/>
      <c r="N848" s="193"/>
      <c r="O848" s="193"/>
      <c r="P848" s="193"/>
      <c r="Q848" s="193"/>
      <c r="R848" s="193"/>
      <c r="S848" s="193"/>
      <c r="T848" s="194"/>
      <c r="AT848" s="195" t="s">
        <v>167</v>
      </c>
      <c r="AU848" s="195" t="s">
        <v>77</v>
      </c>
      <c r="AV848" s="12" t="s">
        <v>163</v>
      </c>
      <c r="AW848" s="12" t="s">
        <v>35</v>
      </c>
      <c r="AX848" s="12" t="s">
        <v>26</v>
      </c>
      <c r="AY848" s="195" t="s">
        <v>156</v>
      </c>
    </row>
    <row r="849" spans="2:65" s="1" customFormat="1" ht="20.25" customHeight="1">
      <c r="B849" s="160"/>
      <c r="C849" s="200" t="s">
        <v>1264</v>
      </c>
      <c r="D849" s="200" t="s">
        <v>256</v>
      </c>
      <c r="E849" s="201" t="s">
        <v>1265</v>
      </c>
      <c r="F849" s="202" t="s">
        <v>1266</v>
      </c>
      <c r="G849" s="203" t="s">
        <v>161</v>
      </c>
      <c r="H849" s="204">
        <v>425.597</v>
      </c>
      <c r="I849" s="205"/>
      <c r="J849" s="206">
        <f>ROUND(I849*H849,2)</f>
        <v>0</v>
      </c>
      <c r="K849" s="202" t="s">
        <v>162</v>
      </c>
      <c r="L849" s="207"/>
      <c r="M849" s="208" t="s">
        <v>19</v>
      </c>
      <c r="N849" s="209" t="s">
        <v>42</v>
      </c>
      <c r="O849" s="36"/>
      <c r="P849" s="170">
        <f>O849*H849</f>
        <v>0</v>
      </c>
      <c r="Q849" s="170">
        <v>0.00011</v>
      </c>
      <c r="R849" s="170">
        <f>Q849*H849</f>
        <v>0.04681567</v>
      </c>
      <c r="S849" s="170">
        <v>0</v>
      </c>
      <c r="T849" s="171">
        <f>S849*H849</f>
        <v>0</v>
      </c>
      <c r="AR849" s="18" t="s">
        <v>367</v>
      </c>
      <c r="AT849" s="18" t="s">
        <v>256</v>
      </c>
      <c r="AU849" s="18" t="s">
        <v>77</v>
      </c>
      <c r="AY849" s="18" t="s">
        <v>156</v>
      </c>
      <c r="BE849" s="172">
        <f>IF(N849="základní",J849,0)</f>
        <v>0</v>
      </c>
      <c r="BF849" s="172">
        <f>IF(N849="snížená",J849,0)</f>
        <v>0</v>
      </c>
      <c r="BG849" s="172">
        <f>IF(N849="zákl. přenesená",J849,0)</f>
        <v>0</v>
      </c>
      <c r="BH849" s="172">
        <f>IF(N849="sníž. přenesená",J849,0)</f>
        <v>0</v>
      </c>
      <c r="BI849" s="172">
        <f>IF(N849="nulová",J849,0)</f>
        <v>0</v>
      </c>
      <c r="BJ849" s="18" t="s">
        <v>26</v>
      </c>
      <c r="BK849" s="172">
        <f>ROUND(I849*H849,2)</f>
        <v>0</v>
      </c>
      <c r="BL849" s="18" t="s">
        <v>255</v>
      </c>
      <c r="BM849" s="18" t="s">
        <v>1267</v>
      </c>
    </row>
    <row r="850" spans="2:47" s="1" customFormat="1" ht="24">
      <c r="B850" s="35"/>
      <c r="D850" s="173" t="s">
        <v>165</v>
      </c>
      <c r="F850" s="174" t="s">
        <v>1268</v>
      </c>
      <c r="I850" s="134"/>
      <c r="L850" s="35"/>
      <c r="M850" s="64"/>
      <c r="N850" s="36"/>
      <c r="O850" s="36"/>
      <c r="P850" s="36"/>
      <c r="Q850" s="36"/>
      <c r="R850" s="36"/>
      <c r="S850" s="36"/>
      <c r="T850" s="65"/>
      <c r="AT850" s="18" t="s">
        <v>165</v>
      </c>
      <c r="AU850" s="18" t="s">
        <v>77</v>
      </c>
    </row>
    <row r="851" spans="2:47" s="1" customFormat="1" ht="24">
      <c r="B851" s="35"/>
      <c r="D851" s="173" t="s">
        <v>379</v>
      </c>
      <c r="F851" s="210" t="s">
        <v>1269</v>
      </c>
      <c r="I851" s="134"/>
      <c r="L851" s="35"/>
      <c r="M851" s="64"/>
      <c r="N851" s="36"/>
      <c r="O851" s="36"/>
      <c r="P851" s="36"/>
      <c r="Q851" s="36"/>
      <c r="R851" s="36"/>
      <c r="S851" s="36"/>
      <c r="T851" s="65"/>
      <c r="AT851" s="18" t="s">
        <v>379</v>
      </c>
      <c r="AU851" s="18" t="s">
        <v>77</v>
      </c>
    </row>
    <row r="852" spans="2:51" s="11" customFormat="1" ht="12">
      <c r="B852" s="175"/>
      <c r="D852" s="176" t="s">
        <v>167</v>
      </c>
      <c r="E852" s="177" t="s">
        <v>19</v>
      </c>
      <c r="F852" s="178" t="s">
        <v>1270</v>
      </c>
      <c r="H852" s="179">
        <v>425.597</v>
      </c>
      <c r="I852" s="180"/>
      <c r="L852" s="175"/>
      <c r="M852" s="181"/>
      <c r="N852" s="182"/>
      <c r="O852" s="182"/>
      <c r="P852" s="182"/>
      <c r="Q852" s="182"/>
      <c r="R852" s="182"/>
      <c r="S852" s="182"/>
      <c r="T852" s="183"/>
      <c r="AT852" s="184" t="s">
        <v>167</v>
      </c>
      <c r="AU852" s="184" t="s">
        <v>77</v>
      </c>
      <c r="AV852" s="11" t="s">
        <v>77</v>
      </c>
      <c r="AW852" s="11" t="s">
        <v>35</v>
      </c>
      <c r="AX852" s="11" t="s">
        <v>26</v>
      </c>
      <c r="AY852" s="184" t="s">
        <v>156</v>
      </c>
    </row>
    <row r="853" spans="2:65" s="1" customFormat="1" ht="20.25" customHeight="1">
      <c r="B853" s="160"/>
      <c r="C853" s="161" t="s">
        <v>1271</v>
      </c>
      <c r="D853" s="161" t="s">
        <v>158</v>
      </c>
      <c r="E853" s="162" t="s">
        <v>1272</v>
      </c>
      <c r="F853" s="163" t="s">
        <v>1273</v>
      </c>
      <c r="G853" s="164" t="s">
        <v>232</v>
      </c>
      <c r="H853" s="165">
        <v>1.484</v>
      </c>
      <c r="I853" s="166"/>
      <c r="J853" s="167">
        <f>ROUND(I853*H853,2)</f>
        <v>0</v>
      </c>
      <c r="K853" s="163" t="s">
        <v>162</v>
      </c>
      <c r="L853" s="35"/>
      <c r="M853" s="168" t="s">
        <v>19</v>
      </c>
      <c r="N853" s="169" t="s">
        <v>42</v>
      </c>
      <c r="O853" s="36"/>
      <c r="P853" s="170">
        <f>O853*H853</f>
        <v>0</v>
      </c>
      <c r="Q853" s="170">
        <v>0</v>
      </c>
      <c r="R853" s="170">
        <f>Q853*H853</f>
        <v>0</v>
      </c>
      <c r="S853" s="170">
        <v>0</v>
      </c>
      <c r="T853" s="171">
        <f>S853*H853</f>
        <v>0</v>
      </c>
      <c r="AR853" s="18" t="s">
        <v>255</v>
      </c>
      <c r="AT853" s="18" t="s">
        <v>158</v>
      </c>
      <c r="AU853" s="18" t="s">
        <v>77</v>
      </c>
      <c r="AY853" s="18" t="s">
        <v>156</v>
      </c>
      <c r="BE853" s="172">
        <f>IF(N853="základní",J853,0)</f>
        <v>0</v>
      </c>
      <c r="BF853" s="172">
        <f>IF(N853="snížená",J853,0)</f>
        <v>0</v>
      </c>
      <c r="BG853" s="172">
        <f>IF(N853="zákl. přenesená",J853,0)</f>
        <v>0</v>
      </c>
      <c r="BH853" s="172">
        <f>IF(N853="sníž. přenesená",J853,0)</f>
        <v>0</v>
      </c>
      <c r="BI853" s="172">
        <f>IF(N853="nulová",J853,0)</f>
        <v>0</v>
      </c>
      <c r="BJ853" s="18" t="s">
        <v>26</v>
      </c>
      <c r="BK853" s="172">
        <f>ROUND(I853*H853,2)</f>
        <v>0</v>
      </c>
      <c r="BL853" s="18" t="s">
        <v>255</v>
      </c>
      <c r="BM853" s="18" t="s">
        <v>1274</v>
      </c>
    </row>
    <row r="854" spans="2:47" s="1" customFormat="1" ht="36">
      <c r="B854" s="35"/>
      <c r="D854" s="173" t="s">
        <v>165</v>
      </c>
      <c r="F854" s="174" t="s">
        <v>1275</v>
      </c>
      <c r="I854" s="134"/>
      <c r="L854" s="35"/>
      <c r="M854" s="64"/>
      <c r="N854" s="36"/>
      <c r="O854" s="36"/>
      <c r="P854" s="36"/>
      <c r="Q854" s="36"/>
      <c r="R854" s="36"/>
      <c r="S854" s="36"/>
      <c r="T854" s="65"/>
      <c r="AT854" s="18" t="s">
        <v>165</v>
      </c>
      <c r="AU854" s="18" t="s">
        <v>77</v>
      </c>
    </row>
    <row r="855" spans="2:63" s="10" customFormat="1" ht="29.25" customHeight="1">
      <c r="B855" s="146"/>
      <c r="D855" s="157" t="s">
        <v>70</v>
      </c>
      <c r="E855" s="158" t="s">
        <v>1276</v>
      </c>
      <c r="F855" s="158" t="s">
        <v>1277</v>
      </c>
      <c r="I855" s="149"/>
      <c r="J855" s="159">
        <f>BK855</f>
        <v>0</v>
      </c>
      <c r="L855" s="146"/>
      <c r="M855" s="151"/>
      <c r="N855" s="152"/>
      <c r="O855" s="152"/>
      <c r="P855" s="153">
        <f>SUM(P856:P865)</f>
        <v>0</v>
      </c>
      <c r="Q855" s="152"/>
      <c r="R855" s="153">
        <f>SUM(R856:R865)</f>
        <v>1.1038532</v>
      </c>
      <c r="S855" s="152"/>
      <c r="T855" s="154">
        <f>SUM(T856:T865)</f>
        <v>0</v>
      </c>
      <c r="AR855" s="147" t="s">
        <v>77</v>
      </c>
      <c r="AT855" s="155" t="s">
        <v>70</v>
      </c>
      <c r="AU855" s="155" t="s">
        <v>26</v>
      </c>
      <c r="AY855" s="147" t="s">
        <v>156</v>
      </c>
      <c r="BK855" s="156">
        <f>SUM(BK856:BK865)</f>
        <v>0</v>
      </c>
    </row>
    <row r="856" spans="2:65" s="1" customFormat="1" ht="28.5" customHeight="1">
      <c r="B856" s="160"/>
      <c r="C856" s="161" t="s">
        <v>1278</v>
      </c>
      <c r="D856" s="161" t="s">
        <v>158</v>
      </c>
      <c r="E856" s="162" t="s">
        <v>1279</v>
      </c>
      <c r="F856" s="163" t="s">
        <v>1280</v>
      </c>
      <c r="G856" s="164" t="s">
        <v>161</v>
      </c>
      <c r="H856" s="165">
        <v>316.29</v>
      </c>
      <c r="I856" s="166"/>
      <c r="J856" s="167">
        <f>ROUND(I856*H856,2)</f>
        <v>0</v>
      </c>
      <c r="K856" s="163" t="s">
        <v>162</v>
      </c>
      <c r="L856" s="35"/>
      <c r="M856" s="168" t="s">
        <v>19</v>
      </c>
      <c r="N856" s="169" t="s">
        <v>42</v>
      </c>
      <c r="O856" s="36"/>
      <c r="P856" s="170">
        <f>O856*H856</f>
        <v>0</v>
      </c>
      <c r="Q856" s="170">
        <v>0.00118</v>
      </c>
      <c r="R856" s="170">
        <f>Q856*H856</f>
        <v>0.37322220000000006</v>
      </c>
      <c r="S856" s="170">
        <v>0</v>
      </c>
      <c r="T856" s="171">
        <f>S856*H856</f>
        <v>0</v>
      </c>
      <c r="AR856" s="18" t="s">
        <v>255</v>
      </c>
      <c r="AT856" s="18" t="s">
        <v>158</v>
      </c>
      <c r="AU856" s="18" t="s">
        <v>77</v>
      </c>
      <c r="AY856" s="18" t="s">
        <v>156</v>
      </c>
      <c r="BE856" s="172">
        <f>IF(N856="základní",J856,0)</f>
        <v>0</v>
      </c>
      <c r="BF856" s="172">
        <f>IF(N856="snížená",J856,0)</f>
        <v>0</v>
      </c>
      <c r="BG856" s="172">
        <f>IF(N856="zákl. přenesená",J856,0)</f>
        <v>0</v>
      </c>
      <c r="BH856" s="172">
        <f>IF(N856="sníž. přenesená",J856,0)</f>
        <v>0</v>
      </c>
      <c r="BI856" s="172">
        <f>IF(N856="nulová",J856,0)</f>
        <v>0</v>
      </c>
      <c r="BJ856" s="18" t="s">
        <v>26</v>
      </c>
      <c r="BK856" s="172">
        <f>ROUND(I856*H856,2)</f>
        <v>0</v>
      </c>
      <c r="BL856" s="18" t="s">
        <v>255</v>
      </c>
      <c r="BM856" s="18" t="s">
        <v>1281</v>
      </c>
    </row>
    <row r="857" spans="2:47" s="1" customFormat="1" ht="24">
      <c r="B857" s="35"/>
      <c r="D857" s="173" t="s">
        <v>165</v>
      </c>
      <c r="F857" s="174" t="s">
        <v>1282</v>
      </c>
      <c r="I857" s="134"/>
      <c r="L857" s="35"/>
      <c r="M857" s="64"/>
      <c r="N857" s="36"/>
      <c r="O857" s="36"/>
      <c r="P857" s="36"/>
      <c r="Q857" s="36"/>
      <c r="R857" s="36"/>
      <c r="S857" s="36"/>
      <c r="T857" s="65"/>
      <c r="AT857" s="18" t="s">
        <v>165</v>
      </c>
      <c r="AU857" s="18" t="s">
        <v>77</v>
      </c>
    </row>
    <row r="858" spans="2:51" s="11" customFormat="1" ht="12">
      <c r="B858" s="175"/>
      <c r="D858" s="173" t="s">
        <v>167</v>
      </c>
      <c r="E858" s="184" t="s">
        <v>19</v>
      </c>
      <c r="F858" s="185" t="s">
        <v>1283</v>
      </c>
      <c r="H858" s="186">
        <v>313.91</v>
      </c>
      <c r="I858" s="180"/>
      <c r="L858" s="175"/>
      <c r="M858" s="181"/>
      <c r="N858" s="182"/>
      <c r="O858" s="182"/>
      <c r="P858" s="182"/>
      <c r="Q858" s="182"/>
      <c r="R858" s="182"/>
      <c r="S858" s="182"/>
      <c r="T858" s="183"/>
      <c r="AT858" s="184" t="s">
        <v>167</v>
      </c>
      <c r="AU858" s="184" t="s">
        <v>77</v>
      </c>
      <c r="AV858" s="11" t="s">
        <v>77</v>
      </c>
      <c r="AW858" s="11" t="s">
        <v>35</v>
      </c>
      <c r="AX858" s="11" t="s">
        <v>71</v>
      </c>
      <c r="AY858" s="184" t="s">
        <v>156</v>
      </c>
    </row>
    <row r="859" spans="2:51" s="11" customFormat="1" ht="12">
      <c r="B859" s="175"/>
      <c r="D859" s="173" t="s">
        <v>167</v>
      </c>
      <c r="E859" s="184" t="s">
        <v>19</v>
      </c>
      <c r="F859" s="185" t="s">
        <v>1284</v>
      </c>
      <c r="H859" s="186">
        <v>2.38</v>
      </c>
      <c r="I859" s="180"/>
      <c r="L859" s="175"/>
      <c r="M859" s="181"/>
      <c r="N859" s="182"/>
      <c r="O859" s="182"/>
      <c r="P859" s="182"/>
      <c r="Q859" s="182"/>
      <c r="R859" s="182"/>
      <c r="S859" s="182"/>
      <c r="T859" s="183"/>
      <c r="AT859" s="184" t="s">
        <v>167</v>
      </c>
      <c r="AU859" s="184" t="s">
        <v>77</v>
      </c>
      <c r="AV859" s="11" t="s">
        <v>77</v>
      </c>
      <c r="AW859" s="11" t="s">
        <v>35</v>
      </c>
      <c r="AX859" s="11" t="s">
        <v>71</v>
      </c>
      <c r="AY859" s="184" t="s">
        <v>156</v>
      </c>
    </row>
    <row r="860" spans="2:51" s="12" customFormat="1" ht="12">
      <c r="B860" s="187"/>
      <c r="D860" s="176" t="s">
        <v>167</v>
      </c>
      <c r="E860" s="188" t="s">
        <v>19</v>
      </c>
      <c r="F860" s="189" t="s">
        <v>182</v>
      </c>
      <c r="H860" s="190">
        <v>316.29</v>
      </c>
      <c r="I860" s="191"/>
      <c r="L860" s="187"/>
      <c r="M860" s="192"/>
      <c r="N860" s="193"/>
      <c r="O860" s="193"/>
      <c r="P860" s="193"/>
      <c r="Q860" s="193"/>
      <c r="R860" s="193"/>
      <c r="S860" s="193"/>
      <c r="T860" s="194"/>
      <c r="AT860" s="195" t="s">
        <v>167</v>
      </c>
      <c r="AU860" s="195" t="s">
        <v>77</v>
      </c>
      <c r="AV860" s="12" t="s">
        <v>163</v>
      </c>
      <c r="AW860" s="12" t="s">
        <v>35</v>
      </c>
      <c r="AX860" s="12" t="s">
        <v>26</v>
      </c>
      <c r="AY860" s="195" t="s">
        <v>156</v>
      </c>
    </row>
    <row r="861" spans="2:65" s="1" customFormat="1" ht="28.5" customHeight="1">
      <c r="B861" s="160"/>
      <c r="C861" s="200" t="s">
        <v>1285</v>
      </c>
      <c r="D861" s="200" t="s">
        <v>256</v>
      </c>
      <c r="E861" s="201" t="s">
        <v>1286</v>
      </c>
      <c r="F861" s="202" t="s">
        <v>1287</v>
      </c>
      <c r="G861" s="203" t="s">
        <v>161</v>
      </c>
      <c r="H861" s="204">
        <v>332.105</v>
      </c>
      <c r="I861" s="205"/>
      <c r="J861" s="206">
        <f>ROUND(I861*H861,2)</f>
        <v>0</v>
      </c>
      <c r="K861" s="202" t="s">
        <v>162</v>
      </c>
      <c r="L861" s="207"/>
      <c r="M861" s="208" t="s">
        <v>19</v>
      </c>
      <c r="N861" s="209" t="s">
        <v>42</v>
      </c>
      <c r="O861" s="36"/>
      <c r="P861" s="170">
        <f>O861*H861</f>
        <v>0</v>
      </c>
      <c r="Q861" s="170">
        <v>0.0022</v>
      </c>
      <c r="R861" s="170">
        <f>Q861*H861</f>
        <v>0.730631</v>
      </c>
      <c r="S861" s="170">
        <v>0</v>
      </c>
      <c r="T861" s="171">
        <f>S861*H861</f>
        <v>0</v>
      </c>
      <c r="AR861" s="18" t="s">
        <v>367</v>
      </c>
      <c r="AT861" s="18" t="s">
        <v>256</v>
      </c>
      <c r="AU861" s="18" t="s">
        <v>77</v>
      </c>
      <c r="AY861" s="18" t="s">
        <v>156</v>
      </c>
      <c r="BE861" s="172">
        <f>IF(N861="základní",J861,0)</f>
        <v>0</v>
      </c>
      <c r="BF861" s="172">
        <f>IF(N861="snížená",J861,0)</f>
        <v>0</v>
      </c>
      <c r="BG861" s="172">
        <f>IF(N861="zákl. přenesená",J861,0)</f>
        <v>0</v>
      </c>
      <c r="BH861" s="172">
        <f>IF(N861="sníž. přenesená",J861,0)</f>
        <v>0</v>
      </c>
      <c r="BI861" s="172">
        <f>IF(N861="nulová",J861,0)</f>
        <v>0</v>
      </c>
      <c r="BJ861" s="18" t="s">
        <v>26</v>
      </c>
      <c r="BK861" s="172">
        <f>ROUND(I861*H861,2)</f>
        <v>0</v>
      </c>
      <c r="BL861" s="18" t="s">
        <v>255</v>
      </c>
      <c r="BM861" s="18" t="s">
        <v>1288</v>
      </c>
    </row>
    <row r="862" spans="2:47" s="1" customFormat="1" ht="24">
      <c r="B862" s="35"/>
      <c r="D862" s="173" t="s">
        <v>165</v>
      </c>
      <c r="F862" s="174" t="s">
        <v>1289</v>
      </c>
      <c r="I862" s="134"/>
      <c r="L862" s="35"/>
      <c r="M862" s="64"/>
      <c r="N862" s="36"/>
      <c r="O862" s="36"/>
      <c r="P862" s="36"/>
      <c r="Q862" s="36"/>
      <c r="R862" s="36"/>
      <c r="S862" s="36"/>
      <c r="T862" s="65"/>
      <c r="AT862" s="18" t="s">
        <v>165</v>
      </c>
      <c r="AU862" s="18" t="s">
        <v>77</v>
      </c>
    </row>
    <row r="863" spans="2:51" s="11" customFormat="1" ht="12">
      <c r="B863" s="175"/>
      <c r="D863" s="176" t="s">
        <v>167</v>
      </c>
      <c r="E863" s="177" t="s">
        <v>19</v>
      </c>
      <c r="F863" s="178" t="s">
        <v>1290</v>
      </c>
      <c r="H863" s="179">
        <v>332.105</v>
      </c>
      <c r="I863" s="180"/>
      <c r="L863" s="175"/>
      <c r="M863" s="181"/>
      <c r="N863" s="182"/>
      <c r="O863" s="182"/>
      <c r="P863" s="182"/>
      <c r="Q863" s="182"/>
      <c r="R863" s="182"/>
      <c r="S863" s="182"/>
      <c r="T863" s="183"/>
      <c r="AT863" s="184" t="s">
        <v>167</v>
      </c>
      <c r="AU863" s="184" t="s">
        <v>77</v>
      </c>
      <c r="AV863" s="11" t="s">
        <v>77</v>
      </c>
      <c r="AW863" s="11" t="s">
        <v>35</v>
      </c>
      <c r="AX863" s="11" t="s">
        <v>26</v>
      </c>
      <c r="AY863" s="184" t="s">
        <v>156</v>
      </c>
    </row>
    <row r="864" spans="2:65" s="1" customFormat="1" ht="28.5" customHeight="1">
      <c r="B864" s="160"/>
      <c r="C864" s="161" t="s">
        <v>1291</v>
      </c>
      <c r="D864" s="161" t="s">
        <v>158</v>
      </c>
      <c r="E864" s="162" t="s">
        <v>1292</v>
      </c>
      <c r="F864" s="163" t="s">
        <v>1293</v>
      </c>
      <c r="G864" s="164" t="s">
        <v>232</v>
      </c>
      <c r="H864" s="165">
        <v>1.104</v>
      </c>
      <c r="I864" s="166"/>
      <c r="J864" s="167">
        <f>ROUND(I864*H864,2)</f>
        <v>0</v>
      </c>
      <c r="K864" s="163" t="s">
        <v>162</v>
      </c>
      <c r="L864" s="35"/>
      <c r="M864" s="168" t="s">
        <v>19</v>
      </c>
      <c r="N864" s="169" t="s">
        <v>42</v>
      </c>
      <c r="O864" s="36"/>
      <c r="P864" s="170">
        <f>O864*H864</f>
        <v>0</v>
      </c>
      <c r="Q864" s="170">
        <v>0</v>
      </c>
      <c r="R864" s="170">
        <f>Q864*H864</f>
        <v>0</v>
      </c>
      <c r="S864" s="170">
        <v>0</v>
      </c>
      <c r="T864" s="171">
        <f>S864*H864</f>
        <v>0</v>
      </c>
      <c r="AR864" s="18" t="s">
        <v>255</v>
      </c>
      <c r="AT864" s="18" t="s">
        <v>158</v>
      </c>
      <c r="AU864" s="18" t="s">
        <v>77</v>
      </c>
      <c r="AY864" s="18" t="s">
        <v>156</v>
      </c>
      <c r="BE864" s="172">
        <f>IF(N864="základní",J864,0)</f>
        <v>0</v>
      </c>
      <c r="BF864" s="172">
        <f>IF(N864="snížená",J864,0)</f>
        <v>0</v>
      </c>
      <c r="BG864" s="172">
        <f>IF(N864="zákl. přenesená",J864,0)</f>
        <v>0</v>
      </c>
      <c r="BH864" s="172">
        <f>IF(N864="sníž. přenesená",J864,0)</f>
        <v>0</v>
      </c>
      <c r="BI864" s="172">
        <f>IF(N864="nulová",J864,0)</f>
        <v>0</v>
      </c>
      <c r="BJ864" s="18" t="s">
        <v>26</v>
      </c>
      <c r="BK864" s="172">
        <f>ROUND(I864*H864,2)</f>
        <v>0</v>
      </c>
      <c r="BL864" s="18" t="s">
        <v>255</v>
      </c>
      <c r="BM864" s="18" t="s">
        <v>1294</v>
      </c>
    </row>
    <row r="865" spans="2:47" s="1" customFormat="1" ht="36">
      <c r="B865" s="35"/>
      <c r="D865" s="173" t="s">
        <v>165</v>
      </c>
      <c r="F865" s="174" t="s">
        <v>1295</v>
      </c>
      <c r="I865" s="134"/>
      <c r="L865" s="35"/>
      <c r="M865" s="64"/>
      <c r="N865" s="36"/>
      <c r="O865" s="36"/>
      <c r="P865" s="36"/>
      <c r="Q865" s="36"/>
      <c r="R865" s="36"/>
      <c r="S865" s="36"/>
      <c r="T865" s="65"/>
      <c r="AT865" s="18" t="s">
        <v>165</v>
      </c>
      <c r="AU865" s="18" t="s">
        <v>77</v>
      </c>
    </row>
    <row r="866" spans="2:63" s="10" customFormat="1" ht="29.25" customHeight="1">
      <c r="B866" s="146"/>
      <c r="D866" s="147" t="s">
        <v>70</v>
      </c>
      <c r="E866" s="227" t="s">
        <v>1296</v>
      </c>
      <c r="F866" s="227" t="s">
        <v>1297</v>
      </c>
      <c r="I866" s="149"/>
      <c r="J866" s="228">
        <f>BK866</f>
        <v>0</v>
      </c>
      <c r="L866" s="146"/>
      <c r="M866" s="151"/>
      <c r="N866" s="152"/>
      <c r="O866" s="152"/>
      <c r="P866" s="153">
        <f>P867+P918+P961+P1000</f>
        <v>0</v>
      </c>
      <c r="Q866" s="152"/>
      <c r="R866" s="153">
        <f>R867+R918+R961+R1000</f>
        <v>0</v>
      </c>
      <c r="S866" s="152"/>
      <c r="T866" s="154">
        <f>T867+T918+T961+T1000</f>
        <v>0</v>
      </c>
      <c r="AR866" s="147" t="s">
        <v>77</v>
      </c>
      <c r="AT866" s="155" t="s">
        <v>70</v>
      </c>
      <c r="AU866" s="155" t="s">
        <v>26</v>
      </c>
      <c r="AY866" s="147" t="s">
        <v>156</v>
      </c>
      <c r="BK866" s="156">
        <f>BK867+BK918+BK961+BK1000</f>
        <v>0</v>
      </c>
    </row>
    <row r="867" spans="2:63" s="10" customFormat="1" ht="14.25" customHeight="1">
      <c r="B867" s="146"/>
      <c r="D867" s="157" t="s">
        <v>70</v>
      </c>
      <c r="E867" s="158" t="s">
        <v>1298</v>
      </c>
      <c r="F867" s="158" t="s">
        <v>1299</v>
      </c>
      <c r="I867" s="149"/>
      <c r="J867" s="159">
        <f>BK867</f>
        <v>0</v>
      </c>
      <c r="L867" s="146"/>
      <c r="M867" s="151"/>
      <c r="N867" s="152"/>
      <c r="O867" s="152"/>
      <c r="P867" s="153">
        <f>SUM(P868:P917)</f>
        <v>0</v>
      </c>
      <c r="Q867" s="152"/>
      <c r="R867" s="153">
        <f>SUM(R868:R917)</f>
        <v>0</v>
      </c>
      <c r="S867" s="152"/>
      <c r="T867" s="154">
        <f>SUM(T868:T917)</f>
        <v>0</v>
      </c>
      <c r="AR867" s="147" t="s">
        <v>77</v>
      </c>
      <c r="AT867" s="155" t="s">
        <v>70</v>
      </c>
      <c r="AU867" s="155" t="s">
        <v>77</v>
      </c>
      <c r="AY867" s="147" t="s">
        <v>156</v>
      </c>
      <c r="BK867" s="156">
        <f>SUM(BK868:BK917)</f>
        <v>0</v>
      </c>
    </row>
    <row r="868" spans="2:65" s="1" customFormat="1" ht="20.25" customHeight="1">
      <c r="B868" s="160"/>
      <c r="C868" s="161" t="s">
        <v>1300</v>
      </c>
      <c r="D868" s="161" t="s">
        <v>158</v>
      </c>
      <c r="E868" s="162" t="s">
        <v>1301</v>
      </c>
      <c r="F868" s="163" t="s">
        <v>1302</v>
      </c>
      <c r="G868" s="164" t="s">
        <v>177</v>
      </c>
      <c r="H868" s="165">
        <v>149</v>
      </c>
      <c r="I868" s="166"/>
      <c r="J868" s="167">
        <f>ROUND(I868*H868,2)</f>
        <v>0</v>
      </c>
      <c r="K868" s="163" t="s">
        <v>19</v>
      </c>
      <c r="L868" s="35"/>
      <c r="M868" s="168" t="s">
        <v>19</v>
      </c>
      <c r="N868" s="169" t="s">
        <v>42</v>
      </c>
      <c r="O868" s="36"/>
      <c r="P868" s="170">
        <f>O868*H868</f>
        <v>0</v>
      </c>
      <c r="Q868" s="170">
        <v>0</v>
      </c>
      <c r="R868" s="170">
        <f>Q868*H868</f>
        <v>0</v>
      </c>
      <c r="S868" s="170">
        <v>0</v>
      </c>
      <c r="T868" s="171">
        <f>S868*H868</f>
        <v>0</v>
      </c>
      <c r="AR868" s="18" t="s">
        <v>255</v>
      </c>
      <c r="AT868" s="18" t="s">
        <v>158</v>
      </c>
      <c r="AU868" s="18" t="s">
        <v>174</v>
      </c>
      <c r="AY868" s="18" t="s">
        <v>156</v>
      </c>
      <c r="BE868" s="172">
        <f>IF(N868="základní",J868,0)</f>
        <v>0</v>
      </c>
      <c r="BF868" s="172">
        <f>IF(N868="snížená",J868,0)</f>
        <v>0</v>
      </c>
      <c r="BG868" s="172">
        <f>IF(N868="zákl. přenesená",J868,0)</f>
        <v>0</v>
      </c>
      <c r="BH868" s="172">
        <f>IF(N868="sníž. přenesená",J868,0)</f>
        <v>0</v>
      </c>
      <c r="BI868" s="172">
        <f>IF(N868="nulová",J868,0)</f>
        <v>0</v>
      </c>
      <c r="BJ868" s="18" t="s">
        <v>26</v>
      </c>
      <c r="BK868" s="172">
        <f>ROUND(I868*H868,2)</f>
        <v>0</v>
      </c>
      <c r="BL868" s="18" t="s">
        <v>255</v>
      </c>
      <c r="BM868" s="18" t="s">
        <v>1303</v>
      </c>
    </row>
    <row r="869" spans="2:47" s="1" customFormat="1" ht="12">
      <c r="B869" s="35"/>
      <c r="D869" s="176" t="s">
        <v>165</v>
      </c>
      <c r="F869" s="196" t="s">
        <v>1302</v>
      </c>
      <c r="I869" s="134"/>
      <c r="L869" s="35"/>
      <c r="M869" s="64"/>
      <c r="N869" s="36"/>
      <c r="O869" s="36"/>
      <c r="P869" s="36"/>
      <c r="Q869" s="36"/>
      <c r="R869" s="36"/>
      <c r="S869" s="36"/>
      <c r="T869" s="65"/>
      <c r="AT869" s="18" t="s">
        <v>165</v>
      </c>
      <c r="AU869" s="18" t="s">
        <v>174</v>
      </c>
    </row>
    <row r="870" spans="2:65" s="1" customFormat="1" ht="20.25" customHeight="1">
      <c r="B870" s="160"/>
      <c r="C870" s="161" t="s">
        <v>1304</v>
      </c>
      <c r="D870" s="161" t="s">
        <v>158</v>
      </c>
      <c r="E870" s="162" t="s">
        <v>1305</v>
      </c>
      <c r="F870" s="163" t="s">
        <v>1306</v>
      </c>
      <c r="G870" s="164" t="s">
        <v>177</v>
      </c>
      <c r="H870" s="165">
        <v>14</v>
      </c>
      <c r="I870" s="166"/>
      <c r="J870" s="167">
        <f>ROUND(I870*H870,2)</f>
        <v>0</v>
      </c>
      <c r="K870" s="163" t="s">
        <v>19</v>
      </c>
      <c r="L870" s="35"/>
      <c r="M870" s="168" t="s">
        <v>19</v>
      </c>
      <c r="N870" s="169" t="s">
        <v>42</v>
      </c>
      <c r="O870" s="36"/>
      <c r="P870" s="170">
        <f>O870*H870</f>
        <v>0</v>
      </c>
      <c r="Q870" s="170">
        <v>0</v>
      </c>
      <c r="R870" s="170">
        <f>Q870*H870</f>
        <v>0</v>
      </c>
      <c r="S870" s="170">
        <v>0</v>
      </c>
      <c r="T870" s="171">
        <f>S870*H870</f>
        <v>0</v>
      </c>
      <c r="AR870" s="18" t="s">
        <v>255</v>
      </c>
      <c r="AT870" s="18" t="s">
        <v>158</v>
      </c>
      <c r="AU870" s="18" t="s">
        <v>174</v>
      </c>
      <c r="AY870" s="18" t="s">
        <v>156</v>
      </c>
      <c r="BE870" s="172">
        <f>IF(N870="základní",J870,0)</f>
        <v>0</v>
      </c>
      <c r="BF870" s="172">
        <f>IF(N870="snížená",J870,0)</f>
        <v>0</v>
      </c>
      <c r="BG870" s="172">
        <f>IF(N870="zákl. přenesená",J870,0)</f>
        <v>0</v>
      </c>
      <c r="BH870" s="172">
        <f>IF(N870="sníž. přenesená",J870,0)</f>
        <v>0</v>
      </c>
      <c r="BI870" s="172">
        <f>IF(N870="nulová",J870,0)</f>
        <v>0</v>
      </c>
      <c r="BJ870" s="18" t="s">
        <v>26</v>
      </c>
      <c r="BK870" s="172">
        <f>ROUND(I870*H870,2)</f>
        <v>0</v>
      </c>
      <c r="BL870" s="18" t="s">
        <v>255</v>
      </c>
      <c r="BM870" s="18" t="s">
        <v>1307</v>
      </c>
    </row>
    <row r="871" spans="2:47" s="1" customFormat="1" ht="12">
      <c r="B871" s="35"/>
      <c r="D871" s="176" t="s">
        <v>165</v>
      </c>
      <c r="F871" s="196" t="s">
        <v>1306</v>
      </c>
      <c r="I871" s="134"/>
      <c r="L871" s="35"/>
      <c r="M871" s="64"/>
      <c r="N871" s="36"/>
      <c r="O871" s="36"/>
      <c r="P871" s="36"/>
      <c r="Q871" s="36"/>
      <c r="R871" s="36"/>
      <c r="S871" s="36"/>
      <c r="T871" s="65"/>
      <c r="AT871" s="18" t="s">
        <v>165</v>
      </c>
      <c r="AU871" s="18" t="s">
        <v>174</v>
      </c>
    </row>
    <row r="872" spans="2:65" s="1" customFormat="1" ht="20.25" customHeight="1">
      <c r="B872" s="160"/>
      <c r="C872" s="161" t="s">
        <v>1308</v>
      </c>
      <c r="D872" s="161" t="s">
        <v>158</v>
      </c>
      <c r="E872" s="162" t="s">
        <v>1309</v>
      </c>
      <c r="F872" s="163" t="s">
        <v>1310</v>
      </c>
      <c r="G872" s="164" t="s">
        <v>177</v>
      </c>
      <c r="H872" s="165">
        <v>8</v>
      </c>
      <c r="I872" s="166"/>
      <c r="J872" s="167">
        <f>ROUND(I872*H872,2)</f>
        <v>0</v>
      </c>
      <c r="K872" s="163" t="s">
        <v>19</v>
      </c>
      <c r="L872" s="35"/>
      <c r="M872" s="168" t="s">
        <v>19</v>
      </c>
      <c r="N872" s="169" t="s">
        <v>42</v>
      </c>
      <c r="O872" s="36"/>
      <c r="P872" s="170">
        <f>O872*H872</f>
        <v>0</v>
      </c>
      <c r="Q872" s="170">
        <v>0</v>
      </c>
      <c r="R872" s="170">
        <f>Q872*H872</f>
        <v>0</v>
      </c>
      <c r="S872" s="170">
        <v>0</v>
      </c>
      <c r="T872" s="171">
        <f>S872*H872</f>
        <v>0</v>
      </c>
      <c r="AR872" s="18" t="s">
        <v>255</v>
      </c>
      <c r="AT872" s="18" t="s">
        <v>158</v>
      </c>
      <c r="AU872" s="18" t="s">
        <v>174</v>
      </c>
      <c r="AY872" s="18" t="s">
        <v>156</v>
      </c>
      <c r="BE872" s="172">
        <f>IF(N872="základní",J872,0)</f>
        <v>0</v>
      </c>
      <c r="BF872" s="172">
        <f>IF(N872="snížená",J872,0)</f>
        <v>0</v>
      </c>
      <c r="BG872" s="172">
        <f>IF(N872="zákl. přenesená",J872,0)</f>
        <v>0</v>
      </c>
      <c r="BH872" s="172">
        <f>IF(N872="sníž. přenesená",J872,0)</f>
        <v>0</v>
      </c>
      <c r="BI872" s="172">
        <f>IF(N872="nulová",J872,0)</f>
        <v>0</v>
      </c>
      <c r="BJ872" s="18" t="s">
        <v>26</v>
      </c>
      <c r="BK872" s="172">
        <f>ROUND(I872*H872,2)</f>
        <v>0</v>
      </c>
      <c r="BL872" s="18" t="s">
        <v>255</v>
      </c>
      <c r="BM872" s="18" t="s">
        <v>1311</v>
      </c>
    </row>
    <row r="873" spans="2:47" s="1" customFormat="1" ht="12">
      <c r="B873" s="35"/>
      <c r="D873" s="176" t="s">
        <v>165</v>
      </c>
      <c r="F873" s="196" t="s">
        <v>1310</v>
      </c>
      <c r="I873" s="134"/>
      <c r="L873" s="35"/>
      <c r="M873" s="64"/>
      <c r="N873" s="36"/>
      <c r="O873" s="36"/>
      <c r="P873" s="36"/>
      <c r="Q873" s="36"/>
      <c r="R873" s="36"/>
      <c r="S873" s="36"/>
      <c r="T873" s="65"/>
      <c r="AT873" s="18" t="s">
        <v>165</v>
      </c>
      <c r="AU873" s="18" t="s">
        <v>174</v>
      </c>
    </row>
    <row r="874" spans="2:65" s="1" customFormat="1" ht="20.25" customHeight="1">
      <c r="B874" s="160"/>
      <c r="C874" s="161" t="s">
        <v>1312</v>
      </c>
      <c r="D874" s="161" t="s">
        <v>158</v>
      </c>
      <c r="E874" s="162" t="s">
        <v>1313</v>
      </c>
      <c r="F874" s="163" t="s">
        <v>1314</v>
      </c>
      <c r="G874" s="164" t="s">
        <v>177</v>
      </c>
      <c r="H874" s="165">
        <v>6</v>
      </c>
      <c r="I874" s="166"/>
      <c r="J874" s="167">
        <f>ROUND(I874*H874,2)</f>
        <v>0</v>
      </c>
      <c r="K874" s="163" t="s">
        <v>19</v>
      </c>
      <c r="L874" s="35"/>
      <c r="M874" s="168" t="s">
        <v>19</v>
      </c>
      <c r="N874" s="169" t="s">
        <v>42</v>
      </c>
      <c r="O874" s="36"/>
      <c r="P874" s="170">
        <f>O874*H874</f>
        <v>0</v>
      </c>
      <c r="Q874" s="170">
        <v>0</v>
      </c>
      <c r="R874" s="170">
        <f>Q874*H874</f>
        <v>0</v>
      </c>
      <c r="S874" s="170">
        <v>0</v>
      </c>
      <c r="T874" s="171">
        <f>S874*H874</f>
        <v>0</v>
      </c>
      <c r="AR874" s="18" t="s">
        <v>255</v>
      </c>
      <c r="AT874" s="18" t="s">
        <v>158</v>
      </c>
      <c r="AU874" s="18" t="s">
        <v>174</v>
      </c>
      <c r="AY874" s="18" t="s">
        <v>156</v>
      </c>
      <c r="BE874" s="172">
        <f>IF(N874="základní",J874,0)</f>
        <v>0</v>
      </c>
      <c r="BF874" s="172">
        <f>IF(N874="snížená",J874,0)</f>
        <v>0</v>
      </c>
      <c r="BG874" s="172">
        <f>IF(N874="zákl. přenesená",J874,0)</f>
        <v>0</v>
      </c>
      <c r="BH874" s="172">
        <f>IF(N874="sníž. přenesená",J874,0)</f>
        <v>0</v>
      </c>
      <c r="BI874" s="172">
        <f>IF(N874="nulová",J874,0)</f>
        <v>0</v>
      </c>
      <c r="BJ874" s="18" t="s">
        <v>26</v>
      </c>
      <c r="BK874" s="172">
        <f>ROUND(I874*H874,2)</f>
        <v>0</v>
      </c>
      <c r="BL874" s="18" t="s">
        <v>255</v>
      </c>
      <c r="BM874" s="18" t="s">
        <v>1315</v>
      </c>
    </row>
    <row r="875" spans="2:47" s="1" customFormat="1" ht="12">
      <c r="B875" s="35"/>
      <c r="D875" s="176" t="s">
        <v>165</v>
      </c>
      <c r="F875" s="196" t="s">
        <v>1314</v>
      </c>
      <c r="I875" s="134"/>
      <c r="L875" s="35"/>
      <c r="M875" s="64"/>
      <c r="N875" s="36"/>
      <c r="O875" s="36"/>
      <c r="P875" s="36"/>
      <c r="Q875" s="36"/>
      <c r="R875" s="36"/>
      <c r="S875" s="36"/>
      <c r="T875" s="65"/>
      <c r="AT875" s="18" t="s">
        <v>165</v>
      </c>
      <c r="AU875" s="18" t="s">
        <v>174</v>
      </c>
    </row>
    <row r="876" spans="2:65" s="1" customFormat="1" ht="20.25" customHeight="1">
      <c r="B876" s="160"/>
      <c r="C876" s="161" t="s">
        <v>1316</v>
      </c>
      <c r="D876" s="161" t="s">
        <v>158</v>
      </c>
      <c r="E876" s="162" t="s">
        <v>1317</v>
      </c>
      <c r="F876" s="163" t="s">
        <v>1318</v>
      </c>
      <c r="G876" s="164" t="s">
        <v>177</v>
      </c>
      <c r="H876" s="165">
        <v>6</v>
      </c>
      <c r="I876" s="166"/>
      <c r="J876" s="167">
        <f>ROUND(I876*H876,2)</f>
        <v>0</v>
      </c>
      <c r="K876" s="163" t="s">
        <v>19</v>
      </c>
      <c r="L876" s="35"/>
      <c r="M876" s="168" t="s">
        <v>19</v>
      </c>
      <c r="N876" s="169" t="s">
        <v>42</v>
      </c>
      <c r="O876" s="36"/>
      <c r="P876" s="170">
        <f>O876*H876</f>
        <v>0</v>
      </c>
      <c r="Q876" s="170">
        <v>0</v>
      </c>
      <c r="R876" s="170">
        <f>Q876*H876</f>
        <v>0</v>
      </c>
      <c r="S876" s="170">
        <v>0</v>
      </c>
      <c r="T876" s="171">
        <f>S876*H876</f>
        <v>0</v>
      </c>
      <c r="AR876" s="18" t="s">
        <v>255</v>
      </c>
      <c r="AT876" s="18" t="s">
        <v>158</v>
      </c>
      <c r="AU876" s="18" t="s">
        <v>174</v>
      </c>
      <c r="AY876" s="18" t="s">
        <v>156</v>
      </c>
      <c r="BE876" s="172">
        <f>IF(N876="základní",J876,0)</f>
        <v>0</v>
      </c>
      <c r="BF876" s="172">
        <f>IF(N876="snížená",J876,0)</f>
        <v>0</v>
      </c>
      <c r="BG876" s="172">
        <f>IF(N876="zákl. přenesená",J876,0)</f>
        <v>0</v>
      </c>
      <c r="BH876" s="172">
        <f>IF(N876="sníž. přenesená",J876,0)</f>
        <v>0</v>
      </c>
      <c r="BI876" s="172">
        <f>IF(N876="nulová",J876,0)</f>
        <v>0</v>
      </c>
      <c r="BJ876" s="18" t="s">
        <v>26</v>
      </c>
      <c r="BK876" s="172">
        <f>ROUND(I876*H876,2)</f>
        <v>0</v>
      </c>
      <c r="BL876" s="18" t="s">
        <v>255</v>
      </c>
      <c r="BM876" s="18" t="s">
        <v>1319</v>
      </c>
    </row>
    <row r="877" spans="2:47" s="1" customFormat="1" ht="12">
      <c r="B877" s="35"/>
      <c r="D877" s="176" t="s">
        <v>165</v>
      </c>
      <c r="F877" s="196" t="s">
        <v>1318</v>
      </c>
      <c r="I877" s="134"/>
      <c r="L877" s="35"/>
      <c r="M877" s="64"/>
      <c r="N877" s="36"/>
      <c r="O877" s="36"/>
      <c r="P877" s="36"/>
      <c r="Q877" s="36"/>
      <c r="R877" s="36"/>
      <c r="S877" s="36"/>
      <c r="T877" s="65"/>
      <c r="AT877" s="18" t="s">
        <v>165</v>
      </c>
      <c r="AU877" s="18" t="s">
        <v>174</v>
      </c>
    </row>
    <row r="878" spans="2:65" s="1" customFormat="1" ht="20.25" customHeight="1">
      <c r="B878" s="160"/>
      <c r="C878" s="161" t="s">
        <v>1320</v>
      </c>
      <c r="D878" s="161" t="s">
        <v>158</v>
      </c>
      <c r="E878" s="162" t="s">
        <v>1321</v>
      </c>
      <c r="F878" s="163" t="s">
        <v>1322</v>
      </c>
      <c r="G878" s="164" t="s">
        <v>177</v>
      </c>
      <c r="H878" s="165">
        <v>12</v>
      </c>
      <c r="I878" s="166"/>
      <c r="J878" s="167">
        <f>ROUND(I878*H878,2)</f>
        <v>0</v>
      </c>
      <c r="K878" s="163" t="s">
        <v>19</v>
      </c>
      <c r="L878" s="35"/>
      <c r="M878" s="168" t="s">
        <v>19</v>
      </c>
      <c r="N878" s="169" t="s">
        <v>42</v>
      </c>
      <c r="O878" s="36"/>
      <c r="P878" s="170">
        <f>O878*H878</f>
        <v>0</v>
      </c>
      <c r="Q878" s="170">
        <v>0</v>
      </c>
      <c r="R878" s="170">
        <f>Q878*H878</f>
        <v>0</v>
      </c>
      <c r="S878" s="170">
        <v>0</v>
      </c>
      <c r="T878" s="171">
        <f>S878*H878</f>
        <v>0</v>
      </c>
      <c r="AR878" s="18" t="s">
        <v>255</v>
      </c>
      <c r="AT878" s="18" t="s">
        <v>158</v>
      </c>
      <c r="AU878" s="18" t="s">
        <v>174</v>
      </c>
      <c r="AY878" s="18" t="s">
        <v>156</v>
      </c>
      <c r="BE878" s="172">
        <f>IF(N878="základní",J878,0)</f>
        <v>0</v>
      </c>
      <c r="BF878" s="172">
        <f>IF(N878="snížená",J878,0)</f>
        <v>0</v>
      </c>
      <c r="BG878" s="172">
        <f>IF(N878="zákl. přenesená",J878,0)</f>
        <v>0</v>
      </c>
      <c r="BH878" s="172">
        <f>IF(N878="sníž. přenesená",J878,0)</f>
        <v>0</v>
      </c>
      <c r="BI878" s="172">
        <f>IF(N878="nulová",J878,0)</f>
        <v>0</v>
      </c>
      <c r="BJ878" s="18" t="s">
        <v>26</v>
      </c>
      <c r="BK878" s="172">
        <f>ROUND(I878*H878,2)</f>
        <v>0</v>
      </c>
      <c r="BL878" s="18" t="s">
        <v>255</v>
      </c>
      <c r="BM878" s="18" t="s">
        <v>1323</v>
      </c>
    </row>
    <row r="879" spans="2:47" s="1" customFormat="1" ht="12">
      <c r="B879" s="35"/>
      <c r="D879" s="176" t="s">
        <v>165</v>
      </c>
      <c r="F879" s="196" t="s">
        <v>1322</v>
      </c>
      <c r="I879" s="134"/>
      <c r="L879" s="35"/>
      <c r="M879" s="64"/>
      <c r="N879" s="36"/>
      <c r="O879" s="36"/>
      <c r="P879" s="36"/>
      <c r="Q879" s="36"/>
      <c r="R879" s="36"/>
      <c r="S879" s="36"/>
      <c r="T879" s="65"/>
      <c r="AT879" s="18" t="s">
        <v>165</v>
      </c>
      <c r="AU879" s="18" t="s">
        <v>174</v>
      </c>
    </row>
    <row r="880" spans="2:65" s="1" customFormat="1" ht="20.25" customHeight="1">
      <c r="B880" s="160"/>
      <c r="C880" s="161" t="s">
        <v>1324</v>
      </c>
      <c r="D880" s="161" t="s">
        <v>158</v>
      </c>
      <c r="E880" s="162" t="s">
        <v>1325</v>
      </c>
      <c r="F880" s="163" t="s">
        <v>1326</v>
      </c>
      <c r="G880" s="164" t="s">
        <v>177</v>
      </c>
      <c r="H880" s="165">
        <v>8</v>
      </c>
      <c r="I880" s="166"/>
      <c r="J880" s="167">
        <f>ROUND(I880*H880,2)</f>
        <v>0</v>
      </c>
      <c r="K880" s="163" t="s">
        <v>19</v>
      </c>
      <c r="L880" s="35"/>
      <c r="M880" s="168" t="s">
        <v>19</v>
      </c>
      <c r="N880" s="169" t="s">
        <v>42</v>
      </c>
      <c r="O880" s="36"/>
      <c r="P880" s="170">
        <f>O880*H880</f>
        <v>0</v>
      </c>
      <c r="Q880" s="170">
        <v>0</v>
      </c>
      <c r="R880" s="170">
        <f>Q880*H880</f>
        <v>0</v>
      </c>
      <c r="S880" s="170">
        <v>0</v>
      </c>
      <c r="T880" s="171">
        <f>S880*H880</f>
        <v>0</v>
      </c>
      <c r="AR880" s="18" t="s">
        <v>255</v>
      </c>
      <c r="AT880" s="18" t="s">
        <v>158</v>
      </c>
      <c r="AU880" s="18" t="s">
        <v>174</v>
      </c>
      <c r="AY880" s="18" t="s">
        <v>156</v>
      </c>
      <c r="BE880" s="172">
        <f>IF(N880="základní",J880,0)</f>
        <v>0</v>
      </c>
      <c r="BF880" s="172">
        <f>IF(N880="snížená",J880,0)</f>
        <v>0</v>
      </c>
      <c r="BG880" s="172">
        <f>IF(N880="zákl. přenesená",J880,0)</f>
        <v>0</v>
      </c>
      <c r="BH880" s="172">
        <f>IF(N880="sníž. přenesená",J880,0)</f>
        <v>0</v>
      </c>
      <c r="BI880" s="172">
        <f>IF(N880="nulová",J880,0)</f>
        <v>0</v>
      </c>
      <c r="BJ880" s="18" t="s">
        <v>26</v>
      </c>
      <c r="BK880" s="172">
        <f>ROUND(I880*H880,2)</f>
        <v>0</v>
      </c>
      <c r="BL880" s="18" t="s">
        <v>255</v>
      </c>
      <c r="BM880" s="18" t="s">
        <v>1327</v>
      </c>
    </row>
    <row r="881" spans="2:47" s="1" customFormat="1" ht="12">
      <c r="B881" s="35"/>
      <c r="D881" s="176" t="s">
        <v>165</v>
      </c>
      <c r="F881" s="196" t="s">
        <v>1326</v>
      </c>
      <c r="I881" s="134"/>
      <c r="L881" s="35"/>
      <c r="M881" s="64"/>
      <c r="N881" s="36"/>
      <c r="O881" s="36"/>
      <c r="P881" s="36"/>
      <c r="Q881" s="36"/>
      <c r="R881" s="36"/>
      <c r="S881" s="36"/>
      <c r="T881" s="65"/>
      <c r="AT881" s="18" t="s">
        <v>165</v>
      </c>
      <c r="AU881" s="18" t="s">
        <v>174</v>
      </c>
    </row>
    <row r="882" spans="2:65" s="1" customFormat="1" ht="20.25" customHeight="1">
      <c r="B882" s="160"/>
      <c r="C882" s="161" t="s">
        <v>1328</v>
      </c>
      <c r="D882" s="161" t="s">
        <v>158</v>
      </c>
      <c r="E882" s="162" t="s">
        <v>1329</v>
      </c>
      <c r="F882" s="163" t="s">
        <v>1330</v>
      </c>
      <c r="G882" s="164" t="s">
        <v>177</v>
      </c>
      <c r="H882" s="165">
        <v>5</v>
      </c>
      <c r="I882" s="166"/>
      <c r="J882" s="167">
        <f>ROUND(I882*H882,2)</f>
        <v>0</v>
      </c>
      <c r="K882" s="163" t="s">
        <v>19</v>
      </c>
      <c r="L882" s="35"/>
      <c r="M882" s="168" t="s">
        <v>19</v>
      </c>
      <c r="N882" s="169" t="s">
        <v>42</v>
      </c>
      <c r="O882" s="36"/>
      <c r="P882" s="170">
        <f>O882*H882</f>
        <v>0</v>
      </c>
      <c r="Q882" s="170">
        <v>0</v>
      </c>
      <c r="R882" s="170">
        <f>Q882*H882</f>
        <v>0</v>
      </c>
      <c r="S882" s="170">
        <v>0</v>
      </c>
      <c r="T882" s="171">
        <f>S882*H882</f>
        <v>0</v>
      </c>
      <c r="AR882" s="18" t="s">
        <v>255</v>
      </c>
      <c r="AT882" s="18" t="s">
        <v>158</v>
      </c>
      <c r="AU882" s="18" t="s">
        <v>174</v>
      </c>
      <c r="AY882" s="18" t="s">
        <v>156</v>
      </c>
      <c r="BE882" s="172">
        <f>IF(N882="základní",J882,0)</f>
        <v>0</v>
      </c>
      <c r="BF882" s="172">
        <f>IF(N882="snížená",J882,0)</f>
        <v>0</v>
      </c>
      <c r="BG882" s="172">
        <f>IF(N882="zákl. přenesená",J882,0)</f>
        <v>0</v>
      </c>
      <c r="BH882" s="172">
        <f>IF(N882="sníž. přenesená",J882,0)</f>
        <v>0</v>
      </c>
      <c r="BI882" s="172">
        <f>IF(N882="nulová",J882,0)</f>
        <v>0</v>
      </c>
      <c r="BJ882" s="18" t="s">
        <v>26</v>
      </c>
      <c r="BK882" s="172">
        <f>ROUND(I882*H882,2)</f>
        <v>0</v>
      </c>
      <c r="BL882" s="18" t="s">
        <v>255</v>
      </c>
      <c r="BM882" s="18" t="s">
        <v>1331</v>
      </c>
    </row>
    <row r="883" spans="2:47" s="1" customFormat="1" ht="12">
      <c r="B883" s="35"/>
      <c r="D883" s="176" t="s">
        <v>165</v>
      </c>
      <c r="F883" s="196" t="s">
        <v>1330</v>
      </c>
      <c r="I883" s="134"/>
      <c r="L883" s="35"/>
      <c r="M883" s="64"/>
      <c r="N883" s="36"/>
      <c r="O883" s="36"/>
      <c r="P883" s="36"/>
      <c r="Q883" s="36"/>
      <c r="R883" s="36"/>
      <c r="S883" s="36"/>
      <c r="T883" s="65"/>
      <c r="AT883" s="18" t="s">
        <v>165</v>
      </c>
      <c r="AU883" s="18" t="s">
        <v>174</v>
      </c>
    </row>
    <row r="884" spans="2:65" s="1" customFormat="1" ht="20.25" customHeight="1">
      <c r="B884" s="160"/>
      <c r="C884" s="161" t="s">
        <v>1332</v>
      </c>
      <c r="D884" s="161" t="s">
        <v>158</v>
      </c>
      <c r="E884" s="162" t="s">
        <v>1333</v>
      </c>
      <c r="F884" s="163" t="s">
        <v>1334</v>
      </c>
      <c r="G884" s="164" t="s">
        <v>177</v>
      </c>
      <c r="H884" s="165">
        <v>6</v>
      </c>
      <c r="I884" s="166"/>
      <c r="J884" s="167">
        <f>ROUND(I884*H884,2)</f>
        <v>0</v>
      </c>
      <c r="K884" s="163" t="s">
        <v>19</v>
      </c>
      <c r="L884" s="35"/>
      <c r="M884" s="168" t="s">
        <v>19</v>
      </c>
      <c r="N884" s="169" t="s">
        <v>42</v>
      </c>
      <c r="O884" s="36"/>
      <c r="P884" s="170">
        <f>O884*H884</f>
        <v>0</v>
      </c>
      <c r="Q884" s="170">
        <v>0</v>
      </c>
      <c r="R884" s="170">
        <f>Q884*H884</f>
        <v>0</v>
      </c>
      <c r="S884" s="170">
        <v>0</v>
      </c>
      <c r="T884" s="171">
        <f>S884*H884</f>
        <v>0</v>
      </c>
      <c r="AR884" s="18" t="s">
        <v>255</v>
      </c>
      <c r="AT884" s="18" t="s">
        <v>158</v>
      </c>
      <c r="AU884" s="18" t="s">
        <v>174</v>
      </c>
      <c r="AY884" s="18" t="s">
        <v>156</v>
      </c>
      <c r="BE884" s="172">
        <f>IF(N884="základní",J884,0)</f>
        <v>0</v>
      </c>
      <c r="BF884" s="172">
        <f>IF(N884="snížená",J884,0)</f>
        <v>0</v>
      </c>
      <c r="BG884" s="172">
        <f>IF(N884="zákl. přenesená",J884,0)</f>
        <v>0</v>
      </c>
      <c r="BH884" s="172">
        <f>IF(N884="sníž. přenesená",J884,0)</f>
        <v>0</v>
      </c>
      <c r="BI884" s="172">
        <f>IF(N884="nulová",J884,0)</f>
        <v>0</v>
      </c>
      <c r="BJ884" s="18" t="s">
        <v>26</v>
      </c>
      <c r="BK884" s="172">
        <f>ROUND(I884*H884,2)</f>
        <v>0</v>
      </c>
      <c r="BL884" s="18" t="s">
        <v>255</v>
      </c>
      <c r="BM884" s="18" t="s">
        <v>1335</v>
      </c>
    </row>
    <row r="885" spans="2:47" s="1" customFormat="1" ht="12">
      <c r="B885" s="35"/>
      <c r="D885" s="176" t="s">
        <v>165</v>
      </c>
      <c r="F885" s="196" t="s">
        <v>1334</v>
      </c>
      <c r="I885" s="134"/>
      <c r="L885" s="35"/>
      <c r="M885" s="64"/>
      <c r="N885" s="36"/>
      <c r="O885" s="36"/>
      <c r="P885" s="36"/>
      <c r="Q885" s="36"/>
      <c r="R885" s="36"/>
      <c r="S885" s="36"/>
      <c r="T885" s="65"/>
      <c r="AT885" s="18" t="s">
        <v>165</v>
      </c>
      <c r="AU885" s="18" t="s">
        <v>174</v>
      </c>
    </row>
    <row r="886" spans="2:65" s="1" customFormat="1" ht="20.25" customHeight="1">
      <c r="B886" s="160"/>
      <c r="C886" s="161" t="s">
        <v>1336</v>
      </c>
      <c r="D886" s="161" t="s">
        <v>158</v>
      </c>
      <c r="E886" s="162" t="s">
        <v>1337</v>
      </c>
      <c r="F886" s="163" t="s">
        <v>1338</v>
      </c>
      <c r="G886" s="164" t="s">
        <v>177</v>
      </c>
      <c r="H886" s="165">
        <v>5</v>
      </c>
      <c r="I886" s="166"/>
      <c r="J886" s="167">
        <f>ROUND(I886*H886,2)</f>
        <v>0</v>
      </c>
      <c r="K886" s="163" t="s">
        <v>19</v>
      </c>
      <c r="L886" s="35"/>
      <c r="M886" s="168" t="s">
        <v>19</v>
      </c>
      <c r="N886" s="169" t="s">
        <v>42</v>
      </c>
      <c r="O886" s="36"/>
      <c r="P886" s="170">
        <f>O886*H886</f>
        <v>0</v>
      </c>
      <c r="Q886" s="170">
        <v>0</v>
      </c>
      <c r="R886" s="170">
        <f>Q886*H886</f>
        <v>0</v>
      </c>
      <c r="S886" s="170">
        <v>0</v>
      </c>
      <c r="T886" s="171">
        <f>S886*H886</f>
        <v>0</v>
      </c>
      <c r="AR886" s="18" t="s">
        <v>255</v>
      </c>
      <c r="AT886" s="18" t="s">
        <v>158</v>
      </c>
      <c r="AU886" s="18" t="s">
        <v>174</v>
      </c>
      <c r="AY886" s="18" t="s">
        <v>156</v>
      </c>
      <c r="BE886" s="172">
        <f>IF(N886="základní",J886,0)</f>
        <v>0</v>
      </c>
      <c r="BF886" s="172">
        <f>IF(N886="snížená",J886,0)</f>
        <v>0</v>
      </c>
      <c r="BG886" s="172">
        <f>IF(N886="zákl. přenesená",J886,0)</f>
        <v>0</v>
      </c>
      <c r="BH886" s="172">
        <f>IF(N886="sníž. přenesená",J886,0)</f>
        <v>0</v>
      </c>
      <c r="BI886" s="172">
        <f>IF(N886="nulová",J886,0)</f>
        <v>0</v>
      </c>
      <c r="BJ886" s="18" t="s">
        <v>26</v>
      </c>
      <c r="BK886" s="172">
        <f>ROUND(I886*H886,2)</f>
        <v>0</v>
      </c>
      <c r="BL886" s="18" t="s">
        <v>255</v>
      </c>
      <c r="BM886" s="18" t="s">
        <v>1339</v>
      </c>
    </row>
    <row r="887" spans="2:47" s="1" customFormat="1" ht="12">
      <c r="B887" s="35"/>
      <c r="D887" s="176" t="s">
        <v>165</v>
      </c>
      <c r="F887" s="196" t="s">
        <v>1338</v>
      </c>
      <c r="I887" s="134"/>
      <c r="L887" s="35"/>
      <c r="M887" s="64"/>
      <c r="N887" s="36"/>
      <c r="O887" s="36"/>
      <c r="P887" s="36"/>
      <c r="Q887" s="36"/>
      <c r="R887" s="36"/>
      <c r="S887" s="36"/>
      <c r="T887" s="65"/>
      <c r="AT887" s="18" t="s">
        <v>165</v>
      </c>
      <c r="AU887" s="18" t="s">
        <v>174</v>
      </c>
    </row>
    <row r="888" spans="2:65" s="1" customFormat="1" ht="20.25" customHeight="1">
      <c r="B888" s="160"/>
      <c r="C888" s="161" t="s">
        <v>1340</v>
      </c>
      <c r="D888" s="161" t="s">
        <v>158</v>
      </c>
      <c r="E888" s="162" t="s">
        <v>1341</v>
      </c>
      <c r="F888" s="163" t="s">
        <v>1342</v>
      </c>
      <c r="G888" s="164" t="s">
        <v>177</v>
      </c>
      <c r="H888" s="165">
        <v>18</v>
      </c>
      <c r="I888" s="166"/>
      <c r="J888" s="167">
        <f>ROUND(I888*H888,2)</f>
        <v>0</v>
      </c>
      <c r="K888" s="163" t="s">
        <v>19</v>
      </c>
      <c r="L888" s="35"/>
      <c r="M888" s="168" t="s">
        <v>19</v>
      </c>
      <c r="N888" s="169" t="s">
        <v>42</v>
      </c>
      <c r="O888" s="36"/>
      <c r="P888" s="170">
        <f>O888*H888</f>
        <v>0</v>
      </c>
      <c r="Q888" s="170">
        <v>0</v>
      </c>
      <c r="R888" s="170">
        <f>Q888*H888</f>
        <v>0</v>
      </c>
      <c r="S888" s="170">
        <v>0</v>
      </c>
      <c r="T888" s="171">
        <f>S888*H888</f>
        <v>0</v>
      </c>
      <c r="AR888" s="18" t="s">
        <v>255</v>
      </c>
      <c r="AT888" s="18" t="s">
        <v>158</v>
      </c>
      <c r="AU888" s="18" t="s">
        <v>174</v>
      </c>
      <c r="AY888" s="18" t="s">
        <v>156</v>
      </c>
      <c r="BE888" s="172">
        <f>IF(N888="základní",J888,0)</f>
        <v>0</v>
      </c>
      <c r="BF888" s="172">
        <f>IF(N888="snížená",J888,0)</f>
        <v>0</v>
      </c>
      <c r="BG888" s="172">
        <f>IF(N888="zákl. přenesená",J888,0)</f>
        <v>0</v>
      </c>
      <c r="BH888" s="172">
        <f>IF(N888="sníž. přenesená",J888,0)</f>
        <v>0</v>
      </c>
      <c r="BI888" s="172">
        <f>IF(N888="nulová",J888,0)</f>
        <v>0</v>
      </c>
      <c r="BJ888" s="18" t="s">
        <v>26</v>
      </c>
      <c r="BK888" s="172">
        <f>ROUND(I888*H888,2)</f>
        <v>0</v>
      </c>
      <c r="BL888" s="18" t="s">
        <v>255</v>
      </c>
      <c r="BM888" s="18" t="s">
        <v>1343</v>
      </c>
    </row>
    <row r="889" spans="2:47" s="1" customFormat="1" ht="12">
      <c r="B889" s="35"/>
      <c r="D889" s="176" t="s">
        <v>165</v>
      </c>
      <c r="F889" s="196" t="s">
        <v>1342</v>
      </c>
      <c r="I889" s="134"/>
      <c r="L889" s="35"/>
      <c r="M889" s="64"/>
      <c r="N889" s="36"/>
      <c r="O889" s="36"/>
      <c r="P889" s="36"/>
      <c r="Q889" s="36"/>
      <c r="R889" s="36"/>
      <c r="S889" s="36"/>
      <c r="T889" s="65"/>
      <c r="AT889" s="18" t="s">
        <v>165</v>
      </c>
      <c r="AU889" s="18" t="s">
        <v>174</v>
      </c>
    </row>
    <row r="890" spans="2:65" s="1" customFormat="1" ht="20.25" customHeight="1">
      <c r="B890" s="160"/>
      <c r="C890" s="161" t="s">
        <v>1344</v>
      </c>
      <c r="D890" s="161" t="s">
        <v>158</v>
      </c>
      <c r="E890" s="162" t="s">
        <v>1345</v>
      </c>
      <c r="F890" s="163" t="s">
        <v>1346</v>
      </c>
      <c r="G890" s="164" t="s">
        <v>177</v>
      </c>
      <c r="H890" s="165">
        <v>48</v>
      </c>
      <c r="I890" s="166"/>
      <c r="J890" s="167">
        <f>ROUND(I890*H890,2)</f>
        <v>0</v>
      </c>
      <c r="K890" s="163" t="s">
        <v>19</v>
      </c>
      <c r="L890" s="35"/>
      <c r="M890" s="168" t="s">
        <v>19</v>
      </c>
      <c r="N890" s="169" t="s">
        <v>42</v>
      </c>
      <c r="O890" s="36"/>
      <c r="P890" s="170">
        <f>O890*H890</f>
        <v>0</v>
      </c>
      <c r="Q890" s="170">
        <v>0</v>
      </c>
      <c r="R890" s="170">
        <f>Q890*H890</f>
        <v>0</v>
      </c>
      <c r="S890" s="170">
        <v>0</v>
      </c>
      <c r="T890" s="171">
        <f>S890*H890</f>
        <v>0</v>
      </c>
      <c r="AR890" s="18" t="s">
        <v>255</v>
      </c>
      <c r="AT890" s="18" t="s">
        <v>158</v>
      </c>
      <c r="AU890" s="18" t="s">
        <v>174</v>
      </c>
      <c r="AY890" s="18" t="s">
        <v>156</v>
      </c>
      <c r="BE890" s="172">
        <f>IF(N890="základní",J890,0)</f>
        <v>0</v>
      </c>
      <c r="BF890" s="172">
        <f>IF(N890="snížená",J890,0)</f>
        <v>0</v>
      </c>
      <c r="BG890" s="172">
        <f>IF(N890="zákl. přenesená",J890,0)</f>
        <v>0</v>
      </c>
      <c r="BH890" s="172">
        <f>IF(N890="sníž. přenesená",J890,0)</f>
        <v>0</v>
      </c>
      <c r="BI890" s="172">
        <f>IF(N890="nulová",J890,0)</f>
        <v>0</v>
      </c>
      <c r="BJ890" s="18" t="s">
        <v>26</v>
      </c>
      <c r="BK890" s="172">
        <f>ROUND(I890*H890,2)</f>
        <v>0</v>
      </c>
      <c r="BL890" s="18" t="s">
        <v>255</v>
      </c>
      <c r="BM890" s="18" t="s">
        <v>1347</v>
      </c>
    </row>
    <row r="891" spans="2:47" s="1" customFormat="1" ht="12">
      <c r="B891" s="35"/>
      <c r="D891" s="176" t="s">
        <v>165</v>
      </c>
      <c r="F891" s="196" t="s">
        <v>1346</v>
      </c>
      <c r="I891" s="134"/>
      <c r="L891" s="35"/>
      <c r="M891" s="64"/>
      <c r="N891" s="36"/>
      <c r="O891" s="36"/>
      <c r="P891" s="36"/>
      <c r="Q891" s="36"/>
      <c r="R891" s="36"/>
      <c r="S891" s="36"/>
      <c r="T891" s="65"/>
      <c r="AT891" s="18" t="s">
        <v>165</v>
      </c>
      <c r="AU891" s="18" t="s">
        <v>174</v>
      </c>
    </row>
    <row r="892" spans="2:65" s="1" customFormat="1" ht="20.25" customHeight="1">
      <c r="B892" s="160"/>
      <c r="C892" s="161" t="s">
        <v>1348</v>
      </c>
      <c r="D892" s="161" t="s">
        <v>158</v>
      </c>
      <c r="E892" s="162" t="s">
        <v>1349</v>
      </c>
      <c r="F892" s="163" t="s">
        <v>1350</v>
      </c>
      <c r="G892" s="164" t="s">
        <v>177</v>
      </c>
      <c r="H892" s="165">
        <v>18</v>
      </c>
      <c r="I892" s="166"/>
      <c r="J892" s="167">
        <f>ROUND(I892*H892,2)</f>
        <v>0</v>
      </c>
      <c r="K892" s="163" t="s">
        <v>19</v>
      </c>
      <c r="L892" s="35"/>
      <c r="M892" s="168" t="s">
        <v>19</v>
      </c>
      <c r="N892" s="169" t="s">
        <v>42</v>
      </c>
      <c r="O892" s="36"/>
      <c r="P892" s="170">
        <f>O892*H892</f>
        <v>0</v>
      </c>
      <c r="Q892" s="170">
        <v>0</v>
      </c>
      <c r="R892" s="170">
        <f>Q892*H892</f>
        <v>0</v>
      </c>
      <c r="S892" s="170">
        <v>0</v>
      </c>
      <c r="T892" s="171">
        <f>S892*H892</f>
        <v>0</v>
      </c>
      <c r="AR892" s="18" t="s">
        <v>255</v>
      </c>
      <c r="AT892" s="18" t="s">
        <v>158</v>
      </c>
      <c r="AU892" s="18" t="s">
        <v>174</v>
      </c>
      <c r="AY892" s="18" t="s">
        <v>156</v>
      </c>
      <c r="BE892" s="172">
        <f>IF(N892="základní",J892,0)</f>
        <v>0</v>
      </c>
      <c r="BF892" s="172">
        <f>IF(N892="snížená",J892,0)</f>
        <v>0</v>
      </c>
      <c r="BG892" s="172">
        <f>IF(N892="zákl. přenesená",J892,0)</f>
        <v>0</v>
      </c>
      <c r="BH892" s="172">
        <f>IF(N892="sníž. přenesená",J892,0)</f>
        <v>0</v>
      </c>
      <c r="BI892" s="172">
        <f>IF(N892="nulová",J892,0)</f>
        <v>0</v>
      </c>
      <c r="BJ892" s="18" t="s">
        <v>26</v>
      </c>
      <c r="BK892" s="172">
        <f>ROUND(I892*H892,2)</f>
        <v>0</v>
      </c>
      <c r="BL892" s="18" t="s">
        <v>255</v>
      </c>
      <c r="BM892" s="18" t="s">
        <v>1351</v>
      </c>
    </row>
    <row r="893" spans="2:47" s="1" customFormat="1" ht="12">
      <c r="B893" s="35"/>
      <c r="D893" s="176" t="s">
        <v>165</v>
      </c>
      <c r="F893" s="196" t="s">
        <v>1350</v>
      </c>
      <c r="I893" s="134"/>
      <c r="L893" s="35"/>
      <c r="M893" s="64"/>
      <c r="N893" s="36"/>
      <c r="O893" s="36"/>
      <c r="P893" s="36"/>
      <c r="Q893" s="36"/>
      <c r="R893" s="36"/>
      <c r="S893" s="36"/>
      <c r="T893" s="65"/>
      <c r="AT893" s="18" t="s">
        <v>165</v>
      </c>
      <c r="AU893" s="18" t="s">
        <v>174</v>
      </c>
    </row>
    <row r="894" spans="2:65" s="1" customFormat="1" ht="20.25" customHeight="1">
      <c r="B894" s="160"/>
      <c r="C894" s="161" t="s">
        <v>1352</v>
      </c>
      <c r="D894" s="161" t="s">
        <v>158</v>
      </c>
      <c r="E894" s="162" t="s">
        <v>1353</v>
      </c>
      <c r="F894" s="163" t="s">
        <v>1354</v>
      </c>
      <c r="G894" s="164" t="s">
        <v>177</v>
      </c>
      <c r="H894" s="165">
        <v>46</v>
      </c>
      <c r="I894" s="166"/>
      <c r="J894" s="167">
        <f>ROUND(I894*H894,2)</f>
        <v>0</v>
      </c>
      <c r="K894" s="163" t="s">
        <v>19</v>
      </c>
      <c r="L894" s="35"/>
      <c r="M894" s="168" t="s">
        <v>19</v>
      </c>
      <c r="N894" s="169" t="s">
        <v>42</v>
      </c>
      <c r="O894" s="36"/>
      <c r="P894" s="170">
        <f>O894*H894</f>
        <v>0</v>
      </c>
      <c r="Q894" s="170">
        <v>0</v>
      </c>
      <c r="R894" s="170">
        <f>Q894*H894</f>
        <v>0</v>
      </c>
      <c r="S894" s="170">
        <v>0</v>
      </c>
      <c r="T894" s="171">
        <f>S894*H894</f>
        <v>0</v>
      </c>
      <c r="AR894" s="18" t="s">
        <v>255</v>
      </c>
      <c r="AT894" s="18" t="s">
        <v>158</v>
      </c>
      <c r="AU894" s="18" t="s">
        <v>174</v>
      </c>
      <c r="AY894" s="18" t="s">
        <v>156</v>
      </c>
      <c r="BE894" s="172">
        <f>IF(N894="základní",J894,0)</f>
        <v>0</v>
      </c>
      <c r="BF894" s="172">
        <f>IF(N894="snížená",J894,0)</f>
        <v>0</v>
      </c>
      <c r="BG894" s="172">
        <f>IF(N894="zákl. přenesená",J894,0)</f>
        <v>0</v>
      </c>
      <c r="BH894" s="172">
        <f>IF(N894="sníž. přenesená",J894,0)</f>
        <v>0</v>
      </c>
      <c r="BI894" s="172">
        <f>IF(N894="nulová",J894,0)</f>
        <v>0</v>
      </c>
      <c r="BJ894" s="18" t="s">
        <v>26</v>
      </c>
      <c r="BK894" s="172">
        <f>ROUND(I894*H894,2)</f>
        <v>0</v>
      </c>
      <c r="BL894" s="18" t="s">
        <v>255</v>
      </c>
      <c r="BM894" s="18" t="s">
        <v>1355</v>
      </c>
    </row>
    <row r="895" spans="2:47" s="1" customFormat="1" ht="12">
      <c r="B895" s="35"/>
      <c r="D895" s="176" t="s">
        <v>165</v>
      </c>
      <c r="F895" s="196" t="s">
        <v>1354</v>
      </c>
      <c r="I895" s="134"/>
      <c r="L895" s="35"/>
      <c r="M895" s="64"/>
      <c r="N895" s="36"/>
      <c r="O895" s="36"/>
      <c r="P895" s="36"/>
      <c r="Q895" s="36"/>
      <c r="R895" s="36"/>
      <c r="S895" s="36"/>
      <c r="T895" s="65"/>
      <c r="AT895" s="18" t="s">
        <v>165</v>
      </c>
      <c r="AU895" s="18" t="s">
        <v>174</v>
      </c>
    </row>
    <row r="896" spans="2:65" s="1" customFormat="1" ht="20.25" customHeight="1">
      <c r="B896" s="160"/>
      <c r="C896" s="161" t="s">
        <v>1356</v>
      </c>
      <c r="D896" s="161" t="s">
        <v>158</v>
      </c>
      <c r="E896" s="162" t="s">
        <v>1357</v>
      </c>
      <c r="F896" s="163" t="s">
        <v>1358</v>
      </c>
      <c r="G896" s="164" t="s">
        <v>356</v>
      </c>
      <c r="H896" s="165">
        <v>7</v>
      </c>
      <c r="I896" s="166"/>
      <c r="J896" s="167">
        <f>ROUND(I896*H896,2)</f>
        <v>0</v>
      </c>
      <c r="K896" s="163" t="s">
        <v>19</v>
      </c>
      <c r="L896" s="35"/>
      <c r="M896" s="168" t="s">
        <v>19</v>
      </c>
      <c r="N896" s="169" t="s">
        <v>42</v>
      </c>
      <c r="O896" s="36"/>
      <c r="P896" s="170">
        <f>O896*H896</f>
        <v>0</v>
      </c>
      <c r="Q896" s="170">
        <v>0</v>
      </c>
      <c r="R896" s="170">
        <f>Q896*H896</f>
        <v>0</v>
      </c>
      <c r="S896" s="170">
        <v>0</v>
      </c>
      <c r="T896" s="171">
        <f>S896*H896</f>
        <v>0</v>
      </c>
      <c r="AR896" s="18" t="s">
        <v>255</v>
      </c>
      <c r="AT896" s="18" t="s">
        <v>158</v>
      </c>
      <c r="AU896" s="18" t="s">
        <v>174</v>
      </c>
      <c r="AY896" s="18" t="s">
        <v>156</v>
      </c>
      <c r="BE896" s="172">
        <f>IF(N896="základní",J896,0)</f>
        <v>0</v>
      </c>
      <c r="BF896" s="172">
        <f>IF(N896="snížená",J896,0)</f>
        <v>0</v>
      </c>
      <c r="BG896" s="172">
        <f>IF(N896="zákl. přenesená",J896,0)</f>
        <v>0</v>
      </c>
      <c r="BH896" s="172">
        <f>IF(N896="sníž. přenesená",J896,0)</f>
        <v>0</v>
      </c>
      <c r="BI896" s="172">
        <f>IF(N896="nulová",J896,0)</f>
        <v>0</v>
      </c>
      <c r="BJ896" s="18" t="s">
        <v>26</v>
      </c>
      <c r="BK896" s="172">
        <f>ROUND(I896*H896,2)</f>
        <v>0</v>
      </c>
      <c r="BL896" s="18" t="s">
        <v>255</v>
      </c>
      <c r="BM896" s="18" t="s">
        <v>1359</v>
      </c>
    </row>
    <row r="897" spans="2:47" s="1" customFormat="1" ht="12">
      <c r="B897" s="35"/>
      <c r="D897" s="176" t="s">
        <v>165</v>
      </c>
      <c r="F897" s="196" t="s">
        <v>1358</v>
      </c>
      <c r="I897" s="134"/>
      <c r="L897" s="35"/>
      <c r="M897" s="64"/>
      <c r="N897" s="36"/>
      <c r="O897" s="36"/>
      <c r="P897" s="36"/>
      <c r="Q897" s="36"/>
      <c r="R897" s="36"/>
      <c r="S897" s="36"/>
      <c r="T897" s="65"/>
      <c r="AT897" s="18" t="s">
        <v>165</v>
      </c>
      <c r="AU897" s="18" t="s">
        <v>174</v>
      </c>
    </row>
    <row r="898" spans="2:65" s="1" customFormat="1" ht="20.25" customHeight="1">
      <c r="B898" s="160"/>
      <c r="C898" s="161" t="s">
        <v>1360</v>
      </c>
      <c r="D898" s="161" t="s">
        <v>158</v>
      </c>
      <c r="E898" s="162" t="s">
        <v>1361</v>
      </c>
      <c r="F898" s="163" t="s">
        <v>1362</v>
      </c>
      <c r="G898" s="164" t="s">
        <v>356</v>
      </c>
      <c r="H898" s="165">
        <v>3</v>
      </c>
      <c r="I898" s="166"/>
      <c r="J898" s="167">
        <f>ROUND(I898*H898,2)</f>
        <v>0</v>
      </c>
      <c r="K898" s="163" t="s">
        <v>19</v>
      </c>
      <c r="L898" s="35"/>
      <c r="M898" s="168" t="s">
        <v>19</v>
      </c>
      <c r="N898" s="169" t="s">
        <v>42</v>
      </c>
      <c r="O898" s="36"/>
      <c r="P898" s="170">
        <f>O898*H898</f>
        <v>0</v>
      </c>
      <c r="Q898" s="170">
        <v>0</v>
      </c>
      <c r="R898" s="170">
        <f>Q898*H898</f>
        <v>0</v>
      </c>
      <c r="S898" s="170">
        <v>0</v>
      </c>
      <c r="T898" s="171">
        <f>S898*H898</f>
        <v>0</v>
      </c>
      <c r="AR898" s="18" t="s">
        <v>255</v>
      </c>
      <c r="AT898" s="18" t="s">
        <v>158</v>
      </c>
      <c r="AU898" s="18" t="s">
        <v>174</v>
      </c>
      <c r="AY898" s="18" t="s">
        <v>156</v>
      </c>
      <c r="BE898" s="172">
        <f>IF(N898="základní",J898,0)</f>
        <v>0</v>
      </c>
      <c r="BF898" s="172">
        <f>IF(N898="snížená",J898,0)</f>
        <v>0</v>
      </c>
      <c r="BG898" s="172">
        <f>IF(N898="zákl. přenesená",J898,0)</f>
        <v>0</v>
      </c>
      <c r="BH898" s="172">
        <f>IF(N898="sníž. přenesená",J898,0)</f>
        <v>0</v>
      </c>
      <c r="BI898" s="172">
        <f>IF(N898="nulová",J898,0)</f>
        <v>0</v>
      </c>
      <c r="BJ898" s="18" t="s">
        <v>26</v>
      </c>
      <c r="BK898" s="172">
        <f>ROUND(I898*H898,2)</f>
        <v>0</v>
      </c>
      <c r="BL898" s="18" t="s">
        <v>255</v>
      </c>
      <c r="BM898" s="18" t="s">
        <v>1363</v>
      </c>
    </row>
    <row r="899" spans="2:47" s="1" customFormat="1" ht="12">
      <c r="B899" s="35"/>
      <c r="D899" s="176" t="s">
        <v>165</v>
      </c>
      <c r="F899" s="196" t="s">
        <v>1362</v>
      </c>
      <c r="I899" s="134"/>
      <c r="L899" s="35"/>
      <c r="M899" s="64"/>
      <c r="N899" s="36"/>
      <c r="O899" s="36"/>
      <c r="P899" s="36"/>
      <c r="Q899" s="36"/>
      <c r="R899" s="36"/>
      <c r="S899" s="36"/>
      <c r="T899" s="65"/>
      <c r="AT899" s="18" t="s">
        <v>165</v>
      </c>
      <c r="AU899" s="18" t="s">
        <v>174</v>
      </c>
    </row>
    <row r="900" spans="2:65" s="1" customFormat="1" ht="20.25" customHeight="1">
      <c r="B900" s="160"/>
      <c r="C900" s="161" t="s">
        <v>1364</v>
      </c>
      <c r="D900" s="161" t="s">
        <v>158</v>
      </c>
      <c r="E900" s="162" t="s">
        <v>1365</v>
      </c>
      <c r="F900" s="163" t="s">
        <v>1366</v>
      </c>
      <c r="G900" s="164" t="s">
        <v>356</v>
      </c>
      <c r="H900" s="165">
        <v>5</v>
      </c>
      <c r="I900" s="166"/>
      <c r="J900" s="167">
        <f>ROUND(I900*H900,2)</f>
        <v>0</v>
      </c>
      <c r="K900" s="163" t="s">
        <v>19</v>
      </c>
      <c r="L900" s="35"/>
      <c r="M900" s="168" t="s">
        <v>19</v>
      </c>
      <c r="N900" s="169" t="s">
        <v>42</v>
      </c>
      <c r="O900" s="36"/>
      <c r="P900" s="170">
        <f>O900*H900</f>
        <v>0</v>
      </c>
      <c r="Q900" s="170">
        <v>0</v>
      </c>
      <c r="R900" s="170">
        <f>Q900*H900</f>
        <v>0</v>
      </c>
      <c r="S900" s="170">
        <v>0</v>
      </c>
      <c r="T900" s="171">
        <f>S900*H900</f>
        <v>0</v>
      </c>
      <c r="AR900" s="18" t="s">
        <v>255</v>
      </c>
      <c r="AT900" s="18" t="s">
        <v>158</v>
      </c>
      <c r="AU900" s="18" t="s">
        <v>174</v>
      </c>
      <c r="AY900" s="18" t="s">
        <v>156</v>
      </c>
      <c r="BE900" s="172">
        <f>IF(N900="základní",J900,0)</f>
        <v>0</v>
      </c>
      <c r="BF900" s="172">
        <f>IF(N900="snížená",J900,0)</f>
        <v>0</v>
      </c>
      <c r="BG900" s="172">
        <f>IF(N900="zákl. přenesená",J900,0)</f>
        <v>0</v>
      </c>
      <c r="BH900" s="172">
        <f>IF(N900="sníž. přenesená",J900,0)</f>
        <v>0</v>
      </c>
      <c r="BI900" s="172">
        <f>IF(N900="nulová",J900,0)</f>
        <v>0</v>
      </c>
      <c r="BJ900" s="18" t="s">
        <v>26</v>
      </c>
      <c r="BK900" s="172">
        <f>ROUND(I900*H900,2)</f>
        <v>0</v>
      </c>
      <c r="BL900" s="18" t="s">
        <v>255</v>
      </c>
      <c r="BM900" s="18" t="s">
        <v>1367</v>
      </c>
    </row>
    <row r="901" spans="2:47" s="1" customFormat="1" ht="12">
      <c r="B901" s="35"/>
      <c r="D901" s="176" t="s">
        <v>165</v>
      </c>
      <c r="F901" s="196" t="s">
        <v>1366</v>
      </c>
      <c r="I901" s="134"/>
      <c r="L901" s="35"/>
      <c r="M901" s="64"/>
      <c r="N901" s="36"/>
      <c r="O901" s="36"/>
      <c r="P901" s="36"/>
      <c r="Q901" s="36"/>
      <c r="R901" s="36"/>
      <c r="S901" s="36"/>
      <c r="T901" s="65"/>
      <c r="AT901" s="18" t="s">
        <v>165</v>
      </c>
      <c r="AU901" s="18" t="s">
        <v>174</v>
      </c>
    </row>
    <row r="902" spans="2:65" s="1" customFormat="1" ht="20.25" customHeight="1">
      <c r="B902" s="160"/>
      <c r="C902" s="161" t="s">
        <v>1368</v>
      </c>
      <c r="D902" s="161" t="s">
        <v>158</v>
      </c>
      <c r="E902" s="162" t="s">
        <v>1369</v>
      </c>
      <c r="F902" s="163" t="s">
        <v>1370</v>
      </c>
      <c r="G902" s="164" t="s">
        <v>356</v>
      </c>
      <c r="H902" s="165">
        <v>2</v>
      </c>
      <c r="I902" s="166"/>
      <c r="J902" s="167">
        <f>ROUND(I902*H902,2)</f>
        <v>0</v>
      </c>
      <c r="K902" s="163" t="s">
        <v>19</v>
      </c>
      <c r="L902" s="35"/>
      <c r="M902" s="168" t="s">
        <v>19</v>
      </c>
      <c r="N902" s="169" t="s">
        <v>42</v>
      </c>
      <c r="O902" s="36"/>
      <c r="P902" s="170">
        <f>O902*H902</f>
        <v>0</v>
      </c>
      <c r="Q902" s="170">
        <v>0</v>
      </c>
      <c r="R902" s="170">
        <f>Q902*H902</f>
        <v>0</v>
      </c>
      <c r="S902" s="170">
        <v>0</v>
      </c>
      <c r="T902" s="171">
        <f>S902*H902</f>
        <v>0</v>
      </c>
      <c r="AR902" s="18" t="s">
        <v>255</v>
      </c>
      <c r="AT902" s="18" t="s">
        <v>158</v>
      </c>
      <c r="AU902" s="18" t="s">
        <v>174</v>
      </c>
      <c r="AY902" s="18" t="s">
        <v>156</v>
      </c>
      <c r="BE902" s="172">
        <f>IF(N902="základní",J902,0)</f>
        <v>0</v>
      </c>
      <c r="BF902" s="172">
        <f>IF(N902="snížená",J902,0)</f>
        <v>0</v>
      </c>
      <c r="BG902" s="172">
        <f>IF(N902="zákl. přenesená",J902,0)</f>
        <v>0</v>
      </c>
      <c r="BH902" s="172">
        <f>IF(N902="sníž. přenesená",J902,0)</f>
        <v>0</v>
      </c>
      <c r="BI902" s="172">
        <f>IF(N902="nulová",J902,0)</f>
        <v>0</v>
      </c>
      <c r="BJ902" s="18" t="s">
        <v>26</v>
      </c>
      <c r="BK902" s="172">
        <f>ROUND(I902*H902,2)</f>
        <v>0</v>
      </c>
      <c r="BL902" s="18" t="s">
        <v>255</v>
      </c>
      <c r="BM902" s="18" t="s">
        <v>1371</v>
      </c>
    </row>
    <row r="903" spans="2:47" s="1" customFormat="1" ht="12">
      <c r="B903" s="35"/>
      <c r="D903" s="176" t="s">
        <v>165</v>
      </c>
      <c r="F903" s="196" t="s">
        <v>1370</v>
      </c>
      <c r="I903" s="134"/>
      <c r="L903" s="35"/>
      <c r="M903" s="64"/>
      <c r="N903" s="36"/>
      <c r="O903" s="36"/>
      <c r="P903" s="36"/>
      <c r="Q903" s="36"/>
      <c r="R903" s="36"/>
      <c r="S903" s="36"/>
      <c r="T903" s="65"/>
      <c r="AT903" s="18" t="s">
        <v>165</v>
      </c>
      <c r="AU903" s="18" t="s">
        <v>174</v>
      </c>
    </row>
    <row r="904" spans="2:65" s="1" customFormat="1" ht="28.5" customHeight="1">
      <c r="B904" s="160"/>
      <c r="C904" s="161" t="s">
        <v>1372</v>
      </c>
      <c r="D904" s="161" t="s">
        <v>158</v>
      </c>
      <c r="E904" s="162" t="s">
        <v>1373</v>
      </c>
      <c r="F904" s="163" t="s">
        <v>1374</v>
      </c>
      <c r="G904" s="164" t="s">
        <v>356</v>
      </c>
      <c r="H904" s="165">
        <v>1</v>
      </c>
      <c r="I904" s="166"/>
      <c r="J904" s="167">
        <f>ROUND(I904*H904,2)</f>
        <v>0</v>
      </c>
      <c r="K904" s="163" t="s">
        <v>19</v>
      </c>
      <c r="L904" s="35"/>
      <c r="M904" s="168" t="s">
        <v>19</v>
      </c>
      <c r="N904" s="169" t="s">
        <v>42</v>
      </c>
      <c r="O904" s="36"/>
      <c r="P904" s="170">
        <f>O904*H904</f>
        <v>0</v>
      </c>
      <c r="Q904" s="170">
        <v>0</v>
      </c>
      <c r="R904" s="170">
        <f>Q904*H904</f>
        <v>0</v>
      </c>
      <c r="S904" s="170">
        <v>0</v>
      </c>
      <c r="T904" s="171">
        <f>S904*H904</f>
        <v>0</v>
      </c>
      <c r="AR904" s="18" t="s">
        <v>255</v>
      </c>
      <c r="AT904" s="18" t="s">
        <v>158</v>
      </c>
      <c r="AU904" s="18" t="s">
        <v>174</v>
      </c>
      <c r="AY904" s="18" t="s">
        <v>156</v>
      </c>
      <c r="BE904" s="172">
        <f>IF(N904="základní",J904,0)</f>
        <v>0</v>
      </c>
      <c r="BF904" s="172">
        <f>IF(N904="snížená",J904,0)</f>
        <v>0</v>
      </c>
      <c r="BG904" s="172">
        <f>IF(N904="zákl. přenesená",J904,0)</f>
        <v>0</v>
      </c>
      <c r="BH904" s="172">
        <f>IF(N904="sníž. přenesená",J904,0)</f>
        <v>0</v>
      </c>
      <c r="BI904" s="172">
        <f>IF(N904="nulová",J904,0)</f>
        <v>0</v>
      </c>
      <c r="BJ904" s="18" t="s">
        <v>26</v>
      </c>
      <c r="BK904" s="172">
        <f>ROUND(I904*H904,2)</f>
        <v>0</v>
      </c>
      <c r="BL904" s="18" t="s">
        <v>255</v>
      </c>
      <c r="BM904" s="18" t="s">
        <v>1375</v>
      </c>
    </row>
    <row r="905" spans="2:47" s="1" customFormat="1" ht="24">
      <c r="B905" s="35"/>
      <c r="D905" s="176" t="s">
        <v>165</v>
      </c>
      <c r="F905" s="196" t="s">
        <v>1374</v>
      </c>
      <c r="I905" s="134"/>
      <c r="L905" s="35"/>
      <c r="M905" s="64"/>
      <c r="N905" s="36"/>
      <c r="O905" s="36"/>
      <c r="P905" s="36"/>
      <c r="Q905" s="36"/>
      <c r="R905" s="36"/>
      <c r="S905" s="36"/>
      <c r="T905" s="65"/>
      <c r="AT905" s="18" t="s">
        <v>165</v>
      </c>
      <c r="AU905" s="18" t="s">
        <v>174</v>
      </c>
    </row>
    <row r="906" spans="2:65" s="1" customFormat="1" ht="28.5" customHeight="1">
      <c r="B906" s="160"/>
      <c r="C906" s="161" t="s">
        <v>1376</v>
      </c>
      <c r="D906" s="161" t="s">
        <v>158</v>
      </c>
      <c r="E906" s="162" t="s">
        <v>1377</v>
      </c>
      <c r="F906" s="163" t="s">
        <v>1378</v>
      </c>
      <c r="G906" s="164" t="s">
        <v>356</v>
      </c>
      <c r="H906" s="165">
        <v>1</v>
      </c>
      <c r="I906" s="166"/>
      <c r="J906" s="167">
        <f>ROUND(I906*H906,2)</f>
        <v>0</v>
      </c>
      <c r="K906" s="163" t="s">
        <v>19</v>
      </c>
      <c r="L906" s="35"/>
      <c r="M906" s="168" t="s">
        <v>19</v>
      </c>
      <c r="N906" s="169" t="s">
        <v>42</v>
      </c>
      <c r="O906" s="36"/>
      <c r="P906" s="170">
        <f>O906*H906</f>
        <v>0</v>
      </c>
      <c r="Q906" s="170">
        <v>0</v>
      </c>
      <c r="R906" s="170">
        <f>Q906*H906</f>
        <v>0</v>
      </c>
      <c r="S906" s="170">
        <v>0</v>
      </c>
      <c r="T906" s="171">
        <f>S906*H906</f>
        <v>0</v>
      </c>
      <c r="AR906" s="18" t="s">
        <v>255</v>
      </c>
      <c r="AT906" s="18" t="s">
        <v>158</v>
      </c>
      <c r="AU906" s="18" t="s">
        <v>174</v>
      </c>
      <c r="AY906" s="18" t="s">
        <v>156</v>
      </c>
      <c r="BE906" s="172">
        <f>IF(N906="základní",J906,0)</f>
        <v>0</v>
      </c>
      <c r="BF906" s="172">
        <f>IF(N906="snížená",J906,0)</f>
        <v>0</v>
      </c>
      <c r="BG906" s="172">
        <f>IF(N906="zákl. přenesená",J906,0)</f>
        <v>0</v>
      </c>
      <c r="BH906" s="172">
        <f>IF(N906="sníž. přenesená",J906,0)</f>
        <v>0</v>
      </c>
      <c r="BI906" s="172">
        <f>IF(N906="nulová",J906,0)</f>
        <v>0</v>
      </c>
      <c r="BJ906" s="18" t="s">
        <v>26</v>
      </c>
      <c r="BK906" s="172">
        <f>ROUND(I906*H906,2)</f>
        <v>0</v>
      </c>
      <c r="BL906" s="18" t="s">
        <v>255</v>
      </c>
      <c r="BM906" s="18" t="s">
        <v>1379</v>
      </c>
    </row>
    <row r="907" spans="2:47" s="1" customFormat="1" ht="24">
      <c r="B907" s="35"/>
      <c r="D907" s="176" t="s">
        <v>165</v>
      </c>
      <c r="F907" s="196" t="s">
        <v>1378</v>
      </c>
      <c r="I907" s="134"/>
      <c r="L907" s="35"/>
      <c r="M907" s="64"/>
      <c r="N907" s="36"/>
      <c r="O907" s="36"/>
      <c r="P907" s="36"/>
      <c r="Q907" s="36"/>
      <c r="R907" s="36"/>
      <c r="S907" s="36"/>
      <c r="T907" s="65"/>
      <c r="AT907" s="18" t="s">
        <v>165</v>
      </c>
      <c r="AU907" s="18" t="s">
        <v>174</v>
      </c>
    </row>
    <row r="908" spans="2:65" s="1" customFormat="1" ht="20.25" customHeight="1">
      <c r="B908" s="160"/>
      <c r="C908" s="161" t="s">
        <v>1380</v>
      </c>
      <c r="D908" s="161" t="s">
        <v>158</v>
      </c>
      <c r="E908" s="162" t="s">
        <v>1381</v>
      </c>
      <c r="F908" s="163" t="s">
        <v>1382</v>
      </c>
      <c r="G908" s="164" t="s">
        <v>177</v>
      </c>
      <c r="H908" s="165">
        <v>66</v>
      </c>
      <c r="I908" s="166"/>
      <c r="J908" s="167">
        <f>ROUND(I908*H908,2)</f>
        <v>0</v>
      </c>
      <c r="K908" s="163" t="s">
        <v>19</v>
      </c>
      <c r="L908" s="35"/>
      <c r="M908" s="168" t="s">
        <v>19</v>
      </c>
      <c r="N908" s="169" t="s">
        <v>42</v>
      </c>
      <c r="O908" s="36"/>
      <c r="P908" s="170">
        <f>O908*H908</f>
        <v>0</v>
      </c>
      <c r="Q908" s="170">
        <v>0</v>
      </c>
      <c r="R908" s="170">
        <f>Q908*H908</f>
        <v>0</v>
      </c>
      <c r="S908" s="170">
        <v>0</v>
      </c>
      <c r="T908" s="171">
        <f>S908*H908</f>
        <v>0</v>
      </c>
      <c r="AR908" s="18" t="s">
        <v>255</v>
      </c>
      <c r="AT908" s="18" t="s">
        <v>158</v>
      </c>
      <c r="AU908" s="18" t="s">
        <v>174</v>
      </c>
      <c r="AY908" s="18" t="s">
        <v>156</v>
      </c>
      <c r="BE908" s="172">
        <f>IF(N908="základní",J908,0)</f>
        <v>0</v>
      </c>
      <c r="BF908" s="172">
        <f>IF(N908="snížená",J908,0)</f>
        <v>0</v>
      </c>
      <c r="BG908" s="172">
        <f>IF(N908="zákl. přenesená",J908,0)</f>
        <v>0</v>
      </c>
      <c r="BH908" s="172">
        <f>IF(N908="sníž. přenesená",J908,0)</f>
        <v>0</v>
      </c>
      <c r="BI908" s="172">
        <f>IF(N908="nulová",J908,0)</f>
        <v>0</v>
      </c>
      <c r="BJ908" s="18" t="s">
        <v>26</v>
      </c>
      <c r="BK908" s="172">
        <f>ROUND(I908*H908,2)</f>
        <v>0</v>
      </c>
      <c r="BL908" s="18" t="s">
        <v>255</v>
      </c>
      <c r="BM908" s="18" t="s">
        <v>1383</v>
      </c>
    </row>
    <row r="909" spans="2:47" s="1" customFormat="1" ht="12">
      <c r="B909" s="35"/>
      <c r="D909" s="176" t="s">
        <v>165</v>
      </c>
      <c r="F909" s="196" t="s">
        <v>1382</v>
      </c>
      <c r="I909" s="134"/>
      <c r="L909" s="35"/>
      <c r="M909" s="64"/>
      <c r="N909" s="36"/>
      <c r="O909" s="36"/>
      <c r="P909" s="36"/>
      <c r="Q909" s="36"/>
      <c r="R909" s="36"/>
      <c r="S909" s="36"/>
      <c r="T909" s="65"/>
      <c r="AT909" s="18" t="s">
        <v>165</v>
      </c>
      <c r="AU909" s="18" t="s">
        <v>174</v>
      </c>
    </row>
    <row r="910" spans="2:65" s="1" customFormat="1" ht="20.25" customHeight="1">
      <c r="B910" s="160"/>
      <c r="C910" s="161" t="s">
        <v>1384</v>
      </c>
      <c r="D910" s="161" t="s">
        <v>158</v>
      </c>
      <c r="E910" s="162" t="s">
        <v>1385</v>
      </c>
      <c r="F910" s="163" t="s">
        <v>1386</v>
      </c>
      <c r="G910" s="164" t="s">
        <v>177</v>
      </c>
      <c r="H910" s="165">
        <v>46</v>
      </c>
      <c r="I910" s="166"/>
      <c r="J910" s="167">
        <f>ROUND(I910*H910,2)</f>
        <v>0</v>
      </c>
      <c r="K910" s="163" t="s">
        <v>19</v>
      </c>
      <c r="L910" s="35"/>
      <c r="M910" s="168" t="s">
        <v>19</v>
      </c>
      <c r="N910" s="169" t="s">
        <v>42</v>
      </c>
      <c r="O910" s="36"/>
      <c r="P910" s="170">
        <f>O910*H910</f>
        <v>0</v>
      </c>
      <c r="Q910" s="170">
        <v>0</v>
      </c>
      <c r="R910" s="170">
        <f>Q910*H910</f>
        <v>0</v>
      </c>
      <c r="S910" s="170">
        <v>0</v>
      </c>
      <c r="T910" s="171">
        <f>S910*H910</f>
        <v>0</v>
      </c>
      <c r="AR910" s="18" t="s">
        <v>255</v>
      </c>
      <c r="AT910" s="18" t="s">
        <v>158</v>
      </c>
      <c r="AU910" s="18" t="s">
        <v>174</v>
      </c>
      <c r="AY910" s="18" t="s">
        <v>156</v>
      </c>
      <c r="BE910" s="172">
        <f>IF(N910="základní",J910,0)</f>
        <v>0</v>
      </c>
      <c r="BF910" s="172">
        <f>IF(N910="snížená",J910,0)</f>
        <v>0</v>
      </c>
      <c r="BG910" s="172">
        <f>IF(N910="zákl. přenesená",J910,0)</f>
        <v>0</v>
      </c>
      <c r="BH910" s="172">
        <f>IF(N910="sníž. přenesená",J910,0)</f>
        <v>0</v>
      </c>
      <c r="BI910" s="172">
        <f>IF(N910="nulová",J910,0)</f>
        <v>0</v>
      </c>
      <c r="BJ910" s="18" t="s">
        <v>26</v>
      </c>
      <c r="BK910" s="172">
        <f>ROUND(I910*H910,2)</f>
        <v>0</v>
      </c>
      <c r="BL910" s="18" t="s">
        <v>255</v>
      </c>
      <c r="BM910" s="18" t="s">
        <v>1387</v>
      </c>
    </row>
    <row r="911" spans="2:47" s="1" customFormat="1" ht="12">
      <c r="B911" s="35"/>
      <c r="D911" s="176" t="s">
        <v>165</v>
      </c>
      <c r="F911" s="196" t="s">
        <v>1386</v>
      </c>
      <c r="I911" s="134"/>
      <c r="L911" s="35"/>
      <c r="M911" s="64"/>
      <c r="N911" s="36"/>
      <c r="O911" s="36"/>
      <c r="P911" s="36"/>
      <c r="Q911" s="36"/>
      <c r="R911" s="36"/>
      <c r="S911" s="36"/>
      <c r="T911" s="65"/>
      <c r="AT911" s="18" t="s">
        <v>165</v>
      </c>
      <c r="AU911" s="18" t="s">
        <v>174</v>
      </c>
    </row>
    <row r="912" spans="2:65" s="1" customFormat="1" ht="20.25" customHeight="1">
      <c r="B912" s="160"/>
      <c r="C912" s="161" t="s">
        <v>1388</v>
      </c>
      <c r="D912" s="161" t="s">
        <v>158</v>
      </c>
      <c r="E912" s="162" t="s">
        <v>1389</v>
      </c>
      <c r="F912" s="163" t="s">
        <v>1390</v>
      </c>
      <c r="G912" s="164" t="s">
        <v>177</v>
      </c>
      <c r="H912" s="165">
        <v>88</v>
      </c>
      <c r="I912" s="166"/>
      <c r="J912" s="167">
        <f>ROUND(I912*H912,2)</f>
        <v>0</v>
      </c>
      <c r="K912" s="163" t="s">
        <v>19</v>
      </c>
      <c r="L912" s="35"/>
      <c r="M912" s="168" t="s">
        <v>19</v>
      </c>
      <c r="N912" s="169" t="s">
        <v>42</v>
      </c>
      <c r="O912" s="36"/>
      <c r="P912" s="170">
        <f>O912*H912</f>
        <v>0</v>
      </c>
      <c r="Q912" s="170">
        <v>0</v>
      </c>
      <c r="R912" s="170">
        <f>Q912*H912</f>
        <v>0</v>
      </c>
      <c r="S912" s="170">
        <v>0</v>
      </c>
      <c r="T912" s="171">
        <f>S912*H912</f>
        <v>0</v>
      </c>
      <c r="AR912" s="18" t="s">
        <v>255</v>
      </c>
      <c r="AT912" s="18" t="s">
        <v>158</v>
      </c>
      <c r="AU912" s="18" t="s">
        <v>174</v>
      </c>
      <c r="AY912" s="18" t="s">
        <v>156</v>
      </c>
      <c r="BE912" s="172">
        <f>IF(N912="základní",J912,0)</f>
        <v>0</v>
      </c>
      <c r="BF912" s="172">
        <f>IF(N912="snížená",J912,0)</f>
        <v>0</v>
      </c>
      <c r="BG912" s="172">
        <f>IF(N912="zákl. přenesená",J912,0)</f>
        <v>0</v>
      </c>
      <c r="BH912" s="172">
        <f>IF(N912="sníž. přenesená",J912,0)</f>
        <v>0</v>
      </c>
      <c r="BI912" s="172">
        <f>IF(N912="nulová",J912,0)</f>
        <v>0</v>
      </c>
      <c r="BJ912" s="18" t="s">
        <v>26</v>
      </c>
      <c r="BK912" s="172">
        <f>ROUND(I912*H912,2)</f>
        <v>0</v>
      </c>
      <c r="BL912" s="18" t="s">
        <v>255</v>
      </c>
      <c r="BM912" s="18" t="s">
        <v>1391</v>
      </c>
    </row>
    <row r="913" spans="2:47" s="1" customFormat="1" ht="12">
      <c r="B913" s="35"/>
      <c r="D913" s="176" t="s">
        <v>165</v>
      </c>
      <c r="F913" s="196" t="s">
        <v>1390</v>
      </c>
      <c r="I913" s="134"/>
      <c r="L913" s="35"/>
      <c r="M913" s="64"/>
      <c r="N913" s="36"/>
      <c r="O913" s="36"/>
      <c r="P913" s="36"/>
      <c r="Q913" s="36"/>
      <c r="R913" s="36"/>
      <c r="S913" s="36"/>
      <c r="T913" s="65"/>
      <c r="AT913" s="18" t="s">
        <v>165</v>
      </c>
      <c r="AU913" s="18" t="s">
        <v>174</v>
      </c>
    </row>
    <row r="914" spans="2:65" s="1" customFormat="1" ht="20.25" customHeight="1">
      <c r="B914" s="160"/>
      <c r="C914" s="161" t="s">
        <v>1392</v>
      </c>
      <c r="D914" s="161" t="s">
        <v>158</v>
      </c>
      <c r="E914" s="162" t="s">
        <v>1393</v>
      </c>
      <c r="F914" s="163" t="s">
        <v>1394</v>
      </c>
      <c r="G914" s="164" t="s">
        <v>307</v>
      </c>
      <c r="H914" s="165">
        <v>2</v>
      </c>
      <c r="I914" s="166"/>
      <c r="J914" s="167">
        <f>ROUND(I914*H914,2)</f>
        <v>0</v>
      </c>
      <c r="K914" s="163" t="s">
        <v>19</v>
      </c>
      <c r="L914" s="35"/>
      <c r="M914" s="168" t="s">
        <v>19</v>
      </c>
      <c r="N914" s="169" t="s">
        <v>42</v>
      </c>
      <c r="O914" s="36"/>
      <c r="P914" s="170">
        <f>O914*H914</f>
        <v>0</v>
      </c>
      <c r="Q914" s="170">
        <v>0</v>
      </c>
      <c r="R914" s="170">
        <f>Q914*H914</f>
        <v>0</v>
      </c>
      <c r="S914" s="170">
        <v>0</v>
      </c>
      <c r="T914" s="171">
        <f>S914*H914</f>
        <v>0</v>
      </c>
      <c r="AR914" s="18" t="s">
        <v>255</v>
      </c>
      <c r="AT914" s="18" t="s">
        <v>158</v>
      </c>
      <c r="AU914" s="18" t="s">
        <v>174</v>
      </c>
      <c r="AY914" s="18" t="s">
        <v>156</v>
      </c>
      <c r="BE914" s="172">
        <f>IF(N914="základní",J914,0)</f>
        <v>0</v>
      </c>
      <c r="BF914" s="172">
        <f>IF(N914="snížená",J914,0)</f>
        <v>0</v>
      </c>
      <c r="BG914" s="172">
        <f>IF(N914="zákl. přenesená",J914,0)</f>
        <v>0</v>
      </c>
      <c r="BH914" s="172">
        <f>IF(N914="sníž. přenesená",J914,0)</f>
        <v>0</v>
      </c>
      <c r="BI914" s="172">
        <f>IF(N914="nulová",J914,0)</f>
        <v>0</v>
      </c>
      <c r="BJ914" s="18" t="s">
        <v>26</v>
      </c>
      <c r="BK914" s="172">
        <f>ROUND(I914*H914,2)</f>
        <v>0</v>
      </c>
      <c r="BL914" s="18" t="s">
        <v>255</v>
      </c>
      <c r="BM914" s="18" t="s">
        <v>1395</v>
      </c>
    </row>
    <row r="915" spans="2:47" s="1" customFormat="1" ht="12">
      <c r="B915" s="35"/>
      <c r="D915" s="176" t="s">
        <v>165</v>
      </c>
      <c r="F915" s="196" t="s">
        <v>1394</v>
      </c>
      <c r="I915" s="134"/>
      <c r="L915" s="35"/>
      <c r="M915" s="64"/>
      <c r="N915" s="36"/>
      <c r="O915" s="36"/>
      <c r="P915" s="36"/>
      <c r="Q915" s="36"/>
      <c r="R915" s="36"/>
      <c r="S915" s="36"/>
      <c r="T915" s="65"/>
      <c r="AT915" s="18" t="s">
        <v>165</v>
      </c>
      <c r="AU915" s="18" t="s">
        <v>174</v>
      </c>
    </row>
    <row r="916" spans="2:65" s="1" customFormat="1" ht="20.25" customHeight="1">
      <c r="B916" s="160"/>
      <c r="C916" s="161" t="s">
        <v>1396</v>
      </c>
      <c r="D916" s="161" t="s">
        <v>158</v>
      </c>
      <c r="E916" s="162" t="s">
        <v>1397</v>
      </c>
      <c r="F916" s="163" t="s">
        <v>1398</v>
      </c>
      <c r="G916" s="164" t="s">
        <v>232</v>
      </c>
      <c r="H916" s="165">
        <v>0.33</v>
      </c>
      <c r="I916" s="166"/>
      <c r="J916" s="167">
        <f>ROUND(I916*H916,2)</f>
        <v>0</v>
      </c>
      <c r="K916" s="163" t="s">
        <v>19</v>
      </c>
      <c r="L916" s="35"/>
      <c r="M916" s="168" t="s">
        <v>19</v>
      </c>
      <c r="N916" s="169" t="s">
        <v>42</v>
      </c>
      <c r="O916" s="36"/>
      <c r="P916" s="170">
        <f>O916*H916</f>
        <v>0</v>
      </c>
      <c r="Q916" s="170">
        <v>0</v>
      </c>
      <c r="R916" s="170">
        <f>Q916*H916</f>
        <v>0</v>
      </c>
      <c r="S916" s="170">
        <v>0</v>
      </c>
      <c r="T916" s="171">
        <f>S916*H916</f>
        <v>0</v>
      </c>
      <c r="AR916" s="18" t="s">
        <v>255</v>
      </c>
      <c r="AT916" s="18" t="s">
        <v>158</v>
      </c>
      <c r="AU916" s="18" t="s">
        <v>174</v>
      </c>
      <c r="AY916" s="18" t="s">
        <v>156</v>
      </c>
      <c r="BE916" s="172">
        <f>IF(N916="základní",J916,0)</f>
        <v>0</v>
      </c>
      <c r="BF916" s="172">
        <f>IF(N916="snížená",J916,0)</f>
        <v>0</v>
      </c>
      <c r="BG916" s="172">
        <f>IF(N916="zákl. přenesená",J916,0)</f>
        <v>0</v>
      </c>
      <c r="BH916" s="172">
        <f>IF(N916="sníž. přenesená",J916,0)</f>
        <v>0</v>
      </c>
      <c r="BI916" s="172">
        <f>IF(N916="nulová",J916,0)</f>
        <v>0</v>
      </c>
      <c r="BJ916" s="18" t="s">
        <v>26</v>
      </c>
      <c r="BK916" s="172">
        <f>ROUND(I916*H916,2)</f>
        <v>0</v>
      </c>
      <c r="BL916" s="18" t="s">
        <v>255</v>
      </c>
      <c r="BM916" s="18" t="s">
        <v>1399</v>
      </c>
    </row>
    <row r="917" spans="2:47" s="1" customFormat="1" ht="12">
      <c r="B917" s="35"/>
      <c r="D917" s="173" t="s">
        <v>165</v>
      </c>
      <c r="F917" s="174" t="s">
        <v>1398</v>
      </c>
      <c r="I917" s="134"/>
      <c r="L917" s="35"/>
      <c r="M917" s="64"/>
      <c r="N917" s="36"/>
      <c r="O917" s="36"/>
      <c r="P917" s="36"/>
      <c r="Q917" s="36"/>
      <c r="R917" s="36"/>
      <c r="S917" s="36"/>
      <c r="T917" s="65"/>
      <c r="AT917" s="18" t="s">
        <v>165</v>
      </c>
      <c r="AU917" s="18" t="s">
        <v>174</v>
      </c>
    </row>
    <row r="918" spans="2:63" s="10" customFormat="1" ht="21.75" customHeight="1">
      <c r="B918" s="146"/>
      <c r="D918" s="157" t="s">
        <v>70</v>
      </c>
      <c r="E918" s="158" t="s">
        <v>1400</v>
      </c>
      <c r="F918" s="158" t="s">
        <v>1401</v>
      </c>
      <c r="I918" s="149"/>
      <c r="J918" s="159">
        <f>BK918</f>
        <v>0</v>
      </c>
      <c r="L918" s="146"/>
      <c r="M918" s="151"/>
      <c r="N918" s="152"/>
      <c r="O918" s="152"/>
      <c r="P918" s="153">
        <f>SUM(P919:P960)</f>
        <v>0</v>
      </c>
      <c r="Q918" s="152"/>
      <c r="R918" s="153">
        <f>SUM(R919:R960)</f>
        <v>0</v>
      </c>
      <c r="S918" s="152"/>
      <c r="T918" s="154">
        <f>SUM(T919:T960)</f>
        <v>0</v>
      </c>
      <c r="AR918" s="147" t="s">
        <v>77</v>
      </c>
      <c r="AT918" s="155" t="s">
        <v>70</v>
      </c>
      <c r="AU918" s="155" t="s">
        <v>77</v>
      </c>
      <c r="AY918" s="147" t="s">
        <v>156</v>
      </c>
      <c r="BK918" s="156">
        <f>SUM(BK919:BK960)</f>
        <v>0</v>
      </c>
    </row>
    <row r="919" spans="2:65" s="1" customFormat="1" ht="20.25" customHeight="1">
      <c r="B919" s="160"/>
      <c r="C919" s="161" t="s">
        <v>1402</v>
      </c>
      <c r="D919" s="161" t="s">
        <v>158</v>
      </c>
      <c r="E919" s="162" t="s">
        <v>1403</v>
      </c>
      <c r="F919" s="163" t="s">
        <v>1404</v>
      </c>
      <c r="G919" s="164" t="s">
        <v>356</v>
      </c>
      <c r="H919" s="165">
        <v>2</v>
      </c>
      <c r="I919" s="166"/>
      <c r="J919" s="167">
        <f>ROUND(I919*H919,2)</f>
        <v>0</v>
      </c>
      <c r="K919" s="163" t="s">
        <v>19</v>
      </c>
      <c r="L919" s="35"/>
      <c r="M919" s="168" t="s">
        <v>19</v>
      </c>
      <c r="N919" s="169" t="s">
        <v>42</v>
      </c>
      <c r="O919" s="36"/>
      <c r="P919" s="170">
        <f>O919*H919</f>
        <v>0</v>
      </c>
      <c r="Q919" s="170">
        <v>0</v>
      </c>
      <c r="R919" s="170">
        <f>Q919*H919</f>
        <v>0</v>
      </c>
      <c r="S919" s="170">
        <v>0</v>
      </c>
      <c r="T919" s="171">
        <f>S919*H919</f>
        <v>0</v>
      </c>
      <c r="AR919" s="18" t="s">
        <v>255</v>
      </c>
      <c r="AT919" s="18" t="s">
        <v>158</v>
      </c>
      <c r="AU919" s="18" t="s">
        <v>174</v>
      </c>
      <c r="AY919" s="18" t="s">
        <v>156</v>
      </c>
      <c r="BE919" s="172">
        <f>IF(N919="základní",J919,0)</f>
        <v>0</v>
      </c>
      <c r="BF919" s="172">
        <f>IF(N919="snížená",J919,0)</f>
        <v>0</v>
      </c>
      <c r="BG919" s="172">
        <f>IF(N919="zákl. přenesená",J919,0)</f>
        <v>0</v>
      </c>
      <c r="BH919" s="172">
        <f>IF(N919="sníž. přenesená",J919,0)</f>
        <v>0</v>
      </c>
      <c r="BI919" s="172">
        <f>IF(N919="nulová",J919,0)</f>
        <v>0</v>
      </c>
      <c r="BJ919" s="18" t="s">
        <v>26</v>
      </c>
      <c r="BK919" s="172">
        <f>ROUND(I919*H919,2)</f>
        <v>0</v>
      </c>
      <c r="BL919" s="18" t="s">
        <v>255</v>
      </c>
      <c r="BM919" s="18" t="s">
        <v>1405</v>
      </c>
    </row>
    <row r="920" spans="2:47" s="1" customFormat="1" ht="12">
      <c r="B920" s="35"/>
      <c r="D920" s="176" t="s">
        <v>165</v>
      </c>
      <c r="F920" s="196" t="s">
        <v>1404</v>
      </c>
      <c r="I920" s="134"/>
      <c r="L920" s="35"/>
      <c r="M920" s="64"/>
      <c r="N920" s="36"/>
      <c r="O920" s="36"/>
      <c r="P920" s="36"/>
      <c r="Q920" s="36"/>
      <c r="R920" s="36"/>
      <c r="S920" s="36"/>
      <c r="T920" s="65"/>
      <c r="AT920" s="18" t="s">
        <v>165</v>
      </c>
      <c r="AU920" s="18" t="s">
        <v>174</v>
      </c>
    </row>
    <row r="921" spans="2:65" s="1" customFormat="1" ht="20.25" customHeight="1">
      <c r="B921" s="160"/>
      <c r="C921" s="161" t="s">
        <v>1406</v>
      </c>
      <c r="D921" s="161" t="s">
        <v>158</v>
      </c>
      <c r="E921" s="162" t="s">
        <v>1407</v>
      </c>
      <c r="F921" s="163" t="s">
        <v>1408</v>
      </c>
      <c r="G921" s="164" t="s">
        <v>177</v>
      </c>
      <c r="H921" s="165">
        <v>68</v>
      </c>
      <c r="I921" s="166"/>
      <c r="J921" s="167">
        <f>ROUND(I921*H921,2)</f>
        <v>0</v>
      </c>
      <c r="K921" s="163" t="s">
        <v>19</v>
      </c>
      <c r="L921" s="35"/>
      <c r="M921" s="168" t="s">
        <v>19</v>
      </c>
      <c r="N921" s="169" t="s">
        <v>42</v>
      </c>
      <c r="O921" s="36"/>
      <c r="P921" s="170">
        <f>O921*H921</f>
        <v>0</v>
      </c>
      <c r="Q921" s="170">
        <v>0</v>
      </c>
      <c r="R921" s="170">
        <f>Q921*H921</f>
        <v>0</v>
      </c>
      <c r="S921" s="170">
        <v>0</v>
      </c>
      <c r="T921" s="171">
        <f>S921*H921</f>
        <v>0</v>
      </c>
      <c r="AR921" s="18" t="s">
        <v>255</v>
      </c>
      <c r="AT921" s="18" t="s">
        <v>158</v>
      </c>
      <c r="AU921" s="18" t="s">
        <v>174</v>
      </c>
      <c r="AY921" s="18" t="s">
        <v>156</v>
      </c>
      <c r="BE921" s="172">
        <f>IF(N921="základní",J921,0)</f>
        <v>0</v>
      </c>
      <c r="BF921" s="172">
        <f>IF(N921="snížená",J921,0)</f>
        <v>0</v>
      </c>
      <c r="BG921" s="172">
        <f>IF(N921="zákl. přenesená",J921,0)</f>
        <v>0</v>
      </c>
      <c r="BH921" s="172">
        <f>IF(N921="sníž. přenesená",J921,0)</f>
        <v>0</v>
      </c>
      <c r="BI921" s="172">
        <f>IF(N921="nulová",J921,0)</f>
        <v>0</v>
      </c>
      <c r="BJ921" s="18" t="s">
        <v>26</v>
      </c>
      <c r="BK921" s="172">
        <f>ROUND(I921*H921,2)</f>
        <v>0</v>
      </c>
      <c r="BL921" s="18" t="s">
        <v>255</v>
      </c>
      <c r="BM921" s="18" t="s">
        <v>1409</v>
      </c>
    </row>
    <row r="922" spans="2:47" s="1" customFormat="1" ht="12">
      <c r="B922" s="35"/>
      <c r="D922" s="176" t="s">
        <v>165</v>
      </c>
      <c r="F922" s="196" t="s">
        <v>1408</v>
      </c>
      <c r="I922" s="134"/>
      <c r="L922" s="35"/>
      <c r="M922" s="64"/>
      <c r="N922" s="36"/>
      <c r="O922" s="36"/>
      <c r="P922" s="36"/>
      <c r="Q922" s="36"/>
      <c r="R922" s="36"/>
      <c r="S922" s="36"/>
      <c r="T922" s="65"/>
      <c r="AT922" s="18" t="s">
        <v>165</v>
      </c>
      <c r="AU922" s="18" t="s">
        <v>174</v>
      </c>
    </row>
    <row r="923" spans="2:65" s="1" customFormat="1" ht="28.5" customHeight="1">
      <c r="B923" s="160"/>
      <c r="C923" s="161" t="s">
        <v>1410</v>
      </c>
      <c r="D923" s="161" t="s">
        <v>158</v>
      </c>
      <c r="E923" s="162" t="s">
        <v>1411</v>
      </c>
      <c r="F923" s="163" t="s">
        <v>1412</v>
      </c>
      <c r="G923" s="164" t="s">
        <v>177</v>
      </c>
      <c r="H923" s="165">
        <v>68</v>
      </c>
      <c r="I923" s="166"/>
      <c r="J923" s="167">
        <f>ROUND(I923*H923,2)</f>
        <v>0</v>
      </c>
      <c r="K923" s="163" t="s">
        <v>19</v>
      </c>
      <c r="L923" s="35"/>
      <c r="M923" s="168" t="s">
        <v>19</v>
      </c>
      <c r="N923" s="169" t="s">
        <v>42</v>
      </c>
      <c r="O923" s="36"/>
      <c r="P923" s="170">
        <f>O923*H923</f>
        <v>0</v>
      </c>
      <c r="Q923" s="170">
        <v>0</v>
      </c>
      <c r="R923" s="170">
        <f>Q923*H923</f>
        <v>0</v>
      </c>
      <c r="S923" s="170">
        <v>0</v>
      </c>
      <c r="T923" s="171">
        <f>S923*H923</f>
        <v>0</v>
      </c>
      <c r="AR923" s="18" t="s">
        <v>255</v>
      </c>
      <c r="AT923" s="18" t="s">
        <v>158</v>
      </c>
      <c r="AU923" s="18" t="s">
        <v>174</v>
      </c>
      <c r="AY923" s="18" t="s">
        <v>156</v>
      </c>
      <c r="BE923" s="172">
        <f>IF(N923="základní",J923,0)</f>
        <v>0</v>
      </c>
      <c r="BF923" s="172">
        <f>IF(N923="snížená",J923,0)</f>
        <v>0</v>
      </c>
      <c r="BG923" s="172">
        <f>IF(N923="zákl. přenesená",J923,0)</f>
        <v>0</v>
      </c>
      <c r="BH923" s="172">
        <f>IF(N923="sníž. přenesená",J923,0)</f>
        <v>0</v>
      </c>
      <c r="BI923" s="172">
        <f>IF(N923="nulová",J923,0)</f>
        <v>0</v>
      </c>
      <c r="BJ923" s="18" t="s">
        <v>26</v>
      </c>
      <c r="BK923" s="172">
        <f>ROUND(I923*H923,2)</f>
        <v>0</v>
      </c>
      <c r="BL923" s="18" t="s">
        <v>255</v>
      </c>
      <c r="BM923" s="18" t="s">
        <v>1413</v>
      </c>
    </row>
    <row r="924" spans="2:47" s="1" customFormat="1" ht="24">
      <c r="B924" s="35"/>
      <c r="D924" s="176" t="s">
        <v>165</v>
      </c>
      <c r="F924" s="196" t="s">
        <v>1412</v>
      </c>
      <c r="I924" s="134"/>
      <c r="L924" s="35"/>
      <c r="M924" s="64"/>
      <c r="N924" s="36"/>
      <c r="O924" s="36"/>
      <c r="P924" s="36"/>
      <c r="Q924" s="36"/>
      <c r="R924" s="36"/>
      <c r="S924" s="36"/>
      <c r="T924" s="65"/>
      <c r="AT924" s="18" t="s">
        <v>165</v>
      </c>
      <c r="AU924" s="18" t="s">
        <v>174</v>
      </c>
    </row>
    <row r="925" spans="2:65" s="1" customFormat="1" ht="20.25" customHeight="1">
      <c r="B925" s="160"/>
      <c r="C925" s="161" t="s">
        <v>1414</v>
      </c>
      <c r="D925" s="161" t="s">
        <v>158</v>
      </c>
      <c r="E925" s="162" t="s">
        <v>1415</v>
      </c>
      <c r="F925" s="163" t="s">
        <v>1416</v>
      </c>
      <c r="G925" s="164" t="s">
        <v>177</v>
      </c>
      <c r="H925" s="165">
        <v>25</v>
      </c>
      <c r="I925" s="166"/>
      <c r="J925" s="167">
        <f>ROUND(I925*H925,2)</f>
        <v>0</v>
      </c>
      <c r="K925" s="163" t="s">
        <v>19</v>
      </c>
      <c r="L925" s="35"/>
      <c r="M925" s="168" t="s">
        <v>19</v>
      </c>
      <c r="N925" s="169" t="s">
        <v>42</v>
      </c>
      <c r="O925" s="36"/>
      <c r="P925" s="170">
        <f>O925*H925</f>
        <v>0</v>
      </c>
      <c r="Q925" s="170">
        <v>0</v>
      </c>
      <c r="R925" s="170">
        <f>Q925*H925</f>
        <v>0</v>
      </c>
      <c r="S925" s="170">
        <v>0</v>
      </c>
      <c r="T925" s="171">
        <f>S925*H925</f>
        <v>0</v>
      </c>
      <c r="AR925" s="18" t="s">
        <v>255</v>
      </c>
      <c r="AT925" s="18" t="s">
        <v>158</v>
      </c>
      <c r="AU925" s="18" t="s">
        <v>174</v>
      </c>
      <c r="AY925" s="18" t="s">
        <v>156</v>
      </c>
      <c r="BE925" s="172">
        <f>IF(N925="základní",J925,0)</f>
        <v>0</v>
      </c>
      <c r="BF925" s="172">
        <f>IF(N925="snížená",J925,0)</f>
        <v>0</v>
      </c>
      <c r="BG925" s="172">
        <f>IF(N925="zákl. přenesená",J925,0)</f>
        <v>0</v>
      </c>
      <c r="BH925" s="172">
        <f>IF(N925="sníž. přenesená",J925,0)</f>
        <v>0</v>
      </c>
      <c r="BI925" s="172">
        <f>IF(N925="nulová",J925,0)</f>
        <v>0</v>
      </c>
      <c r="BJ925" s="18" t="s">
        <v>26</v>
      </c>
      <c r="BK925" s="172">
        <f>ROUND(I925*H925,2)</f>
        <v>0</v>
      </c>
      <c r="BL925" s="18" t="s">
        <v>255</v>
      </c>
      <c r="BM925" s="18" t="s">
        <v>1417</v>
      </c>
    </row>
    <row r="926" spans="2:47" s="1" customFormat="1" ht="12">
      <c r="B926" s="35"/>
      <c r="D926" s="176" t="s">
        <v>165</v>
      </c>
      <c r="F926" s="196" t="s">
        <v>1416</v>
      </c>
      <c r="I926" s="134"/>
      <c r="L926" s="35"/>
      <c r="M926" s="64"/>
      <c r="N926" s="36"/>
      <c r="O926" s="36"/>
      <c r="P926" s="36"/>
      <c r="Q926" s="36"/>
      <c r="R926" s="36"/>
      <c r="S926" s="36"/>
      <c r="T926" s="65"/>
      <c r="AT926" s="18" t="s">
        <v>165</v>
      </c>
      <c r="AU926" s="18" t="s">
        <v>174</v>
      </c>
    </row>
    <row r="927" spans="2:65" s="1" customFormat="1" ht="20.25" customHeight="1">
      <c r="B927" s="160"/>
      <c r="C927" s="161" t="s">
        <v>1418</v>
      </c>
      <c r="D927" s="161" t="s">
        <v>158</v>
      </c>
      <c r="E927" s="162" t="s">
        <v>1419</v>
      </c>
      <c r="F927" s="163" t="s">
        <v>1420</v>
      </c>
      <c r="G927" s="164" t="s">
        <v>177</v>
      </c>
      <c r="H927" s="165">
        <v>30</v>
      </c>
      <c r="I927" s="166"/>
      <c r="J927" s="167">
        <f>ROUND(I927*H927,2)</f>
        <v>0</v>
      </c>
      <c r="K927" s="163" t="s">
        <v>19</v>
      </c>
      <c r="L927" s="35"/>
      <c r="M927" s="168" t="s">
        <v>19</v>
      </c>
      <c r="N927" s="169" t="s">
        <v>42</v>
      </c>
      <c r="O927" s="36"/>
      <c r="P927" s="170">
        <f>O927*H927</f>
        <v>0</v>
      </c>
      <c r="Q927" s="170">
        <v>0</v>
      </c>
      <c r="R927" s="170">
        <f>Q927*H927</f>
        <v>0</v>
      </c>
      <c r="S927" s="170">
        <v>0</v>
      </c>
      <c r="T927" s="171">
        <f>S927*H927</f>
        <v>0</v>
      </c>
      <c r="AR927" s="18" t="s">
        <v>255</v>
      </c>
      <c r="AT927" s="18" t="s">
        <v>158</v>
      </c>
      <c r="AU927" s="18" t="s">
        <v>174</v>
      </c>
      <c r="AY927" s="18" t="s">
        <v>156</v>
      </c>
      <c r="BE927" s="172">
        <f>IF(N927="základní",J927,0)</f>
        <v>0</v>
      </c>
      <c r="BF927" s="172">
        <f>IF(N927="snížená",J927,0)</f>
        <v>0</v>
      </c>
      <c r="BG927" s="172">
        <f>IF(N927="zákl. přenesená",J927,0)</f>
        <v>0</v>
      </c>
      <c r="BH927" s="172">
        <f>IF(N927="sníž. přenesená",J927,0)</f>
        <v>0</v>
      </c>
      <c r="BI927" s="172">
        <f>IF(N927="nulová",J927,0)</f>
        <v>0</v>
      </c>
      <c r="BJ927" s="18" t="s">
        <v>26</v>
      </c>
      <c r="BK927" s="172">
        <f>ROUND(I927*H927,2)</f>
        <v>0</v>
      </c>
      <c r="BL927" s="18" t="s">
        <v>255</v>
      </c>
      <c r="BM927" s="18" t="s">
        <v>1421</v>
      </c>
    </row>
    <row r="928" spans="2:47" s="1" customFormat="1" ht="12">
      <c r="B928" s="35"/>
      <c r="D928" s="176" t="s">
        <v>165</v>
      </c>
      <c r="F928" s="196" t="s">
        <v>1420</v>
      </c>
      <c r="I928" s="134"/>
      <c r="L928" s="35"/>
      <c r="M928" s="64"/>
      <c r="N928" s="36"/>
      <c r="O928" s="36"/>
      <c r="P928" s="36"/>
      <c r="Q928" s="36"/>
      <c r="R928" s="36"/>
      <c r="S928" s="36"/>
      <c r="T928" s="65"/>
      <c r="AT928" s="18" t="s">
        <v>165</v>
      </c>
      <c r="AU928" s="18" t="s">
        <v>174</v>
      </c>
    </row>
    <row r="929" spans="2:65" s="1" customFormat="1" ht="20.25" customHeight="1">
      <c r="B929" s="160"/>
      <c r="C929" s="161" t="s">
        <v>1422</v>
      </c>
      <c r="D929" s="161" t="s">
        <v>158</v>
      </c>
      <c r="E929" s="162" t="s">
        <v>1423</v>
      </c>
      <c r="F929" s="163" t="s">
        <v>1424</v>
      </c>
      <c r="G929" s="164" t="s">
        <v>177</v>
      </c>
      <c r="H929" s="165">
        <v>16</v>
      </c>
      <c r="I929" s="166"/>
      <c r="J929" s="167">
        <f>ROUND(I929*H929,2)</f>
        <v>0</v>
      </c>
      <c r="K929" s="163" t="s">
        <v>19</v>
      </c>
      <c r="L929" s="35"/>
      <c r="M929" s="168" t="s">
        <v>19</v>
      </c>
      <c r="N929" s="169" t="s">
        <v>42</v>
      </c>
      <c r="O929" s="36"/>
      <c r="P929" s="170">
        <f>O929*H929</f>
        <v>0</v>
      </c>
      <c r="Q929" s="170">
        <v>0</v>
      </c>
      <c r="R929" s="170">
        <f>Q929*H929</f>
        <v>0</v>
      </c>
      <c r="S929" s="170">
        <v>0</v>
      </c>
      <c r="T929" s="171">
        <f>S929*H929</f>
        <v>0</v>
      </c>
      <c r="AR929" s="18" t="s">
        <v>255</v>
      </c>
      <c r="AT929" s="18" t="s">
        <v>158</v>
      </c>
      <c r="AU929" s="18" t="s">
        <v>174</v>
      </c>
      <c r="AY929" s="18" t="s">
        <v>156</v>
      </c>
      <c r="BE929" s="172">
        <f>IF(N929="základní",J929,0)</f>
        <v>0</v>
      </c>
      <c r="BF929" s="172">
        <f>IF(N929="snížená",J929,0)</f>
        <v>0</v>
      </c>
      <c r="BG929" s="172">
        <f>IF(N929="zákl. přenesená",J929,0)</f>
        <v>0</v>
      </c>
      <c r="BH929" s="172">
        <f>IF(N929="sníž. přenesená",J929,0)</f>
        <v>0</v>
      </c>
      <c r="BI929" s="172">
        <f>IF(N929="nulová",J929,0)</f>
        <v>0</v>
      </c>
      <c r="BJ929" s="18" t="s">
        <v>26</v>
      </c>
      <c r="BK929" s="172">
        <f>ROUND(I929*H929,2)</f>
        <v>0</v>
      </c>
      <c r="BL929" s="18" t="s">
        <v>255</v>
      </c>
      <c r="BM929" s="18" t="s">
        <v>1425</v>
      </c>
    </row>
    <row r="930" spans="2:47" s="1" customFormat="1" ht="12">
      <c r="B930" s="35"/>
      <c r="D930" s="176" t="s">
        <v>165</v>
      </c>
      <c r="F930" s="196" t="s">
        <v>1424</v>
      </c>
      <c r="I930" s="134"/>
      <c r="L930" s="35"/>
      <c r="M930" s="64"/>
      <c r="N930" s="36"/>
      <c r="O930" s="36"/>
      <c r="P930" s="36"/>
      <c r="Q930" s="36"/>
      <c r="R930" s="36"/>
      <c r="S930" s="36"/>
      <c r="T930" s="65"/>
      <c r="AT930" s="18" t="s">
        <v>165</v>
      </c>
      <c r="AU930" s="18" t="s">
        <v>174</v>
      </c>
    </row>
    <row r="931" spans="2:65" s="1" customFormat="1" ht="20.25" customHeight="1">
      <c r="B931" s="160"/>
      <c r="C931" s="161" t="s">
        <v>1426</v>
      </c>
      <c r="D931" s="161" t="s">
        <v>158</v>
      </c>
      <c r="E931" s="162" t="s">
        <v>1427</v>
      </c>
      <c r="F931" s="163" t="s">
        <v>1428</v>
      </c>
      <c r="G931" s="164" t="s">
        <v>177</v>
      </c>
      <c r="H931" s="165">
        <v>8</v>
      </c>
      <c r="I931" s="166"/>
      <c r="J931" s="167">
        <f>ROUND(I931*H931,2)</f>
        <v>0</v>
      </c>
      <c r="K931" s="163" t="s">
        <v>19</v>
      </c>
      <c r="L931" s="35"/>
      <c r="M931" s="168" t="s">
        <v>19</v>
      </c>
      <c r="N931" s="169" t="s">
        <v>42</v>
      </c>
      <c r="O931" s="36"/>
      <c r="P931" s="170">
        <f>O931*H931</f>
        <v>0</v>
      </c>
      <c r="Q931" s="170">
        <v>0</v>
      </c>
      <c r="R931" s="170">
        <f>Q931*H931</f>
        <v>0</v>
      </c>
      <c r="S931" s="170">
        <v>0</v>
      </c>
      <c r="T931" s="171">
        <f>S931*H931</f>
        <v>0</v>
      </c>
      <c r="AR931" s="18" t="s">
        <v>255</v>
      </c>
      <c r="AT931" s="18" t="s">
        <v>158</v>
      </c>
      <c r="AU931" s="18" t="s">
        <v>174</v>
      </c>
      <c r="AY931" s="18" t="s">
        <v>156</v>
      </c>
      <c r="BE931" s="172">
        <f>IF(N931="základní",J931,0)</f>
        <v>0</v>
      </c>
      <c r="BF931" s="172">
        <f>IF(N931="snížená",J931,0)</f>
        <v>0</v>
      </c>
      <c r="BG931" s="172">
        <f>IF(N931="zákl. přenesená",J931,0)</f>
        <v>0</v>
      </c>
      <c r="BH931" s="172">
        <f>IF(N931="sníž. přenesená",J931,0)</f>
        <v>0</v>
      </c>
      <c r="BI931" s="172">
        <f>IF(N931="nulová",J931,0)</f>
        <v>0</v>
      </c>
      <c r="BJ931" s="18" t="s">
        <v>26</v>
      </c>
      <c r="BK931" s="172">
        <f>ROUND(I931*H931,2)</f>
        <v>0</v>
      </c>
      <c r="BL931" s="18" t="s">
        <v>255</v>
      </c>
      <c r="BM931" s="18" t="s">
        <v>1429</v>
      </c>
    </row>
    <row r="932" spans="2:47" s="1" customFormat="1" ht="12">
      <c r="B932" s="35"/>
      <c r="D932" s="176" t="s">
        <v>165</v>
      </c>
      <c r="F932" s="196" t="s">
        <v>1428</v>
      </c>
      <c r="I932" s="134"/>
      <c r="L932" s="35"/>
      <c r="M932" s="64"/>
      <c r="N932" s="36"/>
      <c r="O932" s="36"/>
      <c r="P932" s="36"/>
      <c r="Q932" s="36"/>
      <c r="R932" s="36"/>
      <c r="S932" s="36"/>
      <c r="T932" s="65"/>
      <c r="AT932" s="18" t="s">
        <v>165</v>
      </c>
      <c r="AU932" s="18" t="s">
        <v>174</v>
      </c>
    </row>
    <row r="933" spans="2:65" s="1" customFormat="1" ht="20.25" customHeight="1">
      <c r="B933" s="160"/>
      <c r="C933" s="161" t="s">
        <v>1430</v>
      </c>
      <c r="D933" s="161" t="s">
        <v>158</v>
      </c>
      <c r="E933" s="162" t="s">
        <v>1431</v>
      </c>
      <c r="F933" s="163" t="s">
        <v>1432</v>
      </c>
      <c r="G933" s="164" t="s">
        <v>177</v>
      </c>
      <c r="H933" s="165">
        <v>6</v>
      </c>
      <c r="I933" s="166"/>
      <c r="J933" s="167">
        <f>ROUND(I933*H933,2)</f>
        <v>0</v>
      </c>
      <c r="K933" s="163" t="s">
        <v>19</v>
      </c>
      <c r="L933" s="35"/>
      <c r="M933" s="168" t="s">
        <v>19</v>
      </c>
      <c r="N933" s="169" t="s">
        <v>42</v>
      </c>
      <c r="O933" s="36"/>
      <c r="P933" s="170">
        <f>O933*H933</f>
        <v>0</v>
      </c>
      <c r="Q933" s="170">
        <v>0</v>
      </c>
      <c r="R933" s="170">
        <f>Q933*H933</f>
        <v>0</v>
      </c>
      <c r="S933" s="170">
        <v>0</v>
      </c>
      <c r="T933" s="171">
        <f>S933*H933</f>
        <v>0</v>
      </c>
      <c r="AR933" s="18" t="s">
        <v>255</v>
      </c>
      <c r="AT933" s="18" t="s">
        <v>158</v>
      </c>
      <c r="AU933" s="18" t="s">
        <v>174</v>
      </c>
      <c r="AY933" s="18" t="s">
        <v>156</v>
      </c>
      <c r="BE933" s="172">
        <f>IF(N933="základní",J933,0)</f>
        <v>0</v>
      </c>
      <c r="BF933" s="172">
        <f>IF(N933="snížená",J933,0)</f>
        <v>0</v>
      </c>
      <c r="BG933" s="172">
        <f>IF(N933="zákl. přenesená",J933,0)</f>
        <v>0</v>
      </c>
      <c r="BH933" s="172">
        <f>IF(N933="sníž. přenesená",J933,0)</f>
        <v>0</v>
      </c>
      <c r="BI933" s="172">
        <f>IF(N933="nulová",J933,0)</f>
        <v>0</v>
      </c>
      <c r="BJ933" s="18" t="s">
        <v>26</v>
      </c>
      <c r="BK933" s="172">
        <f>ROUND(I933*H933,2)</f>
        <v>0</v>
      </c>
      <c r="BL933" s="18" t="s">
        <v>255</v>
      </c>
      <c r="BM933" s="18" t="s">
        <v>1433</v>
      </c>
    </row>
    <row r="934" spans="2:47" s="1" customFormat="1" ht="12">
      <c r="B934" s="35"/>
      <c r="D934" s="176" t="s">
        <v>165</v>
      </c>
      <c r="F934" s="196" t="s">
        <v>1432</v>
      </c>
      <c r="I934" s="134"/>
      <c r="L934" s="35"/>
      <c r="M934" s="64"/>
      <c r="N934" s="36"/>
      <c r="O934" s="36"/>
      <c r="P934" s="36"/>
      <c r="Q934" s="36"/>
      <c r="R934" s="36"/>
      <c r="S934" s="36"/>
      <c r="T934" s="65"/>
      <c r="AT934" s="18" t="s">
        <v>165</v>
      </c>
      <c r="AU934" s="18" t="s">
        <v>174</v>
      </c>
    </row>
    <row r="935" spans="2:65" s="1" customFormat="1" ht="20.25" customHeight="1">
      <c r="B935" s="160"/>
      <c r="C935" s="161" t="s">
        <v>1434</v>
      </c>
      <c r="D935" s="161" t="s">
        <v>158</v>
      </c>
      <c r="E935" s="162" t="s">
        <v>1435</v>
      </c>
      <c r="F935" s="163" t="s">
        <v>1436</v>
      </c>
      <c r="G935" s="164" t="s">
        <v>177</v>
      </c>
      <c r="H935" s="165">
        <v>8</v>
      </c>
      <c r="I935" s="166"/>
      <c r="J935" s="167">
        <f>ROUND(I935*H935,2)</f>
        <v>0</v>
      </c>
      <c r="K935" s="163" t="s">
        <v>19</v>
      </c>
      <c r="L935" s="35"/>
      <c r="M935" s="168" t="s">
        <v>19</v>
      </c>
      <c r="N935" s="169" t="s">
        <v>42</v>
      </c>
      <c r="O935" s="36"/>
      <c r="P935" s="170">
        <f>O935*H935</f>
        <v>0</v>
      </c>
      <c r="Q935" s="170">
        <v>0</v>
      </c>
      <c r="R935" s="170">
        <f>Q935*H935</f>
        <v>0</v>
      </c>
      <c r="S935" s="170">
        <v>0</v>
      </c>
      <c r="T935" s="171">
        <f>S935*H935</f>
        <v>0</v>
      </c>
      <c r="AR935" s="18" t="s">
        <v>255</v>
      </c>
      <c r="AT935" s="18" t="s">
        <v>158</v>
      </c>
      <c r="AU935" s="18" t="s">
        <v>174</v>
      </c>
      <c r="AY935" s="18" t="s">
        <v>156</v>
      </c>
      <c r="BE935" s="172">
        <f>IF(N935="základní",J935,0)</f>
        <v>0</v>
      </c>
      <c r="BF935" s="172">
        <f>IF(N935="snížená",J935,0)</f>
        <v>0</v>
      </c>
      <c r="BG935" s="172">
        <f>IF(N935="zákl. přenesená",J935,0)</f>
        <v>0</v>
      </c>
      <c r="BH935" s="172">
        <f>IF(N935="sníž. přenesená",J935,0)</f>
        <v>0</v>
      </c>
      <c r="BI935" s="172">
        <f>IF(N935="nulová",J935,0)</f>
        <v>0</v>
      </c>
      <c r="BJ935" s="18" t="s">
        <v>26</v>
      </c>
      <c r="BK935" s="172">
        <f>ROUND(I935*H935,2)</f>
        <v>0</v>
      </c>
      <c r="BL935" s="18" t="s">
        <v>255</v>
      </c>
      <c r="BM935" s="18" t="s">
        <v>1437</v>
      </c>
    </row>
    <row r="936" spans="2:47" s="1" customFormat="1" ht="12">
      <c r="B936" s="35"/>
      <c r="D936" s="176" t="s">
        <v>165</v>
      </c>
      <c r="F936" s="196" t="s">
        <v>1436</v>
      </c>
      <c r="I936" s="134"/>
      <c r="L936" s="35"/>
      <c r="M936" s="64"/>
      <c r="N936" s="36"/>
      <c r="O936" s="36"/>
      <c r="P936" s="36"/>
      <c r="Q936" s="36"/>
      <c r="R936" s="36"/>
      <c r="S936" s="36"/>
      <c r="T936" s="65"/>
      <c r="AT936" s="18" t="s">
        <v>165</v>
      </c>
      <c r="AU936" s="18" t="s">
        <v>174</v>
      </c>
    </row>
    <row r="937" spans="2:65" s="1" customFormat="1" ht="20.25" customHeight="1">
      <c r="B937" s="160"/>
      <c r="C937" s="161" t="s">
        <v>1438</v>
      </c>
      <c r="D937" s="161" t="s">
        <v>158</v>
      </c>
      <c r="E937" s="162" t="s">
        <v>1439</v>
      </c>
      <c r="F937" s="163" t="s">
        <v>1440</v>
      </c>
      <c r="G937" s="164" t="s">
        <v>1441</v>
      </c>
      <c r="H937" s="165">
        <v>2</v>
      </c>
      <c r="I937" s="166"/>
      <c r="J937" s="167">
        <f>ROUND(I937*H937,2)</f>
        <v>0</v>
      </c>
      <c r="K937" s="163" t="s">
        <v>19</v>
      </c>
      <c r="L937" s="35"/>
      <c r="M937" s="168" t="s">
        <v>19</v>
      </c>
      <c r="N937" s="169" t="s">
        <v>42</v>
      </c>
      <c r="O937" s="36"/>
      <c r="P937" s="170">
        <f>O937*H937</f>
        <v>0</v>
      </c>
      <c r="Q937" s="170">
        <v>0</v>
      </c>
      <c r="R937" s="170">
        <f>Q937*H937</f>
        <v>0</v>
      </c>
      <c r="S937" s="170">
        <v>0</v>
      </c>
      <c r="T937" s="171">
        <f>S937*H937</f>
        <v>0</v>
      </c>
      <c r="AR937" s="18" t="s">
        <v>255</v>
      </c>
      <c r="AT937" s="18" t="s">
        <v>158</v>
      </c>
      <c r="AU937" s="18" t="s">
        <v>174</v>
      </c>
      <c r="AY937" s="18" t="s">
        <v>156</v>
      </c>
      <c r="BE937" s="172">
        <f>IF(N937="základní",J937,0)</f>
        <v>0</v>
      </c>
      <c r="BF937" s="172">
        <f>IF(N937="snížená",J937,0)</f>
        <v>0</v>
      </c>
      <c r="BG937" s="172">
        <f>IF(N937="zákl. přenesená",J937,0)</f>
        <v>0</v>
      </c>
      <c r="BH937" s="172">
        <f>IF(N937="sníž. přenesená",J937,0)</f>
        <v>0</v>
      </c>
      <c r="BI937" s="172">
        <f>IF(N937="nulová",J937,0)</f>
        <v>0</v>
      </c>
      <c r="BJ937" s="18" t="s">
        <v>26</v>
      </c>
      <c r="BK937" s="172">
        <f>ROUND(I937*H937,2)</f>
        <v>0</v>
      </c>
      <c r="BL937" s="18" t="s">
        <v>255</v>
      </c>
      <c r="BM937" s="18" t="s">
        <v>1442</v>
      </c>
    </row>
    <row r="938" spans="2:47" s="1" customFormat="1" ht="12">
      <c r="B938" s="35"/>
      <c r="D938" s="176" t="s">
        <v>165</v>
      </c>
      <c r="F938" s="196" t="s">
        <v>1440</v>
      </c>
      <c r="I938" s="134"/>
      <c r="L938" s="35"/>
      <c r="M938" s="64"/>
      <c r="N938" s="36"/>
      <c r="O938" s="36"/>
      <c r="P938" s="36"/>
      <c r="Q938" s="36"/>
      <c r="R938" s="36"/>
      <c r="S938" s="36"/>
      <c r="T938" s="65"/>
      <c r="AT938" s="18" t="s">
        <v>165</v>
      </c>
      <c r="AU938" s="18" t="s">
        <v>174</v>
      </c>
    </row>
    <row r="939" spans="2:65" s="1" customFormat="1" ht="20.25" customHeight="1">
      <c r="B939" s="160"/>
      <c r="C939" s="161" t="s">
        <v>1443</v>
      </c>
      <c r="D939" s="161" t="s">
        <v>158</v>
      </c>
      <c r="E939" s="162" t="s">
        <v>1444</v>
      </c>
      <c r="F939" s="163" t="s">
        <v>1445</v>
      </c>
      <c r="G939" s="164" t="s">
        <v>1441</v>
      </c>
      <c r="H939" s="165">
        <v>2</v>
      </c>
      <c r="I939" s="166"/>
      <c r="J939" s="167">
        <f>ROUND(I939*H939,2)</f>
        <v>0</v>
      </c>
      <c r="K939" s="163" t="s">
        <v>19</v>
      </c>
      <c r="L939" s="35"/>
      <c r="M939" s="168" t="s">
        <v>19</v>
      </c>
      <c r="N939" s="169" t="s">
        <v>42</v>
      </c>
      <c r="O939" s="36"/>
      <c r="P939" s="170">
        <f>O939*H939</f>
        <v>0</v>
      </c>
      <c r="Q939" s="170">
        <v>0</v>
      </c>
      <c r="R939" s="170">
        <f>Q939*H939</f>
        <v>0</v>
      </c>
      <c r="S939" s="170">
        <v>0</v>
      </c>
      <c r="T939" s="171">
        <f>S939*H939</f>
        <v>0</v>
      </c>
      <c r="AR939" s="18" t="s">
        <v>255</v>
      </c>
      <c r="AT939" s="18" t="s">
        <v>158</v>
      </c>
      <c r="AU939" s="18" t="s">
        <v>174</v>
      </c>
      <c r="AY939" s="18" t="s">
        <v>156</v>
      </c>
      <c r="BE939" s="172">
        <f>IF(N939="základní",J939,0)</f>
        <v>0</v>
      </c>
      <c r="BF939" s="172">
        <f>IF(N939="snížená",J939,0)</f>
        <v>0</v>
      </c>
      <c r="BG939" s="172">
        <f>IF(N939="zákl. přenesená",J939,0)</f>
        <v>0</v>
      </c>
      <c r="BH939" s="172">
        <f>IF(N939="sníž. přenesená",J939,0)</f>
        <v>0</v>
      </c>
      <c r="BI939" s="172">
        <f>IF(N939="nulová",J939,0)</f>
        <v>0</v>
      </c>
      <c r="BJ939" s="18" t="s">
        <v>26</v>
      </c>
      <c r="BK939" s="172">
        <f>ROUND(I939*H939,2)</f>
        <v>0</v>
      </c>
      <c r="BL939" s="18" t="s">
        <v>255</v>
      </c>
      <c r="BM939" s="18" t="s">
        <v>1446</v>
      </c>
    </row>
    <row r="940" spans="2:47" s="1" customFormat="1" ht="12">
      <c r="B940" s="35"/>
      <c r="D940" s="176" t="s">
        <v>165</v>
      </c>
      <c r="F940" s="196" t="s">
        <v>1445</v>
      </c>
      <c r="I940" s="134"/>
      <c r="L940" s="35"/>
      <c r="M940" s="64"/>
      <c r="N940" s="36"/>
      <c r="O940" s="36"/>
      <c r="P940" s="36"/>
      <c r="Q940" s="36"/>
      <c r="R940" s="36"/>
      <c r="S940" s="36"/>
      <c r="T940" s="65"/>
      <c r="AT940" s="18" t="s">
        <v>165</v>
      </c>
      <c r="AU940" s="18" t="s">
        <v>174</v>
      </c>
    </row>
    <row r="941" spans="2:65" s="1" customFormat="1" ht="20.25" customHeight="1">
      <c r="B941" s="160"/>
      <c r="C941" s="161" t="s">
        <v>1447</v>
      </c>
      <c r="D941" s="161" t="s">
        <v>158</v>
      </c>
      <c r="E941" s="162" t="s">
        <v>1448</v>
      </c>
      <c r="F941" s="163" t="s">
        <v>1449</v>
      </c>
      <c r="G941" s="164" t="s">
        <v>356</v>
      </c>
      <c r="H941" s="165">
        <v>16</v>
      </c>
      <c r="I941" s="166"/>
      <c r="J941" s="167">
        <f>ROUND(I941*H941,2)</f>
        <v>0</v>
      </c>
      <c r="K941" s="163" t="s">
        <v>19</v>
      </c>
      <c r="L941" s="35"/>
      <c r="M941" s="168" t="s">
        <v>19</v>
      </c>
      <c r="N941" s="169" t="s">
        <v>42</v>
      </c>
      <c r="O941" s="36"/>
      <c r="P941" s="170">
        <f>O941*H941</f>
        <v>0</v>
      </c>
      <c r="Q941" s="170">
        <v>0</v>
      </c>
      <c r="R941" s="170">
        <f>Q941*H941</f>
        <v>0</v>
      </c>
      <c r="S941" s="170">
        <v>0</v>
      </c>
      <c r="T941" s="171">
        <f>S941*H941</f>
        <v>0</v>
      </c>
      <c r="AR941" s="18" t="s">
        <v>255</v>
      </c>
      <c r="AT941" s="18" t="s">
        <v>158</v>
      </c>
      <c r="AU941" s="18" t="s">
        <v>174</v>
      </c>
      <c r="AY941" s="18" t="s">
        <v>156</v>
      </c>
      <c r="BE941" s="172">
        <f>IF(N941="základní",J941,0)</f>
        <v>0</v>
      </c>
      <c r="BF941" s="172">
        <f>IF(N941="snížená",J941,0)</f>
        <v>0</v>
      </c>
      <c r="BG941" s="172">
        <f>IF(N941="zákl. přenesená",J941,0)</f>
        <v>0</v>
      </c>
      <c r="BH941" s="172">
        <f>IF(N941="sníž. přenesená",J941,0)</f>
        <v>0</v>
      </c>
      <c r="BI941" s="172">
        <f>IF(N941="nulová",J941,0)</f>
        <v>0</v>
      </c>
      <c r="BJ941" s="18" t="s">
        <v>26</v>
      </c>
      <c r="BK941" s="172">
        <f>ROUND(I941*H941,2)</f>
        <v>0</v>
      </c>
      <c r="BL941" s="18" t="s">
        <v>255</v>
      </c>
      <c r="BM941" s="18" t="s">
        <v>1450</v>
      </c>
    </row>
    <row r="942" spans="2:47" s="1" customFormat="1" ht="12">
      <c r="B942" s="35"/>
      <c r="D942" s="176" t="s">
        <v>165</v>
      </c>
      <c r="F942" s="196" t="s">
        <v>1449</v>
      </c>
      <c r="I942" s="134"/>
      <c r="L942" s="35"/>
      <c r="M942" s="64"/>
      <c r="N942" s="36"/>
      <c r="O942" s="36"/>
      <c r="P942" s="36"/>
      <c r="Q942" s="36"/>
      <c r="R942" s="36"/>
      <c r="S942" s="36"/>
      <c r="T942" s="65"/>
      <c r="AT942" s="18" t="s">
        <v>165</v>
      </c>
      <c r="AU942" s="18" t="s">
        <v>174</v>
      </c>
    </row>
    <row r="943" spans="2:65" s="1" customFormat="1" ht="20.25" customHeight="1">
      <c r="B943" s="160"/>
      <c r="C943" s="161" t="s">
        <v>1451</v>
      </c>
      <c r="D943" s="161" t="s">
        <v>158</v>
      </c>
      <c r="E943" s="162" t="s">
        <v>1452</v>
      </c>
      <c r="F943" s="163" t="s">
        <v>1453</v>
      </c>
      <c r="G943" s="164" t="s">
        <v>356</v>
      </c>
      <c r="H943" s="165">
        <v>9</v>
      </c>
      <c r="I943" s="166"/>
      <c r="J943" s="167">
        <f>ROUND(I943*H943,2)</f>
        <v>0</v>
      </c>
      <c r="K943" s="163" t="s">
        <v>19</v>
      </c>
      <c r="L943" s="35"/>
      <c r="M943" s="168" t="s">
        <v>19</v>
      </c>
      <c r="N943" s="169" t="s">
        <v>42</v>
      </c>
      <c r="O943" s="36"/>
      <c r="P943" s="170">
        <f>O943*H943</f>
        <v>0</v>
      </c>
      <c r="Q943" s="170">
        <v>0</v>
      </c>
      <c r="R943" s="170">
        <f>Q943*H943</f>
        <v>0</v>
      </c>
      <c r="S943" s="170">
        <v>0</v>
      </c>
      <c r="T943" s="171">
        <f>S943*H943</f>
        <v>0</v>
      </c>
      <c r="AR943" s="18" t="s">
        <v>255</v>
      </c>
      <c r="AT943" s="18" t="s">
        <v>158</v>
      </c>
      <c r="AU943" s="18" t="s">
        <v>174</v>
      </c>
      <c r="AY943" s="18" t="s">
        <v>156</v>
      </c>
      <c r="BE943" s="172">
        <f>IF(N943="základní",J943,0)</f>
        <v>0</v>
      </c>
      <c r="BF943" s="172">
        <f>IF(N943="snížená",J943,0)</f>
        <v>0</v>
      </c>
      <c r="BG943" s="172">
        <f>IF(N943="zákl. přenesená",J943,0)</f>
        <v>0</v>
      </c>
      <c r="BH943" s="172">
        <f>IF(N943="sníž. přenesená",J943,0)</f>
        <v>0</v>
      </c>
      <c r="BI943" s="172">
        <f>IF(N943="nulová",J943,0)</f>
        <v>0</v>
      </c>
      <c r="BJ943" s="18" t="s">
        <v>26</v>
      </c>
      <c r="BK943" s="172">
        <f>ROUND(I943*H943,2)</f>
        <v>0</v>
      </c>
      <c r="BL943" s="18" t="s">
        <v>255</v>
      </c>
      <c r="BM943" s="18" t="s">
        <v>1454</v>
      </c>
    </row>
    <row r="944" spans="2:47" s="1" customFormat="1" ht="12">
      <c r="B944" s="35"/>
      <c r="D944" s="176" t="s">
        <v>165</v>
      </c>
      <c r="F944" s="196" t="s">
        <v>1453</v>
      </c>
      <c r="I944" s="134"/>
      <c r="L944" s="35"/>
      <c r="M944" s="64"/>
      <c r="N944" s="36"/>
      <c r="O944" s="36"/>
      <c r="P944" s="36"/>
      <c r="Q944" s="36"/>
      <c r="R944" s="36"/>
      <c r="S944" s="36"/>
      <c r="T944" s="65"/>
      <c r="AT944" s="18" t="s">
        <v>165</v>
      </c>
      <c r="AU944" s="18" t="s">
        <v>174</v>
      </c>
    </row>
    <row r="945" spans="2:65" s="1" customFormat="1" ht="20.25" customHeight="1">
      <c r="B945" s="160"/>
      <c r="C945" s="161" t="s">
        <v>1455</v>
      </c>
      <c r="D945" s="161" t="s">
        <v>158</v>
      </c>
      <c r="E945" s="162" t="s">
        <v>1456</v>
      </c>
      <c r="F945" s="163" t="s">
        <v>1457</v>
      </c>
      <c r="G945" s="164" t="s">
        <v>1458</v>
      </c>
      <c r="H945" s="165">
        <v>5</v>
      </c>
      <c r="I945" s="166"/>
      <c r="J945" s="167">
        <f>ROUND(I945*H945,2)</f>
        <v>0</v>
      </c>
      <c r="K945" s="163" t="s">
        <v>19</v>
      </c>
      <c r="L945" s="35"/>
      <c r="M945" s="168" t="s">
        <v>19</v>
      </c>
      <c r="N945" s="169" t="s">
        <v>42</v>
      </c>
      <c r="O945" s="36"/>
      <c r="P945" s="170">
        <f>O945*H945</f>
        <v>0</v>
      </c>
      <c r="Q945" s="170">
        <v>0</v>
      </c>
      <c r="R945" s="170">
        <f>Q945*H945</f>
        <v>0</v>
      </c>
      <c r="S945" s="170">
        <v>0</v>
      </c>
      <c r="T945" s="171">
        <f>S945*H945</f>
        <v>0</v>
      </c>
      <c r="AR945" s="18" t="s">
        <v>255</v>
      </c>
      <c r="AT945" s="18" t="s">
        <v>158</v>
      </c>
      <c r="AU945" s="18" t="s">
        <v>174</v>
      </c>
      <c r="AY945" s="18" t="s">
        <v>156</v>
      </c>
      <c r="BE945" s="172">
        <f>IF(N945="základní",J945,0)</f>
        <v>0</v>
      </c>
      <c r="BF945" s="172">
        <f>IF(N945="snížená",J945,0)</f>
        <v>0</v>
      </c>
      <c r="BG945" s="172">
        <f>IF(N945="zákl. přenesená",J945,0)</f>
        <v>0</v>
      </c>
      <c r="BH945" s="172">
        <f>IF(N945="sníž. přenesená",J945,0)</f>
        <v>0</v>
      </c>
      <c r="BI945" s="172">
        <f>IF(N945="nulová",J945,0)</f>
        <v>0</v>
      </c>
      <c r="BJ945" s="18" t="s">
        <v>26</v>
      </c>
      <c r="BK945" s="172">
        <f>ROUND(I945*H945,2)</f>
        <v>0</v>
      </c>
      <c r="BL945" s="18" t="s">
        <v>255</v>
      </c>
      <c r="BM945" s="18" t="s">
        <v>1459</v>
      </c>
    </row>
    <row r="946" spans="2:47" s="1" customFormat="1" ht="12">
      <c r="B946" s="35"/>
      <c r="D946" s="176" t="s">
        <v>165</v>
      </c>
      <c r="F946" s="196" t="s">
        <v>1457</v>
      </c>
      <c r="I946" s="134"/>
      <c r="L946" s="35"/>
      <c r="M946" s="64"/>
      <c r="N946" s="36"/>
      <c r="O946" s="36"/>
      <c r="P946" s="36"/>
      <c r="Q946" s="36"/>
      <c r="R946" s="36"/>
      <c r="S946" s="36"/>
      <c r="T946" s="65"/>
      <c r="AT946" s="18" t="s">
        <v>165</v>
      </c>
      <c r="AU946" s="18" t="s">
        <v>174</v>
      </c>
    </row>
    <row r="947" spans="2:65" s="1" customFormat="1" ht="20.25" customHeight="1">
      <c r="B947" s="160"/>
      <c r="C947" s="161" t="s">
        <v>1460</v>
      </c>
      <c r="D947" s="161" t="s">
        <v>158</v>
      </c>
      <c r="E947" s="162" t="s">
        <v>1461</v>
      </c>
      <c r="F947" s="163" t="s">
        <v>1462</v>
      </c>
      <c r="G947" s="164" t="s">
        <v>356</v>
      </c>
      <c r="H947" s="165">
        <v>4</v>
      </c>
      <c r="I947" s="166"/>
      <c r="J947" s="167">
        <f>ROUND(I947*H947,2)</f>
        <v>0</v>
      </c>
      <c r="K947" s="163" t="s">
        <v>19</v>
      </c>
      <c r="L947" s="35"/>
      <c r="M947" s="168" t="s">
        <v>19</v>
      </c>
      <c r="N947" s="169" t="s">
        <v>42</v>
      </c>
      <c r="O947" s="36"/>
      <c r="P947" s="170">
        <f>O947*H947</f>
        <v>0</v>
      </c>
      <c r="Q947" s="170">
        <v>0</v>
      </c>
      <c r="R947" s="170">
        <f>Q947*H947</f>
        <v>0</v>
      </c>
      <c r="S947" s="170">
        <v>0</v>
      </c>
      <c r="T947" s="171">
        <f>S947*H947</f>
        <v>0</v>
      </c>
      <c r="AR947" s="18" t="s">
        <v>255</v>
      </c>
      <c r="AT947" s="18" t="s">
        <v>158</v>
      </c>
      <c r="AU947" s="18" t="s">
        <v>174</v>
      </c>
      <c r="AY947" s="18" t="s">
        <v>156</v>
      </c>
      <c r="BE947" s="172">
        <f>IF(N947="základní",J947,0)</f>
        <v>0</v>
      </c>
      <c r="BF947" s="172">
        <f>IF(N947="snížená",J947,0)</f>
        <v>0</v>
      </c>
      <c r="BG947" s="172">
        <f>IF(N947="zákl. přenesená",J947,0)</f>
        <v>0</v>
      </c>
      <c r="BH947" s="172">
        <f>IF(N947="sníž. přenesená",J947,0)</f>
        <v>0</v>
      </c>
      <c r="BI947" s="172">
        <f>IF(N947="nulová",J947,0)</f>
        <v>0</v>
      </c>
      <c r="BJ947" s="18" t="s">
        <v>26</v>
      </c>
      <c r="BK947" s="172">
        <f>ROUND(I947*H947,2)</f>
        <v>0</v>
      </c>
      <c r="BL947" s="18" t="s">
        <v>255</v>
      </c>
      <c r="BM947" s="18" t="s">
        <v>1463</v>
      </c>
    </row>
    <row r="948" spans="2:47" s="1" customFormat="1" ht="12">
      <c r="B948" s="35"/>
      <c r="D948" s="176" t="s">
        <v>165</v>
      </c>
      <c r="F948" s="196" t="s">
        <v>1462</v>
      </c>
      <c r="I948" s="134"/>
      <c r="L948" s="35"/>
      <c r="M948" s="64"/>
      <c r="N948" s="36"/>
      <c r="O948" s="36"/>
      <c r="P948" s="36"/>
      <c r="Q948" s="36"/>
      <c r="R948" s="36"/>
      <c r="S948" s="36"/>
      <c r="T948" s="65"/>
      <c r="AT948" s="18" t="s">
        <v>165</v>
      </c>
      <c r="AU948" s="18" t="s">
        <v>174</v>
      </c>
    </row>
    <row r="949" spans="2:65" s="1" customFormat="1" ht="20.25" customHeight="1">
      <c r="B949" s="160"/>
      <c r="C949" s="161" t="s">
        <v>1464</v>
      </c>
      <c r="D949" s="161" t="s">
        <v>158</v>
      </c>
      <c r="E949" s="162" t="s">
        <v>1465</v>
      </c>
      <c r="F949" s="163" t="s">
        <v>1466</v>
      </c>
      <c r="G949" s="164" t="s">
        <v>356</v>
      </c>
      <c r="H949" s="165">
        <v>1</v>
      </c>
      <c r="I949" s="166"/>
      <c r="J949" s="167">
        <f>ROUND(I949*H949,2)</f>
        <v>0</v>
      </c>
      <c r="K949" s="163" t="s">
        <v>19</v>
      </c>
      <c r="L949" s="35"/>
      <c r="M949" s="168" t="s">
        <v>19</v>
      </c>
      <c r="N949" s="169" t="s">
        <v>42</v>
      </c>
      <c r="O949" s="36"/>
      <c r="P949" s="170">
        <f>O949*H949</f>
        <v>0</v>
      </c>
      <c r="Q949" s="170">
        <v>0</v>
      </c>
      <c r="R949" s="170">
        <f>Q949*H949</f>
        <v>0</v>
      </c>
      <c r="S949" s="170">
        <v>0</v>
      </c>
      <c r="T949" s="171">
        <f>S949*H949</f>
        <v>0</v>
      </c>
      <c r="AR949" s="18" t="s">
        <v>255</v>
      </c>
      <c r="AT949" s="18" t="s">
        <v>158</v>
      </c>
      <c r="AU949" s="18" t="s">
        <v>174</v>
      </c>
      <c r="AY949" s="18" t="s">
        <v>156</v>
      </c>
      <c r="BE949" s="172">
        <f>IF(N949="základní",J949,0)</f>
        <v>0</v>
      </c>
      <c r="BF949" s="172">
        <f>IF(N949="snížená",J949,0)</f>
        <v>0</v>
      </c>
      <c r="BG949" s="172">
        <f>IF(N949="zákl. přenesená",J949,0)</f>
        <v>0</v>
      </c>
      <c r="BH949" s="172">
        <f>IF(N949="sníž. přenesená",J949,0)</f>
        <v>0</v>
      </c>
      <c r="BI949" s="172">
        <f>IF(N949="nulová",J949,0)</f>
        <v>0</v>
      </c>
      <c r="BJ949" s="18" t="s">
        <v>26</v>
      </c>
      <c r="BK949" s="172">
        <f>ROUND(I949*H949,2)</f>
        <v>0</v>
      </c>
      <c r="BL949" s="18" t="s">
        <v>255</v>
      </c>
      <c r="BM949" s="18" t="s">
        <v>1467</v>
      </c>
    </row>
    <row r="950" spans="2:47" s="1" customFormat="1" ht="12">
      <c r="B950" s="35"/>
      <c r="D950" s="176" t="s">
        <v>165</v>
      </c>
      <c r="F950" s="196" t="s">
        <v>1466</v>
      </c>
      <c r="I950" s="134"/>
      <c r="L950" s="35"/>
      <c r="M950" s="64"/>
      <c r="N950" s="36"/>
      <c r="O950" s="36"/>
      <c r="P950" s="36"/>
      <c r="Q950" s="36"/>
      <c r="R950" s="36"/>
      <c r="S950" s="36"/>
      <c r="T950" s="65"/>
      <c r="AT950" s="18" t="s">
        <v>165</v>
      </c>
      <c r="AU950" s="18" t="s">
        <v>174</v>
      </c>
    </row>
    <row r="951" spans="2:65" s="1" customFormat="1" ht="28.5" customHeight="1">
      <c r="B951" s="160"/>
      <c r="C951" s="161" t="s">
        <v>1468</v>
      </c>
      <c r="D951" s="161" t="s">
        <v>158</v>
      </c>
      <c r="E951" s="162" t="s">
        <v>1469</v>
      </c>
      <c r="F951" s="163" t="s">
        <v>1470</v>
      </c>
      <c r="G951" s="164" t="s">
        <v>356</v>
      </c>
      <c r="H951" s="165">
        <v>1</v>
      </c>
      <c r="I951" s="166"/>
      <c r="J951" s="167">
        <f>ROUND(I951*H951,2)</f>
        <v>0</v>
      </c>
      <c r="K951" s="163" t="s">
        <v>19</v>
      </c>
      <c r="L951" s="35"/>
      <c r="M951" s="168" t="s">
        <v>19</v>
      </c>
      <c r="N951" s="169" t="s">
        <v>42</v>
      </c>
      <c r="O951" s="36"/>
      <c r="P951" s="170">
        <f>O951*H951</f>
        <v>0</v>
      </c>
      <c r="Q951" s="170">
        <v>0</v>
      </c>
      <c r="R951" s="170">
        <f>Q951*H951</f>
        <v>0</v>
      </c>
      <c r="S951" s="170">
        <v>0</v>
      </c>
      <c r="T951" s="171">
        <f>S951*H951</f>
        <v>0</v>
      </c>
      <c r="AR951" s="18" t="s">
        <v>255</v>
      </c>
      <c r="AT951" s="18" t="s">
        <v>158</v>
      </c>
      <c r="AU951" s="18" t="s">
        <v>174</v>
      </c>
      <c r="AY951" s="18" t="s">
        <v>156</v>
      </c>
      <c r="BE951" s="172">
        <f>IF(N951="základní",J951,0)</f>
        <v>0</v>
      </c>
      <c r="BF951" s="172">
        <f>IF(N951="snížená",J951,0)</f>
        <v>0</v>
      </c>
      <c r="BG951" s="172">
        <f>IF(N951="zákl. přenesená",J951,0)</f>
        <v>0</v>
      </c>
      <c r="BH951" s="172">
        <f>IF(N951="sníž. přenesená",J951,0)</f>
        <v>0</v>
      </c>
      <c r="BI951" s="172">
        <f>IF(N951="nulová",J951,0)</f>
        <v>0</v>
      </c>
      <c r="BJ951" s="18" t="s">
        <v>26</v>
      </c>
      <c r="BK951" s="172">
        <f>ROUND(I951*H951,2)</f>
        <v>0</v>
      </c>
      <c r="BL951" s="18" t="s">
        <v>255</v>
      </c>
      <c r="BM951" s="18" t="s">
        <v>1471</v>
      </c>
    </row>
    <row r="952" spans="2:47" s="1" customFormat="1" ht="12">
      <c r="B952" s="35"/>
      <c r="D952" s="176" t="s">
        <v>165</v>
      </c>
      <c r="F952" s="196" t="s">
        <v>1470</v>
      </c>
      <c r="I952" s="134"/>
      <c r="L952" s="35"/>
      <c r="M952" s="64"/>
      <c r="N952" s="36"/>
      <c r="O952" s="36"/>
      <c r="P952" s="36"/>
      <c r="Q952" s="36"/>
      <c r="R952" s="36"/>
      <c r="S952" s="36"/>
      <c r="T952" s="65"/>
      <c r="AT952" s="18" t="s">
        <v>165</v>
      </c>
      <c r="AU952" s="18" t="s">
        <v>174</v>
      </c>
    </row>
    <row r="953" spans="2:65" s="1" customFormat="1" ht="20.25" customHeight="1">
      <c r="B953" s="160"/>
      <c r="C953" s="161" t="s">
        <v>1472</v>
      </c>
      <c r="D953" s="161" t="s">
        <v>158</v>
      </c>
      <c r="E953" s="162" t="s">
        <v>1473</v>
      </c>
      <c r="F953" s="163" t="s">
        <v>1474</v>
      </c>
      <c r="G953" s="164" t="s">
        <v>177</v>
      </c>
      <c r="H953" s="165">
        <v>68</v>
      </c>
      <c r="I953" s="166"/>
      <c r="J953" s="167">
        <f>ROUND(I953*H953,2)</f>
        <v>0</v>
      </c>
      <c r="K953" s="163" t="s">
        <v>19</v>
      </c>
      <c r="L953" s="35"/>
      <c r="M953" s="168" t="s">
        <v>19</v>
      </c>
      <c r="N953" s="169" t="s">
        <v>42</v>
      </c>
      <c r="O953" s="36"/>
      <c r="P953" s="170">
        <f>O953*H953</f>
        <v>0</v>
      </c>
      <c r="Q953" s="170">
        <v>0</v>
      </c>
      <c r="R953" s="170">
        <f>Q953*H953</f>
        <v>0</v>
      </c>
      <c r="S953" s="170">
        <v>0</v>
      </c>
      <c r="T953" s="171">
        <f>S953*H953</f>
        <v>0</v>
      </c>
      <c r="AR953" s="18" t="s">
        <v>255</v>
      </c>
      <c r="AT953" s="18" t="s">
        <v>158</v>
      </c>
      <c r="AU953" s="18" t="s">
        <v>174</v>
      </c>
      <c r="AY953" s="18" t="s">
        <v>156</v>
      </c>
      <c r="BE953" s="172">
        <f>IF(N953="základní",J953,0)</f>
        <v>0</v>
      </c>
      <c r="BF953" s="172">
        <f>IF(N953="snížená",J953,0)</f>
        <v>0</v>
      </c>
      <c r="BG953" s="172">
        <f>IF(N953="zákl. přenesená",J953,0)</f>
        <v>0</v>
      </c>
      <c r="BH953" s="172">
        <f>IF(N953="sníž. přenesená",J953,0)</f>
        <v>0</v>
      </c>
      <c r="BI953" s="172">
        <f>IF(N953="nulová",J953,0)</f>
        <v>0</v>
      </c>
      <c r="BJ953" s="18" t="s">
        <v>26</v>
      </c>
      <c r="BK953" s="172">
        <f>ROUND(I953*H953,2)</f>
        <v>0</v>
      </c>
      <c r="BL953" s="18" t="s">
        <v>255</v>
      </c>
      <c r="BM953" s="18" t="s">
        <v>1475</v>
      </c>
    </row>
    <row r="954" spans="2:47" s="1" customFormat="1" ht="12">
      <c r="B954" s="35"/>
      <c r="D954" s="176" t="s">
        <v>165</v>
      </c>
      <c r="F954" s="196" t="s">
        <v>1474</v>
      </c>
      <c r="I954" s="134"/>
      <c r="L954" s="35"/>
      <c r="M954" s="64"/>
      <c r="N954" s="36"/>
      <c r="O954" s="36"/>
      <c r="P954" s="36"/>
      <c r="Q954" s="36"/>
      <c r="R954" s="36"/>
      <c r="S954" s="36"/>
      <c r="T954" s="65"/>
      <c r="AT954" s="18" t="s">
        <v>165</v>
      </c>
      <c r="AU954" s="18" t="s">
        <v>174</v>
      </c>
    </row>
    <row r="955" spans="2:65" s="1" customFormat="1" ht="20.25" customHeight="1">
      <c r="B955" s="160"/>
      <c r="C955" s="161" t="s">
        <v>1476</v>
      </c>
      <c r="D955" s="161" t="s">
        <v>158</v>
      </c>
      <c r="E955" s="162" t="s">
        <v>1477</v>
      </c>
      <c r="F955" s="163" t="s">
        <v>1478</v>
      </c>
      <c r="G955" s="164" t="s">
        <v>177</v>
      </c>
      <c r="H955" s="165">
        <v>68</v>
      </c>
      <c r="I955" s="166"/>
      <c r="J955" s="167">
        <f>ROUND(I955*H955,2)</f>
        <v>0</v>
      </c>
      <c r="K955" s="163" t="s">
        <v>19</v>
      </c>
      <c r="L955" s="35"/>
      <c r="M955" s="168" t="s">
        <v>19</v>
      </c>
      <c r="N955" s="169" t="s">
        <v>42</v>
      </c>
      <c r="O955" s="36"/>
      <c r="P955" s="170">
        <f>O955*H955</f>
        <v>0</v>
      </c>
      <c r="Q955" s="170">
        <v>0</v>
      </c>
      <c r="R955" s="170">
        <f>Q955*H955</f>
        <v>0</v>
      </c>
      <c r="S955" s="170">
        <v>0</v>
      </c>
      <c r="T955" s="171">
        <f>S955*H955</f>
        <v>0</v>
      </c>
      <c r="AR955" s="18" t="s">
        <v>255</v>
      </c>
      <c r="AT955" s="18" t="s">
        <v>158</v>
      </c>
      <c r="AU955" s="18" t="s">
        <v>174</v>
      </c>
      <c r="AY955" s="18" t="s">
        <v>156</v>
      </c>
      <c r="BE955" s="172">
        <f>IF(N955="základní",J955,0)</f>
        <v>0</v>
      </c>
      <c r="BF955" s="172">
        <f>IF(N955="snížená",J955,0)</f>
        <v>0</v>
      </c>
      <c r="BG955" s="172">
        <f>IF(N955="zákl. přenesená",J955,0)</f>
        <v>0</v>
      </c>
      <c r="BH955" s="172">
        <f>IF(N955="sníž. přenesená",J955,0)</f>
        <v>0</v>
      </c>
      <c r="BI955" s="172">
        <f>IF(N955="nulová",J955,0)</f>
        <v>0</v>
      </c>
      <c r="BJ955" s="18" t="s">
        <v>26</v>
      </c>
      <c r="BK955" s="172">
        <f>ROUND(I955*H955,2)</f>
        <v>0</v>
      </c>
      <c r="BL955" s="18" t="s">
        <v>255</v>
      </c>
      <c r="BM955" s="18" t="s">
        <v>1479</v>
      </c>
    </row>
    <row r="956" spans="2:47" s="1" customFormat="1" ht="12">
      <c r="B956" s="35"/>
      <c r="D956" s="176" t="s">
        <v>165</v>
      </c>
      <c r="F956" s="196" t="s">
        <v>1478</v>
      </c>
      <c r="I956" s="134"/>
      <c r="L956" s="35"/>
      <c r="M956" s="64"/>
      <c r="N956" s="36"/>
      <c r="O956" s="36"/>
      <c r="P956" s="36"/>
      <c r="Q956" s="36"/>
      <c r="R956" s="36"/>
      <c r="S956" s="36"/>
      <c r="T956" s="65"/>
      <c r="AT956" s="18" t="s">
        <v>165</v>
      </c>
      <c r="AU956" s="18" t="s">
        <v>174</v>
      </c>
    </row>
    <row r="957" spans="2:65" s="1" customFormat="1" ht="20.25" customHeight="1">
      <c r="B957" s="160"/>
      <c r="C957" s="161" t="s">
        <v>1480</v>
      </c>
      <c r="D957" s="161" t="s">
        <v>158</v>
      </c>
      <c r="E957" s="162" t="s">
        <v>1481</v>
      </c>
      <c r="F957" s="163" t="s">
        <v>1482</v>
      </c>
      <c r="G957" s="164" t="s">
        <v>232</v>
      </c>
      <c r="H957" s="165">
        <v>0.421</v>
      </c>
      <c r="I957" s="166"/>
      <c r="J957" s="167">
        <f>ROUND(I957*H957,2)</f>
        <v>0</v>
      </c>
      <c r="K957" s="163" t="s">
        <v>19</v>
      </c>
      <c r="L957" s="35"/>
      <c r="M957" s="168" t="s">
        <v>19</v>
      </c>
      <c r="N957" s="169" t="s">
        <v>42</v>
      </c>
      <c r="O957" s="36"/>
      <c r="P957" s="170">
        <f>O957*H957</f>
        <v>0</v>
      </c>
      <c r="Q957" s="170">
        <v>0</v>
      </c>
      <c r="R957" s="170">
        <f>Q957*H957</f>
        <v>0</v>
      </c>
      <c r="S957" s="170">
        <v>0</v>
      </c>
      <c r="T957" s="171">
        <f>S957*H957</f>
        <v>0</v>
      </c>
      <c r="AR957" s="18" t="s">
        <v>255</v>
      </c>
      <c r="AT957" s="18" t="s">
        <v>158</v>
      </c>
      <c r="AU957" s="18" t="s">
        <v>174</v>
      </c>
      <c r="AY957" s="18" t="s">
        <v>156</v>
      </c>
      <c r="BE957" s="172">
        <f>IF(N957="základní",J957,0)</f>
        <v>0</v>
      </c>
      <c r="BF957" s="172">
        <f>IF(N957="snížená",J957,0)</f>
        <v>0</v>
      </c>
      <c r="BG957" s="172">
        <f>IF(N957="zákl. přenesená",J957,0)</f>
        <v>0</v>
      </c>
      <c r="BH957" s="172">
        <f>IF(N957="sníž. přenesená",J957,0)</f>
        <v>0</v>
      </c>
      <c r="BI957" s="172">
        <f>IF(N957="nulová",J957,0)</f>
        <v>0</v>
      </c>
      <c r="BJ957" s="18" t="s">
        <v>26</v>
      </c>
      <c r="BK957" s="172">
        <f>ROUND(I957*H957,2)</f>
        <v>0</v>
      </c>
      <c r="BL957" s="18" t="s">
        <v>255</v>
      </c>
      <c r="BM957" s="18" t="s">
        <v>1483</v>
      </c>
    </row>
    <row r="958" spans="2:47" s="1" customFormat="1" ht="12">
      <c r="B958" s="35"/>
      <c r="D958" s="176" t="s">
        <v>165</v>
      </c>
      <c r="F958" s="196" t="s">
        <v>1482</v>
      </c>
      <c r="I958" s="134"/>
      <c r="L958" s="35"/>
      <c r="M958" s="64"/>
      <c r="N958" s="36"/>
      <c r="O958" s="36"/>
      <c r="P958" s="36"/>
      <c r="Q958" s="36"/>
      <c r="R958" s="36"/>
      <c r="S958" s="36"/>
      <c r="T958" s="65"/>
      <c r="AT958" s="18" t="s">
        <v>165</v>
      </c>
      <c r="AU958" s="18" t="s">
        <v>174</v>
      </c>
    </row>
    <row r="959" spans="2:65" s="1" customFormat="1" ht="20.25" customHeight="1">
      <c r="B959" s="160"/>
      <c r="C959" s="161" t="s">
        <v>1484</v>
      </c>
      <c r="D959" s="161" t="s">
        <v>158</v>
      </c>
      <c r="E959" s="162" t="s">
        <v>1485</v>
      </c>
      <c r="F959" s="163" t="s">
        <v>1486</v>
      </c>
      <c r="G959" s="164" t="s">
        <v>1441</v>
      </c>
      <c r="H959" s="165">
        <v>4</v>
      </c>
      <c r="I959" s="166"/>
      <c r="J959" s="167">
        <f>ROUND(I959*H959,2)</f>
        <v>0</v>
      </c>
      <c r="K959" s="163" t="s">
        <v>19</v>
      </c>
      <c r="L959" s="35"/>
      <c r="M959" s="168" t="s">
        <v>19</v>
      </c>
      <c r="N959" s="169" t="s">
        <v>42</v>
      </c>
      <c r="O959" s="36"/>
      <c r="P959" s="170">
        <f>O959*H959</f>
        <v>0</v>
      </c>
      <c r="Q959" s="170">
        <v>0</v>
      </c>
      <c r="R959" s="170">
        <f>Q959*H959</f>
        <v>0</v>
      </c>
      <c r="S959" s="170">
        <v>0</v>
      </c>
      <c r="T959" s="171">
        <f>S959*H959</f>
        <v>0</v>
      </c>
      <c r="AR959" s="18" t="s">
        <v>255</v>
      </c>
      <c r="AT959" s="18" t="s">
        <v>158</v>
      </c>
      <c r="AU959" s="18" t="s">
        <v>174</v>
      </c>
      <c r="AY959" s="18" t="s">
        <v>156</v>
      </c>
      <c r="BE959" s="172">
        <f>IF(N959="základní",J959,0)</f>
        <v>0</v>
      </c>
      <c r="BF959" s="172">
        <f>IF(N959="snížená",J959,0)</f>
        <v>0</v>
      </c>
      <c r="BG959" s="172">
        <f>IF(N959="zákl. přenesená",J959,0)</f>
        <v>0</v>
      </c>
      <c r="BH959" s="172">
        <f>IF(N959="sníž. přenesená",J959,0)</f>
        <v>0</v>
      </c>
      <c r="BI959" s="172">
        <f>IF(N959="nulová",J959,0)</f>
        <v>0</v>
      </c>
      <c r="BJ959" s="18" t="s">
        <v>26</v>
      </c>
      <c r="BK959" s="172">
        <f>ROUND(I959*H959,2)</f>
        <v>0</v>
      </c>
      <c r="BL959" s="18" t="s">
        <v>255</v>
      </c>
      <c r="BM959" s="18" t="s">
        <v>1487</v>
      </c>
    </row>
    <row r="960" spans="2:47" s="1" customFormat="1" ht="12">
      <c r="B960" s="35"/>
      <c r="D960" s="173" t="s">
        <v>165</v>
      </c>
      <c r="F960" s="174" t="s">
        <v>1486</v>
      </c>
      <c r="I960" s="134"/>
      <c r="L960" s="35"/>
      <c r="M960" s="64"/>
      <c r="N960" s="36"/>
      <c r="O960" s="36"/>
      <c r="P960" s="36"/>
      <c r="Q960" s="36"/>
      <c r="R960" s="36"/>
      <c r="S960" s="36"/>
      <c r="T960" s="65"/>
      <c r="AT960" s="18" t="s">
        <v>165</v>
      </c>
      <c r="AU960" s="18" t="s">
        <v>174</v>
      </c>
    </row>
    <row r="961" spans="2:63" s="10" customFormat="1" ht="21.75" customHeight="1">
      <c r="B961" s="146"/>
      <c r="D961" s="157" t="s">
        <v>70</v>
      </c>
      <c r="E961" s="158" t="s">
        <v>1488</v>
      </c>
      <c r="F961" s="158" t="s">
        <v>1489</v>
      </c>
      <c r="I961" s="149"/>
      <c r="J961" s="159">
        <f>BK961</f>
        <v>0</v>
      </c>
      <c r="L961" s="146"/>
      <c r="M961" s="151"/>
      <c r="N961" s="152"/>
      <c r="O961" s="152"/>
      <c r="P961" s="153">
        <f>SUM(P962:P999)</f>
        <v>0</v>
      </c>
      <c r="Q961" s="152"/>
      <c r="R961" s="153">
        <f>SUM(R962:R999)</f>
        <v>0</v>
      </c>
      <c r="S961" s="152"/>
      <c r="T961" s="154">
        <f>SUM(T962:T999)</f>
        <v>0</v>
      </c>
      <c r="AR961" s="147" t="s">
        <v>77</v>
      </c>
      <c r="AT961" s="155" t="s">
        <v>70</v>
      </c>
      <c r="AU961" s="155" t="s">
        <v>77</v>
      </c>
      <c r="AY961" s="147" t="s">
        <v>156</v>
      </c>
      <c r="BK961" s="156">
        <f>SUM(BK962:BK999)</f>
        <v>0</v>
      </c>
    </row>
    <row r="962" spans="2:65" s="1" customFormat="1" ht="20.25" customHeight="1">
      <c r="B962" s="160"/>
      <c r="C962" s="161" t="s">
        <v>1490</v>
      </c>
      <c r="D962" s="161" t="s">
        <v>158</v>
      </c>
      <c r="E962" s="162" t="s">
        <v>1491</v>
      </c>
      <c r="F962" s="163" t="s">
        <v>1492</v>
      </c>
      <c r="G962" s="164" t="s">
        <v>356</v>
      </c>
      <c r="H962" s="165">
        <v>4</v>
      </c>
      <c r="I962" s="166"/>
      <c r="J962" s="167">
        <f>ROUND(I962*H962,2)</f>
        <v>0</v>
      </c>
      <c r="K962" s="163" t="s">
        <v>19</v>
      </c>
      <c r="L962" s="35"/>
      <c r="M962" s="168" t="s">
        <v>19</v>
      </c>
      <c r="N962" s="169" t="s">
        <v>42</v>
      </c>
      <c r="O962" s="36"/>
      <c r="P962" s="170">
        <f>O962*H962</f>
        <v>0</v>
      </c>
      <c r="Q962" s="170">
        <v>0</v>
      </c>
      <c r="R962" s="170">
        <f>Q962*H962</f>
        <v>0</v>
      </c>
      <c r="S962" s="170">
        <v>0</v>
      </c>
      <c r="T962" s="171">
        <f>S962*H962</f>
        <v>0</v>
      </c>
      <c r="AR962" s="18" t="s">
        <v>255</v>
      </c>
      <c r="AT962" s="18" t="s">
        <v>158</v>
      </c>
      <c r="AU962" s="18" t="s">
        <v>174</v>
      </c>
      <c r="AY962" s="18" t="s">
        <v>156</v>
      </c>
      <c r="BE962" s="172">
        <f>IF(N962="základní",J962,0)</f>
        <v>0</v>
      </c>
      <c r="BF962" s="172">
        <f>IF(N962="snížená",J962,0)</f>
        <v>0</v>
      </c>
      <c r="BG962" s="172">
        <f>IF(N962="zákl. přenesená",J962,0)</f>
        <v>0</v>
      </c>
      <c r="BH962" s="172">
        <f>IF(N962="sníž. přenesená",J962,0)</f>
        <v>0</v>
      </c>
      <c r="BI962" s="172">
        <f>IF(N962="nulová",J962,0)</f>
        <v>0</v>
      </c>
      <c r="BJ962" s="18" t="s">
        <v>26</v>
      </c>
      <c r="BK962" s="172">
        <f>ROUND(I962*H962,2)</f>
        <v>0</v>
      </c>
      <c r="BL962" s="18" t="s">
        <v>255</v>
      </c>
      <c r="BM962" s="18" t="s">
        <v>1493</v>
      </c>
    </row>
    <row r="963" spans="2:47" s="1" customFormat="1" ht="12">
      <c r="B963" s="35"/>
      <c r="D963" s="176" t="s">
        <v>165</v>
      </c>
      <c r="F963" s="196" t="s">
        <v>1492</v>
      </c>
      <c r="I963" s="134"/>
      <c r="L963" s="35"/>
      <c r="M963" s="64"/>
      <c r="N963" s="36"/>
      <c r="O963" s="36"/>
      <c r="P963" s="36"/>
      <c r="Q963" s="36"/>
      <c r="R963" s="36"/>
      <c r="S963" s="36"/>
      <c r="T963" s="65"/>
      <c r="AT963" s="18" t="s">
        <v>165</v>
      </c>
      <c r="AU963" s="18" t="s">
        <v>174</v>
      </c>
    </row>
    <row r="964" spans="2:65" s="1" customFormat="1" ht="20.25" customHeight="1">
      <c r="B964" s="160"/>
      <c r="C964" s="161" t="s">
        <v>1494</v>
      </c>
      <c r="D964" s="161" t="s">
        <v>158</v>
      </c>
      <c r="E964" s="162" t="s">
        <v>1495</v>
      </c>
      <c r="F964" s="163" t="s">
        <v>1496</v>
      </c>
      <c r="G964" s="164" t="s">
        <v>356</v>
      </c>
      <c r="H964" s="165">
        <v>3</v>
      </c>
      <c r="I964" s="166"/>
      <c r="J964" s="167">
        <f>ROUND(I964*H964,2)</f>
        <v>0</v>
      </c>
      <c r="K964" s="163" t="s">
        <v>19</v>
      </c>
      <c r="L964" s="35"/>
      <c r="M964" s="168" t="s">
        <v>19</v>
      </c>
      <c r="N964" s="169" t="s">
        <v>42</v>
      </c>
      <c r="O964" s="36"/>
      <c r="P964" s="170">
        <f>O964*H964</f>
        <v>0</v>
      </c>
      <c r="Q964" s="170">
        <v>0</v>
      </c>
      <c r="R964" s="170">
        <f>Q964*H964</f>
        <v>0</v>
      </c>
      <c r="S964" s="170">
        <v>0</v>
      </c>
      <c r="T964" s="171">
        <f>S964*H964</f>
        <v>0</v>
      </c>
      <c r="AR964" s="18" t="s">
        <v>255</v>
      </c>
      <c r="AT964" s="18" t="s">
        <v>158</v>
      </c>
      <c r="AU964" s="18" t="s">
        <v>174</v>
      </c>
      <c r="AY964" s="18" t="s">
        <v>156</v>
      </c>
      <c r="BE964" s="172">
        <f>IF(N964="základní",J964,0)</f>
        <v>0</v>
      </c>
      <c r="BF964" s="172">
        <f>IF(N964="snížená",J964,0)</f>
        <v>0</v>
      </c>
      <c r="BG964" s="172">
        <f>IF(N964="zákl. přenesená",J964,0)</f>
        <v>0</v>
      </c>
      <c r="BH964" s="172">
        <f>IF(N964="sníž. přenesená",J964,0)</f>
        <v>0</v>
      </c>
      <c r="BI964" s="172">
        <f>IF(N964="nulová",J964,0)</f>
        <v>0</v>
      </c>
      <c r="BJ964" s="18" t="s">
        <v>26</v>
      </c>
      <c r="BK964" s="172">
        <f>ROUND(I964*H964,2)</f>
        <v>0</v>
      </c>
      <c r="BL964" s="18" t="s">
        <v>255</v>
      </c>
      <c r="BM964" s="18" t="s">
        <v>1497</v>
      </c>
    </row>
    <row r="965" spans="2:47" s="1" customFormat="1" ht="12">
      <c r="B965" s="35"/>
      <c r="D965" s="176" t="s">
        <v>165</v>
      </c>
      <c r="F965" s="196" t="s">
        <v>1496</v>
      </c>
      <c r="I965" s="134"/>
      <c r="L965" s="35"/>
      <c r="M965" s="64"/>
      <c r="N965" s="36"/>
      <c r="O965" s="36"/>
      <c r="P965" s="36"/>
      <c r="Q965" s="36"/>
      <c r="R965" s="36"/>
      <c r="S965" s="36"/>
      <c r="T965" s="65"/>
      <c r="AT965" s="18" t="s">
        <v>165</v>
      </c>
      <c r="AU965" s="18" t="s">
        <v>174</v>
      </c>
    </row>
    <row r="966" spans="2:65" s="1" customFormat="1" ht="20.25" customHeight="1">
      <c r="B966" s="160"/>
      <c r="C966" s="161" t="s">
        <v>1498</v>
      </c>
      <c r="D966" s="161" t="s">
        <v>158</v>
      </c>
      <c r="E966" s="162" t="s">
        <v>1499</v>
      </c>
      <c r="F966" s="163" t="s">
        <v>1500</v>
      </c>
      <c r="G966" s="164" t="s">
        <v>1441</v>
      </c>
      <c r="H966" s="165">
        <v>3</v>
      </c>
      <c r="I966" s="166"/>
      <c r="J966" s="167">
        <f>ROUND(I966*H966,2)</f>
        <v>0</v>
      </c>
      <c r="K966" s="163" t="s">
        <v>19</v>
      </c>
      <c r="L966" s="35"/>
      <c r="M966" s="168" t="s">
        <v>19</v>
      </c>
      <c r="N966" s="169" t="s">
        <v>42</v>
      </c>
      <c r="O966" s="36"/>
      <c r="P966" s="170">
        <f>O966*H966</f>
        <v>0</v>
      </c>
      <c r="Q966" s="170">
        <v>0</v>
      </c>
      <c r="R966" s="170">
        <f>Q966*H966</f>
        <v>0</v>
      </c>
      <c r="S966" s="170">
        <v>0</v>
      </c>
      <c r="T966" s="171">
        <f>S966*H966</f>
        <v>0</v>
      </c>
      <c r="AR966" s="18" t="s">
        <v>255</v>
      </c>
      <c r="AT966" s="18" t="s">
        <v>158</v>
      </c>
      <c r="AU966" s="18" t="s">
        <v>174</v>
      </c>
      <c r="AY966" s="18" t="s">
        <v>156</v>
      </c>
      <c r="BE966" s="172">
        <f>IF(N966="základní",J966,0)</f>
        <v>0</v>
      </c>
      <c r="BF966" s="172">
        <f>IF(N966="snížená",J966,0)</f>
        <v>0</v>
      </c>
      <c r="BG966" s="172">
        <f>IF(N966="zákl. přenesená",J966,0)</f>
        <v>0</v>
      </c>
      <c r="BH966" s="172">
        <f>IF(N966="sníž. přenesená",J966,0)</f>
        <v>0</v>
      </c>
      <c r="BI966" s="172">
        <f>IF(N966="nulová",J966,0)</f>
        <v>0</v>
      </c>
      <c r="BJ966" s="18" t="s">
        <v>26</v>
      </c>
      <c r="BK966" s="172">
        <f>ROUND(I966*H966,2)</f>
        <v>0</v>
      </c>
      <c r="BL966" s="18" t="s">
        <v>255</v>
      </c>
      <c r="BM966" s="18" t="s">
        <v>1501</v>
      </c>
    </row>
    <row r="967" spans="2:47" s="1" customFormat="1" ht="12">
      <c r="B967" s="35"/>
      <c r="D967" s="176" t="s">
        <v>165</v>
      </c>
      <c r="F967" s="196" t="s">
        <v>1500</v>
      </c>
      <c r="I967" s="134"/>
      <c r="L967" s="35"/>
      <c r="M967" s="64"/>
      <c r="N967" s="36"/>
      <c r="O967" s="36"/>
      <c r="P967" s="36"/>
      <c r="Q967" s="36"/>
      <c r="R967" s="36"/>
      <c r="S967" s="36"/>
      <c r="T967" s="65"/>
      <c r="AT967" s="18" t="s">
        <v>165</v>
      </c>
      <c r="AU967" s="18" t="s">
        <v>174</v>
      </c>
    </row>
    <row r="968" spans="2:65" s="1" customFormat="1" ht="20.25" customHeight="1">
      <c r="B968" s="160"/>
      <c r="C968" s="161" t="s">
        <v>1502</v>
      </c>
      <c r="D968" s="161" t="s">
        <v>158</v>
      </c>
      <c r="E968" s="162" t="s">
        <v>1503</v>
      </c>
      <c r="F968" s="163" t="s">
        <v>1504</v>
      </c>
      <c r="G968" s="164" t="s">
        <v>1441</v>
      </c>
      <c r="H968" s="165">
        <v>3</v>
      </c>
      <c r="I968" s="166"/>
      <c r="J968" s="167">
        <f>ROUND(I968*H968,2)</f>
        <v>0</v>
      </c>
      <c r="K968" s="163" t="s">
        <v>19</v>
      </c>
      <c r="L968" s="35"/>
      <c r="M968" s="168" t="s">
        <v>19</v>
      </c>
      <c r="N968" s="169" t="s">
        <v>42</v>
      </c>
      <c r="O968" s="36"/>
      <c r="P968" s="170">
        <f>O968*H968</f>
        <v>0</v>
      </c>
      <c r="Q968" s="170">
        <v>0</v>
      </c>
      <c r="R968" s="170">
        <f>Q968*H968</f>
        <v>0</v>
      </c>
      <c r="S968" s="170">
        <v>0</v>
      </c>
      <c r="T968" s="171">
        <f>S968*H968</f>
        <v>0</v>
      </c>
      <c r="AR968" s="18" t="s">
        <v>255</v>
      </c>
      <c r="AT968" s="18" t="s">
        <v>158</v>
      </c>
      <c r="AU968" s="18" t="s">
        <v>174</v>
      </c>
      <c r="AY968" s="18" t="s">
        <v>156</v>
      </c>
      <c r="BE968" s="172">
        <f>IF(N968="základní",J968,0)</f>
        <v>0</v>
      </c>
      <c r="BF968" s="172">
        <f>IF(N968="snížená",J968,0)</f>
        <v>0</v>
      </c>
      <c r="BG968" s="172">
        <f>IF(N968="zákl. přenesená",J968,0)</f>
        <v>0</v>
      </c>
      <c r="BH968" s="172">
        <f>IF(N968="sníž. přenesená",J968,0)</f>
        <v>0</v>
      </c>
      <c r="BI968" s="172">
        <f>IF(N968="nulová",J968,0)</f>
        <v>0</v>
      </c>
      <c r="BJ968" s="18" t="s">
        <v>26</v>
      </c>
      <c r="BK968" s="172">
        <f>ROUND(I968*H968,2)</f>
        <v>0</v>
      </c>
      <c r="BL968" s="18" t="s">
        <v>255</v>
      </c>
      <c r="BM968" s="18" t="s">
        <v>1505</v>
      </c>
    </row>
    <row r="969" spans="2:47" s="1" customFormat="1" ht="12">
      <c r="B969" s="35"/>
      <c r="D969" s="176" t="s">
        <v>165</v>
      </c>
      <c r="F969" s="196" t="s">
        <v>1504</v>
      </c>
      <c r="I969" s="134"/>
      <c r="L969" s="35"/>
      <c r="M969" s="64"/>
      <c r="N969" s="36"/>
      <c r="O969" s="36"/>
      <c r="P969" s="36"/>
      <c r="Q969" s="36"/>
      <c r="R969" s="36"/>
      <c r="S969" s="36"/>
      <c r="T969" s="65"/>
      <c r="AT969" s="18" t="s">
        <v>165</v>
      </c>
      <c r="AU969" s="18" t="s">
        <v>174</v>
      </c>
    </row>
    <row r="970" spans="2:65" s="1" customFormat="1" ht="20.25" customHeight="1">
      <c r="B970" s="160"/>
      <c r="C970" s="161" t="s">
        <v>1506</v>
      </c>
      <c r="D970" s="161" t="s">
        <v>158</v>
      </c>
      <c r="E970" s="162" t="s">
        <v>1507</v>
      </c>
      <c r="F970" s="163" t="s">
        <v>1508</v>
      </c>
      <c r="G970" s="164" t="s">
        <v>1441</v>
      </c>
      <c r="H970" s="165">
        <v>7</v>
      </c>
      <c r="I970" s="166"/>
      <c r="J970" s="167">
        <f>ROUND(I970*H970,2)</f>
        <v>0</v>
      </c>
      <c r="K970" s="163" t="s">
        <v>19</v>
      </c>
      <c r="L970" s="35"/>
      <c r="M970" s="168" t="s">
        <v>19</v>
      </c>
      <c r="N970" s="169" t="s">
        <v>42</v>
      </c>
      <c r="O970" s="36"/>
      <c r="P970" s="170">
        <f>O970*H970</f>
        <v>0</v>
      </c>
      <c r="Q970" s="170">
        <v>0</v>
      </c>
      <c r="R970" s="170">
        <f>Q970*H970</f>
        <v>0</v>
      </c>
      <c r="S970" s="170">
        <v>0</v>
      </c>
      <c r="T970" s="171">
        <f>S970*H970</f>
        <v>0</v>
      </c>
      <c r="AR970" s="18" t="s">
        <v>255</v>
      </c>
      <c r="AT970" s="18" t="s">
        <v>158</v>
      </c>
      <c r="AU970" s="18" t="s">
        <v>174</v>
      </c>
      <c r="AY970" s="18" t="s">
        <v>156</v>
      </c>
      <c r="BE970" s="172">
        <f>IF(N970="základní",J970,0)</f>
        <v>0</v>
      </c>
      <c r="BF970" s="172">
        <f>IF(N970="snížená",J970,0)</f>
        <v>0</v>
      </c>
      <c r="BG970" s="172">
        <f>IF(N970="zákl. přenesená",J970,0)</f>
        <v>0</v>
      </c>
      <c r="BH970" s="172">
        <f>IF(N970="sníž. přenesená",J970,0)</f>
        <v>0</v>
      </c>
      <c r="BI970" s="172">
        <f>IF(N970="nulová",J970,0)</f>
        <v>0</v>
      </c>
      <c r="BJ970" s="18" t="s">
        <v>26</v>
      </c>
      <c r="BK970" s="172">
        <f>ROUND(I970*H970,2)</f>
        <v>0</v>
      </c>
      <c r="BL970" s="18" t="s">
        <v>255</v>
      </c>
      <c r="BM970" s="18" t="s">
        <v>1509</v>
      </c>
    </row>
    <row r="971" spans="2:47" s="1" customFormat="1" ht="12">
      <c r="B971" s="35"/>
      <c r="D971" s="176" t="s">
        <v>165</v>
      </c>
      <c r="F971" s="196" t="s">
        <v>1508</v>
      </c>
      <c r="I971" s="134"/>
      <c r="L971" s="35"/>
      <c r="M971" s="64"/>
      <c r="N971" s="36"/>
      <c r="O971" s="36"/>
      <c r="P971" s="36"/>
      <c r="Q971" s="36"/>
      <c r="R971" s="36"/>
      <c r="S971" s="36"/>
      <c r="T971" s="65"/>
      <c r="AT971" s="18" t="s">
        <v>165</v>
      </c>
      <c r="AU971" s="18" t="s">
        <v>174</v>
      </c>
    </row>
    <row r="972" spans="2:65" s="1" customFormat="1" ht="20.25" customHeight="1">
      <c r="B972" s="160"/>
      <c r="C972" s="161" t="s">
        <v>1510</v>
      </c>
      <c r="D972" s="161" t="s">
        <v>158</v>
      </c>
      <c r="E972" s="162" t="s">
        <v>1511</v>
      </c>
      <c r="F972" s="163" t="s">
        <v>1512</v>
      </c>
      <c r="G972" s="164" t="s">
        <v>1441</v>
      </c>
      <c r="H972" s="165">
        <v>3</v>
      </c>
      <c r="I972" s="166"/>
      <c r="J972" s="167">
        <f>ROUND(I972*H972,2)</f>
        <v>0</v>
      </c>
      <c r="K972" s="163" t="s">
        <v>19</v>
      </c>
      <c r="L972" s="35"/>
      <c r="M972" s="168" t="s">
        <v>19</v>
      </c>
      <c r="N972" s="169" t="s">
        <v>42</v>
      </c>
      <c r="O972" s="36"/>
      <c r="P972" s="170">
        <f>O972*H972</f>
        <v>0</v>
      </c>
      <c r="Q972" s="170">
        <v>0</v>
      </c>
      <c r="R972" s="170">
        <f>Q972*H972</f>
        <v>0</v>
      </c>
      <c r="S972" s="170">
        <v>0</v>
      </c>
      <c r="T972" s="171">
        <f>S972*H972</f>
        <v>0</v>
      </c>
      <c r="AR972" s="18" t="s">
        <v>255</v>
      </c>
      <c r="AT972" s="18" t="s">
        <v>158</v>
      </c>
      <c r="AU972" s="18" t="s">
        <v>174</v>
      </c>
      <c r="AY972" s="18" t="s">
        <v>156</v>
      </c>
      <c r="BE972" s="172">
        <f>IF(N972="základní",J972,0)</f>
        <v>0</v>
      </c>
      <c r="BF972" s="172">
        <f>IF(N972="snížená",J972,0)</f>
        <v>0</v>
      </c>
      <c r="BG972" s="172">
        <f>IF(N972="zákl. přenesená",J972,0)</f>
        <v>0</v>
      </c>
      <c r="BH972" s="172">
        <f>IF(N972="sníž. přenesená",J972,0)</f>
        <v>0</v>
      </c>
      <c r="BI972" s="172">
        <f>IF(N972="nulová",J972,0)</f>
        <v>0</v>
      </c>
      <c r="BJ972" s="18" t="s">
        <v>26</v>
      </c>
      <c r="BK972" s="172">
        <f>ROUND(I972*H972,2)</f>
        <v>0</v>
      </c>
      <c r="BL972" s="18" t="s">
        <v>255</v>
      </c>
      <c r="BM972" s="18" t="s">
        <v>1513</v>
      </c>
    </row>
    <row r="973" spans="2:47" s="1" customFormat="1" ht="12">
      <c r="B973" s="35"/>
      <c r="D973" s="176" t="s">
        <v>165</v>
      </c>
      <c r="F973" s="196" t="s">
        <v>1512</v>
      </c>
      <c r="I973" s="134"/>
      <c r="L973" s="35"/>
      <c r="M973" s="64"/>
      <c r="N973" s="36"/>
      <c r="O973" s="36"/>
      <c r="P973" s="36"/>
      <c r="Q973" s="36"/>
      <c r="R973" s="36"/>
      <c r="S973" s="36"/>
      <c r="T973" s="65"/>
      <c r="AT973" s="18" t="s">
        <v>165</v>
      </c>
      <c r="AU973" s="18" t="s">
        <v>174</v>
      </c>
    </row>
    <row r="974" spans="2:65" s="1" customFormat="1" ht="20.25" customHeight="1">
      <c r="B974" s="160"/>
      <c r="C974" s="161" t="s">
        <v>1514</v>
      </c>
      <c r="D974" s="161" t="s">
        <v>158</v>
      </c>
      <c r="E974" s="162" t="s">
        <v>1515</v>
      </c>
      <c r="F974" s="163" t="s">
        <v>1516</v>
      </c>
      <c r="G974" s="164" t="s">
        <v>1441</v>
      </c>
      <c r="H974" s="165">
        <v>1</v>
      </c>
      <c r="I974" s="166"/>
      <c r="J974" s="167">
        <f>ROUND(I974*H974,2)</f>
        <v>0</v>
      </c>
      <c r="K974" s="163" t="s">
        <v>19</v>
      </c>
      <c r="L974" s="35"/>
      <c r="M974" s="168" t="s">
        <v>19</v>
      </c>
      <c r="N974" s="169" t="s">
        <v>42</v>
      </c>
      <c r="O974" s="36"/>
      <c r="P974" s="170">
        <f>O974*H974</f>
        <v>0</v>
      </c>
      <c r="Q974" s="170">
        <v>0</v>
      </c>
      <c r="R974" s="170">
        <f>Q974*H974</f>
        <v>0</v>
      </c>
      <c r="S974" s="170">
        <v>0</v>
      </c>
      <c r="T974" s="171">
        <f>S974*H974</f>
        <v>0</v>
      </c>
      <c r="AR974" s="18" t="s">
        <v>255</v>
      </c>
      <c r="AT974" s="18" t="s">
        <v>158</v>
      </c>
      <c r="AU974" s="18" t="s">
        <v>174</v>
      </c>
      <c r="AY974" s="18" t="s">
        <v>156</v>
      </c>
      <c r="BE974" s="172">
        <f>IF(N974="základní",J974,0)</f>
        <v>0</v>
      </c>
      <c r="BF974" s="172">
        <f>IF(N974="snížená",J974,0)</f>
        <v>0</v>
      </c>
      <c r="BG974" s="172">
        <f>IF(N974="zákl. přenesená",J974,0)</f>
        <v>0</v>
      </c>
      <c r="BH974" s="172">
        <f>IF(N974="sníž. přenesená",J974,0)</f>
        <v>0</v>
      </c>
      <c r="BI974" s="172">
        <f>IF(N974="nulová",J974,0)</f>
        <v>0</v>
      </c>
      <c r="BJ974" s="18" t="s">
        <v>26</v>
      </c>
      <c r="BK974" s="172">
        <f>ROUND(I974*H974,2)</f>
        <v>0</v>
      </c>
      <c r="BL974" s="18" t="s">
        <v>255</v>
      </c>
      <c r="BM974" s="18" t="s">
        <v>1517</v>
      </c>
    </row>
    <row r="975" spans="2:47" s="1" customFormat="1" ht="12">
      <c r="B975" s="35"/>
      <c r="D975" s="176" t="s">
        <v>165</v>
      </c>
      <c r="F975" s="196" t="s">
        <v>1516</v>
      </c>
      <c r="I975" s="134"/>
      <c r="L975" s="35"/>
      <c r="M975" s="64"/>
      <c r="N975" s="36"/>
      <c r="O975" s="36"/>
      <c r="P975" s="36"/>
      <c r="Q975" s="36"/>
      <c r="R975" s="36"/>
      <c r="S975" s="36"/>
      <c r="T975" s="65"/>
      <c r="AT975" s="18" t="s">
        <v>165</v>
      </c>
      <c r="AU975" s="18" t="s">
        <v>174</v>
      </c>
    </row>
    <row r="976" spans="2:65" s="1" customFormat="1" ht="20.25" customHeight="1">
      <c r="B976" s="160"/>
      <c r="C976" s="161" t="s">
        <v>1518</v>
      </c>
      <c r="D976" s="161" t="s">
        <v>158</v>
      </c>
      <c r="E976" s="162" t="s">
        <v>1519</v>
      </c>
      <c r="F976" s="163" t="s">
        <v>1520</v>
      </c>
      <c r="G976" s="164" t="s">
        <v>307</v>
      </c>
      <c r="H976" s="165">
        <v>3</v>
      </c>
      <c r="I976" s="166"/>
      <c r="J976" s="167">
        <f>ROUND(I976*H976,2)</f>
        <v>0</v>
      </c>
      <c r="K976" s="163" t="s">
        <v>19</v>
      </c>
      <c r="L976" s="35"/>
      <c r="M976" s="168" t="s">
        <v>19</v>
      </c>
      <c r="N976" s="169" t="s">
        <v>42</v>
      </c>
      <c r="O976" s="36"/>
      <c r="P976" s="170">
        <f>O976*H976</f>
        <v>0</v>
      </c>
      <c r="Q976" s="170">
        <v>0</v>
      </c>
      <c r="R976" s="170">
        <f>Q976*H976</f>
        <v>0</v>
      </c>
      <c r="S976" s="170">
        <v>0</v>
      </c>
      <c r="T976" s="171">
        <f>S976*H976</f>
        <v>0</v>
      </c>
      <c r="AR976" s="18" t="s">
        <v>255</v>
      </c>
      <c r="AT976" s="18" t="s">
        <v>158</v>
      </c>
      <c r="AU976" s="18" t="s">
        <v>174</v>
      </c>
      <c r="AY976" s="18" t="s">
        <v>156</v>
      </c>
      <c r="BE976" s="172">
        <f>IF(N976="základní",J976,0)</f>
        <v>0</v>
      </c>
      <c r="BF976" s="172">
        <f>IF(N976="snížená",J976,0)</f>
        <v>0</v>
      </c>
      <c r="BG976" s="172">
        <f>IF(N976="zákl. přenesená",J976,0)</f>
        <v>0</v>
      </c>
      <c r="BH976" s="172">
        <f>IF(N976="sníž. přenesená",J976,0)</f>
        <v>0</v>
      </c>
      <c r="BI976" s="172">
        <f>IF(N976="nulová",J976,0)</f>
        <v>0</v>
      </c>
      <c r="BJ976" s="18" t="s">
        <v>26</v>
      </c>
      <c r="BK976" s="172">
        <f>ROUND(I976*H976,2)</f>
        <v>0</v>
      </c>
      <c r="BL976" s="18" t="s">
        <v>255</v>
      </c>
      <c r="BM976" s="18" t="s">
        <v>1521</v>
      </c>
    </row>
    <row r="977" spans="2:47" s="1" customFormat="1" ht="12">
      <c r="B977" s="35"/>
      <c r="D977" s="176" t="s">
        <v>165</v>
      </c>
      <c r="F977" s="196" t="s">
        <v>1520</v>
      </c>
      <c r="I977" s="134"/>
      <c r="L977" s="35"/>
      <c r="M977" s="64"/>
      <c r="N977" s="36"/>
      <c r="O977" s="36"/>
      <c r="P977" s="36"/>
      <c r="Q977" s="36"/>
      <c r="R977" s="36"/>
      <c r="S977" s="36"/>
      <c r="T977" s="65"/>
      <c r="AT977" s="18" t="s">
        <v>165</v>
      </c>
      <c r="AU977" s="18" t="s">
        <v>174</v>
      </c>
    </row>
    <row r="978" spans="2:65" s="1" customFormat="1" ht="20.25" customHeight="1">
      <c r="B978" s="160"/>
      <c r="C978" s="161" t="s">
        <v>1522</v>
      </c>
      <c r="D978" s="161" t="s">
        <v>158</v>
      </c>
      <c r="E978" s="162" t="s">
        <v>1523</v>
      </c>
      <c r="F978" s="163" t="s">
        <v>1524</v>
      </c>
      <c r="G978" s="164" t="s">
        <v>307</v>
      </c>
      <c r="H978" s="165">
        <v>1</v>
      </c>
      <c r="I978" s="166"/>
      <c r="J978" s="167">
        <f>ROUND(I978*H978,2)</f>
        <v>0</v>
      </c>
      <c r="K978" s="163" t="s">
        <v>19</v>
      </c>
      <c r="L978" s="35"/>
      <c r="M978" s="168" t="s">
        <v>19</v>
      </c>
      <c r="N978" s="169" t="s">
        <v>42</v>
      </c>
      <c r="O978" s="36"/>
      <c r="P978" s="170">
        <f>O978*H978</f>
        <v>0</v>
      </c>
      <c r="Q978" s="170">
        <v>0</v>
      </c>
      <c r="R978" s="170">
        <f>Q978*H978</f>
        <v>0</v>
      </c>
      <c r="S978" s="170">
        <v>0</v>
      </c>
      <c r="T978" s="171">
        <f>S978*H978</f>
        <v>0</v>
      </c>
      <c r="AR978" s="18" t="s">
        <v>255</v>
      </c>
      <c r="AT978" s="18" t="s">
        <v>158</v>
      </c>
      <c r="AU978" s="18" t="s">
        <v>174</v>
      </c>
      <c r="AY978" s="18" t="s">
        <v>156</v>
      </c>
      <c r="BE978" s="172">
        <f>IF(N978="základní",J978,0)</f>
        <v>0</v>
      </c>
      <c r="BF978" s="172">
        <f>IF(N978="snížená",J978,0)</f>
        <v>0</v>
      </c>
      <c r="BG978" s="172">
        <f>IF(N978="zákl. přenesená",J978,0)</f>
        <v>0</v>
      </c>
      <c r="BH978" s="172">
        <f>IF(N978="sníž. přenesená",J978,0)</f>
        <v>0</v>
      </c>
      <c r="BI978" s="172">
        <f>IF(N978="nulová",J978,0)</f>
        <v>0</v>
      </c>
      <c r="BJ978" s="18" t="s">
        <v>26</v>
      </c>
      <c r="BK978" s="172">
        <f>ROUND(I978*H978,2)</f>
        <v>0</v>
      </c>
      <c r="BL978" s="18" t="s">
        <v>255</v>
      </c>
      <c r="BM978" s="18" t="s">
        <v>1525</v>
      </c>
    </row>
    <row r="979" spans="2:47" s="1" customFormat="1" ht="12">
      <c r="B979" s="35"/>
      <c r="D979" s="176" t="s">
        <v>165</v>
      </c>
      <c r="F979" s="196" t="s">
        <v>1524</v>
      </c>
      <c r="I979" s="134"/>
      <c r="L979" s="35"/>
      <c r="M979" s="64"/>
      <c r="N979" s="36"/>
      <c r="O979" s="36"/>
      <c r="P979" s="36"/>
      <c r="Q979" s="36"/>
      <c r="R979" s="36"/>
      <c r="S979" s="36"/>
      <c r="T979" s="65"/>
      <c r="AT979" s="18" t="s">
        <v>165</v>
      </c>
      <c r="AU979" s="18" t="s">
        <v>174</v>
      </c>
    </row>
    <row r="980" spans="2:65" s="1" customFormat="1" ht="20.25" customHeight="1">
      <c r="B980" s="160"/>
      <c r="C980" s="161" t="s">
        <v>1526</v>
      </c>
      <c r="D980" s="161" t="s">
        <v>158</v>
      </c>
      <c r="E980" s="162" t="s">
        <v>1527</v>
      </c>
      <c r="F980" s="163" t="s">
        <v>1528</v>
      </c>
      <c r="G980" s="164" t="s">
        <v>307</v>
      </c>
      <c r="H980" s="165">
        <v>4</v>
      </c>
      <c r="I980" s="166"/>
      <c r="J980" s="167">
        <f>ROUND(I980*H980,2)</f>
        <v>0</v>
      </c>
      <c r="K980" s="163" t="s">
        <v>19</v>
      </c>
      <c r="L980" s="35"/>
      <c r="M980" s="168" t="s">
        <v>19</v>
      </c>
      <c r="N980" s="169" t="s">
        <v>42</v>
      </c>
      <c r="O980" s="36"/>
      <c r="P980" s="170">
        <f>O980*H980</f>
        <v>0</v>
      </c>
      <c r="Q980" s="170">
        <v>0</v>
      </c>
      <c r="R980" s="170">
        <f>Q980*H980</f>
        <v>0</v>
      </c>
      <c r="S980" s="170">
        <v>0</v>
      </c>
      <c r="T980" s="171">
        <f>S980*H980</f>
        <v>0</v>
      </c>
      <c r="AR980" s="18" t="s">
        <v>255</v>
      </c>
      <c r="AT980" s="18" t="s">
        <v>158</v>
      </c>
      <c r="AU980" s="18" t="s">
        <v>174</v>
      </c>
      <c r="AY980" s="18" t="s">
        <v>156</v>
      </c>
      <c r="BE980" s="172">
        <f>IF(N980="základní",J980,0)</f>
        <v>0</v>
      </c>
      <c r="BF980" s="172">
        <f>IF(N980="snížená",J980,0)</f>
        <v>0</v>
      </c>
      <c r="BG980" s="172">
        <f>IF(N980="zákl. přenesená",J980,0)</f>
        <v>0</v>
      </c>
      <c r="BH980" s="172">
        <f>IF(N980="sníž. přenesená",J980,0)</f>
        <v>0</v>
      </c>
      <c r="BI980" s="172">
        <f>IF(N980="nulová",J980,0)</f>
        <v>0</v>
      </c>
      <c r="BJ980" s="18" t="s">
        <v>26</v>
      </c>
      <c r="BK980" s="172">
        <f>ROUND(I980*H980,2)</f>
        <v>0</v>
      </c>
      <c r="BL980" s="18" t="s">
        <v>255</v>
      </c>
      <c r="BM980" s="18" t="s">
        <v>1529</v>
      </c>
    </row>
    <row r="981" spans="2:47" s="1" customFormat="1" ht="12">
      <c r="B981" s="35"/>
      <c r="D981" s="176" t="s">
        <v>165</v>
      </c>
      <c r="F981" s="196" t="s">
        <v>1528</v>
      </c>
      <c r="I981" s="134"/>
      <c r="L981" s="35"/>
      <c r="M981" s="64"/>
      <c r="N981" s="36"/>
      <c r="O981" s="36"/>
      <c r="P981" s="36"/>
      <c r="Q981" s="36"/>
      <c r="R981" s="36"/>
      <c r="S981" s="36"/>
      <c r="T981" s="65"/>
      <c r="AT981" s="18" t="s">
        <v>165</v>
      </c>
      <c r="AU981" s="18" t="s">
        <v>174</v>
      </c>
    </row>
    <row r="982" spans="2:65" s="1" customFormat="1" ht="20.25" customHeight="1">
      <c r="B982" s="160"/>
      <c r="C982" s="161" t="s">
        <v>1530</v>
      </c>
      <c r="D982" s="161" t="s">
        <v>158</v>
      </c>
      <c r="E982" s="162" t="s">
        <v>1531</v>
      </c>
      <c r="F982" s="163" t="s">
        <v>1532</v>
      </c>
      <c r="G982" s="164" t="s">
        <v>307</v>
      </c>
      <c r="H982" s="165">
        <v>1</v>
      </c>
      <c r="I982" s="166"/>
      <c r="J982" s="167">
        <f>ROUND(I982*H982,2)</f>
        <v>0</v>
      </c>
      <c r="K982" s="163" t="s">
        <v>19</v>
      </c>
      <c r="L982" s="35"/>
      <c r="M982" s="168" t="s">
        <v>19</v>
      </c>
      <c r="N982" s="169" t="s">
        <v>42</v>
      </c>
      <c r="O982" s="36"/>
      <c r="P982" s="170">
        <f>O982*H982</f>
        <v>0</v>
      </c>
      <c r="Q982" s="170">
        <v>0</v>
      </c>
      <c r="R982" s="170">
        <f>Q982*H982</f>
        <v>0</v>
      </c>
      <c r="S982" s="170">
        <v>0</v>
      </c>
      <c r="T982" s="171">
        <f>S982*H982</f>
        <v>0</v>
      </c>
      <c r="AR982" s="18" t="s">
        <v>255</v>
      </c>
      <c r="AT982" s="18" t="s">
        <v>158</v>
      </c>
      <c r="AU982" s="18" t="s">
        <v>174</v>
      </c>
      <c r="AY982" s="18" t="s">
        <v>156</v>
      </c>
      <c r="BE982" s="172">
        <f>IF(N982="základní",J982,0)</f>
        <v>0</v>
      </c>
      <c r="BF982" s="172">
        <f>IF(N982="snížená",J982,0)</f>
        <v>0</v>
      </c>
      <c r="BG982" s="172">
        <f>IF(N982="zákl. přenesená",J982,0)</f>
        <v>0</v>
      </c>
      <c r="BH982" s="172">
        <f>IF(N982="sníž. přenesená",J982,0)</f>
        <v>0</v>
      </c>
      <c r="BI982" s="172">
        <f>IF(N982="nulová",J982,0)</f>
        <v>0</v>
      </c>
      <c r="BJ982" s="18" t="s">
        <v>26</v>
      </c>
      <c r="BK982" s="172">
        <f>ROUND(I982*H982,2)</f>
        <v>0</v>
      </c>
      <c r="BL982" s="18" t="s">
        <v>255</v>
      </c>
      <c r="BM982" s="18" t="s">
        <v>1533</v>
      </c>
    </row>
    <row r="983" spans="2:47" s="1" customFormat="1" ht="12">
      <c r="B983" s="35"/>
      <c r="D983" s="176" t="s">
        <v>165</v>
      </c>
      <c r="F983" s="196" t="s">
        <v>1532</v>
      </c>
      <c r="I983" s="134"/>
      <c r="L983" s="35"/>
      <c r="M983" s="64"/>
      <c r="N983" s="36"/>
      <c r="O983" s="36"/>
      <c r="P983" s="36"/>
      <c r="Q983" s="36"/>
      <c r="R983" s="36"/>
      <c r="S983" s="36"/>
      <c r="T983" s="65"/>
      <c r="AT983" s="18" t="s">
        <v>165</v>
      </c>
      <c r="AU983" s="18" t="s">
        <v>174</v>
      </c>
    </row>
    <row r="984" spans="2:65" s="1" customFormat="1" ht="20.25" customHeight="1">
      <c r="B984" s="160"/>
      <c r="C984" s="161" t="s">
        <v>1534</v>
      </c>
      <c r="D984" s="161" t="s">
        <v>158</v>
      </c>
      <c r="E984" s="162" t="s">
        <v>1535</v>
      </c>
      <c r="F984" s="163" t="s">
        <v>1536</v>
      </c>
      <c r="G984" s="164" t="s">
        <v>307</v>
      </c>
      <c r="H984" s="165">
        <v>3</v>
      </c>
      <c r="I984" s="166"/>
      <c r="J984" s="167">
        <f>ROUND(I984*H984,2)</f>
        <v>0</v>
      </c>
      <c r="K984" s="163" t="s">
        <v>19</v>
      </c>
      <c r="L984" s="35"/>
      <c r="M984" s="168" t="s">
        <v>19</v>
      </c>
      <c r="N984" s="169" t="s">
        <v>42</v>
      </c>
      <c r="O984" s="36"/>
      <c r="P984" s="170">
        <f>O984*H984</f>
        <v>0</v>
      </c>
      <c r="Q984" s="170">
        <v>0</v>
      </c>
      <c r="R984" s="170">
        <f>Q984*H984</f>
        <v>0</v>
      </c>
      <c r="S984" s="170">
        <v>0</v>
      </c>
      <c r="T984" s="171">
        <f>S984*H984</f>
        <v>0</v>
      </c>
      <c r="AR984" s="18" t="s">
        <v>255</v>
      </c>
      <c r="AT984" s="18" t="s">
        <v>158</v>
      </c>
      <c r="AU984" s="18" t="s">
        <v>174</v>
      </c>
      <c r="AY984" s="18" t="s">
        <v>156</v>
      </c>
      <c r="BE984" s="172">
        <f>IF(N984="základní",J984,0)</f>
        <v>0</v>
      </c>
      <c r="BF984" s="172">
        <f>IF(N984="snížená",J984,0)</f>
        <v>0</v>
      </c>
      <c r="BG984" s="172">
        <f>IF(N984="zákl. přenesená",J984,0)</f>
        <v>0</v>
      </c>
      <c r="BH984" s="172">
        <f>IF(N984="sníž. přenesená",J984,0)</f>
        <v>0</v>
      </c>
      <c r="BI984" s="172">
        <f>IF(N984="nulová",J984,0)</f>
        <v>0</v>
      </c>
      <c r="BJ984" s="18" t="s">
        <v>26</v>
      </c>
      <c r="BK984" s="172">
        <f>ROUND(I984*H984,2)</f>
        <v>0</v>
      </c>
      <c r="BL984" s="18" t="s">
        <v>255</v>
      </c>
      <c r="BM984" s="18" t="s">
        <v>1537</v>
      </c>
    </row>
    <row r="985" spans="2:47" s="1" customFormat="1" ht="12">
      <c r="B985" s="35"/>
      <c r="D985" s="176" t="s">
        <v>165</v>
      </c>
      <c r="F985" s="196" t="s">
        <v>1536</v>
      </c>
      <c r="I985" s="134"/>
      <c r="L985" s="35"/>
      <c r="M985" s="64"/>
      <c r="N985" s="36"/>
      <c r="O985" s="36"/>
      <c r="P985" s="36"/>
      <c r="Q985" s="36"/>
      <c r="R985" s="36"/>
      <c r="S985" s="36"/>
      <c r="T985" s="65"/>
      <c r="AT985" s="18" t="s">
        <v>165</v>
      </c>
      <c r="AU985" s="18" t="s">
        <v>174</v>
      </c>
    </row>
    <row r="986" spans="2:65" s="1" customFormat="1" ht="20.25" customHeight="1">
      <c r="B986" s="160"/>
      <c r="C986" s="161" t="s">
        <v>1538</v>
      </c>
      <c r="D986" s="161" t="s">
        <v>158</v>
      </c>
      <c r="E986" s="162" t="s">
        <v>1539</v>
      </c>
      <c r="F986" s="163" t="s">
        <v>1540</v>
      </c>
      <c r="G986" s="164" t="s">
        <v>307</v>
      </c>
      <c r="H986" s="165">
        <v>11</v>
      </c>
      <c r="I986" s="166"/>
      <c r="J986" s="167">
        <f>ROUND(I986*H986,2)</f>
        <v>0</v>
      </c>
      <c r="K986" s="163" t="s">
        <v>19</v>
      </c>
      <c r="L986" s="35"/>
      <c r="M986" s="168" t="s">
        <v>19</v>
      </c>
      <c r="N986" s="169" t="s">
        <v>42</v>
      </c>
      <c r="O986" s="36"/>
      <c r="P986" s="170">
        <f>O986*H986</f>
        <v>0</v>
      </c>
      <c r="Q986" s="170">
        <v>0</v>
      </c>
      <c r="R986" s="170">
        <f>Q986*H986</f>
        <v>0</v>
      </c>
      <c r="S986" s="170">
        <v>0</v>
      </c>
      <c r="T986" s="171">
        <f>S986*H986</f>
        <v>0</v>
      </c>
      <c r="AR986" s="18" t="s">
        <v>255</v>
      </c>
      <c r="AT986" s="18" t="s">
        <v>158</v>
      </c>
      <c r="AU986" s="18" t="s">
        <v>174</v>
      </c>
      <c r="AY986" s="18" t="s">
        <v>156</v>
      </c>
      <c r="BE986" s="172">
        <f>IF(N986="základní",J986,0)</f>
        <v>0</v>
      </c>
      <c r="BF986" s="172">
        <f>IF(N986="snížená",J986,0)</f>
        <v>0</v>
      </c>
      <c r="BG986" s="172">
        <f>IF(N986="zákl. přenesená",J986,0)</f>
        <v>0</v>
      </c>
      <c r="BH986" s="172">
        <f>IF(N986="sníž. přenesená",J986,0)</f>
        <v>0</v>
      </c>
      <c r="BI986" s="172">
        <f>IF(N986="nulová",J986,0)</f>
        <v>0</v>
      </c>
      <c r="BJ986" s="18" t="s">
        <v>26</v>
      </c>
      <c r="BK986" s="172">
        <f>ROUND(I986*H986,2)</f>
        <v>0</v>
      </c>
      <c r="BL986" s="18" t="s">
        <v>255</v>
      </c>
      <c r="BM986" s="18" t="s">
        <v>1541</v>
      </c>
    </row>
    <row r="987" spans="2:47" s="1" customFormat="1" ht="12">
      <c r="B987" s="35"/>
      <c r="D987" s="176" t="s">
        <v>165</v>
      </c>
      <c r="F987" s="196" t="s">
        <v>1540</v>
      </c>
      <c r="I987" s="134"/>
      <c r="L987" s="35"/>
      <c r="M987" s="64"/>
      <c r="N987" s="36"/>
      <c r="O987" s="36"/>
      <c r="P987" s="36"/>
      <c r="Q987" s="36"/>
      <c r="R987" s="36"/>
      <c r="S987" s="36"/>
      <c r="T987" s="65"/>
      <c r="AT987" s="18" t="s">
        <v>165</v>
      </c>
      <c r="AU987" s="18" t="s">
        <v>174</v>
      </c>
    </row>
    <row r="988" spans="2:65" s="1" customFormat="1" ht="20.25" customHeight="1">
      <c r="B988" s="160"/>
      <c r="C988" s="161" t="s">
        <v>1542</v>
      </c>
      <c r="D988" s="161" t="s">
        <v>158</v>
      </c>
      <c r="E988" s="162" t="s">
        <v>1543</v>
      </c>
      <c r="F988" s="163" t="s">
        <v>1544</v>
      </c>
      <c r="G988" s="164" t="s">
        <v>356</v>
      </c>
      <c r="H988" s="165">
        <v>5</v>
      </c>
      <c r="I988" s="166"/>
      <c r="J988" s="167">
        <f>ROUND(I988*H988,2)</f>
        <v>0</v>
      </c>
      <c r="K988" s="163" t="s">
        <v>19</v>
      </c>
      <c r="L988" s="35"/>
      <c r="M988" s="168" t="s">
        <v>19</v>
      </c>
      <c r="N988" s="169" t="s">
        <v>42</v>
      </c>
      <c r="O988" s="36"/>
      <c r="P988" s="170">
        <f>O988*H988</f>
        <v>0</v>
      </c>
      <c r="Q988" s="170">
        <v>0</v>
      </c>
      <c r="R988" s="170">
        <f>Q988*H988</f>
        <v>0</v>
      </c>
      <c r="S988" s="170">
        <v>0</v>
      </c>
      <c r="T988" s="171">
        <f>S988*H988</f>
        <v>0</v>
      </c>
      <c r="AR988" s="18" t="s">
        <v>255</v>
      </c>
      <c r="AT988" s="18" t="s">
        <v>158</v>
      </c>
      <c r="AU988" s="18" t="s">
        <v>174</v>
      </c>
      <c r="AY988" s="18" t="s">
        <v>156</v>
      </c>
      <c r="BE988" s="172">
        <f>IF(N988="základní",J988,0)</f>
        <v>0</v>
      </c>
      <c r="BF988" s="172">
        <f>IF(N988="snížená",J988,0)</f>
        <v>0</v>
      </c>
      <c r="BG988" s="172">
        <f>IF(N988="zákl. přenesená",J988,0)</f>
        <v>0</v>
      </c>
      <c r="BH988" s="172">
        <f>IF(N988="sníž. přenesená",J988,0)</f>
        <v>0</v>
      </c>
      <c r="BI988" s="172">
        <f>IF(N988="nulová",J988,0)</f>
        <v>0</v>
      </c>
      <c r="BJ988" s="18" t="s">
        <v>26</v>
      </c>
      <c r="BK988" s="172">
        <f>ROUND(I988*H988,2)</f>
        <v>0</v>
      </c>
      <c r="BL988" s="18" t="s">
        <v>255</v>
      </c>
      <c r="BM988" s="18" t="s">
        <v>1545</v>
      </c>
    </row>
    <row r="989" spans="2:47" s="1" customFormat="1" ht="12">
      <c r="B989" s="35"/>
      <c r="D989" s="176" t="s">
        <v>165</v>
      </c>
      <c r="F989" s="196" t="s">
        <v>1544</v>
      </c>
      <c r="I989" s="134"/>
      <c r="L989" s="35"/>
      <c r="M989" s="64"/>
      <c r="N989" s="36"/>
      <c r="O989" s="36"/>
      <c r="P989" s="36"/>
      <c r="Q989" s="36"/>
      <c r="R989" s="36"/>
      <c r="S989" s="36"/>
      <c r="T989" s="65"/>
      <c r="AT989" s="18" t="s">
        <v>165</v>
      </c>
      <c r="AU989" s="18" t="s">
        <v>174</v>
      </c>
    </row>
    <row r="990" spans="2:65" s="1" customFormat="1" ht="20.25" customHeight="1">
      <c r="B990" s="160"/>
      <c r="C990" s="161" t="s">
        <v>1546</v>
      </c>
      <c r="D990" s="161" t="s">
        <v>158</v>
      </c>
      <c r="E990" s="162" t="s">
        <v>1547</v>
      </c>
      <c r="F990" s="163" t="s">
        <v>1548</v>
      </c>
      <c r="G990" s="164" t="s">
        <v>307</v>
      </c>
      <c r="H990" s="165">
        <v>7</v>
      </c>
      <c r="I990" s="166"/>
      <c r="J990" s="167">
        <f>ROUND(I990*H990,2)</f>
        <v>0</v>
      </c>
      <c r="K990" s="163" t="s">
        <v>19</v>
      </c>
      <c r="L990" s="35"/>
      <c r="M990" s="168" t="s">
        <v>19</v>
      </c>
      <c r="N990" s="169" t="s">
        <v>42</v>
      </c>
      <c r="O990" s="36"/>
      <c r="P990" s="170">
        <f>O990*H990</f>
        <v>0</v>
      </c>
      <c r="Q990" s="170">
        <v>0</v>
      </c>
      <c r="R990" s="170">
        <f>Q990*H990</f>
        <v>0</v>
      </c>
      <c r="S990" s="170">
        <v>0</v>
      </c>
      <c r="T990" s="171">
        <f>S990*H990</f>
        <v>0</v>
      </c>
      <c r="AR990" s="18" t="s">
        <v>255</v>
      </c>
      <c r="AT990" s="18" t="s">
        <v>158</v>
      </c>
      <c r="AU990" s="18" t="s">
        <v>174</v>
      </c>
      <c r="AY990" s="18" t="s">
        <v>156</v>
      </c>
      <c r="BE990" s="172">
        <f>IF(N990="základní",J990,0)</f>
        <v>0</v>
      </c>
      <c r="BF990" s="172">
        <f>IF(N990="snížená",J990,0)</f>
        <v>0</v>
      </c>
      <c r="BG990" s="172">
        <f>IF(N990="zákl. přenesená",J990,0)</f>
        <v>0</v>
      </c>
      <c r="BH990" s="172">
        <f>IF(N990="sníž. přenesená",J990,0)</f>
        <v>0</v>
      </c>
      <c r="BI990" s="172">
        <f>IF(N990="nulová",J990,0)</f>
        <v>0</v>
      </c>
      <c r="BJ990" s="18" t="s">
        <v>26</v>
      </c>
      <c r="BK990" s="172">
        <f>ROUND(I990*H990,2)</f>
        <v>0</v>
      </c>
      <c r="BL990" s="18" t="s">
        <v>255</v>
      </c>
      <c r="BM990" s="18" t="s">
        <v>1549</v>
      </c>
    </row>
    <row r="991" spans="2:47" s="1" customFormat="1" ht="12">
      <c r="B991" s="35"/>
      <c r="D991" s="176" t="s">
        <v>165</v>
      </c>
      <c r="F991" s="196" t="s">
        <v>1548</v>
      </c>
      <c r="I991" s="134"/>
      <c r="L991" s="35"/>
      <c r="M991" s="64"/>
      <c r="N991" s="36"/>
      <c r="O991" s="36"/>
      <c r="P991" s="36"/>
      <c r="Q991" s="36"/>
      <c r="R991" s="36"/>
      <c r="S991" s="36"/>
      <c r="T991" s="65"/>
      <c r="AT991" s="18" t="s">
        <v>165</v>
      </c>
      <c r="AU991" s="18" t="s">
        <v>174</v>
      </c>
    </row>
    <row r="992" spans="2:65" s="1" customFormat="1" ht="20.25" customHeight="1">
      <c r="B992" s="160"/>
      <c r="C992" s="161" t="s">
        <v>1550</v>
      </c>
      <c r="D992" s="161" t="s">
        <v>158</v>
      </c>
      <c r="E992" s="162" t="s">
        <v>1551</v>
      </c>
      <c r="F992" s="163" t="s">
        <v>1552</v>
      </c>
      <c r="G992" s="164" t="s">
        <v>307</v>
      </c>
      <c r="H992" s="165">
        <v>7</v>
      </c>
      <c r="I992" s="166"/>
      <c r="J992" s="167">
        <f>ROUND(I992*H992,2)</f>
        <v>0</v>
      </c>
      <c r="K992" s="163" t="s">
        <v>19</v>
      </c>
      <c r="L992" s="35"/>
      <c r="M992" s="168" t="s">
        <v>19</v>
      </c>
      <c r="N992" s="169" t="s">
        <v>42</v>
      </c>
      <c r="O992" s="36"/>
      <c r="P992" s="170">
        <f>O992*H992</f>
        <v>0</v>
      </c>
      <c r="Q992" s="170">
        <v>0</v>
      </c>
      <c r="R992" s="170">
        <f>Q992*H992</f>
        <v>0</v>
      </c>
      <c r="S992" s="170">
        <v>0</v>
      </c>
      <c r="T992" s="171">
        <f>S992*H992</f>
        <v>0</v>
      </c>
      <c r="AR992" s="18" t="s">
        <v>255</v>
      </c>
      <c r="AT992" s="18" t="s">
        <v>158</v>
      </c>
      <c r="AU992" s="18" t="s">
        <v>174</v>
      </c>
      <c r="AY992" s="18" t="s">
        <v>156</v>
      </c>
      <c r="BE992" s="172">
        <f>IF(N992="základní",J992,0)</f>
        <v>0</v>
      </c>
      <c r="BF992" s="172">
        <f>IF(N992="snížená",J992,0)</f>
        <v>0</v>
      </c>
      <c r="BG992" s="172">
        <f>IF(N992="zákl. přenesená",J992,0)</f>
        <v>0</v>
      </c>
      <c r="BH992" s="172">
        <f>IF(N992="sníž. přenesená",J992,0)</f>
        <v>0</v>
      </c>
      <c r="BI992" s="172">
        <f>IF(N992="nulová",J992,0)</f>
        <v>0</v>
      </c>
      <c r="BJ992" s="18" t="s">
        <v>26</v>
      </c>
      <c r="BK992" s="172">
        <f>ROUND(I992*H992,2)</f>
        <v>0</v>
      </c>
      <c r="BL992" s="18" t="s">
        <v>255</v>
      </c>
      <c r="BM992" s="18" t="s">
        <v>1553</v>
      </c>
    </row>
    <row r="993" spans="2:47" s="1" customFormat="1" ht="12">
      <c r="B993" s="35"/>
      <c r="D993" s="176" t="s">
        <v>165</v>
      </c>
      <c r="F993" s="196" t="s">
        <v>1552</v>
      </c>
      <c r="I993" s="134"/>
      <c r="L993" s="35"/>
      <c r="M993" s="64"/>
      <c r="N993" s="36"/>
      <c r="O993" s="36"/>
      <c r="P993" s="36"/>
      <c r="Q993" s="36"/>
      <c r="R993" s="36"/>
      <c r="S993" s="36"/>
      <c r="T993" s="65"/>
      <c r="AT993" s="18" t="s">
        <v>165</v>
      </c>
      <c r="AU993" s="18" t="s">
        <v>174</v>
      </c>
    </row>
    <row r="994" spans="2:65" s="1" customFormat="1" ht="20.25" customHeight="1">
      <c r="B994" s="160"/>
      <c r="C994" s="161" t="s">
        <v>1554</v>
      </c>
      <c r="D994" s="161" t="s">
        <v>158</v>
      </c>
      <c r="E994" s="162" t="s">
        <v>1555</v>
      </c>
      <c r="F994" s="163" t="s">
        <v>1556</v>
      </c>
      <c r="G994" s="164" t="s">
        <v>307</v>
      </c>
      <c r="H994" s="165">
        <v>3</v>
      </c>
      <c r="I994" s="166"/>
      <c r="J994" s="167">
        <f>ROUND(I994*H994,2)</f>
        <v>0</v>
      </c>
      <c r="K994" s="163" t="s">
        <v>19</v>
      </c>
      <c r="L994" s="35"/>
      <c r="M994" s="168" t="s">
        <v>19</v>
      </c>
      <c r="N994" s="169" t="s">
        <v>42</v>
      </c>
      <c r="O994" s="36"/>
      <c r="P994" s="170">
        <f>O994*H994</f>
        <v>0</v>
      </c>
      <c r="Q994" s="170">
        <v>0</v>
      </c>
      <c r="R994" s="170">
        <f>Q994*H994</f>
        <v>0</v>
      </c>
      <c r="S994" s="170">
        <v>0</v>
      </c>
      <c r="T994" s="171">
        <f>S994*H994</f>
        <v>0</v>
      </c>
      <c r="AR994" s="18" t="s">
        <v>255</v>
      </c>
      <c r="AT994" s="18" t="s">
        <v>158</v>
      </c>
      <c r="AU994" s="18" t="s">
        <v>174</v>
      </c>
      <c r="AY994" s="18" t="s">
        <v>156</v>
      </c>
      <c r="BE994" s="172">
        <f>IF(N994="základní",J994,0)</f>
        <v>0</v>
      </c>
      <c r="BF994" s="172">
        <f>IF(N994="snížená",J994,0)</f>
        <v>0</v>
      </c>
      <c r="BG994" s="172">
        <f>IF(N994="zákl. přenesená",J994,0)</f>
        <v>0</v>
      </c>
      <c r="BH994" s="172">
        <f>IF(N994="sníž. přenesená",J994,0)</f>
        <v>0</v>
      </c>
      <c r="BI994" s="172">
        <f>IF(N994="nulová",J994,0)</f>
        <v>0</v>
      </c>
      <c r="BJ994" s="18" t="s">
        <v>26</v>
      </c>
      <c r="BK994" s="172">
        <f>ROUND(I994*H994,2)</f>
        <v>0</v>
      </c>
      <c r="BL994" s="18" t="s">
        <v>255</v>
      </c>
      <c r="BM994" s="18" t="s">
        <v>1557</v>
      </c>
    </row>
    <row r="995" spans="2:47" s="1" customFormat="1" ht="12">
      <c r="B995" s="35"/>
      <c r="D995" s="176" t="s">
        <v>165</v>
      </c>
      <c r="F995" s="196" t="s">
        <v>1556</v>
      </c>
      <c r="I995" s="134"/>
      <c r="L995" s="35"/>
      <c r="M995" s="64"/>
      <c r="N995" s="36"/>
      <c r="O995" s="36"/>
      <c r="P995" s="36"/>
      <c r="Q995" s="36"/>
      <c r="R995" s="36"/>
      <c r="S995" s="36"/>
      <c r="T995" s="65"/>
      <c r="AT995" s="18" t="s">
        <v>165</v>
      </c>
      <c r="AU995" s="18" t="s">
        <v>174</v>
      </c>
    </row>
    <row r="996" spans="2:65" s="1" customFormat="1" ht="20.25" customHeight="1">
      <c r="B996" s="160"/>
      <c r="C996" s="161" t="s">
        <v>1558</v>
      </c>
      <c r="D996" s="161" t="s">
        <v>158</v>
      </c>
      <c r="E996" s="162" t="s">
        <v>1559</v>
      </c>
      <c r="F996" s="163" t="s">
        <v>1560</v>
      </c>
      <c r="G996" s="164" t="s">
        <v>307</v>
      </c>
      <c r="H996" s="165">
        <v>3</v>
      </c>
      <c r="I996" s="166"/>
      <c r="J996" s="167">
        <f>ROUND(I996*H996,2)</f>
        <v>0</v>
      </c>
      <c r="K996" s="163" t="s">
        <v>19</v>
      </c>
      <c r="L996" s="35"/>
      <c r="M996" s="168" t="s">
        <v>19</v>
      </c>
      <c r="N996" s="169" t="s">
        <v>42</v>
      </c>
      <c r="O996" s="36"/>
      <c r="P996" s="170">
        <f>O996*H996</f>
        <v>0</v>
      </c>
      <c r="Q996" s="170">
        <v>0</v>
      </c>
      <c r="R996" s="170">
        <f>Q996*H996</f>
        <v>0</v>
      </c>
      <c r="S996" s="170">
        <v>0</v>
      </c>
      <c r="T996" s="171">
        <f>S996*H996</f>
        <v>0</v>
      </c>
      <c r="AR996" s="18" t="s">
        <v>255</v>
      </c>
      <c r="AT996" s="18" t="s">
        <v>158</v>
      </c>
      <c r="AU996" s="18" t="s">
        <v>174</v>
      </c>
      <c r="AY996" s="18" t="s">
        <v>156</v>
      </c>
      <c r="BE996" s="172">
        <f>IF(N996="základní",J996,0)</f>
        <v>0</v>
      </c>
      <c r="BF996" s="172">
        <f>IF(N996="snížená",J996,0)</f>
        <v>0</v>
      </c>
      <c r="BG996" s="172">
        <f>IF(N996="zákl. přenesená",J996,0)</f>
        <v>0</v>
      </c>
      <c r="BH996" s="172">
        <f>IF(N996="sníž. přenesená",J996,0)</f>
        <v>0</v>
      </c>
      <c r="BI996" s="172">
        <f>IF(N996="nulová",J996,0)</f>
        <v>0</v>
      </c>
      <c r="BJ996" s="18" t="s">
        <v>26</v>
      </c>
      <c r="BK996" s="172">
        <f>ROUND(I996*H996,2)</f>
        <v>0</v>
      </c>
      <c r="BL996" s="18" t="s">
        <v>255</v>
      </c>
      <c r="BM996" s="18" t="s">
        <v>1561</v>
      </c>
    </row>
    <row r="997" spans="2:47" s="1" customFormat="1" ht="12">
      <c r="B997" s="35"/>
      <c r="D997" s="176" t="s">
        <v>165</v>
      </c>
      <c r="F997" s="196" t="s">
        <v>1560</v>
      </c>
      <c r="I997" s="134"/>
      <c r="L997" s="35"/>
      <c r="M997" s="64"/>
      <c r="N997" s="36"/>
      <c r="O997" s="36"/>
      <c r="P997" s="36"/>
      <c r="Q997" s="36"/>
      <c r="R997" s="36"/>
      <c r="S997" s="36"/>
      <c r="T997" s="65"/>
      <c r="AT997" s="18" t="s">
        <v>165</v>
      </c>
      <c r="AU997" s="18" t="s">
        <v>174</v>
      </c>
    </row>
    <row r="998" spans="2:65" s="1" customFormat="1" ht="20.25" customHeight="1">
      <c r="B998" s="160"/>
      <c r="C998" s="161" t="s">
        <v>1562</v>
      </c>
      <c r="D998" s="161" t="s">
        <v>158</v>
      </c>
      <c r="E998" s="162" t="s">
        <v>1563</v>
      </c>
      <c r="F998" s="163" t="s">
        <v>1564</v>
      </c>
      <c r="G998" s="164" t="s">
        <v>232</v>
      </c>
      <c r="H998" s="165">
        <v>0.471</v>
      </c>
      <c r="I998" s="166"/>
      <c r="J998" s="167">
        <f>ROUND(I998*H998,2)</f>
        <v>0</v>
      </c>
      <c r="K998" s="163" t="s">
        <v>19</v>
      </c>
      <c r="L998" s="35"/>
      <c r="M998" s="168" t="s">
        <v>19</v>
      </c>
      <c r="N998" s="169" t="s">
        <v>42</v>
      </c>
      <c r="O998" s="36"/>
      <c r="P998" s="170">
        <f>O998*H998</f>
        <v>0</v>
      </c>
      <c r="Q998" s="170">
        <v>0</v>
      </c>
      <c r="R998" s="170">
        <f>Q998*H998</f>
        <v>0</v>
      </c>
      <c r="S998" s="170">
        <v>0</v>
      </c>
      <c r="T998" s="171">
        <f>S998*H998</f>
        <v>0</v>
      </c>
      <c r="AR998" s="18" t="s">
        <v>255</v>
      </c>
      <c r="AT998" s="18" t="s">
        <v>158</v>
      </c>
      <c r="AU998" s="18" t="s">
        <v>174</v>
      </c>
      <c r="AY998" s="18" t="s">
        <v>156</v>
      </c>
      <c r="BE998" s="172">
        <f>IF(N998="základní",J998,0)</f>
        <v>0</v>
      </c>
      <c r="BF998" s="172">
        <f>IF(N998="snížená",J998,0)</f>
        <v>0</v>
      </c>
      <c r="BG998" s="172">
        <f>IF(N998="zákl. přenesená",J998,0)</f>
        <v>0</v>
      </c>
      <c r="BH998" s="172">
        <f>IF(N998="sníž. přenesená",J998,0)</f>
        <v>0</v>
      </c>
      <c r="BI998" s="172">
        <f>IF(N998="nulová",J998,0)</f>
        <v>0</v>
      </c>
      <c r="BJ998" s="18" t="s">
        <v>26</v>
      </c>
      <c r="BK998" s="172">
        <f>ROUND(I998*H998,2)</f>
        <v>0</v>
      </c>
      <c r="BL998" s="18" t="s">
        <v>255</v>
      </c>
      <c r="BM998" s="18" t="s">
        <v>1565</v>
      </c>
    </row>
    <row r="999" spans="2:47" s="1" customFormat="1" ht="12">
      <c r="B999" s="35"/>
      <c r="D999" s="173" t="s">
        <v>165</v>
      </c>
      <c r="F999" s="174" t="s">
        <v>1564</v>
      </c>
      <c r="I999" s="134"/>
      <c r="L999" s="35"/>
      <c r="M999" s="64"/>
      <c r="N999" s="36"/>
      <c r="O999" s="36"/>
      <c r="P999" s="36"/>
      <c r="Q999" s="36"/>
      <c r="R999" s="36"/>
      <c r="S999" s="36"/>
      <c r="T999" s="65"/>
      <c r="AT999" s="18" t="s">
        <v>165</v>
      </c>
      <c r="AU999" s="18" t="s">
        <v>174</v>
      </c>
    </row>
    <row r="1000" spans="2:63" s="10" customFormat="1" ht="21.75" customHeight="1">
      <c r="B1000" s="146"/>
      <c r="D1000" s="157" t="s">
        <v>70</v>
      </c>
      <c r="E1000" s="158" t="s">
        <v>1566</v>
      </c>
      <c r="F1000" s="158" t="s">
        <v>1567</v>
      </c>
      <c r="I1000" s="149"/>
      <c r="J1000" s="159">
        <f>BK1000</f>
        <v>0</v>
      </c>
      <c r="L1000" s="146"/>
      <c r="M1000" s="151"/>
      <c r="N1000" s="152"/>
      <c r="O1000" s="152"/>
      <c r="P1000" s="153">
        <f>SUM(P1001:P1004)</f>
        <v>0</v>
      </c>
      <c r="Q1000" s="152"/>
      <c r="R1000" s="153">
        <f>SUM(R1001:R1004)</f>
        <v>0</v>
      </c>
      <c r="S1000" s="152"/>
      <c r="T1000" s="154">
        <f>SUM(T1001:T1004)</f>
        <v>0</v>
      </c>
      <c r="AR1000" s="147" t="s">
        <v>77</v>
      </c>
      <c r="AT1000" s="155" t="s">
        <v>70</v>
      </c>
      <c r="AU1000" s="155" t="s">
        <v>77</v>
      </c>
      <c r="AY1000" s="147" t="s">
        <v>156</v>
      </c>
      <c r="BK1000" s="156">
        <f>SUM(BK1001:BK1004)</f>
        <v>0</v>
      </c>
    </row>
    <row r="1001" spans="2:65" s="1" customFormat="1" ht="20.25" customHeight="1">
      <c r="B1001" s="160"/>
      <c r="C1001" s="161" t="s">
        <v>1568</v>
      </c>
      <c r="D1001" s="161" t="s">
        <v>158</v>
      </c>
      <c r="E1001" s="162" t="s">
        <v>1569</v>
      </c>
      <c r="F1001" s="163" t="s">
        <v>1570</v>
      </c>
      <c r="G1001" s="164" t="s">
        <v>1571</v>
      </c>
      <c r="H1001" s="165">
        <v>65</v>
      </c>
      <c r="I1001" s="166"/>
      <c r="J1001" s="167">
        <f>ROUND(I1001*H1001,2)</f>
        <v>0</v>
      </c>
      <c r="K1001" s="163" t="s">
        <v>19</v>
      </c>
      <c r="L1001" s="35"/>
      <c r="M1001" s="168" t="s">
        <v>19</v>
      </c>
      <c r="N1001" s="169" t="s">
        <v>42</v>
      </c>
      <c r="O1001" s="36"/>
      <c r="P1001" s="170">
        <f>O1001*H1001</f>
        <v>0</v>
      </c>
      <c r="Q1001" s="170">
        <v>0</v>
      </c>
      <c r="R1001" s="170">
        <f>Q1001*H1001</f>
        <v>0</v>
      </c>
      <c r="S1001" s="170">
        <v>0</v>
      </c>
      <c r="T1001" s="171">
        <f>S1001*H1001</f>
        <v>0</v>
      </c>
      <c r="AR1001" s="18" t="s">
        <v>255</v>
      </c>
      <c r="AT1001" s="18" t="s">
        <v>158</v>
      </c>
      <c r="AU1001" s="18" t="s">
        <v>174</v>
      </c>
      <c r="AY1001" s="18" t="s">
        <v>156</v>
      </c>
      <c r="BE1001" s="172">
        <f>IF(N1001="základní",J1001,0)</f>
        <v>0</v>
      </c>
      <c r="BF1001" s="172">
        <f>IF(N1001="snížená",J1001,0)</f>
        <v>0</v>
      </c>
      <c r="BG1001" s="172">
        <f>IF(N1001="zákl. přenesená",J1001,0)</f>
        <v>0</v>
      </c>
      <c r="BH1001" s="172">
        <f>IF(N1001="sníž. přenesená",J1001,0)</f>
        <v>0</v>
      </c>
      <c r="BI1001" s="172">
        <f>IF(N1001="nulová",J1001,0)</f>
        <v>0</v>
      </c>
      <c r="BJ1001" s="18" t="s">
        <v>26</v>
      </c>
      <c r="BK1001" s="172">
        <f>ROUND(I1001*H1001,2)</f>
        <v>0</v>
      </c>
      <c r="BL1001" s="18" t="s">
        <v>255</v>
      </c>
      <c r="BM1001" s="18" t="s">
        <v>1572</v>
      </c>
    </row>
    <row r="1002" spans="2:47" s="1" customFormat="1" ht="12">
      <c r="B1002" s="35"/>
      <c r="D1002" s="176" t="s">
        <v>165</v>
      </c>
      <c r="F1002" s="196" t="s">
        <v>1570</v>
      </c>
      <c r="I1002" s="134"/>
      <c r="L1002" s="35"/>
      <c r="M1002" s="64"/>
      <c r="N1002" s="36"/>
      <c r="O1002" s="36"/>
      <c r="P1002" s="36"/>
      <c r="Q1002" s="36"/>
      <c r="R1002" s="36"/>
      <c r="S1002" s="36"/>
      <c r="T1002" s="65"/>
      <c r="AT1002" s="18" t="s">
        <v>165</v>
      </c>
      <c r="AU1002" s="18" t="s">
        <v>174</v>
      </c>
    </row>
    <row r="1003" spans="2:65" s="1" customFormat="1" ht="20.25" customHeight="1">
      <c r="B1003" s="160"/>
      <c r="C1003" s="161" t="s">
        <v>1573</v>
      </c>
      <c r="D1003" s="161" t="s">
        <v>158</v>
      </c>
      <c r="E1003" s="162" t="s">
        <v>1574</v>
      </c>
      <c r="F1003" s="163" t="s">
        <v>1575</v>
      </c>
      <c r="G1003" s="164" t="s">
        <v>177</v>
      </c>
      <c r="H1003" s="165">
        <v>19</v>
      </c>
      <c r="I1003" s="166"/>
      <c r="J1003" s="167">
        <f>ROUND(I1003*H1003,2)</f>
        <v>0</v>
      </c>
      <c r="K1003" s="163" t="s">
        <v>19</v>
      </c>
      <c r="L1003" s="35"/>
      <c r="M1003" s="168" t="s">
        <v>19</v>
      </c>
      <c r="N1003" s="169" t="s">
        <v>42</v>
      </c>
      <c r="O1003" s="36"/>
      <c r="P1003" s="170">
        <f>O1003*H1003</f>
        <v>0</v>
      </c>
      <c r="Q1003" s="170">
        <v>0</v>
      </c>
      <c r="R1003" s="170">
        <f>Q1003*H1003</f>
        <v>0</v>
      </c>
      <c r="S1003" s="170">
        <v>0</v>
      </c>
      <c r="T1003" s="171">
        <f>S1003*H1003</f>
        <v>0</v>
      </c>
      <c r="AR1003" s="18" t="s">
        <v>255</v>
      </c>
      <c r="AT1003" s="18" t="s">
        <v>158</v>
      </c>
      <c r="AU1003" s="18" t="s">
        <v>174</v>
      </c>
      <c r="AY1003" s="18" t="s">
        <v>156</v>
      </c>
      <c r="BE1003" s="172">
        <f>IF(N1003="základní",J1003,0)</f>
        <v>0</v>
      </c>
      <c r="BF1003" s="172">
        <f>IF(N1003="snížená",J1003,0)</f>
        <v>0</v>
      </c>
      <c r="BG1003" s="172">
        <f>IF(N1003="zákl. přenesená",J1003,0)</f>
        <v>0</v>
      </c>
      <c r="BH1003" s="172">
        <f>IF(N1003="sníž. přenesená",J1003,0)</f>
        <v>0</v>
      </c>
      <c r="BI1003" s="172">
        <f>IF(N1003="nulová",J1003,0)</f>
        <v>0</v>
      </c>
      <c r="BJ1003" s="18" t="s">
        <v>26</v>
      </c>
      <c r="BK1003" s="172">
        <f>ROUND(I1003*H1003,2)</f>
        <v>0</v>
      </c>
      <c r="BL1003" s="18" t="s">
        <v>255</v>
      </c>
      <c r="BM1003" s="18" t="s">
        <v>1576</v>
      </c>
    </row>
    <row r="1004" spans="2:47" s="1" customFormat="1" ht="12">
      <c r="B1004" s="35"/>
      <c r="D1004" s="173" t="s">
        <v>165</v>
      </c>
      <c r="F1004" s="174" t="s">
        <v>1575</v>
      </c>
      <c r="I1004" s="134"/>
      <c r="L1004" s="35"/>
      <c r="M1004" s="64"/>
      <c r="N1004" s="36"/>
      <c r="O1004" s="36"/>
      <c r="P1004" s="36"/>
      <c r="Q1004" s="36"/>
      <c r="R1004" s="36"/>
      <c r="S1004" s="36"/>
      <c r="T1004" s="65"/>
      <c r="AT1004" s="18" t="s">
        <v>165</v>
      </c>
      <c r="AU1004" s="18" t="s">
        <v>174</v>
      </c>
    </row>
    <row r="1005" spans="2:63" s="10" customFormat="1" ht="29.25" customHeight="1">
      <c r="B1005" s="146"/>
      <c r="D1005" s="147" t="s">
        <v>70</v>
      </c>
      <c r="E1005" s="227" t="s">
        <v>1577</v>
      </c>
      <c r="F1005" s="227" t="s">
        <v>1578</v>
      </c>
      <c r="I1005" s="149"/>
      <c r="J1005" s="228">
        <f>BK1005</f>
        <v>0</v>
      </c>
      <c r="L1005" s="146"/>
      <c r="M1005" s="151"/>
      <c r="N1005" s="152"/>
      <c r="O1005" s="152"/>
      <c r="P1005" s="153">
        <f>P1006+P1047+P1066+P1091</f>
        <v>0</v>
      </c>
      <c r="Q1005" s="152"/>
      <c r="R1005" s="153">
        <f>R1006+R1047+R1066+R1091</f>
        <v>0</v>
      </c>
      <c r="S1005" s="152"/>
      <c r="T1005" s="154">
        <f>T1006+T1047+T1066+T1091</f>
        <v>0</v>
      </c>
      <c r="AR1005" s="147" t="s">
        <v>77</v>
      </c>
      <c r="AT1005" s="155" t="s">
        <v>70</v>
      </c>
      <c r="AU1005" s="155" t="s">
        <v>26</v>
      </c>
      <c r="AY1005" s="147" t="s">
        <v>156</v>
      </c>
      <c r="BK1005" s="156">
        <f>BK1006+BK1047+BK1066+BK1091</f>
        <v>0</v>
      </c>
    </row>
    <row r="1006" spans="2:63" s="10" customFormat="1" ht="14.25" customHeight="1">
      <c r="B1006" s="146"/>
      <c r="D1006" s="157" t="s">
        <v>70</v>
      </c>
      <c r="E1006" s="158" t="s">
        <v>1579</v>
      </c>
      <c r="F1006" s="158" t="s">
        <v>1580</v>
      </c>
      <c r="I1006" s="149"/>
      <c r="J1006" s="159">
        <f>BK1006</f>
        <v>0</v>
      </c>
      <c r="L1006" s="146"/>
      <c r="M1006" s="151"/>
      <c r="N1006" s="152"/>
      <c r="O1006" s="152"/>
      <c r="P1006" s="153">
        <f>SUM(P1007:P1046)</f>
        <v>0</v>
      </c>
      <c r="Q1006" s="152"/>
      <c r="R1006" s="153">
        <f>SUM(R1007:R1046)</f>
        <v>0</v>
      </c>
      <c r="S1006" s="152"/>
      <c r="T1006" s="154">
        <f>SUM(T1007:T1046)</f>
        <v>0</v>
      </c>
      <c r="AR1006" s="147" t="s">
        <v>77</v>
      </c>
      <c r="AT1006" s="155" t="s">
        <v>70</v>
      </c>
      <c r="AU1006" s="155" t="s">
        <v>77</v>
      </c>
      <c r="AY1006" s="147" t="s">
        <v>156</v>
      </c>
      <c r="BK1006" s="156">
        <f>SUM(BK1007:BK1046)</f>
        <v>0</v>
      </c>
    </row>
    <row r="1007" spans="2:65" s="1" customFormat="1" ht="20.25" customHeight="1">
      <c r="B1007" s="160"/>
      <c r="C1007" s="161" t="s">
        <v>1581</v>
      </c>
      <c r="D1007" s="161" t="s">
        <v>158</v>
      </c>
      <c r="E1007" s="162" t="s">
        <v>1407</v>
      </c>
      <c r="F1007" s="163" t="s">
        <v>1408</v>
      </c>
      <c r="G1007" s="164" t="s">
        <v>177</v>
      </c>
      <c r="H1007" s="165">
        <v>150</v>
      </c>
      <c r="I1007" s="166"/>
      <c r="J1007" s="167">
        <f>ROUND(I1007*H1007,2)</f>
        <v>0</v>
      </c>
      <c r="K1007" s="163" t="s">
        <v>19</v>
      </c>
      <c r="L1007" s="35"/>
      <c r="M1007" s="168" t="s">
        <v>19</v>
      </c>
      <c r="N1007" s="169" t="s">
        <v>42</v>
      </c>
      <c r="O1007" s="36"/>
      <c r="P1007" s="170">
        <f>O1007*H1007</f>
        <v>0</v>
      </c>
      <c r="Q1007" s="170">
        <v>0</v>
      </c>
      <c r="R1007" s="170">
        <f>Q1007*H1007</f>
        <v>0</v>
      </c>
      <c r="S1007" s="170">
        <v>0</v>
      </c>
      <c r="T1007" s="171">
        <f>S1007*H1007</f>
        <v>0</v>
      </c>
      <c r="AR1007" s="18" t="s">
        <v>255</v>
      </c>
      <c r="AT1007" s="18" t="s">
        <v>158</v>
      </c>
      <c r="AU1007" s="18" t="s">
        <v>174</v>
      </c>
      <c r="AY1007" s="18" t="s">
        <v>156</v>
      </c>
      <c r="BE1007" s="172">
        <f>IF(N1007="základní",J1007,0)</f>
        <v>0</v>
      </c>
      <c r="BF1007" s="172">
        <f>IF(N1007="snížená",J1007,0)</f>
        <v>0</v>
      </c>
      <c r="BG1007" s="172">
        <f>IF(N1007="zákl. přenesená",J1007,0)</f>
        <v>0</v>
      </c>
      <c r="BH1007" s="172">
        <f>IF(N1007="sníž. přenesená",J1007,0)</f>
        <v>0</v>
      </c>
      <c r="BI1007" s="172">
        <f>IF(N1007="nulová",J1007,0)</f>
        <v>0</v>
      </c>
      <c r="BJ1007" s="18" t="s">
        <v>26</v>
      </c>
      <c r="BK1007" s="172">
        <f>ROUND(I1007*H1007,2)</f>
        <v>0</v>
      </c>
      <c r="BL1007" s="18" t="s">
        <v>255</v>
      </c>
      <c r="BM1007" s="18" t="s">
        <v>1582</v>
      </c>
    </row>
    <row r="1008" spans="2:47" s="1" customFormat="1" ht="12">
      <c r="B1008" s="35"/>
      <c r="D1008" s="176" t="s">
        <v>165</v>
      </c>
      <c r="F1008" s="196" t="s">
        <v>1408</v>
      </c>
      <c r="I1008" s="134"/>
      <c r="L1008" s="35"/>
      <c r="M1008" s="64"/>
      <c r="N1008" s="36"/>
      <c r="O1008" s="36"/>
      <c r="P1008" s="36"/>
      <c r="Q1008" s="36"/>
      <c r="R1008" s="36"/>
      <c r="S1008" s="36"/>
      <c r="T1008" s="65"/>
      <c r="AT1008" s="18" t="s">
        <v>165</v>
      </c>
      <c r="AU1008" s="18" t="s">
        <v>174</v>
      </c>
    </row>
    <row r="1009" spans="2:65" s="1" customFormat="1" ht="20.25" customHeight="1">
      <c r="B1009" s="160"/>
      <c r="C1009" s="161" t="s">
        <v>1583</v>
      </c>
      <c r="D1009" s="161" t="s">
        <v>158</v>
      </c>
      <c r="E1009" s="162" t="s">
        <v>1584</v>
      </c>
      <c r="F1009" s="163" t="s">
        <v>1585</v>
      </c>
      <c r="G1009" s="164" t="s">
        <v>177</v>
      </c>
      <c r="H1009" s="165">
        <v>140</v>
      </c>
      <c r="I1009" s="166"/>
      <c r="J1009" s="167">
        <f>ROUND(I1009*H1009,2)</f>
        <v>0</v>
      </c>
      <c r="K1009" s="163" t="s">
        <v>19</v>
      </c>
      <c r="L1009" s="35"/>
      <c r="M1009" s="168" t="s">
        <v>19</v>
      </c>
      <c r="N1009" s="169" t="s">
        <v>42</v>
      </c>
      <c r="O1009" s="36"/>
      <c r="P1009" s="170">
        <f>O1009*H1009</f>
        <v>0</v>
      </c>
      <c r="Q1009" s="170">
        <v>0</v>
      </c>
      <c r="R1009" s="170">
        <f>Q1009*H1009</f>
        <v>0</v>
      </c>
      <c r="S1009" s="170">
        <v>0</v>
      </c>
      <c r="T1009" s="171">
        <f>S1009*H1009</f>
        <v>0</v>
      </c>
      <c r="AR1009" s="18" t="s">
        <v>255</v>
      </c>
      <c r="AT1009" s="18" t="s">
        <v>158</v>
      </c>
      <c r="AU1009" s="18" t="s">
        <v>174</v>
      </c>
      <c r="AY1009" s="18" t="s">
        <v>156</v>
      </c>
      <c r="BE1009" s="172">
        <f>IF(N1009="základní",J1009,0)</f>
        <v>0</v>
      </c>
      <c r="BF1009" s="172">
        <f>IF(N1009="snížená",J1009,0)</f>
        <v>0</v>
      </c>
      <c r="BG1009" s="172">
        <f>IF(N1009="zákl. přenesená",J1009,0)</f>
        <v>0</v>
      </c>
      <c r="BH1009" s="172">
        <f>IF(N1009="sníž. přenesená",J1009,0)</f>
        <v>0</v>
      </c>
      <c r="BI1009" s="172">
        <f>IF(N1009="nulová",J1009,0)</f>
        <v>0</v>
      </c>
      <c r="BJ1009" s="18" t="s">
        <v>26</v>
      </c>
      <c r="BK1009" s="172">
        <f>ROUND(I1009*H1009,2)</f>
        <v>0</v>
      </c>
      <c r="BL1009" s="18" t="s">
        <v>255</v>
      </c>
      <c r="BM1009" s="18" t="s">
        <v>1586</v>
      </c>
    </row>
    <row r="1010" spans="2:47" s="1" customFormat="1" ht="12">
      <c r="B1010" s="35"/>
      <c r="D1010" s="176" t="s">
        <v>165</v>
      </c>
      <c r="F1010" s="196" t="s">
        <v>1585</v>
      </c>
      <c r="I1010" s="134"/>
      <c r="L1010" s="35"/>
      <c r="M1010" s="64"/>
      <c r="N1010" s="36"/>
      <c r="O1010" s="36"/>
      <c r="P1010" s="36"/>
      <c r="Q1010" s="36"/>
      <c r="R1010" s="36"/>
      <c r="S1010" s="36"/>
      <c r="T1010" s="65"/>
      <c r="AT1010" s="18" t="s">
        <v>165</v>
      </c>
      <c r="AU1010" s="18" t="s">
        <v>174</v>
      </c>
    </row>
    <row r="1011" spans="2:65" s="1" customFormat="1" ht="28.5" customHeight="1">
      <c r="B1011" s="160"/>
      <c r="C1011" s="161" t="s">
        <v>1587</v>
      </c>
      <c r="D1011" s="161" t="s">
        <v>158</v>
      </c>
      <c r="E1011" s="162" t="s">
        <v>1411</v>
      </c>
      <c r="F1011" s="163" t="s">
        <v>1412</v>
      </c>
      <c r="G1011" s="164" t="s">
        <v>177</v>
      </c>
      <c r="H1011" s="165">
        <v>150</v>
      </c>
      <c r="I1011" s="166"/>
      <c r="J1011" s="167">
        <f>ROUND(I1011*H1011,2)</f>
        <v>0</v>
      </c>
      <c r="K1011" s="163" t="s">
        <v>19</v>
      </c>
      <c r="L1011" s="35"/>
      <c r="M1011" s="168" t="s">
        <v>19</v>
      </c>
      <c r="N1011" s="169" t="s">
        <v>42</v>
      </c>
      <c r="O1011" s="36"/>
      <c r="P1011" s="170">
        <f>O1011*H1011</f>
        <v>0</v>
      </c>
      <c r="Q1011" s="170">
        <v>0</v>
      </c>
      <c r="R1011" s="170">
        <f>Q1011*H1011</f>
        <v>0</v>
      </c>
      <c r="S1011" s="170">
        <v>0</v>
      </c>
      <c r="T1011" s="171">
        <f>S1011*H1011</f>
        <v>0</v>
      </c>
      <c r="AR1011" s="18" t="s">
        <v>255</v>
      </c>
      <c r="AT1011" s="18" t="s">
        <v>158</v>
      </c>
      <c r="AU1011" s="18" t="s">
        <v>174</v>
      </c>
      <c r="AY1011" s="18" t="s">
        <v>156</v>
      </c>
      <c r="BE1011" s="172">
        <f>IF(N1011="základní",J1011,0)</f>
        <v>0</v>
      </c>
      <c r="BF1011" s="172">
        <f>IF(N1011="snížená",J1011,0)</f>
        <v>0</v>
      </c>
      <c r="BG1011" s="172">
        <f>IF(N1011="zákl. přenesená",J1011,0)</f>
        <v>0</v>
      </c>
      <c r="BH1011" s="172">
        <f>IF(N1011="sníž. přenesená",J1011,0)</f>
        <v>0</v>
      </c>
      <c r="BI1011" s="172">
        <f>IF(N1011="nulová",J1011,0)</f>
        <v>0</v>
      </c>
      <c r="BJ1011" s="18" t="s">
        <v>26</v>
      </c>
      <c r="BK1011" s="172">
        <f>ROUND(I1011*H1011,2)</f>
        <v>0</v>
      </c>
      <c r="BL1011" s="18" t="s">
        <v>255</v>
      </c>
      <c r="BM1011" s="18" t="s">
        <v>1588</v>
      </c>
    </row>
    <row r="1012" spans="2:47" s="1" customFormat="1" ht="24">
      <c r="B1012" s="35"/>
      <c r="D1012" s="176" t="s">
        <v>165</v>
      </c>
      <c r="F1012" s="196" t="s">
        <v>1412</v>
      </c>
      <c r="I1012" s="134"/>
      <c r="L1012" s="35"/>
      <c r="M1012" s="64"/>
      <c r="N1012" s="36"/>
      <c r="O1012" s="36"/>
      <c r="P1012" s="36"/>
      <c r="Q1012" s="36"/>
      <c r="R1012" s="36"/>
      <c r="S1012" s="36"/>
      <c r="T1012" s="65"/>
      <c r="AT1012" s="18" t="s">
        <v>165</v>
      </c>
      <c r="AU1012" s="18" t="s">
        <v>174</v>
      </c>
    </row>
    <row r="1013" spans="2:65" s="1" customFormat="1" ht="20.25" customHeight="1">
      <c r="B1013" s="160"/>
      <c r="C1013" s="161" t="s">
        <v>1589</v>
      </c>
      <c r="D1013" s="161" t="s">
        <v>158</v>
      </c>
      <c r="E1013" s="162" t="s">
        <v>1590</v>
      </c>
      <c r="F1013" s="163" t="s">
        <v>1591</v>
      </c>
      <c r="G1013" s="164" t="s">
        <v>177</v>
      </c>
      <c r="H1013" s="165">
        <v>140</v>
      </c>
      <c r="I1013" s="166"/>
      <c r="J1013" s="167">
        <f>ROUND(I1013*H1013,2)</f>
        <v>0</v>
      </c>
      <c r="K1013" s="163" t="s">
        <v>19</v>
      </c>
      <c r="L1013" s="35"/>
      <c r="M1013" s="168" t="s">
        <v>19</v>
      </c>
      <c r="N1013" s="169" t="s">
        <v>42</v>
      </c>
      <c r="O1013" s="36"/>
      <c r="P1013" s="170">
        <f>O1013*H1013</f>
        <v>0</v>
      </c>
      <c r="Q1013" s="170">
        <v>0</v>
      </c>
      <c r="R1013" s="170">
        <f>Q1013*H1013</f>
        <v>0</v>
      </c>
      <c r="S1013" s="170">
        <v>0</v>
      </c>
      <c r="T1013" s="171">
        <f>S1013*H1013</f>
        <v>0</v>
      </c>
      <c r="AR1013" s="18" t="s">
        <v>255</v>
      </c>
      <c r="AT1013" s="18" t="s">
        <v>158</v>
      </c>
      <c r="AU1013" s="18" t="s">
        <v>174</v>
      </c>
      <c r="AY1013" s="18" t="s">
        <v>156</v>
      </c>
      <c r="BE1013" s="172">
        <f>IF(N1013="základní",J1013,0)</f>
        <v>0</v>
      </c>
      <c r="BF1013" s="172">
        <f>IF(N1013="snížená",J1013,0)</f>
        <v>0</v>
      </c>
      <c r="BG1013" s="172">
        <f>IF(N1013="zákl. přenesená",J1013,0)</f>
        <v>0</v>
      </c>
      <c r="BH1013" s="172">
        <f>IF(N1013="sníž. přenesená",J1013,0)</f>
        <v>0</v>
      </c>
      <c r="BI1013" s="172">
        <f>IF(N1013="nulová",J1013,0)</f>
        <v>0</v>
      </c>
      <c r="BJ1013" s="18" t="s">
        <v>26</v>
      </c>
      <c r="BK1013" s="172">
        <f>ROUND(I1013*H1013,2)</f>
        <v>0</v>
      </c>
      <c r="BL1013" s="18" t="s">
        <v>255</v>
      </c>
      <c r="BM1013" s="18" t="s">
        <v>1592</v>
      </c>
    </row>
    <row r="1014" spans="2:47" s="1" customFormat="1" ht="12">
      <c r="B1014" s="35"/>
      <c r="D1014" s="176" t="s">
        <v>165</v>
      </c>
      <c r="F1014" s="196" t="s">
        <v>1591</v>
      </c>
      <c r="I1014" s="134"/>
      <c r="L1014" s="35"/>
      <c r="M1014" s="64"/>
      <c r="N1014" s="36"/>
      <c r="O1014" s="36"/>
      <c r="P1014" s="36"/>
      <c r="Q1014" s="36"/>
      <c r="R1014" s="36"/>
      <c r="S1014" s="36"/>
      <c r="T1014" s="65"/>
      <c r="AT1014" s="18" t="s">
        <v>165</v>
      </c>
      <c r="AU1014" s="18" t="s">
        <v>174</v>
      </c>
    </row>
    <row r="1015" spans="2:65" s="1" customFormat="1" ht="20.25" customHeight="1">
      <c r="B1015" s="160"/>
      <c r="C1015" s="161" t="s">
        <v>1593</v>
      </c>
      <c r="D1015" s="161" t="s">
        <v>158</v>
      </c>
      <c r="E1015" s="162" t="s">
        <v>1594</v>
      </c>
      <c r="F1015" s="163" t="s">
        <v>1595</v>
      </c>
      <c r="G1015" s="164" t="s">
        <v>177</v>
      </c>
      <c r="H1015" s="165">
        <v>140</v>
      </c>
      <c r="I1015" s="166"/>
      <c r="J1015" s="167">
        <f>ROUND(I1015*H1015,2)</f>
        <v>0</v>
      </c>
      <c r="K1015" s="163" t="s">
        <v>19</v>
      </c>
      <c r="L1015" s="35"/>
      <c r="M1015" s="168" t="s">
        <v>19</v>
      </c>
      <c r="N1015" s="169" t="s">
        <v>42</v>
      </c>
      <c r="O1015" s="36"/>
      <c r="P1015" s="170">
        <f>O1015*H1015</f>
        <v>0</v>
      </c>
      <c r="Q1015" s="170">
        <v>0</v>
      </c>
      <c r="R1015" s="170">
        <f>Q1015*H1015</f>
        <v>0</v>
      </c>
      <c r="S1015" s="170">
        <v>0</v>
      </c>
      <c r="T1015" s="171">
        <f>S1015*H1015</f>
        <v>0</v>
      </c>
      <c r="AR1015" s="18" t="s">
        <v>255</v>
      </c>
      <c r="AT1015" s="18" t="s">
        <v>158</v>
      </c>
      <c r="AU1015" s="18" t="s">
        <v>174</v>
      </c>
      <c r="AY1015" s="18" t="s">
        <v>156</v>
      </c>
      <c r="BE1015" s="172">
        <f>IF(N1015="základní",J1015,0)</f>
        <v>0</v>
      </c>
      <c r="BF1015" s="172">
        <f>IF(N1015="snížená",J1015,0)</f>
        <v>0</v>
      </c>
      <c r="BG1015" s="172">
        <f>IF(N1015="zákl. přenesená",J1015,0)</f>
        <v>0</v>
      </c>
      <c r="BH1015" s="172">
        <f>IF(N1015="sníž. přenesená",J1015,0)</f>
        <v>0</v>
      </c>
      <c r="BI1015" s="172">
        <f>IF(N1015="nulová",J1015,0)</f>
        <v>0</v>
      </c>
      <c r="BJ1015" s="18" t="s">
        <v>26</v>
      </c>
      <c r="BK1015" s="172">
        <f>ROUND(I1015*H1015,2)</f>
        <v>0</v>
      </c>
      <c r="BL1015" s="18" t="s">
        <v>255</v>
      </c>
      <c r="BM1015" s="18" t="s">
        <v>1596</v>
      </c>
    </row>
    <row r="1016" spans="2:47" s="1" customFormat="1" ht="12">
      <c r="B1016" s="35"/>
      <c r="D1016" s="176" t="s">
        <v>165</v>
      </c>
      <c r="F1016" s="196" t="s">
        <v>1595</v>
      </c>
      <c r="I1016" s="134"/>
      <c r="L1016" s="35"/>
      <c r="M1016" s="64"/>
      <c r="N1016" s="36"/>
      <c r="O1016" s="36"/>
      <c r="P1016" s="36"/>
      <c r="Q1016" s="36"/>
      <c r="R1016" s="36"/>
      <c r="S1016" s="36"/>
      <c r="T1016" s="65"/>
      <c r="AT1016" s="18" t="s">
        <v>165</v>
      </c>
      <c r="AU1016" s="18" t="s">
        <v>174</v>
      </c>
    </row>
    <row r="1017" spans="2:65" s="1" customFormat="1" ht="20.25" customHeight="1">
      <c r="B1017" s="160"/>
      <c r="C1017" s="161" t="s">
        <v>1597</v>
      </c>
      <c r="D1017" s="161" t="s">
        <v>158</v>
      </c>
      <c r="E1017" s="162" t="s">
        <v>1598</v>
      </c>
      <c r="F1017" s="163" t="s">
        <v>1599</v>
      </c>
      <c r="G1017" s="164" t="s">
        <v>177</v>
      </c>
      <c r="H1017" s="165">
        <v>140</v>
      </c>
      <c r="I1017" s="166"/>
      <c r="J1017" s="167">
        <f>ROUND(I1017*H1017,2)</f>
        <v>0</v>
      </c>
      <c r="K1017" s="163" t="s">
        <v>19</v>
      </c>
      <c r="L1017" s="35"/>
      <c r="M1017" s="168" t="s">
        <v>19</v>
      </c>
      <c r="N1017" s="169" t="s">
        <v>42</v>
      </c>
      <c r="O1017" s="36"/>
      <c r="P1017" s="170">
        <f>O1017*H1017</f>
        <v>0</v>
      </c>
      <c r="Q1017" s="170">
        <v>0</v>
      </c>
      <c r="R1017" s="170">
        <f>Q1017*H1017</f>
        <v>0</v>
      </c>
      <c r="S1017" s="170">
        <v>0</v>
      </c>
      <c r="T1017" s="171">
        <f>S1017*H1017</f>
        <v>0</v>
      </c>
      <c r="AR1017" s="18" t="s">
        <v>255</v>
      </c>
      <c r="AT1017" s="18" t="s">
        <v>158</v>
      </c>
      <c r="AU1017" s="18" t="s">
        <v>174</v>
      </c>
      <c r="AY1017" s="18" t="s">
        <v>156</v>
      </c>
      <c r="BE1017" s="172">
        <f>IF(N1017="základní",J1017,0)</f>
        <v>0</v>
      </c>
      <c r="BF1017" s="172">
        <f>IF(N1017="snížená",J1017,0)</f>
        <v>0</v>
      </c>
      <c r="BG1017" s="172">
        <f>IF(N1017="zákl. přenesená",J1017,0)</f>
        <v>0</v>
      </c>
      <c r="BH1017" s="172">
        <f>IF(N1017="sníž. přenesená",J1017,0)</f>
        <v>0</v>
      </c>
      <c r="BI1017" s="172">
        <f>IF(N1017="nulová",J1017,0)</f>
        <v>0</v>
      </c>
      <c r="BJ1017" s="18" t="s">
        <v>26</v>
      </c>
      <c r="BK1017" s="172">
        <f>ROUND(I1017*H1017,2)</f>
        <v>0</v>
      </c>
      <c r="BL1017" s="18" t="s">
        <v>255</v>
      </c>
      <c r="BM1017" s="18" t="s">
        <v>1600</v>
      </c>
    </row>
    <row r="1018" spans="2:47" s="1" customFormat="1" ht="12">
      <c r="B1018" s="35"/>
      <c r="D1018" s="176" t="s">
        <v>165</v>
      </c>
      <c r="F1018" s="196" t="s">
        <v>1599</v>
      </c>
      <c r="I1018" s="134"/>
      <c r="L1018" s="35"/>
      <c r="M1018" s="64"/>
      <c r="N1018" s="36"/>
      <c r="O1018" s="36"/>
      <c r="P1018" s="36"/>
      <c r="Q1018" s="36"/>
      <c r="R1018" s="36"/>
      <c r="S1018" s="36"/>
      <c r="T1018" s="65"/>
      <c r="AT1018" s="18" t="s">
        <v>165</v>
      </c>
      <c r="AU1018" s="18" t="s">
        <v>174</v>
      </c>
    </row>
    <row r="1019" spans="2:65" s="1" customFormat="1" ht="20.25" customHeight="1">
      <c r="B1019" s="160"/>
      <c r="C1019" s="161" t="s">
        <v>1601</v>
      </c>
      <c r="D1019" s="161" t="s">
        <v>158</v>
      </c>
      <c r="E1019" s="162" t="s">
        <v>1602</v>
      </c>
      <c r="F1019" s="163" t="s">
        <v>1603</v>
      </c>
      <c r="G1019" s="164" t="s">
        <v>356</v>
      </c>
      <c r="H1019" s="165">
        <v>4</v>
      </c>
      <c r="I1019" s="166"/>
      <c r="J1019" s="167">
        <f>ROUND(I1019*H1019,2)</f>
        <v>0</v>
      </c>
      <c r="K1019" s="163" t="s">
        <v>19</v>
      </c>
      <c r="L1019" s="35"/>
      <c r="M1019" s="168" t="s">
        <v>19</v>
      </c>
      <c r="N1019" s="169" t="s">
        <v>42</v>
      </c>
      <c r="O1019" s="36"/>
      <c r="P1019" s="170">
        <f>O1019*H1019</f>
        <v>0</v>
      </c>
      <c r="Q1019" s="170">
        <v>0</v>
      </c>
      <c r="R1019" s="170">
        <f>Q1019*H1019</f>
        <v>0</v>
      </c>
      <c r="S1019" s="170">
        <v>0</v>
      </c>
      <c r="T1019" s="171">
        <f>S1019*H1019</f>
        <v>0</v>
      </c>
      <c r="AR1019" s="18" t="s">
        <v>255</v>
      </c>
      <c r="AT1019" s="18" t="s">
        <v>158</v>
      </c>
      <c r="AU1019" s="18" t="s">
        <v>174</v>
      </c>
      <c r="AY1019" s="18" t="s">
        <v>156</v>
      </c>
      <c r="BE1019" s="172">
        <f>IF(N1019="základní",J1019,0)</f>
        <v>0</v>
      </c>
      <c r="BF1019" s="172">
        <f>IF(N1019="snížená",J1019,0)</f>
        <v>0</v>
      </c>
      <c r="BG1019" s="172">
        <f>IF(N1019="zákl. přenesená",J1019,0)</f>
        <v>0</v>
      </c>
      <c r="BH1019" s="172">
        <f>IF(N1019="sníž. přenesená",J1019,0)</f>
        <v>0</v>
      </c>
      <c r="BI1019" s="172">
        <f>IF(N1019="nulová",J1019,0)</f>
        <v>0</v>
      </c>
      <c r="BJ1019" s="18" t="s">
        <v>26</v>
      </c>
      <c r="BK1019" s="172">
        <f>ROUND(I1019*H1019,2)</f>
        <v>0</v>
      </c>
      <c r="BL1019" s="18" t="s">
        <v>255</v>
      </c>
      <c r="BM1019" s="18" t="s">
        <v>1604</v>
      </c>
    </row>
    <row r="1020" spans="2:47" s="1" customFormat="1" ht="12">
      <c r="B1020" s="35"/>
      <c r="D1020" s="176" t="s">
        <v>165</v>
      </c>
      <c r="F1020" s="196" t="s">
        <v>1603</v>
      </c>
      <c r="I1020" s="134"/>
      <c r="L1020" s="35"/>
      <c r="M1020" s="64"/>
      <c r="N1020" s="36"/>
      <c r="O1020" s="36"/>
      <c r="P1020" s="36"/>
      <c r="Q1020" s="36"/>
      <c r="R1020" s="36"/>
      <c r="S1020" s="36"/>
      <c r="T1020" s="65"/>
      <c r="AT1020" s="18" t="s">
        <v>165</v>
      </c>
      <c r="AU1020" s="18" t="s">
        <v>174</v>
      </c>
    </row>
    <row r="1021" spans="2:65" s="1" customFormat="1" ht="20.25" customHeight="1">
      <c r="B1021" s="160"/>
      <c r="C1021" s="161" t="s">
        <v>1605</v>
      </c>
      <c r="D1021" s="161" t="s">
        <v>158</v>
      </c>
      <c r="E1021" s="162" t="s">
        <v>1606</v>
      </c>
      <c r="F1021" s="163" t="s">
        <v>1607</v>
      </c>
      <c r="G1021" s="164" t="s">
        <v>177</v>
      </c>
      <c r="H1021" s="165">
        <v>169</v>
      </c>
      <c r="I1021" s="166"/>
      <c r="J1021" s="167">
        <f>ROUND(I1021*H1021,2)</f>
        <v>0</v>
      </c>
      <c r="K1021" s="163" t="s">
        <v>19</v>
      </c>
      <c r="L1021" s="35"/>
      <c r="M1021" s="168" t="s">
        <v>19</v>
      </c>
      <c r="N1021" s="169" t="s">
        <v>42</v>
      </c>
      <c r="O1021" s="36"/>
      <c r="P1021" s="170">
        <f>O1021*H1021</f>
        <v>0</v>
      </c>
      <c r="Q1021" s="170">
        <v>0</v>
      </c>
      <c r="R1021" s="170">
        <f>Q1021*H1021</f>
        <v>0</v>
      </c>
      <c r="S1021" s="170">
        <v>0</v>
      </c>
      <c r="T1021" s="171">
        <f>S1021*H1021</f>
        <v>0</v>
      </c>
      <c r="AR1021" s="18" t="s">
        <v>255</v>
      </c>
      <c r="AT1021" s="18" t="s">
        <v>158</v>
      </c>
      <c r="AU1021" s="18" t="s">
        <v>174</v>
      </c>
      <c r="AY1021" s="18" t="s">
        <v>156</v>
      </c>
      <c r="BE1021" s="172">
        <f>IF(N1021="základní",J1021,0)</f>
        <v>0</v>
      </c>
      <c r="BF1021" s="172">
        <f>IF(N1021="snížená",J1021,0)</f>
        <v>0</v>
      </c>
      <c r="BG1021" s="172">
        <f>IF(N1021="zákl. přenesená",J1021,0)</f>
        <v>0</v>
      </c>
      <c r="BH1021" s="172">
        <f>IF(N1021="sníž. přenesená",J1021,0)</f>
        <v>0</v>
      </c>
      <c r="BI1021" s="172">
        <f>IF(N1021="nulová",J1021,0)</f>
        <v>0</v>
      </c>
      <c r="BJ1021" s="18" t="s">
        <v>26</v>
      </c>
      <c r="BK1021" s="172">
        <f>ROUND(I1021*H1021,2)</f>
        <v>0</v>
      </c>
      <c r="BL1021" s="18" t="s">
        <v>255</v>
      </c>
      <c r="BM1021" s="18" t="s">
        <v>1608</v>
      </c>
    </row>
    <row r="1022" spans="2:47" s="1" customFormat="1" ht="12">
      <c r="B1022" s="35"/>
      <c r="D1022" s="176" t="s">
        <v>165</v>
      </c>
      <c r="F1022" s="196" t="s">
        <v>1607</v>
      </c>
      <c r="I1022" s="134"/>
      <c r="L1022" s="35"/>
      <c r="M1022" s="64"/>
      <c r="N1022" s="36"/>
      <c r="O1022" s="36"/>
      <c r="P1022" s="36"/>
      <c r="Q1022" s="36"/>
      <c r="R1022" s="36"/>
      <c r="S1022" s="36"/>
      <c r="T1022" s="65"/>
      <c r="AT1022" s="18" t="s">
        <v>165</v>
      </c>
      <c r="AU1022" s="18" t="s">
        <v>174</v>
      </c>
    </row>
    <row r="1023" spans="2:65" s="1" customFormat="1" ht="20.25" customHeight="1">
      <c r="B1023" s="160"/>
      <c r="C1023" s="161" t="s">
        <v>1609</v>
      </c>
      <c r="D1023" s="161" t="s">
        <v>158</v>
      </c>
      <c r="E1023" s="162" t="s">
        <v>1610</v>
      </c>
      <c r="F1023" s="163" t="s">
        <v>1611</v>
      </c>
      <c r="G1023" s="164" t="s">
        <v>177</v>
      </c>
      <c r="H1023" s="165">
        <v>36</v>
      </c>
      <c r="I1023" s="166"/>
      <c r="J1023" s="167">
        <f>ROUND(I1023*H1023,2)</f>
        <v>0</v>
      </c>
      <c r="K1023" s="163" t="s">
        <v>19</v>
      </c>
      <c r="L1023" s="35"/>
      <c r="M1023" s="168" t="s">
        <v>19</v>
      </c>
      <c r="N1023" s="169" t="s">
        <v>42</v>
      </c>
      <c r="O1023" s="36"/>
      <c r="P1023" s="170">
        <f>O1023*H1023</f>
        <v>0</v>
      </c>
      <c r="Q1023" s="170">
        <v>0</v>
      </c>
      <c r="R1023" s="170">
        <f>Q1023*H1023</f>
        <v>0</v>
      </c>
      <c r="S1023" s="170">
        <v>0</v>
      </c>
      <c r="T1023" s="171">
        <f>S1023*H1023</f>
        <v>0</v>
      </c>
      <c r="AR1023" s="18" t="s">
        <v>255</v>
      </c>
      <c r="AT1023" s="18" t="s">
        <v>158</v>
      </c>
      <c r="AU1023" s="18" t="s">
        <v>174</v>
      </c>
      <c r="AY1023" s="18" t="s">
        <v>156</v>
      </c>
      <c r="BE1023" s="172">
        <f>IF(N1023="základní",J1023,0)</f>
        <v>0</v>
      </c>
      <c r="BF1023" s="172">
        <f>IF(N1023="snížená",J1023,0)</f>
        <v>0</v>
      </c>
      <c r="BG1023" s="172">
        <f>IF(N1023="zákl. přenesená",J1023,0)</f>
        <v>0</v>
      </c>
      <c r="BH1023" s="172">
        <f>IF(N1023="sníž. přenesená",J1023,0)</f>
        <v>0</v>
      </c>
      <c r="BI1023" s="172">
        <f>IF(N1023="nulová",J1023,0)</f>
        <v>0</v>
      </c>
      <c r="BJ1023" s="18" t="s">
        <v>26</v>
      </c>
      <c r="BK1023" s="172">
        <f>ROUND(I1023*H1023,2)</f>
        <v>0</v>
      </c>
      <c r="BL1023" s="18" t="s">
        <v>255</v>
      </c>
      <c r="BM1023" s="18" t="s">
        <v>1612</v>
      </c>
    </row>
    <row r="1024" spans="2:47" s="1" customFormat="1" ht="12">
      <c r="B1024" s="35"/>
      <c r="D1024" s="176" t="s">
        <v>165</v>
      </c>
      <c r="F1024" s="196" t="s">
        <v>1611</v>
      </c>
      <c r="I1024" s="134"/>
      <c r="L1024" s="35"/>
      <c r="M1024" s="64"/>
      <c r="N1024" s="36"/>
      <c r="O1024" s="36"/>
      <c r="P1024" s="36"/>
      <c r="Q1024" s="36"/>
      <c r="R1024" s="36"/>
      <c r="S1024" s="36"/>
      <c r="T1024" s="65"/>
      <c r="AT1024" s="18" t="s">
        <v>165</v>
      </c>
      <c r="AU1024" s="18" t="s">
        <v>174</v>
      </c>
    </row>
    <row r="1025" spans="2:65" s="1" customFormat="1" ht="20.25" customHeight="1">
      <c r="B1025" s="160"/>
      <c r="C1025" s="161" t="s">
        <v>1613</v>
      </c>
      <c r="D1025" s="161" t="s">
        <v>158</v>
      </c>
      <c r="E1025" s="162" t="s">
        <v>1614</v>
      </c>
      <c r="F1025" s="163" t="s">
        <v>1615</v>
      </c>
      <c r="G1025" s="164" t="s">
        <v>177</v>
      </c>
      <c r="H1025" s="165">
        <v>62</v>
      </c>
      <c r="I1025" s="166"/>
      <c r="J1025" s="167">
        <f>ROUND(I1025*H1025,2)</f>
        <v>0</v>
      </c>
      <c r="K1025" s="163" t="s">
        <v>19</v>
      </c>
      <c r="L1025" s="35"/>
      <c r="M1025" s="168" t="s">
        <v>19</v>
      </c>
      <c r="N1025" s="169" t="s">
        <v>42</v>
      </c>
      <c r="O1025" s="36"/>
      <c r="P1025" s="170">
        <f>O1025*H1025</f>
        <v>0</v>
      </c>
      <c r="Q1025" s="170">
        <v>0</v>
      </c>
      <c r="R1025" s="170">
        <f>Q1025*H1025</f>
        <v>0</v>
      </c>
      <c r="S1025" s="170">
        <v>0</v>
      </c>
      <c r="T1025" s="171">
        <f>S1025*H1025</f>
        <v>0</v>
      </c>
      <c r="AR1025" s="18" t="s">
        <v>255</v>
      </c>
      <c r="AT1025" s="18" t="s">
        <v>158</v>
      </c>
      <c r="AU1025" s="18" t="s">
        <v>174</v>
      </c>
      <c r="AY1025" s="18" t="s">
        <v>156</v>
      </c>
      <c r="BE1025" s="172">
        <f>IF(N1025="základní",J1025,0)</f>
        <v>0</v>
      </c>
      <c r="BF1025" s="172">
        <f>IF(N1025="snížená",J1025,0)</f>
        <v>0</v>
      </c>
      <c r="BG1025" s="172">
        <f>IF(N1025="zákl. přenesená",J1025,0)</f>
        <v>0</v>
      </c>
      <c r="BH1025" s="172">
        <f>IF(N1025="sníž. přenesená",J1025,0)</f>
        <v>0</v>
      </c>
      <c r="BI1025" s="172">
        <f>IF(N1025="nulová",J1025,0)</f>
        <v>0</v>
      </c>
      <c r="BJ1025" s="18" t="s">
        <v>26</v>
      </c>
      <c r="BK1025" s="172">
        <f>ROUND(I1025*H1025,2)</f>
        <v>0</v>
      </c>
      <c r="BL1025" s="18" t="s">
        <v>255</v>
      </c>
      <c r="BM1025" s="18" t="s">
        <v>1616</v>
      </c>
    </row>
    <row r="1026" spans="2:47" s="1" customFormat="1" ht="12">
      <c r="B1026" s="35"/>
      <c r="D1026" s="176" t="s">
        <v>165</v>
      </c>
      <c r="F1026" s="196" t="s">
        <v>1615</v>
      </c>
      <c r="I1026" s="134"/>
      <c r="L1026" s="35"/>
      <c r="M1026" s="64"/>
      <c r="N1026" s="36"/>
      <c r="O1026" s="36"/>
      <c r="P1026" s="36"/>
      <c r="Q1026" s="36"/>
      <c r="R1026" s="36"/>
      <c r="S1026" s="36"/>
      <c r="T1026" s="65"/>
      <c r="AT1026" s="18" t="s">
        <v>165</v>
      </c>
      <c r="AU1026" s="18" t="s">
        <v>174</v>
      </c>
    </row>
    <row r="1027" spans="2:65" s="1" customFormat="1" ht="20.25" customHeight="1">
      <c r="B1027" s="160"/>
      <c r="C1027" s="161" t="s">
        <v>1617</v>
      </c>
      <c r="D1027" s="161" t="s">
        <v>158</v>
      </c>
      <c r="E1027" s="162" t="s">
        <v>1618</v>
      </c>
      <c r="F1027" s="163" t="s">
        <v>1619</v>
      </c>
      <c r="G1027" s="164" t="s">
        <v>177</v>
      </c>
      <c r="H1027" s="165">
        <v>20</v>
      </c>
      <c r="I1027" s="166"/>
      <c r="J1027" s="167">
        <f>ROUND(I1027*H1027,2)</f>
        <v>0</v>
      </c>
      <c r="K1027" s="163" t="s">
        <v>19</v>
      </c>
      <c r="L1027" s="35"/>
      <c r="M1027" s="168" t="s">
        <v>19</v>
      </c>
      <c r="N1027" s="169" t="s">
        <v>42</v>
      </c>
      <c r="O1027" s="36"/>
      <c r="P1027" s="170">
        <f>O1027*H1027</f>
        <v>0</v>
      </c>
      <c r="Q1027" s="170">
        <v>0</v>
      </c>
      <c r="R1027" s="170">
        <f>Q1027*H1027</f>
        <v>0</v>
      </c>
      <c r="S1027" s="170">
        <v>0</v>
      </c>
      <c r="T1027" s="171">
        <f>S1027*H1027</f>
        <v>0</v>
      </c>
      <c r="AR1027" s="18" t="s">
        <v>255</v>
      </c>
      <c r="AT1027" s="18" t="s">
        <v>158</v>
      </c>
      <c r="AU1027" s="18" t="s">
        <v>174</v>
      </c>
      <c r="AY1027" s="18" t="s">
        <v>156</v>
      </c>
      <c r="BE1027" s="172">
        <f>IF(N1027="základní",J1027,0)</f>
        <v>0</v>
      </c>
      <c r="BF1027" s="172">
        <f>IF(N1027="snížená",J1027,0)</f>
        <v>0</v>
      </c>
      <c r="BG1027" s="172">
        <f>IF(N1027="zákl. přenesená",J1027,0)</f>
        <v>0</v>
      </c>
      <c r="BH1027" s="172">
        <f>IF(N1027="sníž. přenesená",J1027,0)</f>
        <v>0</v>
      </c>
      <c r="BI1027" s="172">
        <f>IF(N1027="nulová",J1027,0)</f>
        <v>0</v>
      </c>
      <c r="BJ1027" s="18" t="s">
        <v>26</v>
      </c>
      <c r="BK1027" s="172">
        <f>ROUND(I1027*H1027,2)</f>
        <v>0</v>
      </c>
      <c r="BL1027" s="18" t="s">
        <v>255</v>
      </c>
      <c r="BM1027" s="18" t="s">
        <v>1620</v>
      </c>
    </row>
    <row r="1028" spans="2:47" s="1" customFormat="1" ht="12">
      <c r="B1028" s="35"/>
      <c r="D1028" s="176" t="s">
        <v>165</v>
      </c>
      <c r="F1028" s="196" t="s">
        <v>1619</v>
      </c>
      <c r="I1028" s="134"/>
      <c r="L1028" s="35"/>
      <c r="M1028" s="64"/>
      <c r="N1028" s="36"/>
      <c r="O1028" s="36"/>
      <c r="P1028" s="36"/>
      <c r="Q1028" s="36"/>
      <c r="R1028" s="36"/>
      <c r="S1028" s="36"/>
      <c r="T1028" s="65"/>
      <c r="AT1028" s="18" t="s">
        <v>165</v>
      </c>
      <c r="AU1028" s="18" t="s">
        <v>174</v>
      </c>
    </row>
    <row r="1029" spans="2:65" s="1" customFormat="1" ht="20.25" customHeight="1">
      <c r="B1029" s="160"/>
      <c r="C1029" s="161" t="s">
        <v>1621</v>
      </c>
      <c r="D1029" s="161" t="s">
        <v>158</v>
      </c>
      <c r="E1029" s="162" t="s">
        <v>1622</v>
      </c>
      <c r="F1029" s="163" t="s">
        <v>1623</v>
      </c>
      <c r="G1029" s="164" t="s">
        <v>177</v>
      </c>
      <c r="H1029" s="165">
        <v>140</v>
      </c>
      <c r="I1029" s="166"/>
      <c r="J1029" s="167">
        <f>ROUND(I1029*H1029,2)</f>
        <v>0</v>
      </c>
      <c r="K1029" s="163" t="s">
        <v>19</v>
      </c>
      <c r="L1029" s="35"/>
      <c r="M1029" s="168" t="s">
        <v>19</v>
      </c>
      <c r="N1029" s="169" t="s">
        <v>42</v>
      </c>
      <c r="O1029" s="36"/>
      <c r="P1029" s="170">
        <f>O1029*H1029</f>
        <v>0</v>
      </c>
      <c r="Q1029" s="170">
        <v>0</v>
      </c>
      <c r="R1029" s="170">
        <f>Q1029*H1029</f>
        <v>0</v>
      </c>
      <c r="S1029" s="170">
        <v>0</v>
      </c>
      <c r="T1029" s="171">
        <f>S1029*H1029</f>
        <v>0</v>
      </c>
      <c r="AR1029" s="18" t="s">
        <v>255</v>
      </c>
      <c r="AT1029" s="18" t="s">
        <v>158</v>
      </c>
      <c r="AU1029" s="18" t="s">
        <v>174</v>
      </c>
      <c r="AY1029" s="18" t="s">
        <v>156</v>
      </c>
      <c r="BE1029" s="172">
        <f>IF(N1029="základní",J1029,0)</f>
        <v>0</v>
      </c>
      <c r="BF1029" s="172">
        <f>IF(N1029="snížená",J1029,0)</f>
        <v>0</v>
      </c>
      <c r="BG1029" s="172">
        <f>IF(N1029="zákl. přenesená",J1029,0)</f>
        <v>0</v>
      </c>
      <c r="BH1029" s="172">
        <f>IF(N1029="sníž. přenesená",J1029,0)</f>
        <v>0</v>
      </c>
      <c r="BI1029" s="172">
        <f>IF(N1029="nulová",J1029,0)</f>
        <v>0</v>
      </c>
      <c r="BJ1029" s="18" t="s">
        <v>26</v>
      </c>
      <c r="BK1029" s="172">
        <f>ROUND(I1029*H1029,2)</f>
        <v>0</v>
      </c>
      <c r="BL1029" s="18" t="s">
        <v>255</v>
      </c>
      <c r="BM1029" s="18" t="s">
        <v>1624</v>
      </c>
    </row>
    <row r="1030" spans="2:47" s="1" customFormat="1" ht="12">
      <c r="B1030" s="35"/>
      <c r="D1030" s="176" t="s">
        <v>165</v>
      </c>
      <c r="F1030" s="196" t="s">
        <v>1623</v>
      </c>
      <c r="I1030" s="134"/>
      <c r="L1030" s="35"/>
      <c r="M1030" s="64"/>
      <c r="N1030" s="36"/>
      <c r="O1030" s="36"/>
      <c r="P1030" s="36"/>
      <c r="Q1030" s="36"/>
      <c r="R1030" s="36"/>
      <c r="S1030" s="36"/>
      <c r="T1030" s="65"/>
      <c r="AT1030" s="18" t="s">
        <v>165</v>
      </c>
      <c r="AU1030" s="18" t="s">
        <v>174</v>
      </c>
    </row>
    <row r="1031" spans="2:65" s="1" customFormat="1" ht="20.25" customHeight="1">
      <c r="B1031" s="160"/>
      <c r="C1031" s="161" t="s">
        <v>1625</v>
      </c>
      <c r="D1031" s="161" t="s">
        <v>158</v>
      </c>
      <c r="E1031" s="162" t="s">
        <v>1626</v>
      </c>
      <c r="F1031" s="163" t="s">
        <v>1627</v>
      </c>
      <c r="G1031" s="164" t="s">
        <v>177</v>
      </c>
      <c r="H1031" s="165">
        <v>169</v>
      </c>
      <c r="I1031" s="166"/>
      <c r="J1031" s="167">
        <f>ROUND(I1031*H1031,2)</f>
        <v>0</v>
      </c>
      <c r="K1031" s="163" t="s">
        <v>19</v>
      </c>
      <c r="L1031" s="35"/>
      <c r="M1031" s="168" t="s">
        <v>19</v>
      </c>
      <c r="N1031" s="169" t="s">
        <v>42</v>
      </c>
      <c r="O1031" s="36"/>
      <c r="P1031" s="170">
        <f>O1031*H1031</f>
        <v>0</v>
      </c>
      <c r="Q1031" s="170">
        <v>0</v>
      </c>
      <c r="R1031" s="170">
        <f>Q1031*H1031</f>
        <v>0</v>
      </c>
      <c r="S1031" s="170">
        <v>0</v>
      </c>
      <c r="T1031" s="171">
        <f>S1031*H1031</f>
        <v>0</v>
      </c>
      <c r="AR1031" s="18" t="s">
        <v>255</v>
      </c>
      <c r="AT1031" s="18" t="s">
        <v>158</v>
      </c>
      <c r="AU1031" s="18" t="s">
        <v>174</v>
      </c>
      <c r="AY1031" s="18" t="s">
        <v>156</v>
      </c>
      <c r="BE1031" s="172">
        <f>IF(N1031="základní",J1031,0)</f>
        <v>0</v>
      </c>
      <c r="BF1031" s="172">
        <f>IF(N1031="snížená",J1031,0)</f>
        <v>0</v>
      </c>
      <c r="BG1031" s="172">
        <f>IF(N1031="zákl. přenesená",J1031,0)</f>
        <v>0</v>
      </c>
      <c r="BH1031" s="172">
        <f>IF(N1031="sníž. přenesená",J1031,0)</f>
        <v>0</v>
      </c>
      <c r="BI1031" s="172">
        <f>IF(N1031="nulová",J1031,0)</f>
        <v>0</v>
      </c>
      <c r="BJ1031" s="18" t="s">
        <v>26</v>
      </c>
      <c r="BK1031" s="172">
        <f>ROUND(I1031*H1031,2)</f>
        <v>0</v>
      </c>
      <c r="BL1031" s="18" t="s">
        <v>255</v>
      </c>
      <c r="BM1031" s="18" t="s">
        <v>1628</v>
      </c>
    </row>
    <row r="1032" spans="2:47" s="1" customFormat="1" ht="12">
      <c r="B1032" s="35"/>
      <c r="D1032" s="176" t="s">
        <v>165</v>
      </c>
      <c r="F1032" s="196" t="s">
        <v>1627</v>
      </c>
      <c r="I1032" s="134"/>
      <c r="L1032" s="35"/>
      <c r="M1032" s="64"/>
      <c r="N1032" s="36"/>
      <c r="O1032" s="36"/>
      <c r="P1032" s="36"/>
      <c r="Q1032" s="36"/>
      <c r="R1032" s="36"/>
      <c r="S1032" s="36"/>
      <c r="T1032" s="65"/>
      <c r="AT1032" s="18" t="s">
        <v>165</v>
      </c>
      <c r="AU1032" s="18" t="s">
        <v>174</v>
      </c>
    </row>
    <row r="1033" spans="2:65" s="1" customFormat="1" ht="20.25" customHeight="1">
      <c r="B1033" s="160"/>
      <c r="C1033" s="161" t="s">
        <v>1629</v>
      </c>
      <c r="D1033" s="161" t="s">
        <v>158</v>
      </c>
      <c r="E1033" s="162" t="s">
        <v>1630</v>
      </c>
      <c r="F1033" s="163" t="s">
        <v>1631</v>
      </c>
      <c r="G1033" s="164" t="s">
        <v>177</v>
      </c>
      <c r="H1033" s="165">
        <v>36</v>
      </c>
      <c r="I1033" s="166"/>
      <c r="J1033" s="167">
        <f>ROUND(I1033*H1033,2)</f>
        <v>0</v>
      </c>
      <c r="K1033" s="163" t="s">
        <v>19</v>
      </c>
      <c r="L1033" s="35"/>
      <c r="M1033" s="168" t="s">
        <v>19</v>
      </c>
      <c r="N1033" s="169" t="s">
        <v>42</v>
      </c>
      <c r="O1033" s="36"/>
      <c r="P1033" s="170">
        <f>O1033*H1033</f>
        <v>0</v>
      </c>
      <c r="Q1033" s="170">
        <v>0</v>
      </c>
      <c r="R1033" s="170">
        <f>Q1033*H1033</f>
        <v>0</v>
      </c>
      <c r="S1033" s="170">
        <v>0</v>
      </c>
      <c r="T1033" s="171">
        <f>S1033*H1033</f>
        <v>0</v>
      </c>
      <c r="AR1033" s="18" t="s">
        <v>255</v>
      </c>
      <c r="AT1033" s="18" t="s">
        <v>158</v>
      </c>
      <c r="AU1033" s="18" t="s">
        <v>174</v>
      </c>
      <c r="AY1033" s="18" t="s">
        <v>156</v>
      </c>
      <c r="BE1033" s="172">
        <f>IF(N1033="základní",J1033,0)</f>
        <v>0</v>
      </c>
      <c r="BF1033" s="172">
        <f>IF(N1033="snížená",J1033,0)</f>
        <v>0</v>
      </c>
      <c r="BG1033" s="172">
        <f>IF(N1033="zákl. přenesená",J1033,0)</f>
        <v>0</v>
      </c>
      <c r="BH1033" s="172">
        <f>IF(N1033="sníž. přenesená",J1033,0)</f>
        <v>0</v>
      </c>
      <c r="BI1033" s="172">
        <f>IF(N1033="nulová",J1033,0)</f>
        <v>0</v>
      </c>
      <c r="BJ1033" s="18" t="s">
        <v>26</v>
      </c>
      <c r="BK1033" s="172">
        <f>ROUND(I1033*H1033,2)</f>
        <v>0</v>
      </c>
      <c r="BL1033" s="18" t="s">
        <v>255</v>
      </c>
      <c r="BM1033" s="18" t="s">
        <v>1632</v>
      </c>
    </row>
    <row r="1034" spans="2:47" s="1" customFormat="1" ht="12">
      <c r="B1034" s="35"/>
      <c r="D1034" s="176" t="s">
        <v>165</v>
      </c>
      <c r="F1034" s="196" t="s">
        <v>1631</v>
      </c>
      <c r="I1034" s="134"/>
      <c r="L1034" s="35"/>
      <c r="M1034" s="64"/>
      <c r="N1034" s="36"/>
      <c r="O1034" s="36"/>
      <c r="P1034" s="36"/>
      <c r="Q1034" s="36"/>
      <c r="R1034" s="36"/>
      <c r="S1034" s="36"/>
      <c r="T1034" s="65"/>
      <c r="AT1034" s="18" t="s">
        <v>165</v>
      </c>
      <c r="AU1034" s="18" t="s">
        <v>174</v>
      </c>
    </row>
    <row r="1035" spans="2:65" s="1" customFormat="1" ht="20.25" customHeight="1">
      <c r="B1035" s="160"/>
      <c r="C1035" s="161" t="s">
        <v>1633</v>
      </c>
      <c r="D1035" s="161" t="s">
        <v>158</v>
      </c>
      <c r="E1035" s="162" t="s">
        <v>1634</v>
      </c>
      <c r="F1035" s="163" t="s">
        <v>1635</v>
      </c>
      <c r="G1035" s="164" t="s">
        <v>177</v>
      </c>
      <c r="H1035" s="165">
        <v>62</v>
      </c>
      <c r="I1035" s="166"/>
      <c r="J1035" s="167">
        <f>ROUND(I1035*H1035,2)</f>
        <v>0</v>
      </c>
      <c r="K1035" s="163" t="s">
        <v>19</v>
      </c>
      <c r="L1035" s="35"/>
      <c r="M1035" s="168" t="s">
        <v>19</v>
      </c>
      <c r="N1035" s="169" t="s">
        <v>42</v>
      </c>
      <c r="O1035" s="36"/>
      <c r="P1035" s="170">
        <f>O1035*H1035</f>
        <v>0</v>
      </c>
      <c r="Q1035" s="170">
        <v>0</v>
      </c>
      <c r="R1035" s="170">
        <f>Q1035*H1035</f>
        <v>0</v>
      </c>
      <c r="S1035" s="170">
        <v>0</v>
      </c>
      <c r="T1035" s="171">
        <f>S1035*H1035</f>
        <v>0</v>
      </c>
      <c r="AR1035" s="18" t="s">
        <v>255</v>
      </c>
      <c r="AT1035" s="18" t="s">
        <v>158</v>
      </c>
      <c r="AU1035" s="18" t="s">
        <v>174</v>
      </c>
      <c r="AY1035" s="18" t="s">
        <v>156</v>
      </c>
      <c r="BE1035" s="172">
        <f>IF(N1035="základní",J1035,0)</f>
        <v>0</v>
      </c>
      <c r="BF1035" s="172">
        <f>IF(N1035="snížená",J1035,0)</f>
        <v>0</v>
      </c>
      <c r="BG1035" s="172">
        <f>IF(N1035="zákl. přenesená",J1035,0)</f>
        <v>0</v>
      </c>
      <c r="BH1035" s="172">
        <f>IF(N1035="sníž. přenesená",J1035,0)</f>
        <v>0</v>
      </c>
      <c r="BI1035" s="172">
        <f>IF(N1035="nulová",J1035,0)</f>
        <v>0</v>
      </c>
      <c r="BJ1035" s="18" t="s">
        <v>26</v>
      </c>
      <c r="BK1035" s="172">
        <f>ROUND(I1035*H1035,2)</f>
        <v>0</v>
      </c>
      <c r="BL1035" s="18" t="s">
        <v>255</v>
      </c>
      <c r="BM1035" s="18" t="s">
        <v>1636</v>
      </c>
    </row>
    <row r="1036" spans="2:47" s="1" customFormat="1" ht="12">
      <c r="B1036" s="35"/>
      <c r="D1036" s="176" t="s">
        <v>165</v>
      </c>
      <c r="F1036" s="196" t="s">
        <v>1635</v>
      </c>
      <c r="I1036" s="134"/>
      <c r="L1036" s="35"/>
      <c r="M1036" s="64"/>
      <c r="N1036" s="36"/>
      <c r="O1036" s="36"/>
      <c r="P1036" s="36"/>
      <c r="Q1036" s="36"/>
      <c r="R1036" s="36"/>
      <c r="S1036" s="36"/>
      <c r="T1036" s="65"/>
      <c r="AT1036" s="18" t="s">
        <v>165</v>
      </c>
      <c r="AU1036" s="18" t="s">
        <v>174</v>
      </c>
    </row>
    <row r="1037" spans="2:65" s="1" customFormat="1" ht="20.25" customHeight="1">
      <c r="B1037" s="160"/>
      <c r="C1037" s="161" t="s">
        <v>1637</v>
      </c>
      <c r="D1037" s="161" t="s">
        <v>158</v>
      </c>
      <c r="E1037" s="162" t="s">
        <v>1638</v>
      </c>
      <c r="F1037" s="163" t="s">
        <v>1639</v>
      </c>
      <c r="G1037" s="164" t="s">
        <v>177</v>
      </c>
      <c r="H1037" s="165">
        <v>20</v>
      </c>
      <c r="I1037" s="166"/>
      <c r="J1037" s="167">
        <f>ROUND(I1037*H1037,2)</f>
        <v>0</v>
      </c>
      <c r="K1037" s="163" t="s">
        <v>19</v>
      </c>
      <c r="L1037" s="35"/>
      <c r="M1037" s="168" t="s">
        <v>19</v>
      </c>
      <c r="N1037" s="169" t="s">
        <v>42</v>
      </c>
      <c r="O1037" s="36"/>
      <c r="P1037" s="170">
        <f>O1037*H1037</f>
        <v>0</v>
      </c>
      <c r="Q1037" s="170">
        <v>0</v>
      </c>
      <c r="R1037" s="170">
        <f>Q1037*H1037</f>
        <v>0</v>
      </c>
      <c r="S1037" s="170">
        <v>0</v>
      </c>
      <c r="T1037" s="171">
        <f>S1037*H1037</f>
        <v>0</v>
      </c>
      <c r="AR1037" s="18" t="s">
        <v>255</v>
      </c>
      <c r="AT1037" s="18" t="s">
        <v>158</v>
      </c>
      <c r="AU1037" s="18" t="s">
        <v>174</v>
      </c>
      <c r="AY1037" s="18" t="s">
        <v>156</v>
      </c>
      <c r="BE1037" s="172">
        <f>IF(N1037="základní",J1037,0)</f>
        <v>0</v>
      </c>
      <c r="BF1037" s="172">
        <f>IF(N1037="snížená",J1037,0)</f>
        <v>0</v>
      </c>
      <c r="BG1037" s="172">
        <f>IF(N1037="zákl. přenesená",J1037,0)</f>
        <v>0</v>
      </c>
      <c r="BH1037" s="172">
        <f>IF(N1037="sníž. přenesená",J1037,0)</f>
        <v>0</v>
      </c>
      <c r="BI1037" s="172">
        <f>IF(N1037="nulová",J1037,0)</f>
        <v>0</v>
      </c>
      <c r="BJ1037" s="18" t="s">
        <v>26</v>
      </c>
      <c r="BK1037" s="172">
        <f>ROUND(I1037*H1037,2)</f>
        <v>0</v>
      </c>
      <c r="BL1037" s="18" t="s">
        <v>255</v>
      </c>
      <c r="BM1037" s="18" t="s">
        <v>1640</v>
      </c>
    </row>
    <row r="1038" spans="2:47" s="1" customFormat="1" ht="12">
      <c r="B1038" s="35"/>
      <c r="D1038" s="176" t="s">
        <v>165</v>
      </c>
      <c r="F1038" s="196" t="s">
        <v>1639</v>
      </c>
      <c r="I1038" s="134"/>
      <c r="L1038" s="35"/>
      <c r="M1038" s="64"/>
      <c r="N1038" s="36"/>
      <c r="O1038" s="36"/>
      <c r="P1038" s="36"/>
      <c r="Q1038" s="36"/>
      <c r="R1038" s="36"/>
      <c r="S1038" s="36"/>
      <c r="T1038" s="65"/>
      <c r="AT1038" s="18" t="s">
        <v>165</v>
      </c>
      <c r="AU1038" s="18" t="s">
        <v>174</v>
      </c>
    </row>
    <row r="1039" spans="2:65" s="1" customFormat="1" ht="20.25" customHeight="1">
      <c r="B1039" s="160"/>
      <c r="C1039" s="161" t="s">
        <v>1641</v>
      </c>
      <c r="D1039" s="161" t="s">
        <v>158</v>
      </c>
      <c r="E1039" s="162" t="s">
        <v>1642</v>
      </c>
      <c r="F1039" s="163" t="s">
        <v>1643</v>
      </c>
      <c r="G1039" s="164" t="s">
        <v>177</v>
      </c>
      <c r="H1039" s="165">
        <v>140</v>
      </c>
      <c r="I1039" s="166"/>
      <c r="J1039" s="167">
        <f>ROUND(I1039*H1039,2)</f>
        <v>0</v>
      </c>
      <c r="K1039" s="163" t="s">
        <v>19</v>
      </c>
      <c r="L1039" s="35"/>
      <c r="M1039" s="168" t="s">
        <v>19</v>
      </c>
      <c r="N1039" s="169" t="s">
        <v>42</v>
      </c>
      <c r="O1039" s="36"/>
      <c r="P1039" s="170">
        <f>O1039*H1039</f>
        <v>0</v>
      </c>
      <c r="Q1039" s="170">
        <v>0</v>
      </c>
      <c r="R1039" s="170">
        <f>Q1039*H1039</f>
        <v>0</v>
      </c>
      <c r="S1039" s="170">
        <v>0</v>
      </c>
      <c r="T1039" s="171">
        <f>S1039*H1039</f>
        <v>0</v>
      </c>
      <c r="AR1039" s="18" t="s">
        <v>255</v>
      </c>
      <c r="AT1039" s="18" t="s">
        <v>158</v>
      </c>
      <c r="AU1039" s="18" t="s">
        <v>174</v>
      </c>
      <c r="AY1039" s="18" t="s">
        <v>156</v>
      </c>
      <c r="BE1039" s="172">
        <f>IF(N1039="základní",J1039,0)</f>
        <v>0</v>
      </c>
      <c r="BF1039" s="172">
        <f>IF(N1039="snížená",J1039,0)</f>
        <v>0</v>
      </c>
      <c r="BG1039" s="172">
        <f>IF(N1039="zákl. přenesená",J1039,0)</f>
        <v>0</v>
      </c>
      <c r="BH1039" s="172">
        <f>IF(N1039="sníž. přenesená",J1039,0)</f>
        <v>0</v>
      </c>
      <c r="BI1039" s="172">
        <f>IF(N1039="nulová",J1039,0)</f>
        <v>0</v>
      </c>
      <c r="BJ1039" s="18" t="s">
        <v>26</v>
      </c>
      <c r="BK1039" s="172">
        <f>ROUND(I1039*H1039,2)</f>
        <v>0</v>
      </c>
      <c r="BL1039" s="18" t="s">
        <v>255</v>
      </c>
      <c r="BM1039" s="18" t="s">
        <v>1644</v>
      </c>
    </row>
    <row r="1040" spans="2:47" s="1" customFormat="1" ht="12">
      <c r="B1040" s="35"/>
      <c r="D1040" s="176" t="s">
        <v>165</v>
      </c>
      <c r="F1040" s="196" t="s">
        <v>1643</v>
      </c>
      <c r="I1040" s="134"/>
      <c r="L1040" s="35"/>
      <c r="M1040" s="64"/>
      <c r="N1040" s="36"/>
      <c r="O1040" s="36"/>
      <c r="P1040" s="36"/>
      <c r="Q1040" s="36"/>
      <c r="R1040" s="36"/>
      <c r="S1040" s="36"/>
      <c r="T1040" s="65"/>
      <c r="AT1040" s="18" t="s">
        <v>165</v>
      </c>
      <c r="AU1040" s="18" t="s">
        <v>174</v>
      </c>
    </row>
    <row r="1041" spans="2:65" s="1" customFormat="1" ht="20.25" customHeight="1">
      <c r="B1041" s="160"/>
      <c r="C1041" s="161" t="s">
        <v>1645</v>
      </c>
      <c r="D1041" s="161" t="s">
        <v>158</v>
      </c>
      <c r="E1041" s="162" t="s">
        <v>1646</v>
      </c>
      <c r="F1041" s="163" t="s">
        <v>1647</v>
      </c>
      <c r="G1041" s="164" t="s">
        <v>177</v>
      </c>
      <c r="H1041" s="165">
        <v>287</v>
      </c>
      <c r="I1041" s="166"/>
      <c r="J1041" s="167">
        <f>ROUND(I1041*H1041,2)</f>
        <v>0</v>
      </c>
      <c r="K1041" s="163" t="s">
        <v>19</v>
      </c>
      <c r="L1041" s="35"/>
      <c r="M1041" s="168" t="s">
        <v>19</v>
      </c>
      <c r="N1041" s="169" t="s">
        <v>42</v>
      </c>
      <c r="O1041" s="36"/>
      <c r="P1041" s="170">
        <f>O1041*H1041</f>
        <v>0</v>
      </c>
      <c r="Q1041" s="170">
        <v>0</v>
      </c>
      <c r="R1041" s="170">
        <f>Q1041*H1041</f>
        <v>0</v>
      </c>
      <c r="S1041" s="170">
        <v>0</v>
      </c>
      <c r="T1041" s="171">
        <f>S1041*H1041</f>
        <v>0</v>
      </c>
      <c r="AR1041" s="18" t="s">
        <v>255</v>
      </c>
      <c r="AT1041" s="18" t="s">
        <v>158</v>
      </c>
      <c r="AU1041" s="18" t="s">
        <v>174</v>
      </c>
      <c r="AY1041" s="18" t="s">
        <v>156</v>
      </c>
      <c r="BE1041" s="172">
        <f>IF(N1041="základní",J1041,0)</f>
        <v>0</v>
      </c>
      <c r="BF1041" s="172">
        <f>IF(N1041="snížená",J1041,0)</f>
        <v>0</v>
      </c>
      <c r="BG1041" s="172">
        <f>IF(N1041="zákl. přenesená",J1041,0)</f>
        <v>0</v>
      </c>
      <c r="BH1041" s="172">
        <f>IF(N1041="sníž. přenesená",J1041,0)</f>
        <v>0</v>
      </c>
      <c r="BI1041" s="172">
        <f>IF(N1041="nulová",J1041,0)</f>
        <v>0</v>
      </c>
      <c r="BJ1041" s="18" t="s">
        <v>26</v>
      </c>
      <c r="BK1041" s="172">
        <f>ROUND(I1041*H1041,2)</f>
        <v>0</v>
      </c>
      <c r="BL1041" s="18" t="s">
        <v>255</v>
      </c>
      <c r="BM1041" s="18" t="s">
        <v>1648</v>
      </c>
    </row>
    <row r="1042" spans="2:47" s="1" customFormat="1" ht="12">
      <c r="B1042" s="35"/>
      <c r="D1042" s="176" t="s">
        <v>165</v>
      </c>
      <c r="F1042" s="196" t="s">
        <v>1647</v>
      </c>
      <c r="I1042" s="134"/>
      <c r="L1042" s="35"/>
      <c r="M1042" s="64"/>
      <c r="N1042" s="36"/>
      <c r="O1042" s="36"/>
      <c r="P1042" s="36"/>
      <c r="Q1042" s="36"/>
      <c r="R1042" s="36"/>
      <c r="S1042" s="36"/>
      <c r="T1042" s="65"/>
      <c r="AT1042" s="18" t="s">
        <v>165</v>
      </c>
      <c r="AU1042" s="18" t="s">
        <v>174</v>
      </c>
    </row>
    <row r="1043" spans="2:65" s="1" customFormat="1" ht="20.25" customHeight="1">
      <c r="B1043" s="160"/>
      <c r="C1043" s="161" t="s">
        <v>1649</v>
      </c>
      <c r="D1043" s="161" t="s">
        <v>158</v>
      </c>
      <c r="E1043" s="162" t="s">
        <v>1650</v>
      </c>
      <c r="F1043" s="163" t="s">
        <v>1651</v>
      </c>
      <c r="G1043" s="164" t="s">
        <v>177</v>
      </c>
      <c r="H1043" s="165">
        <v>140</v>
      </c>
      <c r="I1043" s="166"/>
      <c r="J1043" s="167">
        <f>ROUND(I1043*H1043,2)</f>
        <v>0</v>
      </c>
      <c r="K1043" s="163" t="s">
        <v>19</v>
      </c>
      <c r="L1043" s="35"/>
      <c r="M1043" s="168" t="s">
        <v>19</v>
      </c>
      <c r="N1043" s="169" t="s">
        <v>42</v>
      </c>
      <c r="O1043" s="36"/>
      <c r="P1043" s="170">
        <f>O1043*H1043</f>
        <v>0</v>
      </c>
      <c r="Q1043" s="170">
        <v>0</v>
      </c>
      <c r="R1043" s="170">
        <f>Q1043*H1043</f>
        <v>0</v>
      </c>
      <c r="S1043" s="170">
        <v>0</v>
      </c>
      <c r="T1043" s="171">
        <f>S1043*H1043</f>
        <v>0</v>
      </c>
      <c r="AR1043" s="18" t="s">
        <v>255</v>
      </c>
      <c r="AT1043" s="18" t="s">
        <v>158</v>
      </c>
      <c r="AU1043" s="18" t="s">
        <v>174</v>
      </c>
      <c r="AY1043" s="18" t="s">
        <v>156</v>
      </c>
      <c r="BE1043" s="172">
        <f>IF(N1043="základní",J1043,0)</f>
        <v>0</v>
      </c>
      <c r="BF1043" s="172">
        <f>IF(N1043="snížená",J1043,0)</f>
        <v>0</v>
      </c>
      <c r="BG1043" s="172">
        <f>IF(N1043="zákl. přenesená",J1043,0)</f>
        <v>0</v>
      </c>
      <c r="BH1043" s="172">
        <f>IF(N1043="sníž. přenesená",J1043,0)</f>
        <v>0</v>
      </c>
      <c r="BI1043" s="172">
        <f>IF(N1043="nulová",J1043,0)</f>
        <v>0</v>
      </c>
      <c r="BJ1043" s="18" t="s">
        <v>26</v>
      </c>
      <c r="BK1043" s="172">
        <f>ROUND(I1043*H1043,2)</f>
        <v>0</v>
      </c>
      <c r="BL1043" s="18" t="s">
        <v>255</v>
      </c>
      <c r="BM1043" s="18" t="s">
        <v>1652</v>
      </c>
    </row>
    <row r="1044" spans="2:47" s="1" customFormat="1" ht="12">
      <c r="B1044" s="35"/>
      <c r="D1044" s="176" t="s">
        <v>165</v>
      </c>
      <c r="F1044" s="196" t="s">
        <v>1651</v>
      </c>
      <c r="I1044" s="134"/>
      <c r="L1044" s="35"/>
      <c r="M1044" s="64"/>
      <c r="N1044" s="36"/>
      <c r="O1044" s="36"/>
      <c r="P1044" s="36"/>
      <c r="Q1044" s="36"/>
      <c r="R1044" s="36"/>
      <c r="S1044" s="36"/>
      <c r="T1044" s="65"/>
      <c r="AT1044" s="18" t="s">
        <v>165</v>
      </c>
      <c r="AU1044" s="18" t="s">
        <v>174</v>
      </c>
    </row>
    <row r="1045" spans="2:65" s="1" customFormat="1" ht="20.25" customHeight="1">
      <c r="B1045" s="160"/>
      <c r="C1045" s="161" t="s">
        <v>1653</v>
      </c>
      <c r="D1045" s="161" t="s">
        <v>158</v>
      </c>
      <c r="E1045" s="162" t="s">
        <v>1654</v>
      </c>
      <c r="F1045" s="163" t="s">
        <v>1655</v>
      </c>
      <c r="G1045" s="164" t="s">
        <v>232</v>
      </c>
      <c r="H1045" s="165">
        <v>8.782</v>
      </c>
      <c r="I1045" s="166"/>
      <c r="J1045" s="167">
        <f>ROUND(I1045*H1045,2)</f>
        <v>0</v>
      </c>
      <c r="K1045" s="163" t="s">
        <v>19</v>
      </c>
      <c r="L1045" s="35"/>
      <c r="M1045" s="168" t="s">
        <v>19</v>
      </c>
      <c r="N1045" s="169" t="s">
        <v>42</v>
      </c>
      <c r="O1045" s="36"/>
      <c r="P1045" s="170">
        <f>O1045*H1045</f>
        <v>0</v>
      </c>
      <c r="Q1045" s="170">
        <v>0</v>
      </c>
      <c r="R1045" s="170">
        <f>Q1045*H1045</f>
        <v>0</v>
      </c>
      <c r="S1045" s="170">
        <v>0</v>
      </c>
      <c r="T1045" s="171">
        <f>S1045*H1045</f>
        <v>0</v>
      </c>
      <c r="AR1045" s="18" t="s">
        <v>255</v>
      </c>
      <c r="AT1045" s="18" t="s">
        <v>158</v>
      </c>
      <c r="AU1045" s="18" t="s">
        <v>174</v>
      </c>
      <c r="AY1045" s="18" t="s">
        <v>156</v>
      </c>
      <c r="BE1045" s="172">
        <f>IF(N1045="základní",J1045,0)</f>
        <v>0</v>
      </c>
      <c r="BF1045" s="172">
        <f>IF(N1045="snížená",J1045,0)</f>
        <v>0</v>
      </c>
      <c r="BG1045" s="172">
        <f>IF(N1045="zákl. přenesená",J1045,0)</f>
        <v>0</v>
      </c>
      <c r="BH1045" s="172">
        <f>IF(N1045="sníž. přenesená",J1045,0)</f>
        <v>0</v>
      </c>
      <c r="BI1045" s="172">
        <f>IF(N1045="nulová",J1045,0)</f>
        <v>0</v>
      </c>
      <c r="BJ1045" s="18" t="s">
        <v>26</v>
      </c>
      <c r="BK1045" s="172">
        <f>ROUND(I1045*H1045,2)</f>
        <v>0</v>
      </c>
      <c r="BL1045" s="18" t="s">
        <v>255</v>
      </c>
      <c r="BM1045" s="18" t="s">
        <v>1656</v>
      </c>
    </row>
    <row r="1046" spans="2:47" s="1" customFormat="1" ht="12">
      <c r="B1046" s="35"/>
      <c r="D1046" s="173" t="s">
        <v>165</v>
      </c>
      <c r="F1046" s="174" t="s">
        <v>1655</v>
      </c>
      <c r="I1046" s="134"/>
      <c r="L1046" s="35"/>
      <c r="M1046" s="64"/>
      <c r="N1046" s="36"/>
      <c r="O1046" s="36"/>
      <c r="P1046" s="36"/>
      <c r="Q1046" s="36"/>
      <c r="R1046" s="36"/>
      <c r="S1046" s="36"/>
      <c r="T1046" s="65"/>
      <c r="AT1046" s="18" t="s">
        <v>165</v>
      </c>
      <c r="AU1046" s="18" t="s">
        <v>174</v>
      </c>
    </row>
    <row r="1047" spans="2:63" s="10" customFormat="1" ht="21.75" customHeight="1">
      <c r="B1047" s="146"/>
      <c r="D1047" s="157" t="s">
        <v>70</v>
      </c>
      <c r="E1047" s="158" t="s">
        <v>1657</v>
      </c>
      <c r="F1047" s="158" t="s">
        <v>1658</v>
      </c>
      <c r="I1047" s="149"/>
      <c r="J1047" s="159">
        <f>BK1047</f>
        <v>0</v>
      </c>
      <c r="L1047" s="146"/>
      <c r="M1047" s="151"/>
      <c r="N1047" s="152"/>
      <c r="O1047" s="152"/>
      <c r="P1047" s="153">
        <f>SUM(P1048:P1065)</f>
        <v>0</v>
      </c>
      <c r="Q1047" s="152"/>
      <c r="R1047" s="153">
        <f>SUM(R1048:R1065)</f>
        <v>0</v>
      </c>
      <c r="S1047" s="152"/>
      <c r="T1047" s="154">
        <f>SUM(T1048:T1065)</f>
        <v>0</v>
      </c>
      <c r="AR1047" s="147" t="s">
        <v>77</v>
      </c>
      <c r="AT1047" s="155" t="s">
        <v>70</v>
      </c>
      <c r="AU1047" s="155" t="s">
        <v>77</v>
      </c>
      <c r="AY1047" s="147" t="s">
        <v>156</v>
      </c>
      <c r="BK1047" s="156">
        <f>SUM(BK1048:BK1065)</f>
        <v>0</v>
      </c>
    </row>
    <row r="1048" spans="2:65" s="1" customFormat="1" ht="20.25" customHeight="1">
      <c r="B1048" s="160"/>
      <c r="C1048" s="161" t="s">
        <v>1659</v>
      </c>
      <c r="D1048" s="161" t="s">
        <v>158</v>
      </c>
      <c r="E1048" s="162" t="s">
        <v>1660</v>
      </c>
      <c r="F1048" s="163" t="s">
        <v>1661</v>
      </c>
      <c r="G1048" s="164" t="s">
        <v>356</v>
      </c>
      <c r="H1048" s="165">
        <v>2</v>
      </c>
      <c r="I1048" s="166"/>
      <c r="J1048" s="167">
        <f>ROUND(I1048*H1048,2)</f>
        <v>0</v>
      </c>
      <c r="K1048" s="163" t="s">
        <v>19</v>
      </c>
      <c r="L1048" s="35"/>
      <c r="M1048" s="168" t="s">
        <v>19</v>
      </c>
      <c r="N1048" s="169" t="s">
        <v>42</v>
      </c>
      <c r="O1048" s="36"/>
      <c r="P1048" s="170">
        <f>O1048*H1048</f>
        <v>0</v>
      </c>
      <c r="Q1048" s="170">
        <v>0</v>
      </c>
      <c r="R1048" s="170">
        <f>Q1048*H1048</f>
        <v>0</v>
      </c>
      <c r="S1048" s="170">
        <v>0</v>
      </c>
      <c r="T1048" s="171">
        <f>S1048*H1048</f>
        <v>0</v>
      </c>
      <c r="AR1048" s="18" t="s">
        <v>255</v>
      </c>
      <c r="AT1048" s="18" t="s">
        <v>158</v>
      </c>
      <c r="AU1048" s="18" t="s">
        <v>174</v>
      </c>
      <c r="AY1048" s="18" t="s">
        <v>156</v>
      </c>
      <c r="BE1048" s="172">
        <f>IF(N1048="základní",J1048,0)</f>
        <v>0</v>
      </c>
      <c r="BF1048" s="172">
        <f>IF(N1048="snížená",J1048,0)</f>
        <v>0</v>
      </c>
      <c r="BG1048" s="172">
        <f>IF(N1048="zákl. přenesená",J1048,0)</f>
        <v>0</v>
      </c>
      <c r="BH1048" s="172">
        <f>IF(N1048="sníž. přenesená",J1048,0)</f>
        <v>0</v>
      </c>
      <c r="BI1048" s="172">
        <f>IF(N1048="nulová",J1048,0)</f>
        <v>0</v>
      </c>
      <c r="BJ1048" s="18" t="s">
        <v>26</v>
      </c>
      <c r="BK1048" s="172">
        <f>ROUND(I1048*H1048,2)</f>
        <v>0</v>
      </c>
      <c r="BL1048" s="18" t="s">
        <v>255</v>
      </c>
      <c r="BM1048" s="18" t="s">
        <v>1662</v>
      </c>
    </row>
    <row r="1049" spans="2:47" s="1" customFormat="1" ht="12">
      <c r="B1049" s="35"/>
      <c r="D1049" s="176" t="s">
        <v>165</v>
      </c>
      <c r="F1049" s="196" t="s">
        <v>1661</v>
      </c>
      <c r="I1049" s="134"/>
      <c r="L1049" s="35"/>
      <c r="M1049" s="64"/>
      <c r="N1049" s="36"/>
      <c r="O1049" s="36"/>
      <c r="P1049" s="36"/>
      <c r="Q1049" s="36"/>
      <c r="R1049" s="36"/>
      <c r="S1049" s="36"/>
      <c r="T1049" s="65"/>
      <c r="AT1049" s="18" t="s">
        <v>165</v>
      </c>
      <c r="AU1049" s="18" t="s">
        <v>174</v>
      </c>
    </row>
    <row r="1050" spans="2:65" s="1" customFormat="1" ht="20.25" customHeight="1">
      <c r="B1050" s="160"/>
      <c r="C1050" s="161" t="s">
        <v>1663</v>
      </c>
      <c r="D1050" s="161" t="s">
        <v>158</v>
      </c>
      <c r="E1050" s="162" t="s">
        <v>1664</v>
      </c>
      <c r="F1050" s="163" t="s">
        <v>1665</v>
      </c>
      <c r="G1050" s="164" t="s">
        <v>356</v>
      </c>
      <c r="H1050" s="165">
        <v>4</v>
      </c>
      <c r="I1050" s="166"/>
      <c r="J1050" s="167">
        <f>ROUND(I1050*H1050,2)</f>
        <v>0</v>
      </c>
      <c r="K1050" s="163" t="s">
        <v>19</v>
      </c>
      <c r="L1050" s="35"/>
      <c r="M1050" s="168" t="s">
        <v>19</v>
      </c>
      <c r="N1050" s="169" t="s">
        <v>42</v>
      </c>
      <c r="O1050" s="36"/>
      <c r="P1050" s="170">
        <f>O1050*H1050</f>
        <v>0</v>
      </c>
      <c r="Q1050" s="170">
        <v>0</v>
      </c>
      <c r="R1050" s="170">
        <f>Q1050*H1050</f>
        <v>0</v>
      </c>
      <c r="S1050" s="170">
        <v>0</v>
      </c>
      <c r="T1050" s="171">
        <f>S1050*H1050</f>
        <v>0</v>
      </c>
      <c r="AR1050" s="18" t="s">
        <v>255</v>
      </c>
      <c r="AT1050" s="18" t="s">
        <v>158</v>
      </c>
      <c r="AU1050" s="18" t="s">
        <v>174</v>
      </c>
      <c r="AY1050" s="18" t="s">
        <v>156</v>
      </c>
      <c r="BE1050" s="172">
        <f>IF(N1050="základní",J1050,0)</f>
        <v>0</v>
      </c>
      <c r="BF1050" s="172">
        <f>IF(N1050="snížená",J1050,0)</f>
        <v>0</v>
      </c>
      <c r="BG1050" s="172">
        <f>IF(N1050="zákl. přenesená",J1050,0)</f>
        <v>0</v>
      </c>
      <c r="BH1050" s="172">
        <f>IF(N1050="sníž. přenesená",J1050,0)</f>
        <v>0</v>
      </c>
      <c r="BI1050" s="172">
        <f>IF(N1050="nulová",J1050,0)</f>
        <v>0</v>
      </c>
      <c r="BJ1050" s="18" t="s">
        <v>26</v>
      </c>
      <c r="BK1050" s="172">
        <f>ROUND(I1050*H1050,2)</f>
        <v>0</v>
      </c>
      <c r="BL1050" s="18" t="s">
        <v>255</v>
      </c>
      <c r="BM1050" s="18" t="s">
        <v>1666</v>
      </c>
    </row>
    <row r="1051" spans="2:47" s="1" customFormat="1" ht="12">
      <c r="B1051" s="35"/>
      <c r="D1051" s="176" t="s">
        <v>165</v>
      </c>
      <c r="F1051" s="196" t="s">
        <v>1665</v>
      </c>
      <c r="I1051" s="134"/>
      <c r="L1051" s="35"/>
      <c r="M1051" s="64"/>
      <c r="N1051" s="36"/>
      <c r="O1051" s="36"/>
      <c r="P1051" s="36"/>
      <c r="Q1051" s="36"/>
      <c r="R1051" s="36"/>
      <c r="S1051" s="36"/>
      <c r="T1051" s="65"/>
      <c r="AT1051" s="18" t="s">
        <v>165</v>
      </c>
      <c r="AU1051" s="18" t="s">
        <v>174</v>
      </c>
    </row>
    <row r="1052" spans="2:65" s="1" customFormat="1" ht="20.25" customHeight="1">
      <c r="B1052" s="160"/>
      <c r="C1052" s="161" t="s">
        <v>1667</v>
      </c>
      <c r="D1052" s="161" t="s">
        <v>158</v>
      </c>
      <c r="E1052" s="162" t="s">
        <v>1668</v>
      </c>
      <c r="F1052" s="163" t="s">
        <v>1669</v>
      </c>
      <c r="G1052" s="164" t="s">
        <v>307</v>
      </c>
      <c r="H1052" s="165">
        <v>31</v>
      </c>
      <c r="I1052" s="166"/>
      <c r="J1052" s="167">
        <f>ROUND(I1052*H1052,2)</f>
        <v>0</v>
      </c>
      <c r="K1052" s="163" t="s">
        <v>19</v>
      </c>
      <c r="L1052" s="35"/>
      <c r="M1052" s="168" t="s">
        <v>19</v>
      </c>
      <c r="N1052" s="169" t="s">
        <v>42</v>
      </c>
      <c r="O1052" s="36"/>
      <c r="P1052" s="170">
        <f>O1052*H1052</f>
        <v>0</v>
      </c>
      <c r="Q1052" s="170">
        <v>0</v>
      </c>
      <c r="R1052" s="170">
        <f>Q1052*H1052</f>
        <v>0</v>
      </c>
      <c r="S1052" s="170">
        <v>0</v>
      </c>
      <c r="T1052" s="171">
        <f>S1052*H1052</f>
        <v>0</v>
      </c>
      <c r="AR1052" s="18" t="s">
        <v>255</v>
      </c>
      <c r="AT1052" s="18" t="s">
        <v>158</v>
      </c>
      <c r="AU1052" s="18" t="s">
        <v>174</v>
      </c>
      <c r="AY1052" s="18" t="s">
        <v>156</v>
      </c>
      <c r="BE1052" s="172">
        <f>IF(N1052="základní",J1052,0)</f>
        <v>0</v>
      </c>
      <c r="BF1052" s="172">
        <f>IF(N1052="snížená",J1052,0)</f>
        <v>0</v>
      </c>
      <c r="BG1052" s="172">
        <f>IF(N1052="zákl. přenesená",J1052,0)</f>
        <v>0</v>
      </c>
      <c r="BH1052" s="172">
        <f>IF(N1052="sníž. přenesená",J1052,0)</f>
        <v>0</v>
      </c>
      <c r="BI1052" s="172">
        <f>IF(N1052="nulová",J1052,0)</f>
        <v>0</v>
      </c>
      <c r="BJ1052" s="18" t="s">
        <v>26</v>
      </c>
      <c r="BK1052" s="172">
        <f>ROUND(I1052*H1052,2)</f>
        <v>0</v>
      </c>
      <c r="BL1052" s="18" t="s">
        <v>255</v>
      </c>
      <c r="BM1052" s="18" t="s">
        <v>1670</v>
      </c>
    </row>
    <row r="1053" spans="2:47" s="1" customFormat="1" ht="12">
      <c r="B1053" s="35"/>
      <c r="D1053" s="176" t="s">
        <v>165</v>
      </c>
      <c r="F1053" s="196" t="s">
        <v>1669</v>
      </c>
      <c r="I1053" s="134"/>
      <c r="L1053" s="35"/>
      <c r="M1053" s="64"/>
      <c r="N1053" s="36"/>
      <c r="O1053" s="36"/>
      <c r="P1053" s="36"/>
      <c r="Q1053" s="36"/>
      <c r="R1053" s="36"/>
      <c r="S1053" s="36"/>
      <c r="T1053" s="65"/>
      <c r="AT1053" s="18" t="s">
        <v>165</v>
      </c>
      <c r="AU1053" s="18" t="s">
        <v>174</v>
      </c>
    </row>
    <row r="1054" spans="2:65" s="1" customFormat="1" ht="20.25" customHeight="1">
      <c r="B1054" s="160"/>
      <c r="C1054" s="161" t="s">
        <v>1671</v>
      </c>
      <c r="D1054" s="161" t="s">
        <v>158</v>
      </c>
      <c r="E1054" s="162" t="s">
        <v>1672</v>
      </c>
      <c r="F1054" s="163" t="s">
        <v>1673</v>
      </c>
      <c r="G1054" s="164" t="s">
        <v>307</v>
      </c>
      <c r="H1054" s="165">
        <v>31</v>
      </c>
      <c r="I1054" s="166"/>
      <c r="J1054" s="167">
        <f>ROUND(I1054*H1054,2)</f>
        <v>0</v>
      </c>
      <c r="K1054" s="163" t="s">
        <v>19</v>
      </c>
      <c r="L1054" s="35"/>
      <c r="M1054" s="168" t="s">
        <v>19</v>
      </c>
      <c r="N1054" s="169" t="s">
        <v>42</v>
      </c>
      <c r="O1054" s="36"/>
      <c r="P1054" s="170">
        <f>O1054*H1054</f>
        <v>0</v>
      </c>
      <c r="Q1054" s="170">
        <v>0</v>
      </c>
      <c r="R1054" s="170">
        <f>Q1054*H1054</f>
        <v>0</v>
      </c>
      <c r="S1054" s="170">
        <v>0</v>
      </c>
      <c r="T1054" s="171">
        <f>S1054*H1054</f>
        <v>0</v>
      </c>
      <c r="AR1054" s="18" t="s">
        <v>255</v>
      </c>
      <c r="AT1054" s="18" t="s">
        <v>158</v>
      </c>
      <c r="AU1054" s="18" t="s">
        <v>174</v>
      </c>
      <c r="AY1054" s="18" t="s">
        <v>156</v>
      </c>
      <c r="BE1054" s="172">
        <f>IF(N1054="základní",J1054,0)</f>
        <v>0</v>
      </c>
      <c r="BF1054" s="172">
        <f>IF(N1054="snížená",J1054,0)</f>
        <v>0</v>
      </c>
      <c r="BG1054" s="172">
        <f>IF(N1054="zákl. přenesená",J1054,0)</f>
        <v>0</v>
      </c>
      <c r="BH1054" s="172">
        <f>IF(N1054="sníž. přenesená",J1054,0)</f>
        <v>0</v>
      </c>
      <c r="BI1054" s="172">
        <f>IF(N1054="nulová",J1054,0)</f>
        <v>0</v>
      </c>
      <c r="BJ1054" s="18" t="s">
        <v>26</v>
      </c>
      <c r="BK1054" s="172">
        <f>ROUND(I1054*H1054,2)</f>
        <v>0</v>
      </c>
      <c r="BL1054" s="18" t="s">
        <v>255</v>
      </c>
      <c r="BM1054" s="18" t="s">
        <v>1674</v>
      </c>
    </row>
    <row r="1055" spans="2:47" s="1" customFormat="1" ht="12">
      <c r="B1055" s="35"/>
      <c r="D1055" s="176" t="s">
        <v>165</v>
      </c>
      <c r="F1055" s="196" t="s">
        <v>1673</v>
      </c>
      <c r="I1055" s="134"/>
      <c r="L1055" s="35"/>
      <c r="M1055" s="64"/>
      <c r="N1055" s="36"/>
      <c r="O1055" s="36"/>
      <c r="P1055" s="36"/>
      <c r="Q1055" s="36"/>
      <c r="R1055" s="36"/>
      <c r="S1055" s="36"/>
      <c r="T1055" s="65"/>
      <c r="AT1055" s="18" t="s">
        <v>165</v>
      </c>
      <c r="AU1055" s="18" t="s">
        <v>174</v>
      </c>
    </row>
    <row r="1056" spans="2:65" s="1" customFormat="1" ht="20.25" customHeight="1">
      <c r="B1056" s="160"/>
      <c r="C1056" s="161" t="s">
        <v>1675</v>
      </c>
      <c r="D1056" s="161" t="s">
        <v>158</v>
      </c>
      <c r="E1056" s="162" t="s">
        <v>1676</v>
      </c>
      <c r="F1056" s="163" t="s">
        <v>1677</v>
      </c>
      <c r="G1056" s="164" t="s">
        <v>356</v>
      </c>
      <c r="H1056" s="165">
        <v>31</v>
      </c>
      <c r="I1056" s="166"/>
      <c r="J1056" s="167">
        <f>ROUND(I1056*H1056,2)</f>
        <v>0</v>
      </c>
      <c r="K1056" s="163" t="s">
        <v>19</v>
      </c>
      <c r="L1056" s="35"/>
      <c r="M1056" s="168" t="s">
        <v>19</v>
      </c>
      <c r="N1056" s="169" t="s">
        <v>42</v>
      </c>
      <c r="O1056" s="36"/>
      <c r="P1056" s="170">
        <f>O1056*H1056</f>
        <v>0</v>
      </c>
      <c r="Q1056" s="170">
        <v>0</v>
      </c>
      <c r="R1056" s="170">
        <f>Q1056*H1056</f>
        <v>0</v>
      </c>
      <c r="S1056" s="170">
        <v>0</v>
      </c>
      <c r="T1056" s="171">
        <f>S1056*H1056</f>
        <v>0</v>
      </c>
      <c r="AR1056" s="18" t="s">
        <v>255</v>
      </c>
      <c r="AT1056" s="18" t="s">
        <v>158</v>
      </c>
      <c r="AU1056" s="18" t="s">
        <v>174</v>
      </c>
      <c r="AY1056" s="18" t="s">
        <v>156</v>
      </c>
      <c r="BE1056" s="172">
        <f>IF(N1056="základní",J1056,0)</f>
        <v>0</v>
      </c>
      <c r="BF1056" s="172">
        <f>IF(N1056="snížená",J1056,0)</f>
        <v>0</v>
      </c>
      <c r="BG1056" s="172">
        <f>IF(N1056="zákl. přenesená",J1056,0)</f>
        <v>0</v>
      </c>
      <c r="BH1056" s="172">
        <f>IF(N1056="sníž. přenesená",J1056,0)</f>
        <v>0</v>
      </c>
      <c r="BI1056" s="172">
        <f>IF(N1056="nulová",J1056,0)</f>
        <v>0</v>
      </c>
      <c r="BJ1056" s="18" t="s">
        <v>26</v>
      </c>
      <c r="BK1056" s="172">
        <f>ROUND(I1056*H1056,2)</f>
        <v>0</v>
      </c>
      <c r="BL1056" s="18" t="s">
        <v>255</v>
      </c>
      <c r="BM1056" s="18" t="s">
        <v>1678</v>
      </c>
    </row>
    <row r="1057" spans="2:47" s="1" customFormat="1" ht="12">
      <c r="B1057" s="35"/>
      <c r="D1057" s="176" t="s">
        <v>165</v>
      </c>
      <c r="F1057" s="196" t="s">
        <v>1677</v>
      </c>
      <c r="I1057" s="134"/>
      <c r="L1057" s="35"/>
      <c r="M1057" s="64"/>
      <c r="N1057" s="36"/>
      <c r="O1057" s="36"/>
      <c r="P1057" s="36"/>
      <c r="Q1057" s="36"/>
      <c r="R1057" s="36"/>
      <c r="S1057" s="36"/>
      <c r="T1057" s="65"/>
      <c r="AT1057" s="18" t="s">
        <v>165</v>
      </c>
      <c r="AU1057" s="18" t="s">
        <v>174</v>
      </c>
    </row>
    <row r="1058" spans="2:65" s="1" customFormat="1" ht="20.25" customHeight="1">
      <c r="B1058" s="160"/>
      <c r="C1058" s="161" t="s">
        <v>1679</v>
      </c>
      <c r="D1058" s="161" t="s">
        <v>158</v>
      </c>
      <c r="E1058" s="162" t="s">
        <v>1680</v>
      </c>
      <c r="F1058" s="163" t="s">
        <v>1681</v>
      </c>
      <c r="G1058" s="164" t="s">
        <v>356</v>
      </c>
      <c r="H1058" s="165">
        <v>62</v>
      </c>
      <c r="I1058" s="166"/>
      <c r="J1058" s="167">
        <f>ROUND(I1058*H1058,2)</f>
        <v>0</v>
      </c>
      <c r="K1058" s="163" t="s">
        <v>19</v>
      </c>
      <c r="L1058" s="35"/>
      <c r="M1058" s="168" t="s">
        <v>19</v>
      </c>
      <c r="N1058" s="169" t="s">
        <v>42</v>
      </c>
      <c r="O1058" s="36"/>
      <c r="P1058" s="170">
        <f>O1058*H1058</f>
        <v>0</v>
      </c>
      <c r="Q1058" s="170">
        <v>0</v>
      </c>
      <c r="R1058" s="170">
        <f>Q1058*H1058</f>
        <v>0</v>
      </c>
      <c r="S1058" s="170">
        <v>0</v>
      </c>
      <c r="T1058" s="171">
        <f>S1058*H1058</f>
        <v>0</v>
      </c>
      <c r="AR1058" s="18" t="s">
        <v>255</v>
      </c>
      <c r="AT1058" s="18" t="s">
        <v>158</v>
      </c>
      <c r="AU1058" s="18" t="s">
        <v>174</v>
      </c>
      <c r="AY1058" s="18" t="s">
        <v>156</v>
      </c>
      <c r="BE1058" s="172">
        <f>IF(N1058="základní",J1058,0)</f>
        <v>0</v>
      </c>
      <c r="BF1058" s="172">
        <f>IF(N1058="snížená",J1058,0)</f>
        <v>0</v>
      </c>
      <c r="BG1058" s="172">
        <f>IF(N1058="zákl. přenesená",J1058,0)</f>
        <v>0</v>
      </c>
      <c r="BH1058" s="172">
        <f>IF(N1058="sníž. přenesená",J1058,0)</f>
        <v>0</v>
      </c>
      <c r="BI1058" s="172">
        <f>IF(N1058="nulová",J1058,0)</f>
        <v>0</v>
      </c>
      <c r="BJ1058" s="18" t="s">
        <v>26</v>
      </c>
      <c r="BK1058" s="172">
        <f>ROUND(I1058*H1058,2)</f>
        <v>0</v>
      </c>
      <c r="BL1058" s="18" t="s">
        <v>255</v>
      </c>
      <c r="BM1058" s="18" t="s">
        <v>1682</v>
      </c>
    </row>
    <row r="1059" spans="2:47" s="1" customFormat="1" ht="12">
      <c r="B1059" s="35"/>
      <c r="D1059" s="176" t="s">
        <v>165</v>
      </c>
      <c r="F1059" s="196" t="s">
        <v>1681</v>
      </c>
      <c r="I1059" s="134"/>
      <c r="L1059" s="35"/>
      <c r="M1059" s="64"/>
      <c r="N1059" s="36"/>
      <c r="O1059" s="36"/>
      <c r="P1059" s="36"/>
      <c r="Q1059" s="36"/>
      <c r="R1059" s="36"/>
      <c r="S1059" s="36"/>
      <c r="T1059" s="65"/>
      <c r="AT1059" s="18" t="s">
        <v>165</v>
      </c>
      <c r="AU1059" s="18" t="s">
        <v>174</v>
      </c>
    </row>
    <row r="1060" spans="2:65" s="1" customFormat="1" ht="20.25" customHeight="1">
      <c r="B1060" s="160"/>
      <c r="C1060" s="161" t="s">
        <v>1683</v>
      </c>
      <c r="D1060" s="161" t="s">
        <v>158</v>
      </c>
      <c r="E1060" s="162" t="s">
        <v>1684</v>
      </c>
      <c r="F1060" s="163" t="s">
        <v>1685</v>
      </c>
      <c r="G1060" s="164" t="s">
        <v>356</v>
      </c>
      <c r="H1060" s="165">
        <v>62</v>
      </c>
      <c r="I1060" s="166"/>
      <c r="J1060" s="167">
        <f>ROUND(I1060*H1060,2)</f>
        <v>0</v>
      </c>
      <c r="K1060" s="163" t="s">
        <v>19</v>
      </c>
      <c r="L1060" s="35"/>
      <c r="M1060" s="168" t="s">
        <v>19</v>
      </c>
      <c r="N1060" s="169" t="s">
        <v>42</v>
      </c>
      <c r="O1060" s="36"/>
      <c r="P1060" s="170">
        <f>O1060*H1060</f>
        <v>0</v>
      </c>
      <c r="Q1060" s="170">
        <v>0</v>
      </c>
      <c r="R1060" s="170">
        <f>Q1060*H1060</f>
        <v>0</v>
      </c>
      <c r="S1060" s="170">
        <v>0</v>
      </c>
      <c r="T1060" s="171">
        <f>S1060*H1060</f>
        <v>0</v>
      </c>
      <c r="AR1060" s="18" t="s">
        <v>255</v>
      </c>
      <c r="AT1060" s="18" t="s">
        <v>158</v>
      </c>
      <c r="AU1060" s="18" t="s">
        <v>174</v>
      </c>
      <c r="AY1060" s="18" t="s">
        <v>156</v>
      </c>
      <c r="BE1060" s="172">
        <f>IF(N1060="základní",J1060,0)</f>
        <v>0</v>
      </c>
      <c r="BF1060" s="172">
        <f>IF(N1060="snížená",J1060,0)</f>
        <v>0</v>
      </c>
      <c r="BG1060" s="172">
        <f>IF(N1060="zákl. přenesená",J1060,0)</f>
        <v>0</v>
      </c>
      <c r="BH1060" s="172">
        <f>IF(N1060="sníž. přenesená",J1060,0)</f>
        <v>0</v>
      </c>
      <c r="BI1060" s="172">
        <f>IF(N1060="nulová",J1060,0)</f>
        <v>0</v>
      </c>
      <c r="BJ1060" s="18" t="s">
        <v>26</v>
      </c>
      <c r="BK1060" s="172">
        <f>ROUND(I1060*H1060,2)</f>
        <v>0</v>
      </c>
      <c r="BL1060" s="18" t="s">
        <v>255</v>
      </c>
      <c r="BM1060" s="18" t="s">
        <v>1686</v>
      </c>
    </row>
    <row r="1061" spans="2:47" s="1" customFormat="1" ht="12">
      <c r="B1061" s="35"/>
      <c r="D1061" s="176" t="s">
        <v>165</v>
      </c>
      <c r="F1061" s="196" t="s">
        <v>1685</v>
      </c>
      <c r="I1061" s="134"/>
      <c r="L1061" s="35"/>
      <c r="M1061" s="64"/>
      <c r="N1061" s="36"/>
      <c r="O1061" s="36"/>
      <c r="P1061" s="36"/>
      <c r="Q1061" s="36"/>
      <c r="R1061" s="36"/>
      <c r="S1061" s="36"/>
      <c r="T1061" s="65"/>
      <c r="AT1061" s="18" t="s">
        <v>165</v>
      </c>
      <c r="AU1061" s="18" t="s">
        <v>174</v>
      </c>
    </row>
    <row r="1062" spans="2:65" s="1" customFormat="1" ht="20.25" customHeight="1">
      <c r="B1062" s="160"/>
      <c r="C1062" s="161" t="s">
        <v>1687</v>
      </c>
      <c r="D1062" s="161" t="s">
        <v>158</v>
      </c>
      <c r="E1062" s="162" t="s">
        <v>1688</v>
      </c>
      <c r="F1062" s="163" t="s">
        <v>1689</v>
      </c>
      <c r="G1062" s="164" t="s">
        <v>356</v>
      </c>
      <c r="H1062" s="165">
        <v>6</v>
      </c>
      <c r="I1062" s="166"/>
      <c r="J1062" s="167">
        <f>ROUND(I1062*H1062,2)</f>
        <v>0</v>
      </c>
      <c r="K1062" s="163" t="s">
        <v>19</v>
      </c>
      <c r="L1062" s="35"/>
      <c r="M1062" s="168" t="s">
        <v>19</v>
      </c>
      <c r="N1062" s="169" t="s">
        <v>42</v>
      </c>
      <c r="O1062" s="36"/>
      <c r="P1062" s="170">
        <f>O1062*H1062</f>
        <v>0</v>
      </c>
      <c r="Q1062" s="170">
        <v>0</v>
      </c>
      <c r="R1062" s="170">
        <f>Q1062*H1062</f>
        <v>0</v>
      </c>
      <c r="S1062" s="170">
        <v>0</v>
      </c>
      <c r="T1062" s="171">
        <f>S1062*H1062</f>
        <v>0</v>
      </c>
      <c r="AR1062" s="18" t="s">
        <v>255</v>
      </c>
      <c r="AT1062" s="18" t="s">
        <v>158</v>
      </c>
      <c r="AU1062" s="18" t="s">
        <v>174</v>
      </c>
      <c r="AY1062" s="18" t="s">
        <v>156</v>
      </c>
      <c r="BE1062" s="172">
        <f>IF(N1062="základní",J1062,0)</f>
        <v>0</v>
      </c>
      <c r="BF1062" s="172">
        <f>IF(N1062="snížená",J1062,0)</f>
        <v>0</v>
      </c>
      <c r="BG1062" s="172">
        <f>IF(N1062="zákl. přenesená",J1062,0)</f>
        <v>0</v>
      </c>
      <c r="BH1062" s="172">
        <f>IF(N1062="sníž. přenesená",J1062,0)</f>
        <v>0</v>
      </c>
      <c r="BI1062" s="172">
        <f>IF(N1062="nulová",J1062,0)</f>
        <v>0</v>
      </c>
      <c r="BJ1062" s="18" t="s">
        <v>26</v>
      </c>
      <c r="BK1062" s="172">
        <f>ROUND(I1062*H1062,2)</f>
        <v>0</v>
      </c>
      <c r="BL1062" s="18" t="s">
        <v>255</v>
      </c>
      <c r="BM1062" s="18" t="s">
        <v>1690</v>
      </c>
    </row>
    <row r="1063" spans="2:47" s="1" customFormat="1" ht="12">
      <c r="B1063" s="35"/>
      <c r="D1063" s="176" t="s">
        <v>165</v>
      </c>
      <c r="F1063" s="196" t="s">
        <v>1689</v>
      </c>
      <c r="I1063" s="134"/>
      <c r="L1063" s="35"/>
      <c r="M1063" s="64"/>
      <c r="N1063" s="36"/>
      <c r="O1063" s="36"/>
      <c r="P1063" s="36"/>
      <c r="Q1063" s="36"/>
      <c r="R1063" s="36"/>
      <c r="S1063" s="36"/>
      <c r="T1063" s="65"/>
      <c r="AT1063" s="18" t="s">
        <v>165</v>
      </c>
      <c r="AU1063" s="18" t="s">
        <v>174</v>
      </c>
    </row>
    <row r="1064" spans="2:65" s="1" customFormat="1" ht="20.25" customHeight="1">
      <c r="B1064" s="160"/>
      <c r="C1064" s="161" t="s">
        <v>1691</v>
      </c>
      <c r="D1064" s="161" t="s">
        <v>158</v>
      </c>
      <c r="E1064" s="162" t="s">
        <v>1692</v>
      </c>
      <c r="F1064" s="163" t="s">
        <v>1693</v>
      </c>
      <c r="G1064" s="164" t="s">
        <v>232</v>
      </c>
      <c r="H1064" s="165">
        <v>0.121</v>
      </c>
      <c r="I1064" s="166"/>
      <c r="J1064" s="167">
        <f>ROUND(I1064*H1064,2)</f>
        <v>0</v>
      </c>
      <c r="K1064" s="163" t="s">
        <v>19</v>
      </c>
      <c r="L1064" s="35"/>
      <c r="M1064" s="168" t="s">
        <v>19</v>
      </c>
      <c r="N1064" s="169" t="s">
        <v>42</v>
      </c>
      <c r="O1064" s="36"/>
      <c r="P1064" s="170">
        <f>O1064*H1064</f>
        <v>0</v>
      </c>
      <c r="Q1064" s="170">
        <v>0</v>
      </c>
      <c r="R1064" s="170">
        <f>Q1064*H1064</f>
        <v>0</v>
      </c>
      <c r="S1064" s="170">
        <v>0</v>
      </c>
      <c r="T1064" s="171">
        <f>S1064*H1064</f>
        <v>0</v>
      </c>
      <c r="AR1064" s="18" t="s">
        <v>255</v>
      </c>
      <c r="AT1064" s="18" t="s">
        <v>158</v>
      </c>
      <c r="AU1064" s="18" t="s">
        <v>174</v>
      </c>
      <c r="AY1064" s="18" t="s">
        <v>156</v>
      </c>
      <c r="BE1064" s="172">
        <f>IF(N1064="základní",J1064,0)</f>
        <v>0</v>
      </c>
      <c r="BF1064" s="172">
        <f>IF(N1064="snížená",J1064,0)</f>
        <v>0</v>
      </c>
      <c r="BG1064" s="172">
        <f>IF(N1064="zákl. přenesená",J1064,0)</f>
        <v>0</v>
      </c>
      <c r="BH1064" s="172">
        <f>IF(N1064="sníž. přenesená",J1064,0)</f>
        <v>0</v>
      </c>
      <c r="BI1064" s="172">
        <f>IF(N1064="nulová",J1064,0)</f>
        <v>0</v>
      </c>
      <c r="BJ1064" s="18" t="s">
        <v>26</v>
      </c>
      <c r="BK1064" s="172">
        <f>ROUND(I1064*H1064,2)</f>
        <v>0</v>
      </c>
      <c r="BL1064" s="18" t="s">
        <v>255</v>
      </c>
      <c r="BM1064" s="18" t="s">
        <v>1694</v>
      </c>
    </row>
    <row r="1065" spans="2:47" s="1" customFormat="1" ht="12">
      <c r="B1065" s="35"/>
      <c r="D1065" s="173" t="s">
        <v>165</v>
      </c>
      <c r="F1065" s="174" t="s">
        <v>1693</v>
      </c>
      <c r="I1065" s="134"/>
      <c r="L1065" s="35"/>
      <c r="M1065" s="64"/>
      <c r="N1065" s="36"/>
      <c r="O1065" s="36"/>
      <c r="P1065" s="36"/>
      <c r="Q1065" s="36"/>
      <c r="R1065" s="36"/>
      <c r="S1065" s="36"/>
      <c r="T1065" s="65"/>
      <c r="AT1065" s="18" t="s">
        <v>165</v>
      </c>
      <c r="AU1065" s="18" t="s">
        <v>174</v>
      </c>
    </row>
    <row r="1066" spans="2:63" s="10" customFormat="1" ht="21.75" customHeight="1">
      <c r="B1066" s="146"/>
      <c r="D1066" s="157" t="s">
        <v>70</v>
      </c>
      <c r="E1066" s="158" t="s">
        <v>1695</v>
      </c>
      <c r="F1066" s="158" t="s">
        <v>1696</v>
      </c>
      <c r="I1066" s="149"/>
      <c r="J1066" s="159">
        <f>BK1066</f>
        <v>0</v>
      </c>
      <c r="L1066" s="146"/>
      <c r="M1066" s="151"/>
      <c r="N1066" s="152"/>
      <c r="O1066" s="152"/>
      <c r="P1066" s="153">
        <f>SUM(P1067:P1090)</f>
        <v>0</v>
      </c>
      <c r="Q1066" s="152"/>
      <c r="R1066" s="153">
        <f>SUM(R1067:R1090)</f>
        <v>0</v>
      </c>
      <c r="S1066" s="152"/>
      <c r="T1066" s="154">
        <f>SUM(T1067:T1090)</f>
        <v>0</v>
      </c>
      <c r="AR1066" s="147" t="s">
        <v>77</v>
      </c>
      <c r="AT1066" s="155" t="s">
        <v>70</v>
      </c>
      <c r="AU1066" s="155" t="s">
        <v>77</v>
      </c>
      <c r="AY1066" s="147" t="s">
        <v>156</v>
      </c>
      <c r="BK1066" s="156">
        <f>SUM(BK1067:BK1090)</f>
        <v>0</v>
      </c>
    </row>
    <row r="1067" spans="2:65" s="1" customFormat="1" ht="20.25" customHeight="1">
      <c r="B1067" s="160"/>
      <c r="C1067" s="161" t="s">
        <v>1697</v>
      </c>
      <c r="D1067" s="161" t="s">
        <v>158</v>
      </c>
      <c r="E1067" s="162" t="s">
        <v>1698</v>
      </c>
      <c r="F1067" s="163" t="s">
        <v>1699</v>
      </c>
      <c r="G1067" s="164" t="s">
        <v>161</v>
      </c>
      <c r="H1067" s="165">
        <v>120</v>
      </c>
      <c r="I1067" s="166"/>
      <c r="J1067" s="167">
        <f>ROUND(I1067*H1067,2)</f>
        <v>0</v>
      </c>
      <c r="K1067" s="163" t="s">
        <v>19</v>
      </c>
      <c r="L1067" s="35"/>
      <c r="M1067" s="168" t="s">
        <v>19</v>
      </c>
      <c r="N1067" s="169" t="s">
        <v>42</v>
      </c>
      <c r="O1067" s="36"/>
      <c r="P1067" s="170">
        <f>O1067*H1067</f>
        <v>0</v>
      </c>
      <c r="Q1067" s="170">
        <v>0</v>
      </c>
      <c r="R1067" s="170">
        <f>Q1067*H1067</f>
        <v>0</v>
      </c>
      <c r="S1067" s="170">
        <v>0</v>
      </c>
      <c r="T1067" s="171">
        <f>S1067*H1067</f>
        <v>0</v>
      </c>
      <c r="AR1067" s="18" t="s">
        <v>255</v>
      </c>
      <c r="AT1067" s="18" t="s">
        <v>158</v>
      </c>
      <c r="AU1067" s="18" t="s">
        <v>174</v>
      </c>
      <c r="AY1067" s="18" t="s">
        <v>156</v>
      </c>
      <c r="BE1067" s="172">
        <f>IF(N1067="základní",J1067,0)</f>
        <v>0</v>
      </c>
      <c r="BF1067" s="172">
        <f>IF(N1067="snížená",J1067,0)</f>
        <v>0</v>
      </c>
      <c r="BG1067" s="172">
        <f>IF(N1067="zákl. přenesená",J1067,0)</f>
        <v>0</v>
      </c>
      <c r="BH1067" s="172">
        <f>IF(N1067="sníž. přenesená",J1067,0)</f>
        <v>0</v>
      </c>
      <c r="BI1067" s="172">
        <f>IF(N1067="nulová",J1067,0)</f>
        <v>0</v>
      </c>
      <c r="BJ1067" s="18" t="s">
        <v>26</v>
      </c>
      <c r="BK1067" s="172">
        <f>ROUND(I1067*H1067,2)</f>
        <v>0</v>
      </c>
      <c r="BL1067" s="18" t="s">
        <v>255</v>
      </c>
      <c r="BM1067" s="18" t="s">
        <v>1700</v>
      </c>
    </row>
    <row r="1068" spans="2:47" s="1" customFormat="1" ht="12">
      <c r="B1068" s="35"/>
      <c r="D1068" s="176" t="s">
        <v>165</v>
      </c>
      <c r="F1068" s="196" t="s">
        <v>1699</v>
      </c>
      <c r="I1068" s="134"/>
      <c r="L1068" s="35"/>
      <c r="M1068" s="64"/>
      <c r="N1068" s="36"/>
      <c r="O1068" s="36"/>
      <c r="P1068" s="36"/>
      <c r="Q1068" s="36"/>
      <c r="R1068" s="36"/>
      <c r="S1068" s="36"/>
      <c r="T1068" s="65"/>
      <c r="AT1068" s="18" t="s">
        <v>165</v>
      </c>
      <c r="AU1068" s="18" t="s">
        <v>174</v>
      </c>
    </row>
    <row r="1069" spans="2:65" s="1" customFormat="1" ht="20.25" customHeight="1">
      <c r="B1069" s="160"/>
      <c r="C1069" s="161" t="s">
        <v>1701</v>
      </c>
      <c r="D1069" s="161" t="s">
        <v>158</v>
      </c>
      <c r="E1069" s="162" t="s">
        <v>1702</v>
      </c>
      <c r="F1069" s="163" t="s">
        <v>1703</v>
      </c>
      <c r="G1069" s="164" t="s">
        <v>356</v>
      </c>
      <c r="H1069" s="165">
        <v>29</v>
      </c>
      <c r="I1069" s="166"/>
      <c r="J1069" s="167">
        <f>ROUND(I1069*H1069,2)</f>
        <v>0</v>
      </c>
      <c r="K1069" s="163" t="s">
        <v>19</v>
      </c>
      <c r="L1069" s="35"/>
      <c r="M1069" s="168" t="s">
        <v>19</v>
      </c>
      <c r="N1069" s="169" t="s">
        <v>42</v>
      </c>
      <c r="O1069" s="36"/>
      <c r="P1069" s="170">
        <f>O1069*H1069</f>
        <v>0</v>
      </c>
      <c r="Q1069" s="170">
        <v>0</v>
      </c>
      <c r="R1069" s="170">
        <f>Q1069*H1069</f>
        <v>0</v>
      </c>
      <c r="S1069" s="170">
        <v>0</v>
      </c>
      <c r="T1069" s="171">
        <f>S1069*H1069</f>
        <v>0</v>
      </c>
      <c r="AR1069" s="18" t="s">
        <v>255</v>
      </c>
      <c r="AT1069" s="18" t="s">
        <v>158</v>
      </c>
      <c r="AU1069" s="18" t="s">
        <v>174</v>
      </c>
      <c r="AY1069" s="18" t="s">
        <v>156</v>
      </c>
      <c r="BE1069" s="172">
        <f>IF(N1069="základní",J1069,0)</f>
        <v>0</v>
      </c>
      <c r="BF1069" s="172">
        <f>IF(N1069="snížená",J1069,0)</f>
        <v>0</v>
      </c>
      <c r="BG1069" s="172">
        <f>IF(N1069="zákl. přenesená",J1069,0)</f>
        <v>0</v>
      </c>
      <c r="BH1069" s="172">
        <f>IF(N1069="sníž. přenesená",J1069,0)</f>
        <v>0</v>
      </c>
      <c r="BI1069" s="172">
        <f>IF(N1069="nulová",J1069,0)</f>
        <v>0</v>
      </c>
      <c r="BJ1069" s="18" t="s">
        <v>26</v>
      </c>
      <c r="BK1069" s="172">
        <f>ROUND(I1069*H1069,2)</f>
        <v>0</v>
      </c>
      <c r="BL1069" s="18" t="s">
        <v>255</v>
      </c>
      <c r="BM1069" s="18" t="s">
        <v>1704</v>
      </c>
    </row>
    <row r="1070" spans="2:47" s="1" customFormat="1" ht="12">
      <c r="B1070" s="35"/>
      <c r="D1070" s="176" t="s">
        <v>165</v>
      </c>
      <c r="F1070" s="196" t="s">
        <v>1703</v>
      </c>
      <c r="I1070" s="134"/>
      <c r="L1070" s="35"/>
      <c r="M1070" s="64"/>
      <c r="N1070" s="36"/>
      <c r="O1070" s="36"/>
      <c r="P1070" s="36"/>
      <c r="Q1070" s="36"/>
      <c r="R1070" s="36"/>
      <c r="S1070" s="36"/>
      <c r="T1070" s="65"/>
      <c r="AT1070" s="18" t="s">
        <v>165</v>
      </c>
      <c r="AU1070" s="18" t="s">
        <v>174</v>
      </c>
    </row>
    <row r="1071" spans="2:65" s="1" customFormat="1" ht="20.25" customHeight="1">
      <c r="B1071" s="160"/>
      <c r="C1071" s="161" t="s">
        <v>1705</v>
      </c>
      <c r="D1071" s="161" t="s">
        <v>158</v>
      </c>
      <c r="E1071" s="162" t="s">
        <v>1706</v>
      </c>
      <c r="F1071" s="163" t="s">
        <v>1707</v>
      </c>
      <c r="G1071" s="164" t="s">
        <v>356</v>
      </c>
      <c r="H1071" s="165">
        <v>2</v>
      </c>
      <c r="I1071" s="166"/>
      <c r="J1071" s="167">
        <f>ROUND(I1071*H1071,2)</f>
        <v>0</v>
      </c>
      <c r="K1071" s="163" t="s">
        <v>19</v>
      </c>
      <c r="L1071" s="35"/>
      <c r="M1071" s="168" t="s">
        <v>19</v>
      </c>
      <c r="N1071" s="169" t="s">
        <v>42</v>
      </c>
      <c r="O1071" s="36"/>
      <c r="P1071" s="170">
        <f>O1071*H1071</f>
        <v>0</v>
      </c>
      <c r="Q1071" s="170">
        <v>0</v>
      </c>
      <c r="R1071" s="170">
        <f>Q1071*H1071</f>
        <v>0</v>
      </c>
      <c r="S1071" s="170">
        <v>0</v>
      </c>
      <c r="T1071" s="171">
        <f>S1071*H1071</f>
        <v>0</v>
      </c>
      <c r="AR1071" s="18" t="s">
        <v>255</v>
      </c>
      <c r="AT1071" s="18" t="s">
        <v>158</v>
      </c>
      <c r="AU1071" s="18" t="s">
        <v>174</v>
      </c>
      <c r="AY1071" s="18" t="s">
        <v>156</v>
      </c>
      <c r="BE1071" s="172">
        <f>IF(N1071="základní",J1071,0)</f>
        <v>0</v>
      </c>
      <c r="BF1071" s="172">
        <f>IF(N1071="snížená",J1071,0)</f>
        <v>0</v>
      </c>
      <c r="BG1071" s="172">
        <f>IF(N1071="zákl. přenesená",J1071,0)</f>
        <v>0</v>
      </c>
      <c r="BH1071" s="172">
        <f>IF(N1071="sníž. přenesená",J1071,0)</f>
        <v>0</v>
      </c>
      <c r="BI1071" s="172">
        <f>IF(N1071="nulová",J1071,0)</f>
        <v>0</v>
      </c>
      <c r="BJ1071" s="18" t="s">
        <v>26</v>
      </c>
      <c r="BK1071" s="172">
        <f>ROUND(I1071*H1071,2)</f>
        <v>0</v>
      </c>
      <c r="BL1071" s="18" t="s">
        <v>255</v>
      </c>
      <c r="BM1071" s="18" t="s">
        <v>1708</v>
      </c>
    </row>
    <row r="1072" spans="2:47" s="1" customFormat="1" ht="12">
      <c r="B1072" s="35"/>
      <c r="D1072" s="176" t="s">
        <v>165</v>
      </c>
      <c r="F1072" s="196" t="s">
        <v>1707</v>
      </c>
      <c r="I1072" s="134"/>
      <c r="L1072" s="35"/>
      <c r="M1072" s="64"/>
      <c r="N1072" s="36"/>
      <c r="O1072" s="36"/>
      <c r="P1072" s="36"/>
      <c r="Q1072" s="36"/>
      <c r="R1072" s="36"/>
      <c r="S1072" s="36"/>
      <c r="T1072" s="65"/>
      <c r="AT1072" s="18" t="s">
        <v>165</v>
      </c>
      <c r="AU1072" s="18" t="s">
        <v>174</v>
      </c>
    </row>
    <row r="1073" spans="2:65" s="1" customFormat="1" ht="20.25" customHeight="1">
      <c r="B1073" s="160"/>
      <c r="C1073" s="161" t="s">
        <v>1709</v>
      </c>
      <c r="D1073" s="161" t="s">
        <v>158</v>
      </c>
      <c r="E1073" s="162" t="s">
        <v>1710</v>
      </c>
      <c r="F1073" s="163" t="s">
        <v>1711</v>
      </c>
      <c r="G1073" s="164" t="s">
        <v>307</v>
      </c>
      <c r="H1073" s="165">
        <v>4</v>
      </c>
      <c r="I1073" s="166"/>
      <c r="J1073" s="167">
        <f>ROUND(I1073*H1073,2)</f>
        <v>0</v>
      </c>
      <c r="K1073" s="163" t="s">
        <v>19</v>
      </c>
      <c r="L1073" s="35"/>
      <c r="M1073" s="168" t="s">
        <v>19</v>
      </c>
      <c r="N1073" s="169" t="s">
        <v>42</v>
      </c>
      <c r="O1073" s="36"/>
      <c r="P1073" s="170">
        <f>O1073*H1073</f>
        <v>0</v>
      </c>
      <c r="Q1073" s="170">
        <v>0</v>
      </c>
      <c r="R1073" s="170">
        <f>Q1073*H1073</f>
        <v>0</v>
      </c>
      <c r="S1073" s="170">
        <v>0</v>
      </c>
      <c r="T1073" s="171">
        <f>S1073*H1073</f>
        <v>0</v>
      </c>
      <c r="AR1073" s="18" t="s">
        <v>255</v>
      </c>
      <c r="AT1073" s="18" t="s">
        <v>158</v>
      </c>
      <c r="AU1073" s="18" t="s">
        <v>174</v>
      </c>
      <c r="AY1073" s="18" t="s">
        <v>156</v>
      </c>
      <c r="BE1073" s="172">
        <f>IF(N1073="základní",J1073,0)</f>
        <v>0</v>
      </c>
      <c r="BF1073" s="172">
        <f>IF(N1073="snížená",J1073,0)</f>
        <v>0</v>
      </c>
      <c r="BG1073" s="172">
        <f>IF(N1073="zákl. přenesená",J1073,0)</f>
        <v>0</v>
      </c>
      <c r="BH1073" s="172">
        <f>IF(N1073="sníž. přenesená",J1073,0)</f>
        <v>0</v>
      </c>
      <c r="BI1073" s="172">
        <f>IF(N1073="nulová",J1073,0)</f>
        <v>0</v>
      </c>
      <c r="BJ1073" s="18" t="s">
        <v>26</v>
      </c>
      <c r="BK1073" s="172">
        <f>ROUND(I1073*H1073,2)</f>
        <v>0</v>
      </c>
      <c r="BL1073" s="18" t="s">
        <v>255</v>
      </c>
      <c r="BM1073" s="18" t="s">
        <v>1712</v>
      </c>
    </row>
    <row r="1074" spans="2:47" s="1" customFormat="1" ht="12">
      <c r="B1074" s="35"/>
      <c r="D1074" s="176" t="s">
        <v>165</v>
      </c>
      <c r="F1074" s="196" t="s">
        <v>1711</v>
      </c>
      <c r="I1074" s="134"/>
      <c r="L1074" s="35"/>
      <c r="M1074" s="64"/>
      <c r="N1074" s="36"/>
      <c r="O1074" s="36"/>
      <c r="P1074" s="36"/>
      <c r="Q1074" s="36"/>
      <c r="R1074" s="36"/>
      <c r="S1074" s="36"/>
      <c r="T1074" s="65"/>
      <c r="AT1074" s="18" t="s">
        <v>165</v>
      </c>
      <c r="AU1074" s="18" t="s">
        <v>174</v>
      </c>
    </row>
    <row r="1075" spans="2:65" s="1" customFormat="1" ht="20.25" customHeight="1">
      <c r="B1075" s="160"/>
      <c r="C1075" s="161" t="s">
        <v>1713</v>
      </c>
      <c r="D1075" s="161" t="s">
        <v>158</v>
      </c>
      <c r="E1075" s="162" t="s">
        <v>1714</v>
      </c>
      <c r="F1075" s="163" t="s">
        <v>1715</v>
      </c>
      <c r="G1075" s="164" t="s">
        <v>307</v>
      </c>
      <c r="H1075" s="165">
        <v>2</v>
      </c>
      <c r="I1075" s="166"/>
      <c r="J1075" s="167">
        <f>ROUND(I1075*H1075,2)</f>
        <v>0</v>
      </c>
      <c r="K1075" s="163" t="s">
        <v>19</v>
      </c>
      <c r="L1075" s="35"/>
      <c r="M1075" s="168" t="s">
        <v>19</v>
      </c>
      <c r="N1075" s="169" t="s">
        <v>42</v>
      </c>
      <c r="O1075" s="36"/>
      <c r="P1075" s="170">
        <f>O1075*H1075</f>
        <v>0</v>
      </c>
      <c r="Q1075" s="170">
        <v>0</v>
      </c>
      <c r="R1075" s="170">
        <f>Q1075*H1075</f>
        <v>0</v>
      </c>
      <c r="S1075" s="170">
        <v>0</v>
      </c>
      <c r="T1075" s="171">
        <f>S1075*H1075</f>
        <v>0</v>
      </c>
      <c r="AR1075" s="18" t="s">
        <v>255</v>
      </c>
      <c r="AT1075" s="18" t="s">
        <v>158</v>
      </c>
      <c r="AU1075" s="18" t="s">
        <v>174</v>
      </c>
      <c r="AY1075" s="18" t="s">
        <v>156</v>
      </c>
      <c r="BE1075" s="172">
        <f>IF(N1075="základní",J1075,0)</f>
        <v>0</v>
      </c>
      <c r="BF1075" s="172">
        <f>IF(N1075="snížená",J1075,0)</f>
        <v>0</v>
      </c>
      <c r="BG1075" s="172">
        <f>IF(N1075="zákl. přenesená",J1075,0)</f>
        <v>0</v>
      </c>
      <c r="BH1075" s="172">
        <f>IF(N1075="sníž. přenesená",J1075,0)</f>
        <v>0</v>
      </c>
      <c r="BI1075" s="172">
        <f>IF(N1075="nulová",J1075,0)</f>
        <v>0</v>
      </c>
      <c r="BJ1075" s="18" t="s">
        <v>26</v>
      </c>
      <c r="BK1075" s="172">
        <f>ROUND(I1075*H1075,2)</f>
        <v>0</v>
      </c>
      <c r="BL1075" s="18" t="s">
        <v>255</v>
      </c>
      <c r="BM1075" s="18" t="s">
        <v>1716</v>
      </c>
    </row>
    <row r="1076" spans="2:47" s="1" customFormat="1" ht="12">
      <c r="B1076" s="35"/>
      <c r="D1076" s="176" t="s">
        <v>165</v>
      </c>
      <c r="F1076" s="196" t="s">
        <v>1715</v>
      </c>
      <c r="I1076" s="134"/>
      <c r="L1076" s="35"/>
      <c r="M1076" s="64"/>
      <c r="N1076" s="36"/>
      <c r="O1076" s="36"/>
      <c r="P1076" s="36"/>
      <c r="Q1076" s="36"/>
      <c r="R1076" s="36"/>
      <c r="S1076" s="36"/>
      <c r="T1076" s="65"/>
      <c r="AT1076" s="18" t="s">
        <v>165</v>
      </c>
      <c r="AU1076" s="18" t="s">
        <v>174</v>
      </c>
    </row>
    <row r="1077" spans="2:65" s="1" customFormat="1" ht="20.25" customHeight="1">
      <c r="B1077" s="160"/>
      <c r="C1077" s="161" t="s">
        <v>1717</v>
      </c>
      <c r="D1077" s="161" t="s">
        <v>158</v>
      </c>
      <c r="E1077" s="162" t="s">
        <v>1718</v>
      </c>
      <c r="F1077" s="163" t="s">
        <v>1719</v>
      </c>
      <c r="G1077" s="164" t="s">
        <v>307</v>
      </c>
      <c r="H1077" s="165">
        <v>1</v>
      </c>
      <c r="I1077" s="166"/>
      <c r="J1077" s="167">
        <f>ROUND(I1077*H1077,2)</f>
        <v>0</v>
      </c>
      <c r="K1077" s="163" t="s">
        <v>19</v>
      </c>
      <c r="L1077" s="35"/>
      <c r="M1077" s="168" t="s">
        <v>19</v>
      </c>
      <c r="N1077" s="169" t="s">
        <v>42</v>
      </c>
      <c r="O1077" s="36"/>
      <c r="P1077" s="170">
        <f>O1077*H1077</f>
        <v>0</v>
      </c>
      <c r="Q1077" s="170">
        <v>0</v>
      </c>
      <c r="R1077" s="170">
        <f>Q1077*H1077</f>
        <v>0</v>
      </c>
      <c r="S1077" s="170">
        <v>0</v>
      </c>
      <c r="T1077" s="171">
        <f>S1077*H1077</f>
        <v>0</v>
      </c>
      <c r="AR1077" s="18" t="s">
        <v>255</v>
      </c>
      <c r="AT1077" s="18" t="s">
        <v>158</v>
      </c>
      <c r="AU1077" s="18" t="s">
        <v>174</v>
      </c>
      <c r="AY1077" s="18" t="s">
        <v>156</v>
      </c>
      <c r="BE1077" s="172">
        <f>IF(N1077="základní",J1077,0)</f>
        <v>0</v>
      </c>
      <c r="BF1077" s="172">
        <f>IF(N1077="snížená",J1077,0)</f>
        <v>0</v>
      </c>
      <c r="BG1077" s="172">
        <f>IF(N1077="zákl. přenesená",J1077,0)</f>
        <v>0</v>
      </c>
      <c r="BH1077" s="172">
        <f>IF(N1077="sníž. přenesená",J1077,0)</f>
        <v>0</v>
      </c>
      <c r="BI1077" s="172">
        <f>IF(N1077="nulová",J1077,0)</f>
        <v>0</v>
      </c>
      <c r="BJ1077" s="18" t="s">
        <v>26</v>
      </c>
      <c r="BK1077" s="172">
        <f>ROUND(I1077*H1077,2)</f>
        <v>0</v>
      </c>
      <c r="BL1077" s="18" t="s">
        <v>255</v>
      </c>
      <c r="BM1077" s="18" t="s">
        <v>1720</v>
      </c>
    </row>
    <row r="1078" spans="2:47" s="1" customFormat="1" ht="12">
      <c r="B1078" s="35"/>
      <c r="D1078" s="176" t="s">
        <v>165</v>
      </c>
      <c r="F1078" s="196" t="s">
        <v>1719</v>
      </c>
      <c r="I1078" s="134"/>
      <c r="L1078" s="35"/>
      <c r="M1078" s="64"/>
      <c r="N1078" s="36"/>
      <c r="O1078" s="36"/>
      <c r="P1078" s="36"/>
      <c r="Q1078" s="36"/>
      <c r="R1078" s="36"/>
      <c r="S1078" s="36"/>
      <c r="T1078" s="65"/>
      <c r="AT1078" s="18" t="s">
        <v>165</v>
      </c>
      <c r="AU1078" s="18" t="s">
        <v>174</v>
      </c>
    </row>
    <row r="1079" spans="2:65" s="1" customFormat="1" ht="20.25" customHeight="1">
      <c r="B1079" s="160"/>
      <c r="C1079" s="161" t="s">
        <v>1721</v>
      </c>
      <c r="D1079" s="161" t="s">
        <v>158</v>
      </c>
      <c r="E1079" s="162" t="s">
        <v>1722</v>
      </c>
      <c r="F1079" s="163" t="s">
        <v>1723</v>
      </c>
      <c r="G1079" s="164" t="s">
        <v>307</v>
      </c>
      <c r="H1079" s="165">
        <v>12</v>
      </c>
      <c r="I1079" s="166"/>
      <c r="J1079" s="167">
        <f>ROUND(I1079*H1079,2)</f>
        <v>0</v>
      </c>
      <c r="K1079" s="163" t="s">
        <v>19</v>
      </c>
      <c r="L1079" s="35"/>
      <c r="M1079" s="168" t="s">
        <v>19</v>
      </c>
      <c r="N1079" s="169" t="s">
        <v>42</v>
      </c>
      <c r="O1079" s="36"/>
      <c r="P1079" s="170">
        <f>O1079*H1079</f>
        <v>0</v>
      </c>
      <c r="Q1079" s="170">
        <v>0</v>
      </c>
      <c r="R1079" s="170">
        <f>Q1079*H1079</f>
        <v>0</v>
      </c>
      <c r="S1079" s="170">
        <v>0</v>
      </c>
      <c r="T1079" s="171">
        <f>S1079*H1079</f>
        <v>0</v>
      </c>
      <c r="AR1079" s="18" t="s">
        <v>255</v>
      </c>
      <c r="AT1079" s="18" t="s">
        <v>158</v>
      </c>
      <c r="AU1079" s="18" t="s">
        <v>174</v>
      </c>
      <c r="AY1079" s="18" t="s">
        <v>156</v>
      </c>
      <c r="BE1079" s="172">
        <f>IF(N1079="základní",J1079,0)</f>
        <v>0</v>
      </c>
      <c r="BF1079" s="172">
        <f>IF(N1079="snížená",J1079,0)</f>
        <v>0</v>
      </c>
      <c r="BG1079" s="172">
        <f>IF(N1079="zákl. přenesená",J1079,0)</f>
        <v>0</v>
      </c>
      <c r="BH1079" s="172">
        <f>IF(N1079="sníž. přenesená",J1079,0)</f>
        <v>0</v>
      </c>
      <c r="BI1079" s="172">
        <f>IF(N1079="nulová",J1079,0)</f>
        <v>0</v>
      </c>
      <c r="BJ1079" s="18" t="s">
        <v>26</v>
      </c>
      <c r="BK1079" s="172">
        <f>ROUND(I1079*H1079,2)</f>
        <v>0</v>
      </c>
      <c r="BL1079" s="18" t="s">
        <v>255</v>
      </c>
      <c r="BM1079" s="18" t="s">
        <v>1724</v>
      </c>
    </row>
    <row r="1080" spans="2:47" s="1" customFormat="1" ht="12">
      <c r="B1080" s="35"/>
      <c r="D1080" s="176" t="s">
        <v>165</v>
      </c>
      <c r="F1080" s="196" t="s">
        <v>1723</v>
      </c>
      <c r="I1080" s="134"/>
      <c r="L1080" s="35"/>
      <c r="M1080" s="64"/>
      <c r="N1080" s="36"/>
      <c r="O1080" s="36"/>
      <c r="P1080" s="36"/>
      <c r="Q1080" s="36"/>
      <c r="R1080" s="36"/>
      <c r="S1080" s="36"/>
      <c r="T1080" s="65"/>
      <c r="AT1080" s="18" t="s">
        <v>165</v>
      </c>
      <c r="AU1080" s="18" t="s">
        <v>174</v>
      </c>
    </row>
    <row r="1081" spans="2:65" s="1" customFormat="1" ht="20.25" customHeight="1">
      <c r="B1081" s="160"/>
      <c r="C1081" s="161" t="s">
        <v>1725</v>
      </c>
      <c r="D1081" s="161" t="s">
        <v>158</v>
      </c>
      <c r="E1081" s="162" t="s">
        <v>1726</v>
      </c>
      <c r="F1081" s="163" t="s">
        <v>1727</v>
      </c>
      <c r="G1081" s="164" t="s">
        <v>307</v>
      </c>
      <c r="H1081" s="165">
        <v>7</v>
      </c>
      <c r="I1081" s="166"/>
      <c r="J1081" s="167">
        <f>ROUND(I1081*H1081,2)</f>
        <v>0</v>
      </c>
      <c r="K1081" s="163" t="s">
        <v>19</v>
      </c>
      <c r="L1081" s="35"/>
      <c r="M1081" s="168" t="s">
        <v>19</v>
      </c>
      <c r="N1081" s="169" t="s">
        <v>42</v>
      </c>
      <c r="O1081" s="36"/>
      <c r="P1081" s="170">
        <f>O1081*H1081</f>
        <v>0</v>
      </c>
      <c r="Q1081" s="170">
        <v>0</v>
      </c>
      <c r="R1081" s="170">
        <f>Q1081*H1081</f>
        <v>0</v>
      </c>
      <c r="S1081" s="170">
        <v>0</v>
      </c>
      <c r="T1081" s="171">
        <f>S1081*H1081</f>
        <v>0</v>
      </c>
      <c r="AR1081" s="18" t="s">
        <v>255</v>
      </c>
      <c r="AT1081" s="18" t="s">
        <v>158</v>
      </c>
      <c r="AU1081" s="18" t="s">
        <v>174</v>
      </c>
      <c r="AY1081" s="18" t="s">
        <v>156</v>
      </c>
      <c r="BE1081" s="172">
        <f>IF(N1081="základní",J1081,0)</f>
        <v>0</v>
      </c>
      <c r="BF1081" s="172">
        <f>IF(N1081="snížená",J1081,0)</f>
        <v>0</v>
      </c>
      <c r="BG1081" s="172">
        <f>IF(N1081="zákl. přenesená",J1081,0)</f>
        <v>0</v>
      </c>
      <c r="BH1081" s="172">
        <f>IF(N1081="sníž. přenesená",J1081,0)</f>
        <v>0</v>
      </c>
      <c r="BI1081" s="172">
        <f>IF(N1081="nulová",J1081,0)</f>
        <v>0</v>
      </c>
      <c r="BJ1081" s="18" t="s">
        <v>26</v>
      </c>
      <c r="BK1081" s="172">
        <f>ROUND(I1081*H1081,2)</f>
        <v>0</v>
      </c>
      <c r="BL1081" s="18" t="s">
        <v>255</v>
      </c>
      <c r="BM1081" s="18" t="s">
        <v>1728</v>
      </c>
    </row>
    <row r="1082" spans="2:47" s="1" customFormat="1" ht="12">
      <c r="B1082" s="35"/>
      <c r="D1082" s="176" t="s">
        <v>165</v>
      </c>
      <c r="F1082" s="196" t="s">
        <v>1727</v>
      </c>
      <c r="I1082" s="134"/>
      <c r="L1082" s="35"/>
      <c r="M1082" s="64"/>
      <c r="N1082" s="36"/>
      <c r="O1082" s="36"/>
      <c r="P1082" s="36"/>
      <c r="Q1082" s="36"/>
      <c r="R1082" s="36"/>
      <c r="S1082" s="36"/>
      <c r="T1082" s="65"/>
      <c r="AT1082" s="18" t="s">
        <v>165</v>
      </c>
      <c r="AU1082" s="18" t="s">
        <v>174</v>
      </c>
    </row>
    <row r="1083" spans="2:65" s="1" customFormat="1" ht="20.25" customHeight="1">
      <c r="B1083" s="160"/>
      <c r="C1083" s="161" t="s">
        <v>1729</v>
      </c>
      <c r="D1083" s="161" t="s">
        <v>158</v>
      </c>
      <c r="E1083" s="162" t="s">
        <v>1730</v>
      </c>
      <c r="F1083" s="163" t="s">
        <v>1731</v>
      </c>
      <c r="G1083" s="164" t="s">
        <v>307</v>
      </c>
      <c r="H1083" s="165">
        <v>1</v>
      </c>
      <c r="I1083" s="166"/>
      <c r="J1083" s="167">
        <f>ROUND(I1083*H1083,2)</f>
        <v>0</v>
      </c>
      <c r="K1083" s="163" t="s">
        <v>19</v>
      </c>
      <c r="L1083" s="35"/>
      <c r="M1083" s="168" t="s">
        <v>19</v>
      </c>
      <c r="N1083" s="169" t="s">
        <v>42</v>
      </c>
      <c r="O1083" s="36"/>
      <c r="P1083" s="170">
        <f>O1083*H1083</f>
        <v>0</v>
      </c>
      <c r="Q1083" s="170">
        <v>0</v>
      </c>
      <c r="R1083" s="170">
        <f>Q1083*H1083</f>
        <v>0</v>
      </c>
      <c r="S1083" s="170">
        <v>0</v>
      </c>
      <c r="T1083" s="171">
        <f>S1083*H1083</f>
        <v>0</v>
      </c>
      <c r="AR1083" s="18" t="s">
        <v>255</v>
      </c>
      <c r="AT1083" s="18" t="s">
        <v>158</v>
      </c>
      <c r="AU1083" s="18" t="s">
        <v>174</v>
      </c>
      <c r="AY1083" s="18" t="s">
        <v>156</v>
      </c>
      <c r="BE1083" s="172">
        <f>IF(N1083="základní",J1083,0)</f>
        <v>0</v>
      </c>
      <c r="BF1083" s="172">
        <f>IF(N1083="snížená",J1083,0)</f>
        <v>0</v>
      </c>
      <c r="BG1083" s="172">
        <f>IF(N1083="zákl. přenesená",J1083,0)</f>
        <v>0</v>
      </c>
      <c r="BH1083" s="172">
        <f>IF(N1083="sníž. přenesená",J1083,0)</f>
        <v>0</v>
      </c>
      <c r="BI1083" s="172">
        <f>IF(N1083="nulová",J1083,0)</f>
        <v>0</v>
      </c>
      <c r="BJ1083" s="18" t="s">
        <v>26</v>
      </c>
      <c r="BK1083" s="172">
        <f>ROUND(I1083*H1083,2)</f>
        <v>0</v>
      </c>
      <c r="BL1083" s="18" t="s">
        <v>255</v>
      </c>
      <c r="BM1083" s="18" t="s">
        <v>1732</v>
      </c>
    </row>
    <row r="1084" spans="2:47" s="1" customFormat="1" ht="12">
      <c r="B1084" s="35"/>
      <c r="D1084" s="176" t="s">
        <v>165</v>
      </c>
      <c r="F1084" s="196" t="s">
        <v>1731</v>
      </c>
      <c r="I1084" s="134"/>
      <c r="L1084" s="35"/>
      <c r="M1084" s="64"/>
      <c r="N1084" s="36"/>
      <c r="O1084" s="36"/>
      <c r="P1084" s="36"/>
      <c r="Q1084" s="36"/>
      <c r="R1084" s="36"/>
      <c r="S1084" s="36"/>
      <c r="T1084" s="65"/>
      <c r="AT1084" s="18" t="s">
        <v>165</v>
      </c>
      <c r="AU1084" s="18" t="s">
        <v>174</v>
      </c>
    </row>
    <row r="1085" spans="2:65" s="1" customFormat="1" ht="20.25" customHeight="1">
      <c r="B1085" s="160"/>
      <c r="C1085" s="161" t="s">
        <v>1733</v>
      </c>
      <c r="D1085" s="161" t="s">
        <v>158</v>
      </c>
      <c r="E1085" s="162" t="s">
        <v>1734</v>
      </c>
      <c r="F1085" s="163" t="s">
        <v>1735</v>
      </c>
      <c r="G1085" s="164" t="s">
        <v>307</v>
      </c>
      <c r="H1085" s="165">
        <v>2</v>
      </c>
      <c r="I1085" s="166"/>
      <c r="J1085" s="167">
        <f>ROUND(I1085*H1085,2)</f>
        <v>0</v>
      </c>
      <c r="K1085" s="163" t="s">
        <v>19</v>
      </c>
      <c r="L1085" s="35"/>
      <c r="M1085" s="168" t="s">
        <v>19</v>
      </c>
      <c r="N1085" s="169" t="s">
        <v>42</v>
      </c>
      <c r="O1085" s="36"/>
      <c r="P1085" s="170">
        <f>O1085*H1085</f>
        <v>0</v>
      </c>
      <c r="Q1085" s="170">
        <v>0</v>
      </c>
      <c r="R1085" s="170">
        <f>Q1085*H1085</f>
        <v>0</v>
      </c>
      <c r="S1085" s="170">
        <v>0</v>
      </c>
      <c r="T1085" s="171">
        <f>S1085*H1085</f>
        <v>0</v>
      </c>
      <c r="AR1085" s="18" t="s">
        <v>255</v>
      </c>
      <c r="AT1085" s="18" t="s">
        <v>158</v>
      </c>
      <c r="AU1085" s="18" t="s">
        <v>174</v>
      </c>
      <c r="AY1085" s="18" t="s">
        <v>156</v>
      </c>
      <c r="BE1085" s="172">
        <f>IF(N1085="základní",J1085,0)</f>
        <v>0</v>
      </c>
      <c r="BF1085" s="172">
        <f>IF(N1085="snížená",J1085,0)</f>
        <v>0</v>
      </c>
      <c r="BG1085" s="172">
        <f>IF(N1085="zákl. přenesená",J1085,0)</f>
        <v>0</v>
      </c>
      <c r="BH1085" s="172">
        <f>IF(N1085="sníž. přenesená",J1085,0)</f>
        <v>0</v>
      </c>
      <c r="BI1085" s="172">
        <f>IF(N1085="nulová",J1085,0)</f>
        <v>0</v>
      </c>
      <c r="BJ1085" s="18" t="s">
        <v>26</v>
      </c>
      <c r="BK1085" s="172">
        <f>ROUND(I1085*H1085,2)</f>
        <v>0</v>
      </c>
      <c r="BL1085" s="18" t="s">
        <v>255</v>
      </c>
      <c r="BM1085" s="18" t="s">
        <v>1736</v>
      </c>
    </row>
    <row r="1086" spans="2:47" s="1" customFormat="1" ht="12">
      <c r="B1086" s="35"/>
      <c r="D1086" s="176" t="s">
        <v>165</v>
      </c>
      <c r="F1086" s="196" t="s">
        <v>1735</v>
      </c>
      <c r="I1086" s="134"/>
      <c r="L1086" s="35"/>
      <c r="M1086" s="64"/>
      <c r="N1086" s="36"/>
      <c r="O1086" s="36"/>
      <c r="P1086" s="36"/>
      <c r="Q1086" s="36"/>
      <c r="R1086" s="36"/>
      <c r="S1086" s="36"/>
      <c r="T1086" s="65"/>
      <c r="AT1086" s="18" t="s">
        <v>165</v>
      </c>
      <c r="AU1086" s="18" t="s">
        <v>174</v>
      </c>
    </row>
    <row r="1087" spans="2:65" s="1" customFormat="1" ht="20.25" customHeight="1">
      <c r="B1087" s="160"/>
      <c r="C1087" s="161" t="s">
        <v>1737</v>
      </c>
      <c r="D1087" s="161" t="s">
        <v>158</v>
      </c>
      <c r="E1087" s="162" t="s">
        <v>1738</v>
      </c>
      <c r="F1087" s="163" t="s">
        <v>1739</v>
      </c>
      <c r="G1087" s="164" t="s">
        <v>307</v>
      </c>
      <c r="H1087" s="165">
        <v>2</v>
      </c>
      <c r="I1087" s="166"/>
      <c r="J1087" s="167">
        <f>ROUND(I1087*H1087,2)</f>
        <v>0</v>
      </c>
      <c r="K1087" s="163" t="s">
        <v>19</v>
      </c>
      <c r="L1087" s="35"/>
      <c r="M1087" s="168" t="s">
        <v>19</v>
      </c>
      <c r="N1087" s="169" t="s">
        <v>42</v>
      </c>
      <c r="O1087" s="36"/>
      <c r="P1087" s="170">
        <f>O1087*H1087</f>
        <v>0</v>
      </c>
      <c r="Q1087" s="170">
        <v>0</v>
      </c>
      <c r="R1087" s="170">
        <f>Q1087*H1087</f>
        <v>0</v>
      </c>
      <c r="S1087" s="170">
        <v>0</v>
      </c>
      <c r="T1087" s="171">
        <f>S1087*H1087</f>
        <v>0</v>
      </c>
      <c r="AR1087" s="18" t="s">
        <v>255</v>
      </c>
      <c r="AT1087" s="18" t="s">
        <v>158</v>
      </c>
      <c r="AU1087" s="18" t="s">
        <v>174</v>
      </c>
      <c r="AY1087" s="18" t="s">
        <v>156</v>
      </c>
      <c r="BE1087" s="172">
        <f>IF(N1087="základní",J1087,0)</f>
        <v>0</v>
      </c>
      <c r="BF1087" s="172">
        <f>IF(N1087="snížená",J1087,0)</f>
        <v>0</v>
      </c>
      <c r="BG1087" s="172">
        <f>IF(N1087="zákl. přenesená",J1087,0)</f>
        <v>0</v>
      </c>
      <c r="BH1087" s="172">
        <f>IF(N1087="sníž. přenesená",J1087,0)</f>
        <v>0</v>
      </c>
      <c r="BI1087" s="172">
        <f>IF(N1087="nulová",J1087,0)</f>
        <v>0</v>
      </c>
      <c r="BJ1087" s="18" t="s">
        <v>26</v>
      </c>
      <c r="BK1087" s="172">
        <f>ROUND(I1087*H1087,2)</f>
        <v>0</v>
      </c>
      <c r="BL1087" s="18" t="s">
        <v>255</v>
      </c>
      <c r="BM1087" s="18" t="s">
        <v>1740</v>
      </c>
    </row>
    <row r="1088" spans="2:47" s="1" customFormat="1" ht="12">
      <c r="B1088" s="35"/>
      <c r="D1088" s="176" t="s">
        <v>165</v>
      </c>
      <c r="F1088" s="196" t="s">
        <v>1739</v>
      </c>
      <c r="I1088" s="134"/>
      <c r="L1088" s="35"/>
      <c r="M1088" s="64"/>
      <c r="N1088" s="36"/>
      <c r="O1088" s="36"/>
      <c r="P1088" s="36"/>
      <c r="Q1088" s="36"/>
      <c r="R1088" s="36"/>
      <c r="S1088" s="36"/>
      <c r="T1088" s="65"/>
      <c r="AT1088" s="18" t="s">
        <v>165</v>
      </c>
      <c r="AU1088" s="18" t="s">
        <v>174</v>
      </c>
    </row>
    <row r="1089" spans="2:65" s="1" customFormat="1" ht="20.25" customHeight="1">
      <c r="B1089" s="160"/>
      <c r="C1089" s="161" t="s">
        <v>1741</v>
      </c>
      <c r="D1089" s="161" t="s">
        <v>158</v>
      </c>
      <c r="E1089" s="162" t="s">
        <v>1742</v>
      </c>
      <c r="F1089" s="163" t="s">
        <v>1743</v>
      </c>
      <c r="G1089" s="164" t="s">
        <v>232</v>
      </c>
      <c r="H1089" s="165">
        <v>0.689</v>
      </c>
      <c r="I1089" s="166"/>
      <c r="J1089" s="167">
        <f>ROUND(I1089*H1089,2)</f>
        <v>0</v>
      </c>
      <c r="K1089" s="163" t="s">
        <v>19</v>
      </c>
      <c r="L1089" s="35"/>
      <c r="M1089" s="168" t="s">
        <v>19</v>
      </c>
      <c r="N1089" s="169" t="s">
        <v>42</v>
      </c>
      <c r="O1089" s="36"/>
      <c r="P1089" s="170">
        <f>O1089*H1089</f>
        <v>0</v>
      </c>
      <c r="Q1089" s="170">
        <v>0</v>
      </c>
      <c r="R1089" s="170">
        <f>Q1089*H1089</f>
        <v>0</v>
      </c>
      <c r="S1089" s="170">
        <v>0</v>
      </c>
      <c r="T1089" s="171">
        <f>S1089*H1089</f>
        <v>0</v>
      </c>
      <c r="AR1089" s="18" t="s">
        <v>255</v>
      </c>
      <c r="AT1089" s="18" t="s">
        <v>158</v>
      </c>
      <c r="AU1089" s="18" t="s">
        <v>174</v>
      </c>
      <c r="AY1089" s="18" t="s">
        <v>156</v>
      </c>
      <c r="BE1089" s="172">
        <f>IF(N1089="základní",J1089,0)</f>
        <v>0</v>
      </c>
      <c r="BF1089" s="172">
        <f>IF(N1089="snížená",J1089,0)</f>
        <v>0</v>
      </c>
      <c r="BG1089" s="172">
        <f>IF(N1089="zákl. přenesená",J1089,0)</f>
        <v>0</v>
      </c>
      <c r="BH1089" s="172">
        <f>IF(N1089="sníž. přenesená",J1089,0)</f>
        <v>0</v>
      </c>
      <c r="BI1089" s="172">
        <f>IF(N1089="nulová",J1089,0)</f>
        <v>0</v>
      </c>
      <c r="BJ1089" s="18" t="s">
        <v>26</v>
      </c>
      <c r="BK1089" s="172">
        <f>ROUND(I1089*H1089,2)</f>
        <v>0</v>
      </c>
      <c r="BL1089" s="18" t="s">
        <v>255</v>
      </c>
      <c r="BM1089" s="18" t="s">
        <v>1744</v>
      </c>
    </row>
    <row r="1090" spans="2:47" s="1" customFormat="1" ht="12">
      <c r="B1090" s="35"/>
      <c r="D1090" s="173" t="s">
        <v>165</v>
      </c>
      <c r="F1090" s="174" t="s">
        <v>1743</v>
      </c>
      <c r="I1090" s="134"/>
      <c r="L1090" s="35"/>
      <c r="M1090" s="64"/>
      <c r="N1090" s="36"/>
      <c r="O1090" s="36"/>
      <c r="P1090" s="36"/>
      <c r="Q1090" s="36"/>
      <c r="R1090" s="36"/>
      <c r="S1090" s="36"/>
      <c r="T1090" s="65"/>
      <c r="AT1090" s="18" t="s">
        <v>165</v>
      </c>
      <c r="AU1090" s="18" t="s">
        <v>174</v>
      </c>
    </row>
    <row r="1091" spans="2:63" s="10" customFormat="1" ht="21.75" customHeight="1">
      <c r="B1091" s="146"/>
      <c r="D1091" s="157" t="s">
        <v>70</v>
      </c>
      <c r="E1091" s="158" t="s">
        <v>1745</v>
      </c>
      <c r="F1091" s="158" t="s">
        <v>1567</v>
      </c>
      <c r="I1091" s="149"/>
      <c r="J1091" s="159">
        <f>BK1091</f>
        <v>0</v>
      </c>
      <c r="L1091" s="146"/>
      <c r="M1091" s="151"/>
      <c r="N1091" s="152"/>
      <c r="O1091" s="152"/>
      <c r="P1091" s="153">
        <f>SUM(P1092:P1093)</f>
        <v>0</v>
      </c>
      <c r="Q1091" s="152"/>
      <c r="R1091" s="153">
        <f>SUM(R1092:R1093)</f>
        <v>0</v>
      </c>
      <c r="S1091" s="152"/>
      <c r="T1091" s="154">
        <f>SUM(T1092:T1093)</f>
        <v>0</v>
      </c>
      <c r="AR1091" s="147" t="s">
        <v>77</v>
      </c>
      <c r="AT1091" s="155" t="s">
        <v>70</v>
      </c>
      <c r="AU1091" s="155" t="s">
        <v>77</v>
      </c>
      <c r="AY1091" s="147" t="s">
        <v>156</v>
      </c>
      <c r="BK1091" s="156">
        <f>SUM(BK1092:BK1093)</f>
        <v>0</v>
      </c>
    </row>
    <row r="1092" spans="2:65" s="1" customFormat="1" ht="20.25" customHeight="1">
      <c r="B1092" s="160"/>
      <c r="C1092" s="161" t="s">
        <v>1746</v>
      </c>
      <c r="D1092" s="161" t="s">
        <v>158</v>
      </c>
      <c r="E1092" s="162" t="s">
        <v>1569</v>
      </c>
      <c r="F1092" s="163" t="s">
        <v>1570</v>
      </c>
      <c r="G1092" s="164" t="s">
        <v>1571</v>
      </c>
      <c r="H1092" s="165">
        <v>120</v>
      </c>
      <c r="I1092" s="166"/>
      <c r="J1092" s="167">
        <f>ROUND(I1092*H1092,2)</f>
        <v>0</v>
      </c>
      <c r="K1092" s="163" t="s">
        <v>19</v>
      </c>
      <c r="L1092" s="35"/>
      <c r="M1092" s="168" t="s">
        <v>19</v>
      </c>
      <c r="N1092" s="169" t="s">
        <v>42</v>
      </c>
      <c r="O1092" s="36"/>
      <c r="P1092" s="170">
        <f>O1092*H1092</f>
        <v>0</v>
      </c>
      <c r="Q1092" s="170">
        <v>0</v>
      </c>
      <c r="R1092" s="170">
        <f>Q1092*H1092</f>
        <v>0</v>
      </c>
      <c r="S1092" s="170">
        <v>0</v>
      </c>
      <c r="T1092" s="171">
        <f>S1092*H1092</f>
        <v>0</v>
      </c>
      <c r="AR1092" s="18" t="s">
        <v>255</v>
      </c>
      <c r="AT1092" s="18" t="s">
        <v>158</v>
      </c>
      <c r="AU1092" s="18" t="s">
        <v>174</v>
      </c>
      <c r="AY1092" s="18" t="s">
        <v>156</v>
      </c>
      <c r="BE1092" s="172">
        <f>IF(N1092="základní",J1092,0)</f>
        <v>0</v>
      </c>
      <c r="BF1092" s="172">
        <f>IF(N1092="snížená",J1092,0)</f>
        <v>0</v>
      </c>
      <c r="BG1092" s="172">
        <f>IF(N1092="zákl. přenesená",J1092,0)</f>
        <v>0</v>
      </c>
      <c r="BH1092" s="172">
        <f>IF(N1092="sníž. přenesená",J1092,0)</f>
        <v>0</v>
      </c>
      <c r="BI1092" s="172">
        <f>IF(N1092="nulová",J1092,0)</f>
        <v>0</v>
      </c>
      <c r="BJ1092" s="18" t="s">
        <v>26</v>
      </c>
      <c r="BK1092" s="172">
        <f>ROUND(I1092*H1092,2)</f>
        <v>0</v>
      </c>
      <c r="BL1092" s="18" t="s">
        <v>255</v>
      </c>
      <c r="BM1092" s="18" t="s">
        <v>1747</v>
      </c>
    </row>
    <row r="1093" spans="2:47" s="1" customFormat="1" ht="12">
      <c r="B1093" s="35"/>
      <c r="D1093" s="173" t="s">
        <v>165</v>
      </c>
      <c r="F1093" s="174" t="s">
        <v>1570</v>
      </c>
      <c r="I1093" s="134"/>
      <c r="L1093" s="35"/>
      <c r="M1093" s="64"/>
      <c r="N1093" s="36"/>
      <c r="O1093" s="36"/>
      <c r="P1093" s="36"/>
      <c r="Q1093" s="36"/>
      <c r="R1093" s="36"/>
      <c r="S1093" s="36"/>
      <c r="T1093" s="65"/>
      <c r="AT1093" s="18" t="s">
        <v>165</v>
      </c>
      <c r="AU1093" s="18" t="s">
        <v>174</v>
      </c>
    </row>
    <row r="1094" spans="2:63" s="10" customFormat="1" ht="29.25" customHeight="1">
      <c r="B1094" s="146"/>
      <c r="D1094" s="157" t="s">
        <v>70</v>
      </c>
      <c r="E1094" s="158" t="s">
        <v>1748</v>
      </c>
      <c r="F1094" s="158" t="s">
        <v>1749</v>
      </c>
      <c r="I1094" s="149"/>
      <c r="J1094" s="159">
        <f>BK1094</f>
        <v>0</v>
      </c>
      <c r="L1094" s="146"/>
      <c r="M1094" s="151"/>
      <c r="N1094" s="152"/>
      <c r="O1094" s="152"/>
      <c r="P1094" s="153">
        <f>SUM(P1095:P1102)</f>
        <v>0</v>
      </c>
      <c r="Q1094" s="152"/>
      <c r="R1094" s="153">
        <f>SUM(R1095:R1102)</f>
        <v>0.0915298</v>
      </c>
      <c r="S1094" s="152"/>
      <c r="T1094" s="154">
        <f>SUM(T1095:T1102)</f>
        <v>0</v>
      </c>
      <c r="AR1094" s="147" t="s">
        <v>77</v>
      </c>
      <c r="AT1094" s="155" t="s">
        <v>70</v>
      </c>
      <c r="AU1094" s="155" t="s">
        <v>26</v>
      </c>
      <c r="AY1094" s="147" t="s">
        <v>156</v>
      </c>
      <c r="BK1094" s="156">
        <f>SUM(BK1095:BK1102)</f>
        <v>0</v>
      </c>
    </row>
    <row r="1095" spans="2:65" s="1" customFormat="1" ht="28.5" customHeight="1">
      <c r="B1095" s="160"/>
      <c r="C1095" s="161" t="s">
        <v>1750</v>
      </c>
      <c r="D1095" s="161" t="s">
        <v>158</v>
      </c>
      <c r="E1095" s="162" t="s">
        <v>1751</v>
      </c>
      <c r="F1095" s="163" t="s">
        <v>1752</v>
      </c>
      <c r="G1095" s="164" t="s">
        <v>161</v>
      </c>
      <c r="H1095" s="165">
        <v>5.93</v>
      </c>
      <c r="I1095" s="166"/>
      <c r="J1095" s="167">
        <f>ROUND(I1095*H1095,2)</f>
        <v>0</v>
      </c>
      <c r="K1095" s="163" t="s">
        <v>162</v>
      </c>
      <c r="L1095" s="35"/>
      <c r="M1095" s="168" t="s">
        <v>19</v>
      </c>
      <c r="N1095" s="169" t="s">
        <v>42</v>
      </c>
      <c r="O1095" s="36"/>
      <c r="P1095" s="170">
        <f>O1095*H1095</f>
        <v>0</v>
      </c>
      <c r="Q1095" s="170">
        <v>0.0001</v>
      </c>
      <c r="R1095" s="170">
        <f>Q1095*H1095</f>
        <v>0.000593</v>
      </c>
      <c r="S1095" s="170">
        <v>0</v>
      </c>
      <c r="T1095" s="171">
        <f>S1095*H1095</f>
        <v>0</v>
      </c>
      <c r="AR1095" s="18" t="s">
        <v>255</v>
      </c>
      <c r="AT1095" s="18" t="s">
        <v>158</v>
      </c>
      <c r="AU1095" s="18" t="s">
        <v>77</v>
      </c>
      <c r="AY1095" s="18" t="s">
        <v>156</v>
      </c>
      <c r="BE1095" s="172">
        <f>IF(N1095="základní",J1095,0)</f>
        <v>0</v>
      </c>
      <c r="BF1095" s="172">
        <f>IF(N1095="snížená",J1095,0)</f>
        <v>0</v>
      </c>
      <c r="BG1095" s="172">
        <f>IF(N1095="zákl. přenesená",J1095,0)</f>
        <v>0</v>
      </c>
      <c r="BH1095" s="172">
        <f>IF(N1095="sníž. přenesená",J1095,0)</f>
        <v>0</v>
      </c>
      <c r="BI1095" s="172">
        <f>IF(N1095="nulová",J1095,0)</f>
        <v>0</v>
      </c>
      <c r="BJ1095" s="18" t="s">
        <v>26</v>
      </c>
      <c r="BK1095" s="172">
        <f>ROUND(I1095*H1095,2)</f>
        <v>0</v>
      </c>
      <c r="BL1095" s="18" t="s">
        <v>255</v>
      </c>
      <c r="BM1095" s="18" t="s">
        <v>1753</v>
      </c>
    </row>
    <row r="1096" spans="2:47" s="1" customFormat="1" ht="24">
      <c r="B1096" s="35"/>
      <c r="D1096" s="173" t="s">
        <v>165</v>
      </c>
      <c r="F1096" s="174" t="s">
        <v>1754</v>
      </c>
      <c r="I1096" s="134"/>
      <c r="L1096" s="35"/>
      <c r="M1096" s="64"/>
      <c r="N1096" s="36"/>
      <c r="O1096" s="36"/>
      <c r="P1096" s="36"/>
      <c r="Q1096" s="36"/>
      <c r="R1096" s="36"/>
      <c r="S1096" s="36"/>
      <c r="T1096" s="65"/>
      <c r="AT1096" s="18" t="s">
        <v>165</v>
      </c>
      <c r="AU1096" s="18" t="s">
        <v>77</v>
      </c>
    </row>
    <row r="1097" spans="2:51" s="11" customFormat="1" ht="12">
      <c r="B1097" s="175"/>
      <c r="D1097" s="176" t="s">
        <v>167</v>
      </c>
      <c r="E1097" s="177" t="s">
        <v>19</v>
      </c>
      <c r="F1097" s="178" t="s">
        <v>1233</v>
      </c>
      <c r="H1097" s="179">
        <v>5.93</v>
      </c>
      <c r="I1097" s="180"/>
      <c r="L1097" s="175"/>
      <c r="M1097" s="181"/>
      <c r="N1097" s="182"/>
      <c r="O1097" s="182"/>
      <c r="P1097" s="182"/>
      <c r="Q1097" s="182"/>
      <c r="R1097" s="182"/>
      <c r="S1097" s="182"/>
      <c r="T1097" s="183"/>
      <c r="AT1097" s="184" t="s">
        <v>167</v>
      </c>
      <c r="AU1097" s="184" t="s">
        <v>77</v>
      </c>
      <c r="AV1097" s="11" t="s">
        <v>77</v>
      </c>
      <c r="AW1097" s="11" t="s">
        <v>35</v>
      </c>
      <c r="AX1097" s="11" t="s">
        <v>26</v>
      </c>
      <c r="AY1097" s="184" t="s">
        <v>156</v>
      </c>
    </row>
    <row r="1098" spans="2:65" s="1" customFormat="1" ht="20.25" customHeight="1">
      <c r="B1098" s="160"/>
      <c r="C1098" s="200" t="s">
        <v>1755</v>
      </c>
      <c r="D1098" s="200" t="s">
        <v>256</v>
      </c>
      <c r="E1098" s="201" t="s">
        <v>1756</v>
      </c>
      <c r="F1098" s="202" t="s">
        <v>1757</v>
      </c>
      <c r="G1098" s="203" t="s">
        <v>161</v>
      </c>
      <c r="H1098" s="204">
        <v>6.404</v>
      </c>
      <c r="I1098" s="205"/>
      <c r="J1098" s="206">
        <f>ROUND(I1098*H1098,2)</f>
        <v>0</v>
      </c>
      <c r="K1098" s="202" t="s">
        <v>162</v>
      </c>
      <c r="L1098" s="207"/>
      <c r="M1098" s="208" t="s">
        <v>19</v>
      </c>
      <c r="N1098" s="209" t="s">
        <v>42</v>
      </c>
      <c r="O1098" s="36"/>
      <c r="P1098" s="170">
        <f>O1098*H1098</f>
        <v>0</v>
      </c>
      <c r="Q1098" s="170">
        <v>0.0142</v>
      </c>
      <c r="R1098" s="170">
        <f>Q1098*H1098</f>
        <v>0.0909368</v>
      </c>
      <c r="S1098" s="170">
        <v>0</v>
      </c>
      <c r="T1098" s="171">
        <f>S1098*H1098</f>
        <v>0</v>
      </c>
      <c r="AR1098" s="18" t="s">
        <v>367</v>
      </c>
      <c r="AT1098" s="18" t="s">
        <v>256</v>
      </c>
      <c r="AU1098" s="18" t="s">
        <v>77</v>
      </c>
      <c r="AY1098" s="18" t="s">
        <v>156</v>
      </c>
      <c r="BE1098" s="172">
        <f>IF(N1098="základní",J1098,0)</f>
        <v>0</v>
      </c>
      <c r="BF1098" s="172">
        <f>IF(N1098="snížená",J1098,0)</f>
        <v>0</v>
      </c>
      <c r="BG1098" s="172">
        <f>IF(N1098="zákl. přenesená",J1098,0)</f>
        <v>0</v>
      </c>
      <c r="BH1098" s="172">
        <f>IF(N1098="sníž. přenesená",J1098,0)</f>
        <v>0</v>
      </c>
      <c r="BI1098" s="172">
        <f>IF(N1098="nulová",J1098,0)</f>
        <v>0</v>
      </c>
      <c r="BJ1098" s="18" t="s">
        <v>26</v>
      </c>
      <c r="BK1098" s="172">
        <f>ROUND(I1098*H1098,2)</f>
        <v>0</v>
      </c>
      <c r="BL1098" s="18" t="s">
        <v>255</v>
      </c>
      <c r="BM1098" s="18" t="s">
        <v>1758</v>
      </c>
    </row>
    <row r="1099" spans="2:47" s="1" customFormat="1" ht="24">
      <c r="B1099" s="35"/>
      <c r="D1099" s="173" t="s">
        <v>165</v>
      </c>
      <c r="F1099" s="174" t="s">
        <v>1759</v>
      </c>
      <c r="I1099" s="134"/>
      <c r="L1099" s="35"/>
      <c r="M1099" s="64"/>
      <c r="N1099" s="36"/>
      <c r="O1099" s="36"/>
      <c r="P1099" s="36"/>
      <c r="Q1099" s="36"/>
      <c r="R1099" s="36"/>
      <c r="S1099" s="36"/>
      <c r="T1099" s="65"/>
      <c r="AT1099" s="18" t="s">
        <v>165</v>
      </c>
      <c r="AU1099" s="18" t="s">
        <v>77</v>
      </c>
    </row>
    <row r="1100" spans="2:51" s="11" customFormat="1" ht="12">
      <c r="B1100" s="175"/>
      <c r="D1100" s="176" t="s">
        <v>167</v>
      </c>
      <c r="E1100" s="177" t="s">
        <v>19</v>
      </c>
      <c r="F1100" s="178" t="s">
        <v>1760</v>
      </c>
      <c r="H1100" s="179">
        <v>6.404</v>
      </c>
      <c r="I1100" s="180"/>
      <c r="L1100" s="175"/>
      <c r="M1100" s="181"/>
      <c r="N1100" s="182"/>
      <c r="O1100" s="182"/>
      <c r="P1100" s="182"/>
      <c r="Q1100" s="182"/>
      <c r="R1100" s="182"/>
      <c r="S1100" s="182"/>
      <c r="T1100" s="183"/>
      <c r="AT1100" s="184" t="s">
        <v>167</v>
      </c>
      <c r="AU1100" s="184" t="s">
        <v>77</v>
      </c>
      <c r="AV1100" s="11" t="s">
        <v>77</v>
      </c>
      <c r="AW1100" s="11" t="s">
        <v>35</v>
      </c>
      <c r="AX1100" s="11" t="s">
        <v>26</v>
      </c>
      <c r="AY1100" s="184" t="s">
        <v>156</v>
      </c>
    </row>
    <row r="1101" spans="2:65" s="1" customFormat="1" ht="20.25" customHeight="1">
      <c r="B1101" s="160"/>
      <c r="C1101" s="161" t="s">
        <v>1761</v>
      </c>
      <c r="D1101" s="161" t="s">
        <v>158</v>
      </c>
      <c r="E1101" s="162" t="s">
        <v>1762</v>
      </c>
      <c r="F1101" s="163" t="s">
        <v>1763</v>
      </c>
      <c r="G1101" s="164" t="s">
        <v>232</v>
      </c>
      <c r="H1101" s="165">
        <v>0.092</v>
      </c>
      <c r="I1101" s="166"/>
      <c r="J1101" s="167">
        <f>ROUND(I1101*H1101,2)</f>
        <v>0</v>
      </c>
      <c r="K1101" s="163" t="s">
        <v>162</v>
      </c>
      <c r="L1101" s="35"/>
      <c r="M1101" s="168" t="s">
        <v>19</v>
      </c>
      <c r="N1101" s="169" t="s">
        <v>42</v>
      </c>
      <c r="O1101" s="36"/>
      <c r="P1101" s="170">
        <f>O1101*H1101</f>
        <v>0</v>
      </c>
      <c r="Q1101" s="170">
        <v>0</v>
      </c>
      <c r="R1101" s="170">
        <f>Q1101*H1101</f>
        <v>0</v>
      </c>
      <c r="S1101" s="170">
        <v>0</v>
      </c>
      <c r="T1101" s="171">
        <f>S1101*H1101</f>
        <v>0</v>
      </c>
      <c r="AR1101" s="18" t="s">
        <v>255</v>
      </c>
      <c r="AT1101" s="18" t="s">
        <v>158</v>
      </c>
      <c r="AU1101" s="18" t="s">
        <v>77</v>
      </c>
      <c r="AY1101" s="18" t="s">
        <v>156</v>
      </c>
      <c r="BE1101" s="172">
        <f>IF(N1101="základní",J1101,0)</f>
        <v>0</v>
      </c>
      <c r="BF1101" s="172">
        <f>IF(N1101="snížená",J1101,0)</f>
        <v>0</v>
      </c>
      <c r="BG1101" s="172">
        <f>IF(N1101="zákl. přenesená",J1101,0)</f>
        <v>0</v>
      </c>
      <c r="BH1101" s="172">
        <f>IF(N1101="sníž. přenesená",J1101,0)</f>
        <v>0</v>
      </c>
      <c r="BI1101" s="172">
        <f>IF(N1101="nulová",J1101,0)</f>
        <v>0</v>
      </c>
      <c r="BJ1101" s="18" t="s">
        <v>26</v>
      </c>
      <c r="BK1101" s="172">
        <f>ROUND(I1101*H1101,2)</f>
        <v>0</v>
      </c>
      <c r="BL1101" s="18" t="s">
        <v>255</v>
      </c>
      <c r="BM1101" s="18" t="s">
        <v>1764</v>
      </c>
    </row>
    <row r="1102" spans="2:47" s="1" customFormat="1" ht="36">
      <c r="B1102" s="35"/>
      <c r="D1102" s="173" t="s">
        <v>165</v>
      </c>
      <c r="F1102" s="174" t="s">
        <v>1765</v>
      </c>
      <c r="I1102" s="134"/>
      <c r="L1102" s="35"/>
      <c r="M1102" s="64"/>
      <c r="N1102" s="36"/>
      <c r="O1102" s="36"/>
      <c r="P1102" s="36"/>
      <c r="Q1102" s="36"/>
      <c r="R1102" s="36"/>
      <c r="S1102" s="36"/>
      <c r="T1102" s="65"/>
      <c r="AT1102" s="18" t="s">
        <v>165</v>
      </c>
      <c r="AU1102" s="18" t="s">
        <v>77</v>
      </c>
    </row>
    <row r="1103" spans="2:63" s="10" customFormat="1" ht="29.25" customHeight="1">
      <c r="B1103" s="146"/>
      <c r="D1103" s="157" t="s">
        <v>70</v>
      </c>
      <c r="E1103" s="158" t="s">
        <v>1766</v>
      </c>
      <c r="F1103" s="158" t="s">
        <v>1767</v>
      </c>
      <c r="I1103" s="149"/>
      <c r="J1103" s="159">
        <f>BK1103</f>
        <v>0</v>
      </c>
      <c r="L1103" s="146"/>
      <c r="M1103" s="151"/>
      <c r="N1103" s="152"/>
      <c r="O1103" s="152"/>
      <c r="P1103" s="153">
        <f>SUM(P1104:P1134)</f>
        <v>0</v>
      </c>
      <c r="Q1103" s="152"/>
      <c r="R1103" s="153">
        <f>SUM(R1104:R1134)</f>
        <v>2.70417689</v>
      </c>
      <c r="S1103" s="152"/>
      <c r="T1103" s="154">
        <f>SUM(T1104:T1134)</f>
        <v>0</v>
      </c>
      <c r="AR1103" s="147" t="s">
        <v>77</v>
      </c>
      <c r="AT1103" s="155" t="s">
        <v>70</v>
      </c>
      <c r="AU1103" s="155" t="s">
        <v>26</v>
      </c>
      <c r="AY1103" s="147" t="s">
        <v>156</v>
      </c>
      <c r="BK1103" s="156">
        <f>SUM(BK1104:BK1134)</f>
        <v>0</v>
      </c>
    </row>
    <row r="1104" spans="2:65" s="1" customFormat="1" ht="20.25" customHeight="1">
      <c r="B1104" s="160"/>
      <c r="C1104" s="161" t="s">
        <v>1768</v>
      </c>
      <c r="D1104" s="161" t="s">
        <v>158</v>
      </c>
      <c r="E1104" s="162" t="s">
        <v>1769</v>
      </c>
      <c r="F1104" s="163" t="s">
        <v>1770</v>
      </c>
      <c r="G1104" s="164" t="s">
        <v>161</v>
      </c>
      <c r="H1104" s="165">
        <v>19.538</v>
      </c>
      <c r="I1104" s="166"/>
      <c r="J1104" s="167">
        <f>ROUND(I1104*H1104,2)</f>
        <v>0</v>
      </c>
      <c r="K1104" s="163" t="s">
        <v>162</v>
      </c>
      <c r="L1104" s="35"/>
      <c r="M1104" s="168" t="s">
        <v>19</v>
      </c>
      <c r="N1104" s="169" t="s">
        <v>42</v>
      </c>
      <c r="O1104" s="36"/>
      <c r="P1104" s="170">
        <f>O1104*H1104</f>
        <v>0</v>
      </c>
      <c r="Q1104" s="170">
        <v>0.0002</v>
      </c>
      <c r="R1104" s="170">
        <f>Q1104*H1104</f>
        <v>0.003907600000000001</v>
      </c>
      <c r="S1104" s="170">
        <v>0</v>
      </c>
      <c r="T1104" s="171">
        <f>S1104*H1104</f>
        <v>0</v>
      </c>
      <c r="AR1104" s="18" t="s">
        <v>255</v>
      </c>
      <c r="AT1104" s="18" t="s">
        <v>158</v>
      </c>
      <c r="AU1104" s="18" t="s">
        <v>77</v>
      </c>
      <c r="AY1104" s="18" t="s">
        <v>156</v>
      </c>
      <c r="BE1104" s="172">
        <f>IF(N1104="základní",J1104,0)</f>
        <v>0</v>
      </c>
      <c r="BF1104" s="172">
        <f>IF(N1104="snížená",J1104,0)</f>
        <v>0</v>
      </c>
      <c r="BG1104" s="172">
        <f>IF(N1104="zákl. přenesená",J1104,0)</f>
        <v>0</v>
      </c>
      <c r="BH1104" s="172">
        <f>IF(N1104="sníž. přenesená",J1104,0)</f>
        <v>0</v>
      </c>
      <c r="BI1104" s="172">
        <f>IF(N1104="nulová",J1104,0)</f>
        <v>0</v>
      </c>
      <c r="BJ1104" s="18" t="s">
        <v>26</v>
      </c>
      <c r="BK1104" s="172">
        <f>ROUND(I1104*H1104,2)</f>
        <v>0</v>
      </c>
      <c r="BL1104" s="18" t="s">
        <v>255</v>
      </c>
      <c r="BM1104" s="18" t="s">
        <v>1771</v>
      </c>
    </row>
    <row r="1105" spans="2:47" s="1" customFormat="1" ht="24">
      <c r="B1105" s="35"/>
      <c r="D1105" s="176" t="s">
        <v>165</v>
      </c>
      <c r="F1105" s="196" t="s">
        <v>1772</v>
      </c>
      <c r="I1105" s="134"/>
      <c r="L1105" s="35"/>
      <c r="M1105" s="64"/>
      <c r="N1105" s="36"/>
      <c r="O1105" s="36"/>
      <c r="P1105" s="36"/>
      <c r="Q1105" s="36"/>
      <c r="R1105" s="36"/>
      <c r="S1105" s="36"/>
      <c r="T1105" s="65"/>
      <c r="AT1105" s="18" t="s">
        <v>165</v>
      </c>
      <c r="AU1105" s="18" t="s">
        <v>77</v>
      </c>
    </row>
    <row r="1106" spans="2:65" s="1" customFormat="1" ht="28.5" customHeight="1">
      <c r="B1106" s="160"/>
      <c r="C1106" s="161" t="s">
        <v>1773</v>
      </c>
      <c r="D1106" s="161" t="s">
        <v>158</v>
      </c>
      <c r="E1106" s="162" t="s">
        <v>1774</v>
      </c>
      <c r="F1106" s="163" t="s">
        <v>1775</v>
      </c>
      <c r="G1106" s="164" t="s">
        <v>161</v>
      </c>
      <c r="H1106" s="165">
        <v>19.538</v>
      </c>
      <c r="I1106" s="166"/>
      <c r="J1106" s="167">
        <f>ROUND(I1106*H1106,2)</f>
        <v>0</v>
      </c>
      <c r="K1106" s="163" t="s">
        <v>162</v>
      </c>
      <c r="L1106" s="35"/>
      <c r="M1106" s="168" t="s">
        <v>19</v>
      </c>
      <c r="N1106" s="169" t="s">
        <v>42</v>
      </c>
      <c r="O1106" s="36"/>
      <c r="P1106" s="170">
        <f>O1106*H1106</f>
        <v>0</v>
      </c>
      <c r="Q1106" s="170">
        <v>0.05538</v>
      </c>
      <c r="R1106" s="170">
        <f>Q1106*H1106</f>
        <v>1.08201444</v>
      </c>
      <c r="S1106" s="170">
        <v>0</v>
      </c>
      <c r="T1106" s="171">
        <f>S1106*H1106</f>
        <v>0</v>
      </c>
      <c r="AR1106" s="18" t="s">
        <v>255</v>
      </c>
      <c r="AT1106" s="18" t="s">
        <v>158</v>
      </c>
      <c r="AU1106" s="18" t="s">
        <v>77</v>
      </c>
      <c r="AY1106" s="18" t="s">
        <v>156</v>
      </c>
      <c r="BE1106" s="172">
        <f>IF(N1106="základní",J1106,0)</f>
        <v>0</v>
      </c>
      <c r="BF1106" s="172">
        <f>IF(N1106="snížená",J1106,0)</f>
        <v>0</v>
      </c>
      <c r="BG1106" s="172">
        <f>IF(N1106="zákl. přenesená",J1106,0)</f>
        <v>0</v>
      </c>
      <c r="BH1106" s="172">
        <f>IF(N1106="sníž. přenesená",J1106,0)</f>
        <v>0</v>
      </c>
      <c r="BI1106" s="172">
        <f>IF(N1106="nulová",J1106,0)</f>
        <v>0</v>
      </c>
      <c r="BJ1106" s="18" t="s">
        <v>26</v>
      </c>
      <c r="BK1106" s="172">
        <f>ROUND(I1106*H1106,2)</f>
        <v>0</v>
      </c>
      <c r="BL1106" s="18" t="s">
        <v>255</v>
      </c>
      <c r="BM1106" s="18" t="s">
        <v>1776</v>
      </c>
    </row>
    <row r="1107" spans="2:47" s="1" customFormat="1" ht="48">
      <c r="B1107" s="35"/>
      <c r="D1107" s="173" t="s">
        <v>165</v>
      </c>
      <c r="F1107" s="174" t="s">
        <v>1777</v>
      </c>
      <c r="I1107" s="134"/>
      <c r="L1107" s="35"/>
      <c r="M1107" s="64"/>
      <c r="N1107" s="36"/>
      <c r="O1107" s="36"/>
      <c r="P1107" s="36"/>
      <c r="Q1107" s="36"/>
      <c r="R1107" s="36"/>
      <c r="S1107" s="36"/>
      <c r="T1107" s="65"/>
      <c r="AT1107" s="18" t="s">
        <v>165</v>
      </c>
      <c r="AU1107" s="18" t="s">
        <v>77</v>
      </c>
    </row>
    <row r="1108" spans="2:51" s="11" customFormat="1" ht="12">
      <c r="B1108" s="175"/>
      <c r="D1108" s="176" t="s">
        <v>167</v>
      </c>
      <c r="E1108" s="177" t="s">
        <v>19</v>
      </c>
      <c r="F1108" s="178" t="s">
        <v>1778</v>
      </c>
      <c r="H1108" s="179">
        <v>19.538</v>
      </c>
      <c r="I1108" s="180"/>
      <c r="L1108" s="175"/>
      <c r="M1108" s="181"/>
      <c r="N1108" s="182"/>
      <c r="O1108" s="182"/>
      <c r="P1108" s="182"/>
      <c r="Q1108" s="182"/>
      <c r="R1108" s="182"/>
      <c r="S1108" s="182"/>
      <c r="T1108" s="183"/>
      <c r="AT1108" s="184" t="s">
        <v>167</v>
      </c>
      <c r="AU1108" s="184" t="s">
        <v>77</v>
      </c>
      <c r="AV1108" s="11" t="s">
        <v>77</v>
      </c>
      <c r="AW1108" s="11" t="s">
        <v>35</v>
      </c>
      <c r="AX1108" s="11" t="s">
        <v>26</v>
      </c>
      <c r="AY1108" s="184" t="s">
        <v>156</v>
      </c>
    </row>
    <row r="1109" spans="2:65" s="1" customFormat="1" ht="28.5" customHeight="1">
      <c r="B1109" s="160"/>
      <c r="C1109" s="161" t="s">
        <v>1779</v>
      </c>
      <c r="D1109" s="161" t="s">
        <v>158</v>
      </c>
      <c r="E1109" s="162" t="s">
        <v>1780</v>
      </c>
      <c r="F1109" s="163" t="s">
        <v>1781</v>
      </c>
      <c r="G1109" s="164" t="s">
        <v>161</v>
      </c>
      <c r="H1109" s="165">
        <v>70.951</v>
      </c>
      <c r="I1109" s="166"/>
      <c r="J1109" s="167">
        <f>ROUND(I1109*H1109,2)</f>
        <v>0</v>
      </c>
      <c r="K1109" s="163" t="s">
        <v>162</v>
      </c>
      <c r="L1109" s="35"/>
      <c r="M1109" s="168" t="s">
        <v>19</v>
      </c>
      <c r="N1109" s="169" t="s">
        <v>42</v>
      </c>
      <c r="O1109" s="36"/>
      <c r="P1109" s="170">
        <f>O1109*H1109</f>
        <v>0</v>
      </c>
      <c r="Q1109" s="170">
        <v>0.01087</v>
      </c>
      <c r="R1109" s="170">
        <f>Q1109*H1109</f>
        <v>0.7712373699999999</v>
      </c>
      <c r="S1109" s="170">
        <v>0</v>
      </c>
      <c r="T1109" s="171">
        <f>S1109*H1109</f>
        <v>0</v>
      </c>
      <c r="AR1109" s="18" t="s">
        <v>255</v>
      </c>
      <c r="AT1109" s="18" t="s">
        <v>158</v>
      </c>
      <c r="AU1109" s="18" t="s">
        <v>77</v>
      </c>
      <c r="AY1109" s="18" t="s">
        <v>156</v>
      </c>
      <c r="BE1109" s="172">
        <f>IF(N1109="základní",J1109,0)</f>
        <v>0</v>
      </c>
      <c r="BF1109" s="172">
        <f>IF(N1109="snížená",J1109,0)</f>
        <v>0</v>
      </c>
      <c r="BG1109" s="172">
        <f>IF(N1109="zákl. přenesená",J1109,0)</f>
        <v>0</v>
      </c>
      <c r="BH1109" s="172">
        <f>IF(N1109="sníž. přenesená",J1109,0)</f>
        <v>0</v>
      </c>
      <c r="BI1109" s="172">
        <f>IF(N1109="nulová",J1109,0)</f>
        <v>0</v>
      </c>
      <c r="BJ1109" s="18" t="s">
        <v>26</v>
      </c>
      <c r="BK1109" s="172">
        <f>ROUND(I1109*H1109,2)</f>
        <v>0</v>
      </c>
      <c r="BL1109" s="18" t="s">
        <v>255</v>
      </c>
      <c r="BM1109" s="18" t="s">
        <v>1782</v>
      </c>
    </row>
    <row r="1110" spans="2:47" s="1" customFormat="1" ht="24">
      <c r="B1110" s="35"/>
      <c r="D1110" s="173" t="s">
        <v>165</v>
      </c>
      <c r="F1110" s="174" t="s">
        <v>1783</v>
      </c>
      <c r="I1110" s="134"/>
      <c r="L1110" s="35"/>
      <c r="M1110" s="64"/>
      <c r="N1110" s="36"/>
      <c r="O1110" s="36"/>
      <c r="P1110" s="36"/>
      <c r="Q1110" s="36"/>
      <c r="R1110" s="36"/>
      <c r="S1110" s="36"/>
      <c r="T1110" s="65"/>
      <c r="AT1110" s="18" t="s">
        <v>165</v>
      </c>
      <c r="AU1110" s="18" t="s">
        <v>77</v>
      </c>
    </row>
    <row r="1111" spans="2:51" s="11" customFormat="1" ht="12">
      <c r="B1111" s="175"/>
      <c r="D1111" s="173" t="s">
        <v>167</v>
      </c>
      <c r="E1111" s="184" t="s">
        <v>19</v>
      </c>
      <c r="F1111" s="185" t="s">
        <v>565</v>
      </c>
      <c r="H1111" s="186">
        <v>34.733</v>
      </c>
      <c r="I1111" s="180"/>
      <c r="L1111" s="175"/>
      <c r="M1111" s="181"/>
      <c r="N1111" s="182"/>
      <c r="O1111" s="182"/>
      <c r="P1111" s="182"/>
      <c r="Q1111" s="182"/>
      <c r="R1111" s="182"/>
      <c r="S1111" s="182"/>
      <c r="T1111" s="183"/>
      <c r="AT1111" s="184" t="s">
        <v>167</v>
      </c>
      <c r="AU1111" s="184" t="s">
        <v>77</v>
      </c>
      <c r="AV1111" s="11" t="s">
        <v>77</v>
      </c>
      <c r="AW1111" s="11" t="s">
        <v>35</v>
      </c>
      <c r="AX1111" s="11" t="s">
        <v>71</v>
      </c>
      <c r="AY1111" s="184" t="s">
        <v>156</v>
      </c>
    </row>
    <row r="1112" spans="2:51" s="11" customFormat="1" ht="12">
      <c r="B1112" s="175"/>
      <c r="D1112" s="173" t="s">
        <v>167</v>
      </c>
      <c r="E1112" s="184" t="s">
        <v>19</v>
      </c>
      <c r="F1112" s="185" t="s">
        <v>566</v>
      </c>
      <c r="H1112" s="186">
        <v>36.218</v>
      </c>
      <c r="I1112" s="180"/>
      <c r="L1112" s="175"/>
      <c r="M1112" s="181"/>
      <c r="N1112" s="182"/>
      <c r="O1112" s="182"/>
      <c r="P1112" s="182"/>
      <c r="Q1112" s="182"/>
      <c r="R1112" s="182"/>
      <c r="S1112" s="182"/>
      <c r="T1112" s="183"/>
      <c r="AT1112" s="184" t="s">
        <v>167</v>
      </c>
      <c r="AU1112" s="184" t="s">
        <v>77</v>
      </c>
      <c r="AV1112" s="11" t="s">
        <v>77</v>
      </c>
      <c r="AW1112" s="11" t="s">
        <v>35</v>
      </c>
      <c r="AX1112" s="11" t="s">
        <v>71</v>
      </c>
      <c r="AY1112" s="184" t="s">
        <v>156</v>
      </c>
    </row>
    <row r="1113" spans="2:51" s="12" customFormat="1" ht="12">
      <c r="B1113" s="187"/>
      <c r="D1113" s="176" t="s">
        <v>167</v>
      </c>
      <c r="E1113" s="188" t="s">
        <v>19</v>
      </c>
      <c r="F1113" s="189" t="s">
        <v>182</v>
      </c>
      <c r="H1113" s="190">
        <v>70.951</v>
      </c>
      <c r="I1113" s="191"/>
      <c r="L1113" s="187"/>
      <c r="M1113" s="192"/>
      <c r="N1113" s="193"/>
      <c r="O1113" s="193"/>
      <c r="P1113" s="193"/>
      <c r="Q1113" s="193"/>
      <c r="R1113" s="193"/>
      <c r="S1113" s="193"/>
      <c r="T1113" s="194"/>
      <c r="AT1113" s="195" t="s">
        <v>167</v>
      </c>
      <c r="AU1113" s="195" t="s">
        <v>77</v>
      </c>
      <c r="AV1113" s="12" t="s">
        <v>163</v>
      </c>
      <c r="AW1113" s="12" t="s">
        <v>35</v>
      </c>
      <c r="AX1113" s="12" t="s">
        <v>26</v>
      </c>
      <c r="AY1113" s="195" t="s">
        <v>156</v>
      </c>
    </row>
    <row r="1114" spans="2:65" s="1" customFormat="1" ht="20.25" customHeight="1">
      <c r="B1114" s="160"/>
      <c r="C1114" s="161" t="s">
        <v>1784</v>
      </c>
      <c r="D1114" s="161" t="s">
        <v>158</v>
      </c>
      <c r="E1114" s="162" t="s">
        <v>1785</v>
      </c>
      <c r="F1114" s="163" t="s">
        <v>1786</v>
      </c>
      <c r="G1114" s="164" t="s">
        <v>161</v>
      </c>
      <c r="H1114" s="165">
        <v>70.951</v>
      </c>
      <c r="I1114" s="166"/>
      <c r="J1114" s="167">
        <f>ROUND(I1114*H1114,2)</f>
        <v>0</v>
      </c>
      <c r="K1114" s="163" t="s">
        <v>162</v>
      </c>
      <c r="L1114" s="35"/>
      <c r="M1114" s="168" t="s">
        <v>19</v>
      </c>
      <c r="N1114" s="169" t="s">
        <v>42</v>
      </c>
      <c r="O1114" s="36"/>
      <c r="P1114" s="170">
        <f>O1114*H1114</f>
        <v>0</v>
      </c>
      <c r="Q1114" s="170">
        <v>0.0001</v>
      </c>
      <c r="R1114" s="170">
        <f>Q1114*H1114</f>
        <v>0.0070951</v>
      </c>
      <c r="S1114" s="170">
        <v>0</v>
      </c>
      <c r="T1114" s="171">
        <f>S1114*H1114</f>
        <v>0</v>
      </c>
      <c r="AR1114" s="18" t="s">
        <v>255</v>
      </c>
      <c r="AT1114" s="18" t="s">
        <v>158</v>
      </c>
      <c r="AU1114" s="18" t="s">
        <v>77</v>
      </c>
      <c r="AY1114" s="18" t="s">
        <v>156</v>
      </c>
      <c r="BE1114" s="172">
        <f>IF(N1114="základní",J1114,0)</f>
        <v>0</v>
      </c>
      <c r="BF1114" s="172">
        <f>IF(N1114="snížená",J1114,0)</f>
        <v>0</v>
      </c>
      <c r="BG1114" s="172">
        <f>IF(N1114="zákl. přenesená",J1114,0)</f>
        <v>0</v>
      </c>
      <c r="BH1114" s="172">
        <f>IF(N1114="sníž. přenesená",J1114,0)</f>
        <v>0</v>
      </c>
      <c r="BI1114" s="172">
        <f>IF(N1114="nulová",J1114,0)</f>
        <v>0</v>
      </c>
      <c r="BJ1114" s="18" t="s">
        <v>26</v>
      </c>
      <c r="BK1114" s="172">
        <f>ROUND(I1114*H1114,2)</f>
        <v>0</v>
      </c>
      <c r="BL1114" s="18" t="s">
        <v>255</v>
      </c>
      <c r="BM1114" s="18" t="s">
        <v>1787</v>
      </c>
    </row>
    <row r="1115" spans="2:47" s="1" customFormat="1" ht="24">
      <c r="B1115" s="35"/>
      <c r="D1115" s="176" t="s">
        <v>165</v>
      </c>
      <c r="F1115" s="196" t="s">
        <v>1788</v>
      </c>
      <c r="I1115" s="134"/>
      <c r="L1115" s="35"/>
      <c r="M1115" s="64"/>
      <c r="N1115" s="36"/>
      <c r="O1115" s="36"/>
      <c r="P1115" s="36"/>
      <c r="Q1115" s="36"/>
      <c r="R1115" s="36"/>
      <c r="S1115" s="36"/>
      <c r="T1115" s="65"/>
      <c r="AT1115" s="18" t="s">
        <v>165</v>
      </c>
      <c r="AU1115" s="18" t="s">
        <v>77</v>
      </c>
    </row>
    <row r="1116" spans="2:65" s="1" customFormat="1" ht="20.25" customHeight="1">
      <c r="B1116" s="160"/>
      <c r="C1116" s="161" t="s">
        <v>1789</v>
      </c>
      <c r="D1116" s="161" t="s">
        <v>158</v>
      </c>
      <c r="E1116" s="162" t="s">
        <v>1790</v>
      </c>
      <c r="F1116" s="163" t="s">
        <v>1791</v>
      </c>
      <c r="G1116" s="164" t="s">
        <v>161</v>
      </c>
      <c r="H1116" s="165">
        <v>27.714</v>
      </c>
      <c r="I1116" s="166"/>
      <c r="J1116" s="167">
        <f>ROUND(I1116*H1116,2)</f>
        <v>0</v>
      </c>
      <c r="K1116" s="163" t="s">
        <v>19</v>
      </c>
      <c r="L1116" s="35"/>
      <c r="M1116" s="168" t="s">
        <v>19</v>
      </c>
      <c r="N1116" s="169" t="s">
        <v>42</v>
      </c>
      <c r="O1116" s="36"/>
      <c r="P1116" s="170">
        <f>O1116*H1116</f>
        <v>0</v>
      </c>
      <c r="Q1116" s="170">
        <v>0.01732</v>
      </c>
      <c r="R1116" s="170">
        <f>Q1116*H1116</f>
        <v>0.48000647999999996</v>
      </c>
      <c r="S1116" s="170">
        <v>0</v>
      </c>
      <c r="T1116" s="171">
        <f>S1116*H1116</f>
        <v>0</v>
      </c>
      <c r="AR1116" s="18" t="s">
        <v>255</v>
      </c>
      <c r="AT1116" s="18" t="s">
        <v>158</v>
      </c>
      <c r="AU1116" s="18" t="s">
        <v>77</v>
      </c>
      <c r="AY1116" s="18" t="s">
        <v>156</v>
      </c>
      <c r="BE1116" s="172">
        <f>IF(N1116="základní",J1116,0)</f>
        <v>0</v>
      </c>
      <c r="BF1116" s="172">
        <f>IF(N1116="snížená",J1116,0)</f>
        <v>0</v>
      </c>
      <c r="BG1116" s="172">
        <f>IF(N1116="zákl. přenesená",J1116,0)</f>
        <v>0</v>
      </c>
      <c r="BH1116" s="172">
        <f>IF(N1116="sníž. přenesená",J1116,0)</f>
        <v>0</v>
      </c>
      <c r="BI1116" s="172">
        <f>IF(N1116="nulová",J1116,0)</f>
        <v>0</v>
      </c>
      <c r="BJ1116" s="18" t="s">
        <v>26</v>
      </c>
      <c r="BK1116" s="172">
        <f>ROUND(I1116*H1116,2)</f>
        <v>0</v>
      </c>
      <c r="BL1116" s="18" t="s">
        <v>255</v>
      </c>
      <c r="BM1116" s="18" t="s">
        <v>1792</v>
      </c>
    </row>
    <row r="1117" spans="2:47" s="1" customFormat="1" ht="36">
      <c r="B1117" s="35"/>
      <c r="D1117" s="173" t="s">
        <v>165</v>
      </c>
      <c r="F1117" s="174" t="s">
        <v>1793</v>
      </c>
      <c r="I1117" s="134"/>
      <c r="L1117" s="35"/>
      <c r="M1117" s="64"/>
      <c r="N1117" s="36"/>
      <c r="O1117" s="36"/>
      <c r="P1117" s="36"/>
      <c r="Q1117" s="36"/>
      <c r="R1117" s="36"/>
      <c r="S1117" s="36"/>
      <c r="T1117" s="65"/>
      <c r="AT1117" s="18" t="s">
        <v>165</v>
      </c>
      <c r="AU1117" s="18" t="s">
        <v>77</v>
      </c>
    </row>
    <row r="1118" spans="2:51" s="11" customFormat="1" ht="12">
      <c r="B1118" s="175"/>
      <c r="D1118" s="176" t="s">
        <v>167</v>
      </c>
      <c r="E1118" s="177" t="s">
        <v>19</v>
      </c>
      <c r="F1118" s="178" t="s">
        <v>1794</v>
      </c>
      <c r="H1118" s="179">
        <v>27.714</v>
      </c>
      <c r="I1118" s="180"/>
      <c r="L1118" s="175"/>
      <c r="M1118" s="181"/>
      <c r="N1118" s="182"/>
      <c r="O1118" s="182"/>
      <c r="P1118" s="182"/>
      <c r="Q1118" s="182"/>
      <c r="R1118" s="182"/>
      <c r="S1118" s="182"/>
      <c r="T1118" s="183"/>
      <c r="AT1118" s="184" t="s">
        <v>167</v>
      </c>
      <c r="AU1118" s="184" t="s">
        <v>77</v>
      </c>
      <c r="AV1118" s="11" t="s">
        <v>77</v>
      </c>
      <c r="AW1118" s="11" t="s">
        <v>35</v>
      </c>
      <c r="AX1118" s="11" t="s">
        <v>26</v>
      </c>
      <c r="AY1118" s="184" t="s">
        <v>156</v>
      </c>
    </row>
    <row r="1119" spans="2:65" s="1" customFormat="1" ht="20.25" customHeight="1">
      <c r="B1119" s="160"/>
      <c r="C1119" s="161" t="s">
        <v>1795</v>
      </c>
      <c r="D1119" s="161" t="s">
        <v>158</v>
      </c>
      <c r="E1119" s="162" t="s">
        <v>1796</v>
      </c>
      <c r="F1119" s="163" t="s">
        <v>1797</v>
      </c>
      <c r="G1119" s="164" t="s">
        <v>161</v>
      </c>
      <c r="H1119" s="165">
        <v>48.914</v>
      </c>
      <c r="I1119" s="166"/>
      <c r="J1119" s="167">
        <f>ROUND(I1119*H1119,2)</f>
        <v>0</v>
      </c>
      <c r="K1119" s="163" t="s">
        <v>162</v>
      </c>
      <c r="L1119" s="35"/>
      <c r="M1119" s="168" t="s">
        <v>19</v>
      </c>
      <c r="N1119" s="169" t="s">
        <v>42</v>
      </c>
      <c r="O1119" s="36"/>
      <c r="P1119" s="170">
        <f>O1119*H1119</f>
        <v>0</v>
      </c>
      <c r="Q1119" s="170">
        <v>0.0001</v>
      </c>
      <c r="R1119" s="170">
        <f>Q1119*H1119</f>
        <v>0.004891400000000001</v>
      </c>
      <c r="S1119" s="170">
        <v>0</v>
      </c>
      <c r="T1119" s="171">
        <f>S1119*H1119</f>
        <v>0</v>
      </c>
      <c r="AR1119" s="18" t="s">
        <v>255</v>
      </c>
      <c r="AT1119" s="18" t="s">
        <v>158</v>
      </c>
      <c r="AU1119" s="18" t="s">
        <v>77</v>
      </c>
      <c r="AY1119" s="18" t="s">
        <v>156</v>
      </c>
      <c r="BE1119" s="172">
        <f>IF(N1119="základní",J1119,0)</f>
        <v>0</v>
      </c>
      <c r="BF1119" s="172">
        <f>IF(N1119="snížená",J1119,0)</f>
        <v>0</v>
      </c>
      <c r="BG1119" s="172">
        <f>IF(N1119="zákl. přenesená",J1119,0)</f>
        <v>0</v>
      </c>
      <c r="BH1119" s="172">
        <f>IF(N1119="sníž. přenesená",J1119,0)</f>
        <v>0</v>
      </c>
      <c r="BI1119" s="172">
        <f>IF(N1119="nulová",J1119,0)</f>
        <v>0</v>
      </c>
      <c r="BJ1119" s="18" t="s">
        <v>26</v>
      </c>
      <c r="BK1119" s="172">
        <f>ROUND(I1119*H1119,2)</f>
        <v>0</v>
      </c>
      <c r="BL1119" s="18" t="s">
        <v>255</v>
      </c>
      <c r="BM1119" s="18" t="s">
        <v>1798</v>
      </c>
    </row>
    <row r="1120" spans="2:47" s="1" customFormat="1" ht="24">
      <c r="B1120" s="35"/>
      <c r="D1120" s="173" t="s">
        <v>165</v>
      </c>
      <c r="F1120" s="174" t="s">
        <v>1799</v>
      </c>
      <c r="I1120" s="134"/>
      <c r="L1120" s="35"/>
      <c r="M1120" s="64"/>
      <c r="N1120" s="36"/>
      <c r="O1120" s="36"/>
      <c r="P1120" s="36"/>
      <c r="Q1120" s="36"/>
      <c r="R1120" s="36"/>
      <c r="S1120" s="36"/>
      <c r="T1120" s="65"/>
      <c r="AT1120" s="18" t="s">
        <v>165</v>
      </c>
      <c r="AU1120" s="18" t="s">
        <v>77</v>
      </c>
    </row>
    <row r="1121" spans="2:51" s="11" customFormat="1" ht="12">
      <c r="B1121" s="175"/>
      <c r="D1121" s="176" t="s">
        <v>167</v>
      </c>
      <c r="E1121" s="177" t="s">
        <v>19</v>
      </c>
      <c r="F1121" s="178" t="s">
        <v>1800</v>
      </c>
      <c r="H1121" s="179">
        <v>48.914</v>
      </c>
      <c r="I1121" s="180"/>
      <c r="L1121" s="175"/>
      <c r="M1121" s="181"/>
      <c r="N1121" s="182"/>
      <c r="O1121" s="182"/>
      <c r="P1121" s="182"/>
      <c r="Q1121" s="182"/>
      <c r="R1121" s="182"/>
      <c r="S1121" s="182"/>
      <c r="T1121" s="183"/>
      <c r="AT1121" s="184" t="s">
        <v>167</v>
      </c>
      <c r="AU1121" s="184" t="s">
        <v>77</v>
      </c>
      <c r="AV1121" s="11" t="s">
        <v>77</v>
      </c>
      <c r="AW1121" s="11" t="s">
        <v>35</v>
      </c>
      <c r="AX1121" s="11" t="s">
        <v>26</v>
      </c>
      <c r="AY1121" s="184" t="s">
        <v>156</v>
      </c>
    </row>
    <row r="1122" spans="2:65" s="1" customFormat="1" ht="20.25" customHeight="1">
      <c r="B1122" s="160"/>
      <c r="C1122" s="161" t="s">
        <v>1801</v>
      </c>
      <c r="D1122" s="161" t="s">
        <v>158</v>
      </c>
      <c r="E1122" s="162" t="s">
        <v>1802</v>
      </c>
      <c r="F1122" s="163" t="s">
        <v>1803</v>
      </c>
      <c r="G1122" s="164" t="s">
        <v>161</v>
      </c>
      <c r="H1122" s="165">
        <v>218.53</v>
      </c>
      <c r="I1122" s="166"/>
      <c r="J1122" s="167">
        <f>ROUND(I1122*H1122,2)</f>
        <v>0</v>
      </c>
      <c r="K1122" s="163" t="s">
        <v>19</v>
      </c>
      <c r="L1122" s="35"/>
      <c r="M1122" s="168" t="s">
        <v>19</v>
      </c>
      <c r="N1122" s="169" t="s">
        <v>42</v>
      </c>
      <c r="O1122" s="36"/>
      <c r="P1122" s="170">
        <f>O1122*H1122</f>
        <v>0</v>
      </c>
      <c r="Q1122" s="170">
        <v>0.00025</v>
      </c>
      <c r="R1122" s="170">
        <f>Q1122*H1122</f>
        <v>0.0546325</v>
      </c>
      <c r="S1122" s="170">
        <v>0</v>
      </c>
      <c r="T1122" s="171">
        <f>S1122*H1122</f>
        <v>0</v>
      </c>
      <c r="AR1122" s="18" t="s">
        <v>255</v>
      </c>
      <c r="AT1122" s="18" t="s">
        <v>158</v>
      </c>
      <c r="AU1122" s="18" t="s">
        <v>77</v>
      </c>
      <c r="AY1122" s="18" t="s">
        <v>156</v>
      </c>
      <c r="BE1122" s="172">
        <f>IF(N1122="základní",J1122,0)</f>
        <v>0</v>
      </c>
      <c r="BF1122" s="172">
        <f>IF(N1122="snížená",J1122,0)</f>
        <v>0</v>
      </c>
      <c r="BG1122" s="172">
        <f>IF(N1122="zákl. přenesená",J1122,0)</f>
        <v>0</v>
      </c>
      <c r="BH1122" s="172">
        <f>IF(N1122="sníž. přenesená",J1122,0)</f>
        <v>0</v>
      </c>
      <c r="BI1122" s="172">
        <f>IF(N1122="nulová",J1122,0)</f>
        <v>0</v>
      </c>
      <c r="BJ1122" s="18" t="s">
        <v>26</v>
      </c>
      <c r="BK1122" s="172">
        <f>ROUND(I1122*H1122,2)</f>
        <v>0</v>
      </c>
      <c r="BL1122" s="18" t="s">
        <v>255</v>
      </c>
      <c r="BM1122" s="18" t="s">
        <v>1804</v>
      </c>
    </row>
    <row r="1123" spans="2:47" s="1" customFormat="1" ht="24">
      <c r="B1123" s="35"/>
      <c r="D1123" s="173" t="s">
        <v>165</v>
      </c>
      <c r="F1123" s="174" t="s">
        <v>1805</v>
      </c>
      <c r="I1123" s="134"/>
      <c r="L1123" s="35"/>
      <c r="M1123" s="64"/>
      <c r="N1123" s="36"/>
      <c r="O1123" s="36"/>
      <c r="P1123" s="36"/>
      <c r="Q1123" s="36"/>
      <c r="R1123" s="36"/>
      <c r="S1123" s="36"/>
      <c r="T1123" s="65"/>
      <c r="AT1123" s="18" t="s">
        <v>165</v>
      </c>
      <c r="AU1123" s="18" t="s">
        <v>77</v>
      </c>
    </row>
    <row r="1124" spans="2:51" s="11" customFormat="1" ht="12">
      <c r="B1124" s="175"/>
      <c r="D1124" s="176" t="s">
        <v>167</v>
      </c>
      <c r="E1124" s="177" t="s">
        <v>19</v>
      </c>
      <c r="F1124" s="178" t="s">
        <v>1806</v>
      </c>
      <c r="H1124" s="179">
        <v>218.53</v>
      </c>
      <c r="I1124" s="180"/>
      <c r="L1124" s="175"/>
      <c r="M1124" s="181"/>
      <c r="N1124" s="182"/>
      <c r="O1124" s="182"/>
      <c r="P1124" s="182"/>
      <c r="Q1124" s="182"/>
      <c r="R1124" s="182"/>
      <c r="S1124" s="182"/>
      <c r="T1124" s="183"/>
      <c r="AT1124" s="184" t="s">
        <v>167</v>
      </c>
      <c r="AU1124" s="184" t="s">
        <v>77</v>
      </c>
      <c r="AV1124" s="11" t="s">
        <v>77</v>
      </c>
      <c r="AW1124" s="11" t="s">
        <v>35</v>
      </c>
      <c r="AX1124" s="11" t="s">
        <v>26</v>
      </c>
      <c r="AY1124" s="184" t="s">
        <v>156</v>
      </c>
    </row>
    <row r="1125" spans="2:65" s="1" customFormat="1" ht="20.25" customHeight="1">
      <c r="B1125" s="160"/>
      <c r="C1125" s="161" t="s">
        <v>1807</v>
      </c>
      <c r="D1125" s="161" t="s">
        <v>158</v>
      </c>
      <c r="E1125" s="162" t="s">
        <v>1808</v>
      </c>
      <c r="F1125" s="163" t="s">
        <v>1809</v>
      </c>
      <c r="G1125" s="164" t="s">
        <v>161</v>
      </c>
      <c r="H1125" s="165">
        <v>21.2</v>
      </c>
      <c r="I1125" s="166"/>
      <c r="J1125" s="167">
        <f>ROUND(I1125*H1125,2)</f>
        <v>0</v>
      </c>
      <c r="K1125" s="163" t="s">
        <v>162</v>
      </c>
      <c r="L1125" s="35"/>
      <c r="M1125" s="168" t="s">
        <v>19</v>
      </c>
      <c r="N1125" s="169" t="s">
        <v>42</v>
      </c>
      <c r="O1125" s="36"/>
      <c r="P1125" s="170">
        <f>O1125*H1125</f>
        <v>0</v>
      </c>
      <c r="Q1125" s="170">
        <v>0.01296</v>
      </c>
      <c r="R1125" s="170">
        <f>Q1125*H1125</f>
        <v>0.274752</v>
      </c>
      <c r="S1125" s="170">
        <v>0</v>
      </c>
      <c r="T1125" s="171">
        <f>S1125*H1125</f>
        <v>0</v>
      </c>
      <c r="AR1125" s="18" t="s">
        <v>255</v>
      </c>
      <c r="AT1125" s="18" t="s">
        <v>158</v>
      </c>
      <c r="AU1125" s="18" t="s">
        <v>77</v>
      </c>
      <c r="AY1125" s="18" t="s">
        <v>156</v>
      </c>
      <c r="BE1125" s="172">
        <f>IF(N1125="základní",J1125,0)</f>
        <v>0</v>
      </c>
      <c r="BF1125" s="172">
        <f>IF(N1125="snížená",J1125,0)</f>
        <v>0</v>
      </c>
      <c r="BG1125" s="172">
        <f>IF(N1125="zákl. přenesená",J1125,0)</f>
        <v>0</v>
      </c>
      <c r="BH1125" s="172">
        <f>IF(N1125="sníž. přenesená",J1125,0)</f>
        <v>0</v>
      </c>
      <c r="BI1125" s="172">
        <f>IF(N1125="nulová",J1125,0)</f>
        <v>0</v>
      </c>
      <c r="BJ1125" s="18" t="s">
        <v>26</v>
      </c>
      <c r="BK1125" s="172">
        <f>ROUND(I1125*H1125,2)</f>
        <v>0</v>
      </c>
      <c r="BL1125" s="18" t="s">
        <v>255</v>
      </c>
      <c r="BM1125" s="18" t="s">
        <v>1810</v>
      </c>
    </row>
    <row r="1126" spans="2:47" s="1" customFormat="1" ht="36">
      <c r="B1126" s="35"/>
      <c r="D1126" s="173" t="s">
        <v>165</v>
      </c>
      <c r="F1126" s="174" t="s">
        <v>1811</v>
      </c>
      <c r="I1126" s="134"/>
      <c r="L1126" s="35"/>
      <c r="M1126" s="64"/>
      <c r="N1126" s="36"/>
      <c r="O1126" s="36"/>
      <c r="P1126" s="36"/>
      <c r="Q1126" s="36"/>
      <c r="R1126" s="36"/>
      <c r="S1126" s="36"/>
      <c r="T1126" s="65"/>
      <c r="AT1126" s="18" t="s">
        <v>165</v>
      </c>
      <c r="AU1126" s="18" t="s">
        <v>77</v>
      </c>
    </row>
    <row r="1127" spans="2:51" s="11" customFormat="1" ht="24">
      <c r="B1127" s="175"/>
      <c r="D1127" s="176" t="s">
        <v>167</v>
      </c>
      <c r="E1127" s="177" t="s">
        <v>19</v>
      </c>
      <c r="F1127" s="178" t="s">
        <v>1812</v>
      </c>
      <c r="H1127" s="179">
        <v>21.2</v>
      </c>
      <c r="I1127" s="180"/>
      <c r="L1127" s="175"/>
      <c r="M1127" s="181"/>
      <c r="N1127" s="182"/>
      <c r="O1127" s="182"/>
      <c r="P1127" s="182"/>
      <c r="Q1127" s="182"/>
      <c r="R1127" s="182"/>
      <c r="S1127" s="182"/>
      <c r="T1127" s="183"/>
      <c r="AT1127" s="184" t="s">
        <v>167</v>
      </c>
      <c r="AU1127" s="184" t="s">
        <v>77</v>
      </c>
      <c r="AV1127" s="11" t="s">
        <v>77</v>
      </c>
      <c r="AW1127" s="11" t="s">
        <v>35</v>
      </c>
      <c r="AX1127" s="11" t="s">
        <v>26</v>
      </c>
      <c r="AY1127" s="184" t="s">
        <v>156</v>
      </c>
    </row>
    <row r="1128" spans="2:65" s="1" customFormat="1" ht="20.25" customHeight="1">
      <c r="B1128" s="160"/>
      <c r="C1128" s="161" t="s">
        <v>1813</v>
      </c>
      <c r="D1128" s="161" t="s">
        <v>158</v>
      </c>
      <c r="E1128" s="162" t="s">
        <v>1814</v>
      </c>
      <c r="F1128" s="163" t="s">
        <v>1815</v>
      </c>
      <c r="G1128" s="164" t="s">
        <v>356</v>
      </c>
      <c r="H1128" s="165">
        <v>1</v>
      </c>
      <c r="I1128" s="166"/>
      <c r="J1128" s="167">
        <f>ROUND(I1128*H1128,2)</f>
        <v>0</v>
      </c>
      <c r="K1128" s="163" t="s">
        <v>162</v>
      </c>
      <c r="L1128" s="35"/>
      <c r="M1128" s="168" t="s">
        <v>19</v>
      </c>
      <c r="N1128" s="169" t="s">
        <v>42</v>
      </c>
      <c r="O1128" s="36"/>
      <c r="P1128" s="170">
        <f>O1128*H1128</f>
        <v>0</v>
      </c>
      <c r="Q1128" s="170">
        <v>0.00022</v>
      </c>
      <c r="R1128" s="170">
        <f>Q1128*H1128</f>
        <v>0.00022</v>
      </c>
      <c r="S1128" s="170">
        <v>0</v>
      </c>
      <c r="T1128" s="171">
        <f>S1128*H1128</f>
        <v>0</v>
      </c>
      <c r="AR1128" s="18" t="s">
        <v>255</v>
      </c>
      <c r="AT1128" s="18" t="s">
        <v>158</v>
      </c>
      <c r="AU1128" s="18" t="s">
        <v>77</v>
      </c>
      <c r="AY1128" s="18" t="s">
        <v>156</v>
      </c>
      <c r="BE1128" s="172">
        <f>IF(N1128="základní",J1128,0)</f>
        <v>0</v>
      </c>
      <c r="BF1128" s="172">
        <f>IF(N1128="snížená",J1128,0)</f>
        <v>0</v>
      </c>
      <c r="BG1128" s="172">
        <f>IF(N1128="zákl. přenesená",J1128,0)</f>
        <v>0</v>
      </c>
      <c r="BH1128" s="172">
        <f>IF(N1128="sníž. přenesená",J1128,0)</f>
        <v>0</v>
      </c>
      <c r="BI1128" s="172">
        <f>IF(N1128="nulová",J1128,0)</f>
        <v>0</v>
      </c>
      <c r="BJ1128" s="18" t="s">
        <v>26</v>
      </c>
      <c r="BK1128" s="172">
        <f>ROUND(I1128*H1128,2)</f>
        <v>0</v>
      </c>
      <c r="BL1128" s="18" t="s">
        <v>255</v>
      </c>
      <c r="BM1128" s="18" t="s">
        <v>1816</v>
      </c>
    </row>
    <row r="1129" spans="2:47" s="1" customFormat="1" ht="36">
      <c r="B1129" s="35"/>
      <c r="D1129" s="173" t="s">
        <v>165</v>
      </c>
      <c r="F1129" s="174" t="s">
        <v>1817</v>
      </c>
      <c r="I1129" s="134"/>
      <c r="L1129" s="35"/>
      <c r="M1129" s="64"/>
      <c r="N1129" s="36"/>
      <c r="O1129" s="36"/>
      <c r="P1129" s="36"/>
      <c r="Q1129" s="36"/>
      <c r="R1129" s="36"/>
      <c r="S1129" s="36"/>
      <c r="T1129" s="65"/>
      <c r="AT1129" s="18" t="s">
        <v>165</v>
      </c>
      <c r="AU1129" s="18" t="s">
        <v>77</v>
      </c>
    </row>
    <row r="1130" spans="2:51" s="11" customFormat="1" ht="12">
      <c r="B1130" s="175"/>
      <c r="D1130" s="176" t="s">
        <v>167</v>
      </c>
      <c r="E1130" s="177" t="s">
        <v>19</v>
      </c>
      <c r="F1130" s="178" t="s">
        <v>1818</v>
      </c>
      <c r="H1130" s="179">
        <v>1</v>
      </c>
      <c r="I1130" s="180"/>
      <c r="L1130" s="175"/>
      <c r="M1130" s="181"/>
      <c r="N1130" s="182"/>
      <c r="O1130" s="182"/>
      <c r="P1130" s="182"/>
      <c r="Q1130" s="182"/>
      <c r="R1130" s="182"/>
      <c r="S1130" s="182"/>
      <c r="T1130" s="183"/>
      <c r="AT1130" s="184" t="s">
        <v>167</v>
      </c>
      <c r="AU1130" s="184" t="s">
        <v>77</v>
      </c>
      <c r="AV1130" s="11" t="s">
        <v>77</v>
      </c>
      <c r="AW1130" s="11" t="s">
        <v>35</v>
      </c>
      <c r="AX1130" s="11" t="s">
        <v>26</v>
      </c>
      <c r="AY1130" s="184" t="s">
        <v>156</v>
      </c>
    </row>
    <row r="1131" spans="2:65" s="1" customFormat="1" ht="20.25" customHeight="1">
      <c r="B1131" s="160"/>
      <c r="C1131" s="200" t="s">
        <v>1819</v>
      </c>
      <c r="D1131" s="200" t="s">
        <v>256</v>
      </c>
      <c r="E1131" s="201" t="s">
        <v>1820</v>
      </c>
      <c r="F1131" s="202" t="s">
        <v>1821</v>
      </c>
      <c r="G1131" s="203" t="s">
        <v>356</v>
      </c>
      <c r="H1131" s="204">
        <v>1</v>
      </c>
      <c r="I1131" s="205"/>
      <c r="J1131" s="206">
        <f>ROUND(I1131*H1131,2)</f>
        <v>0</v>
      </c>
      <c r="K1131" s="202" t="s">
        <v>162</v>
      </c>
      <c r="L1131" s="207"/>
      <c r="M1131" s="208" t="s">
        <v>19</v>
      </c>
      <c r="N1131" s="209" t="s">
        <v>42</v>
      </c>
      <c r="O1131" s="36"/>
      <c r="P1131" s="170">
        <f>O1131*H1131</f>
        <v>0</v>
      </c>
      <c r="Q1131" s="170">
        <v>0.02542</v>
      </c>
      <c r="R1131" s="170">
        <f>Q1131*H1131</f>
        <v>0.02542</v>
      </c>
      <c r="S1131" s="170">
        <v>0</v>
      </c>
      <c r="T1131" s="171">
        <f>S1131*H1131</f>
        <v>0</v>
      </c>
      <c r="AR1131" s="18" t="s">
        <v>367</v>
      </c>
      <c r="AT1131" s="18" t="s">
        <v>256</v>
      </c>
      <c r="AU1131" s="18" t="s">
        <v>77</v>
      </c>
      <c r="AY1131" s="18" t="s">
        <v>156</v>
      </c>
      <c r="BE1131" s="172">
        <f>IF(N1131="základní",J1131,0)</f>
        <v>0</v>
      </c>
      <c r="BF1131" s="172">
        <f>IF(N1131="snížená",J1131,0)</f>
        <v>0</v>
      </c>
      <c r="BG1131" s="172">
        <f>IF(N1131="zákl. přenesená",J1131,0)</f>
        <v>0</v>
      </c>
      <c r="BH1131" s="172">
        <f>IF(N1131="sníž. přenesená",J1131,0)</f>
        <v>0</v>
      </c>
      <c r="BI1131" s="172">
        <f>IF(N1131="nulová",J1131,0)</f>
        <v>0</v>
      </c>
      <c r="BJ1131" s="18" t="s">
        <v>26</v>
      </c>
      <c r="BK1131" s="172">
        <f>ROUND(I1131*H1131,2)</f>
        <v>0</v>
      </c>
      <c r="BL1131" s="18" t="s">
        <v>255</v>
      </c>
      <c r="BM1131" s="18" t="s">
        <v>1822</v>
      </c>
    </row>
    <row r="1132" spans="2:47" s="1" customFormat="1" ht="12">
      <c r="B1132" s="35"/>
      <c r="D1132" s="176" t="s">
        <v>165</v>
      </c>
      <c r="F1132" s="196" t="s">
        <v>1823</v>
      </c>
      <c r="I1132" s="134"/>
      <c r="L1132" s="35"/>
      <c r="M1132" s="64"/>
      <c r="N1132" s="36"/>
      <c r="O1132" s="36"/>
      <c r="P1132" s="36"/>
      <c r="Q1132" s="36"/>
      <c r="R1132" s="36"/>
      <c r="S1132" s="36"/>
      <c r="T1132" s="65"/>
      <c r="AT1132" s="18" t="s">
        <v>165</v>
      </c>
      <c r="AU1132" s="18" t="s">
        <v>77</v>
      </c>
    </row>
    <row r="1133" spans="2:65" s="1" customFormat="1" ht="20.25" customHeight="1">
      <c r="B1133" s="160"/>
      <c r="C1133" s="161" t="s">
        <v>1824</v>
      </c>
      <c r="D1133" s="161" t="s">
        <v>158</v>
      </c>
      <c r="E1133" s="162" t="s">
        <v>1825</v>
      </c>
      <c r="F1133" s="163" t="s">
        <v>1826</v>
      </c>
      <c r="G1133" s="164" t="s">
        <v>232</v>
      </c>
      <c r="H1133" s="165">
        <v>2.704</v>
      </c>
      <c r="I1133" s="166"/>
      <c r="J1133" s="167">
        <f>ROUND(I1133*H1133,2)</f>
        <v>0</v>
      </c>
      <c r="K1133" s="163" t="s">
        <v>162</v>
      </c>
      <c r="L1133" s="35"/>
      <c r="M1133" s="168" t="s">
        <v>19</v>
      </c>
      <c r="N1133" s="169" t="s">
        <v>42</v>
      </c>
      <c r="O1133" s="36"/>
      <c r="P1133" s="170">
        <f>O1133*H1133</f>
        <v>0</v>
      </c>
      <c r="Q1133" s="170">
        <v>0</v>
      </c>
      <c r="R1133" s="170">
        <f>Q1133*H1133</f>
        <v>0</v>
      </c>
      <c r="S1133" s="170">
        <v>0</v>
      </c>
      <c r="T1133" s="171">
        <f>S1133*H1133</f>
        <v>0</v>
      </c>
      <c r="AR1133" s="18" t="s">
        <v>255</v>
      </c>
      <c r="AT1133" s="18" t="s">
        <v>158</v>
      </c>
      <c r="AU1133" s="18" t="s">
        <v>77</v>
      </c>
      <c r="AY1133" s="18" t="s">
        <v>156</v>
      </c>
      <c r="BE1133" s="172">
        <f>IF(N1133="základní",J1133,0)</f>
        <v>0</v>
      </c>
      <c r="BF1133" s="172">
        <f>IF(N1133="snížená",J1133,0)</f>
        <v>0</v>
      </c>
      <c r="BG1133" s="172">
        <f>IF(N1133="zákl. přenesená",J1133,0)</f>
        <v>0</v>
      </c>
      <c r="BH1133" s="172">
        <f>IF(N1133="sníž. přenesená",J1133,0)</f>
        <v>0</v>
      </c>
      <c r="BI1133" s="172">
        <f>IF(N1133="nulová",J1133,0)</f>
        <v>0</v>
      </c>
      <c r="BJ1133" s="18" t="s">
        <v>26</v>
      </c>
      <c r="BK1133" s="172">
        <f>ROUND(I1133*H1133,2)</f>
        <v>0</v>
      </c>
      <c r="BL1133" s="18" t="s">
        <v>255</v>
      </c>
      <c r="BM1133" s="18" t="s">
        <v>1827</v>
      </c>
    </row>
    <row r="1134" spans="2:47" s="1" customFormat="1" ht="48">
      <c r="B1134" s="35"/>
      <c r="D1134" s="173" t="s">
        <v>165</v>
      </c>
      <c r="F1134" s="174" t="s">
        <v>1828</v>
      </c>
      <c r="I1134" s="134"/>
      <c r="L1134" s="35"/>
      <c r="M1134" s="64"/>
      <c r="N1134" s="36"/>
      <c r="O1134" s="36"/>
      <c r="P1134" s="36"/>
      <c r="Q1134" s="36"/>
      <c r="R1134" s="36"/>
      <c r="S1134" s="36"/>
      <c r="T1134" s="65"/>
      <c r="AT1134" s="18" t="s">
        <v>165</v>
      </c>
      <c r="AU1134" s="18" t="s">
        <v>77</v>
      </c>
    </row>
    <row r="1135" spans="2:63" s="10" customFormat="1" ht="29.25" customHeight="1">
      <c r="B1135" s="146"/>
      <c r="D1135" s="157" t="s">
        <v>70</v>
      </c>
      <c r="E1135" s="158" t="s">
        <v>1829</v>
      </c>
      <c r="F1135" s="158" t="s">
        <v>1830</v>
      </c>
      <c r="I1135" s="149"/>
      <c r="J1135" s="159">
        <f>BK1135</f>
        <v>0</v>
      </c>
      <c r="L1135" s="146"/>
      <c r="M1135" s="151"/>
      <c r="N1135" s="152"/>
      <c r="O1135" s="152"/>
      <c r="P1135" s="153">
        <f>SUM(P1136:P1157)</f>
        <v>0</v>
      </c>
      <c r="Q1135" s="152"/>
      <c r="R1135" s="153">
        <f>SUM(R1136:R1157)</f>
        <v>0.4344108</v>
      </c>
      <c r="S1135" s="152"/>
      <c r="T1135" s="154">
        <f>SUM(T1136:T1157)</f>
        <v>0.0805829</v>
      </c>
      <c r="AR1135" s="147" t="s">
        <v>77</v>
      </c>
      <c r="AT1135" s="155" t="s">
        <v>70</v>
      </c>
      <c r="AU1135" s="155" t="s">
        <v>26</v>
      </c>
      <c r="AY1135" s="147" t="s">
        <v>156</v>
      </c>
      <c r="BK1135" s="156">
        <f>SUM(BK1136:BK1157)</f>
        <v>0</v>
      </c>
    </row>
    <row r="1136" spans="2:65" s="1" customFormat="1" ht="20.25" customHeight="1">
      <c r="B1136" s="160"/>
      <c r="C1136" s="161" t="s">
        <v>1831</v>
      </c>
      <c r="D1136" s="161" t="s">
        <v>158</v>
      </c>
      <c r="E1136" s="162" t="s">
        <v>1832</v>
      </c>
      <c r="F1136" s="163" t="s">
        <v>1833</v>
      </c>
      <c r="G1136" s="164" t="s">
        <v>177</v>
      </c>
      <c r="H1136" s="165">
        <v>42.19</v>
      </c>
      <c r="I1136" s="166"/>
      <c r="J1136" s="167">
        <f>ROUND(I1136*H1136,2)</f>
        <v>0</v>
      </c>
      <c r="K1136" s="163" t="s">
        <v>162</v>
      </c>
      <c r="L1136" s="35"/>
      <c r="M1136" s="168" t="s">
        <v>19</v>
      </c>
      <c r="N1136" s="169" t="s">
        <v>42</v>
      </c>
      <c r="O1136" s="36"/>
      <c r="P1136" s="170">
        <f>O1136*H1136</f>
        <v>0</v>
      </c>
      <c r="Q1136" s="170">
        <v>0</v>
      </c>
      <c r="R1136" s="170">
        <f>Q1136*H1136</f>
        <v>0</v>
      </c>
      <c r="S1136" s="170">
        <v>0.00191</v>
      </c>
      <c r="T1136" s="171">
        <f>S1136*H1136</f>
        <v>0.0805829</v>
      </c>
      <c r="AR1136" s="18" t="s">
        <v>255</v>
      </c>
      <c r="AT1136" s="18" t="s">
        <v>158</v>
      </c>
      <c r="AU1136" s="18" t="s">
        <v>77</v>
      </c>
      <c r="AY1136" s="18" t="s">
        <v>156</v>
      </c>
      <c r="BE1136" s="172">
        <f>IF(N1136="základní",J1136,0)</f>
        <v>0</v>
      </c>
      <c r="BF1136" s="172">
        <f>IF(N1136="snížená",J1136,0)</f>
        <v>0</v>
      </c>
      <c r="BG1136" s="172">
        <f>IF(N1136="zákl. přenesená",J1136,0)</f>
        <v>0</v>
      </c>
      <c r="BH1136" s="172">
        <f>IF(N1136="sníž. přenesená",J1136,0)</f>
        <v>0</v>
      </c>
      <c r="BI1136" s="172">
        <f>IF(N1136="nulová",J1136,0)</f>
        <v>0</v>
      </c>
      <c r="BJ1136" s="18" t="s">
        <v>26</v>
      </c>
      <c r="BK1136" s="172">
        <f>ROUND(I1136*H1136,2)</f>
        <v>0</v>
      </c>
      <c r="BL1136" s="18" t="s">
        <v>255</v>
      </c>
      <c r="BM1136" s="18" t="s">
        <v>1834</v>
      </c>
    </row>
    <row r="1137" spans="2:47" s="1" customFormat="1" ht="24">
      <c r="B1137" s="35"/>
      <c r="D1137" s="173" t="s">
        <v>165</v>
      </c>
      <c r="F1137" s="174" t="s">
        <v>1835</v>
      </c>
      <c r="I1137" s="134"/>
      <c r="L1137" s="35"/>
      <c r="M1137" s="64"/>
      <c r="N1137" s="36"/>
      <c r="O1137" s="36"/>
      <c r="P1137" s="36"/>
      <c r="Q1137" s="36"/>
      <c r="R1137" s="36"/>
      <c r="S1137" s="36"/>
      <c r="T1137" s="65"/>
      <c r="AT1137" s="18" t="s">
        <v>165</v>
      </c>
      <c r="AU1137" s="18" t="s">
        <v>77</v>
      </c>
    </row>
    <row r="1138" spans="2:51" s="11" customFormat="1" ht="12">
      <c r="B1138" s="175"/>
      <c r="D1138" s="173" t="s">
        <v>167</v>
      </c>
      <c r="E1138" s="184" t="s">
        <v>19</v>
      </c>
      <c r="F1138" s="185" t="s">
        <v>1836</v>
      </c>
      <c r="H1138" s="186">
        <v>26.14</v>
      </c>
      <c r="I1138" s="180"/>
      <c r="L1138" s="175"/>
      <c r="M1138" s="181"/>
      <c r="N1138" s="182"/>
      <c r="O1138" s="182"/>
      <c r="P1138" s="182"/>
      <c r="Q1138" s="182"/>
      <c r="R1138" s="182"/>
      <c r="S1138" s="182"/>
      <c r="T1138" s="183"/>
      <c r="AT1138" s="184" t="s">
        <v>167</v>
      </c>
      <c r="AU1138" s="184" t="s">
        <v>77</v>
      </c>
      <c r="AV1138" s="11" t="s">
        <v>77</v>
      </c>
      <c r="AW1138" s="11" t="s">
        <v>35</v>
      </c>
      <c r="AX1138" s="11" t="s">
        <v>71</v>
      </c>
      <c r="AY1138" s="184" t="s">
        <v>156</v>
      </c>
    </row>
    <row r="1139" spans="2:51" s="11" customFormat="1" ht="12">
      <c r="B1139" s="175"/>
      <c r="D1139" s="173" t="s">
        <v>167</v>
      </c>
      <c r="E1139" s="184" t="s">
        <v>19</v>
      </c>
      <c r="F1139" s="185" t="s">
        <v>1837</v>
      </c>
      <c r="H1139" s="186">
        <v>12.55</v>
      </c>
      <c r="I1139" s="180"/>
      <c r="L1139" s="175"/>
      <c r="M1139" s="181"/>
      <c r="N1139" s="182"/>
      <c r="O1139" s="182"/>
      <c r="P1139" s="182"/>
      <c r="Q1139" s="182"/>
      <c r="R1139" s="182"/>
      <c r="S1139" s="182"/>
      <c r="T1139" s="183"/>
      <c r="AT1139" s="184" t="s">
        <v>167</v>
      </c>
      <c r="AU1139" s="184" t="s">
        <v>77</v>
      </c>
      <c r="AV1139" s="11" t="s">
        <v>77</v>
      </c>
      <c r="AW1139" s="11" t="s">
        <v>35</v>
      </c>
      <c r="AX1139" s="11" t="s">
        <v>71</v>
      </c>
      <c r="AY1139" s="184" t="s">
        <v>156</v>
      </c>
    </row>
    <row r="1140" spans="2:51" s="11" customFormat="1" ht="12">
      <c r="B1140" s="175"/>
      <c r="D1140" s="173" t="s">
        <v>167</v>
      </c>
      <c r="E1140" s="184" t="s">
        <v>19</v>
      </c>
      <c r="F1140" s="185" t="s">
        <v>1838</v>
      </c>
      <c r="H1140" s="186">
        <v>3.5</v>
      </c>
      <c r="I1140" s="180"/>
      <c r="L1140" s="175"/>
      <c r="M1140" s="181"/>
      <c r="N1140" s="182"/>
      <c r="O1140" s="182"/>
      <c r="P1140" s="182"/>
      <c r="Q1140" s="182"/>
      <c r="R1140" s="182"/>
      <c r="S1140" s="182"/>
      <c r="T1140" s="183"/>
      <c r="AT1140" s="184" t="s">
        <v>167</v>
      </c>
      <c r="AU1140" s="184" t="s">
        <v>77</v>
      </c>
      <c r="AV1140" s="11" t="s">
        <v>77</v>
      </c>
      <c r="AW1140" s="11" t="s">
        <v>35</v>
      </c>
      <c r="AX1140" s="11" t="s">
        <v>71</v>
      </c>
      <c r="AY1140" s="184" t="s">
        <v>156</v>
      </c>
    </row>
    <row r="1141" spans="2:51" s="12" customFormat="1" ht="12">
      <c r="B1141" s="187"/>
      <c r="D1141" s="176" t="s">
        <v>167</v>
      </c>
      <c r="E1141" s="188" t="s">
        <v>19</v>
      </c>
      <c r="F1141" s="189" t="s">
        <v>182</v>
      </c>
      <c r="H1141" s="190">
        <v>42.19</v>
      </c>
      <c r="I1141" s="191"/>
      <c r="L1141" s="187"/>
      <c r="M1141" s="192"/>
      <c r="N1141" s="193"/>
      <c r="O1141" s="193"/>
      <c r="P1141" s="193"/>
      <c r="Q1141" s="193"/>
      <c r="R1141" s="193"/>
      <c r="S1141" s="193"/>
      <c r="T1141" s="194"/>
      <c r="AT1141" s="195" t="s">
        <v>167</v>
      </c>
      <c r="AU1141" s="195" t="s">
        <v>77</v>
      </c>
      <c r="AV1141" s="12" t="s">
        <v>163</v>
      </c>
      <c r="AW1141" s="12" t="s">
        <v>35</v>
      </c>
      <c r="AX1141" s="12" t="s">
        <v>26</v>
      </c>
      <c r="AY1141" s="195" t="s">
        <v>156</v>
      </c>
    </row>
    <row r="1142" spans="2:65" s="1" customFormat="1" ht="28.5" customHeight="1">
      <c r="B1142" s="160"/>
      <c r="C1142" s="161" t="s">
        <v>1839</v>
      </c>
      <c r="D1142" s="161" t="s">
        <v>158</v>
      </c>
      <c r="E1142" s="162" t="s">
        <v>1840</v>
      </c>
      <c r="F1142" s="163" t="s">
        <v>1841</v>
      </c>
      <c r="G1142" s="164" t="s">
        <v>177</v>
      </c>
      <c r="H1142" s="165">
        <v>23.72</v>
      </c>
      <c r="I1142" s="166"/>
      <c r="J1142" s="167">
        <f>ROUND(I1142*H1142,2)</f>
        <v>0</v>
      </c>
      <c r="K1142" s="163" t="s">
        <v>162</v>
      </c>
      <c r="L1142" s="35"/>
      <c r="M1142" s="168" t="s">
        <v>19</v>
      </c>
      <c r="N1142" s="169" t="s">
        <v>42</v>
      </c>
      <c r="O1142" s="36"/>
      <c r="P1142" s="170">
        <f>O1142*H1142</f>
        <v>0</v>
      </c>
      <c r="Q1142" s="170">
        <v>0.00565</v>
      </c>
      <c r="R1142" s="170">
        <f>Q1142*H1142</f>
        <v>0.134018</v>
      </c>
      <c r="S1142" s="170">
        <v>0</v>
      </c>
      <c r="T1142" s="171">
        <f>S1142*H1142</f>
        <v>0</v>
      </c>
      <c r="AR1142" s="18" t="s">
        <v>255</v>
      </c>
      <c r="AT1142" s="18" t="s">
        <v>158</v>
      </c>
      <c r="AU1142" s="18" t="s">
        <v>77</v>
      </c>
      <c r="AY1142" s="18" t="s">
        <v>156</v>
      </c>
      <c r="BE1142" s="172">
        <f>IF(N1142="základní",J1142,0)</f>
        <v>0</v>
      </c>
      <c r="BF1142" s="172">
        <f>IF(N1142="snížená",J1142,0)</f>
        <v>0</v>
      </c>
      <c r="BG1142" s="172">
        <f>IF(N1142="zákl. přenesená",J1142,0)</f>
        <v>0</v>
      </c>
      <c r="BH1142" s="172">
        <f>IF(N1142="sníž. přenesená",J1142,0)</f>
        <v>0</v>
      </c>
      <c r="BI1142" s="172">
        <f>IF(N1142="nulová",J1142,0)</f>
        <v>0</v>
      </c>
      <c r="BJ1142" s="18" t="s">
        <v>26</v>
      </c>
      <c r="BK1142" s="172">
        <f>ROUND(I1142*H1142,2)</f>
        <v>0</v>
      </c>
      <c r="BL1142" s="18" t="s">
        <v>255</v>
      </c>
      <c r="BM1142" s="18" t="s">
        <v>1842</v>
      </c>
    </row>
    <row r="1143" spans="2:47" s="1" customFormat="1" ht="24">
      <c r="B1143" s="35"/>
      <c r="D1143" s="173" t="s">
        <v>165</v>
      </c>
      <c r="F1143" s="174" t="s">
        <v>1843</v>
      </c>
      <c r="I1143" s="134"/>
      <c r="L1143" s="35"/>
      <c r="M1143" s="64"/>
      <c r="N1143" s="36"/>
      <c r="O1143" s="36"/>
      <c r="P1143" s="36"/>
      <c r="Q1143" s="36"/>
      <c r="R1143" s="36"/>
      <c r="S1143" s="36"/>
      <c r="T1143" s="65"/>
      <c r="AT1143" s="18" t="s">
        <v>165</v>
      </c>
      <c r="AU1143" s="18" t="s">
        <v>77</v>
      </c>
    </row>
    <row r="1144" spans="2:51" s="11" customFormat="1" ht="12">
      <c r="B1144" s="175"/>
      <c r="D1144" s="176" t="s">
        <v>167</v>
      </c>
      <c r="E1144" s="177" t="s">
        <v>19</v>
      </c>
      <c r="F1144" s="178" t="s">
        <v>1844</v>
      </c>
      <c r="H1144" s="179">
        <v>23.72</v>
      </c>
      <c r="I1144" s="180"/>
      <c r="L1144" s="175"/>
      <c r="M1144" s="181"/>
      <c r="N1144" s="182"/>
      <c r="O1144" s="182"/>
      <c r="P1144" s="182"/>
      <c r="Q1144" s="182"/>
      <c r="R1144" s="182"/>
      <c r="S1144" s="182"/>
      <c r="T1144" s="183"/>
      <c r="AT1144" s="184" t="s">
        <v>167</v>
      </c>
      <c r="AU1144" s="184" t="s">
        <v>77</v>
      </c>
      <c r="AV1144" s="11" t="s">
        <v>77</v>
      </c>
      <c r="AW1144" s="11" t="s">
        <v>35</v>
      </c>
      <c r="AX1144" s="11" t="s">
        <v>26</v>
      </c>
      <c r="AY1144" s="184" t="s">
        <v>156</v>
      </c>
    </row>
    <row r="1145" spans="2:65" s="1" customFormat="1" ht="28.5" customHeight="1">
      <c r="B1145" s="160"/>
      <c r="C1145" s="161" t="s">
        <v>1845</v>
      </c>
      <c r="D1145" s="161" t="s">
        <v>158</v>
      </c>
      <c r="E1145" s="162" t="s">
        <v>1846</v>
      </c>
      <c r="F1145" s="163" t="s">
        <v>1847</v>
      </c>
      <c r="G1145" s="164" t="s">
        <v>177</v>
      </c>
      <c r="H1145" s="165">
        <v>42.19</v>
      </c>
      <c r="I1145" s="166"/>
      <c r="J1145" s="167">
        <f>ROUND(I1145*H1145,2)</f>
        <v>0</v>
      </c>
      <c r="K1145" s="163" t="s">
        <v>162</v>
      </c>
      <c r="L1145" s="35"/>
      <c r="M1145" s="168" t="s">
        <v>19</v>
      </c>
      <c r="N1145" s="169" t="s">
        <v>42</v>
      </c>
      <c r="O1145" s="36"/>
      <c r="P1145" s="170">
        <f>O1145*H1145</f>
        <v>0</v>
      </c>
      <c r="Q1145" s="170">
        <v>0.00712</v>
      </c>
      <c r="R1145" s="170">
        <f>Q1145*H1145</f>
        <v>0.30039279999999996</v>
      </c>
      <c r="S1145" s="170">
        <v>0</v>
      </c>
      <c r="T1145" s="171">
        <f>S1145*H1145</f>
        <v>0</v>
      </c>
      <c r="AR1145" s="18" t="s">
        <v>255</v>
      </c>
      <c r="AT1145" s="18" t="s">
        <v>158</v>
      </c>
      <c r="AU1145" s="18" t="s">
        <v>77</v>
      </c>
      <c r="AY1145" s="18" t="s">
        <v>156</v>
      </c>
      <c r="BE1145" s="172">
        <f>IF(N1145="základní",J1145,0)</f>
        <v>0</v>
      </c>
      <c r="BF1145" s="172">
        <f>IF(N1145="snížená",J1145,0)</f>
        <v>0</v>
      </c>
      <c r="BG1145" s="172">
        <f>IF(N1145="zákl. přenesená",J1145,0)</f>
        <v>0</v>
      </c>
      <c r="BH1145" s="172">
        <f>IF(N1145="sníž. přenesená",J1145,0)</f>
        <v>0</v>
      </c>
      <c r="BI1145" s="172">
        <f>IF(N1145="nulová",J1145,0)</f>
        <v>0</v>
      </c>
      <c r="BJ1145" s="18" t="s">
        <v>26</v>
      </c>
      <c r="BK1145" s="172">
        <f>ROUND(I1145*H1145,2)</f>
        <v>0</v>
      </c>
      <c r="BL1145" s="18" t="s">
        <v>255</v>
      </c>
      <c r="BM1145" s="18" t="s">
        <v>1848</v>
      </c>
    </row>
    <row r="1146" spans="2:47" s="1" customFormat="1" ht="24">
      <c r="B1146" s="35"/>
      <c r="D1146" s="173" t="s">
        <v>165</v>
      </c>
      <c r="F1146" s="174" t="s">
        <v>1849</v>
      </c>
      <c r="I1146" s="134"/>
      <c r="L1146" s="35"/>
      <c r="M1146" s="64"/>
      <c r="N1146" s="36"/>
      <c r="O1146" s="36"/>
      <c r="P1146" s="36"/>
      <c r="Q1146" s="36"/>
      <c r="R1146" s="36"/>
      <c r="S1146" s="36"/>
      <c r="T1146" s="65"/>
      <c r="AT1146" s="18" t="s">
        <v>165</v>
      </c>
      <c r="AU1146" s="18" t="s">
        <v>77</v>
      </c>
    </row>
    <row r="1147" spans="2:51" s="11" customFormat="1" ht="12">
      <c r="B1147" s="175"/>
      <c r="D1147" s="173" t="s">
        <v>167</v>
      </c>
      <c r="E1147" s="184" t="s">
        <v>19</v>
      </c>
      <c r="F1147" s="185" t="s">
        <v>1836</v>
      </c>
      <c r="H1147" s="186">
        <v>26.14</v>
      </c>
      <c r="I1147" s="180"/>
      <c r="L1147" s="175"/>
      <c r="M1147" s="181"/>
      <c r="N1147" s="182"/>
      <c r="O1147" s="182"/>
      <c r="P1147" s="182"/>
      <c r="Q1147" s="182"/>
      <c r="R1147" s="182"/>
      <c r="S1147" s="182"/>
      <c r="T1147" s="183"/>
      <c r="AT1147" s="184" t="s">
        <v>167</v>
      </c>
      <c r="AU1147" s="184" t="s">
        <v>77</v>
      </c>
      <c r="AV1147" s="11" t="s">
        <v>77</v>
      </c>
      <c r="AW1147" s="11" t="s">
        <v>35</v>
      </c>
      <c r="AX1147" s="11" t="s">
        <v>71</v>
      </c>
      <c r="AY1147" s="184" t="s">
        <v>156</v>
      </c>
    </row>
    <row r="1148" spans="2:51" s="11" customFormat="1" ht="12">
      <c r="B1148" s="175"/>
      <c r="D1148" s="173" t="s">
        <v>167</v>
      </c>
      <c r="E1148" s="184" t="s">
        <v>19</v>
      </c>
      <c r="F1148" s="185" t="s">
        <v>1837</v>
      </c>
      <c r="H1148" s="186">
        <v>12.55</v>
      </c>
      <c r="I1148" s="180"/>
      <c r="L1148" s="175"/>
      <c r="M1148" s="181"/>
      <c r="N1148" s="182"/>
      <c r="O1148" s="182"/>
      <c r="P1148" s="182"/>
      <c r="Q1148" s="182"/>
      <c r="R1148" s="182"/>
      <c r="S1148" s="182"/>
      <c r="T1148" s="183"/>
      <c r="AT1148" s="184" t="s">
        <v>167</v>
      </c>
      <c r="AU1148" s="184" t="s">
        <v>77</v>
      </c>
      <c r="AV1148" s="11" t="s">
        <v>77</v>
      </c>
      <c r="AW1148" s="11" t="s">
        <v>35</v>
      </c>
      <c r="AX1148" s="11" t="s">
        <v>71</v>
      </c>
      <c r="AY1148" s="184" t="s">
        <v>156</v>
      </c>
    </row>
    <row r="1149" spans="2:51" s="11" customFormat="1" ht="12">
      <c r="B1149" s="175"/>
      <c r="D1149" s="173" t="s">
        <v>167</v>
      </c>
      <c r="E1149" s="184" t="s">
        <v>19</v>
      </c>
      <c r="F1149" s="185" t="s">
        <v>1838</v>
      </c>
      <c r="H1149" s="186">
        <v>3.5</v>
      </c>
      <c r="I1149" s="180"/>
      <c r="L1149" s="175"/>
      <c r="M1149" s="181"/>
      <c r="N1149" s="182"/>
      <c r="O1149" s="182"/>
      <c r="P1149" s="182"/>
      <c r="Q1149" s="182"/>
      <c r="R1149" s="182"/>
      <c r="S1149" s="182"/>
      <c r="T1149" s="183"/>
      <c r="AT1149" s="184" t="s">
        <v>167</v>
      </c>
      <c r="AU1149" s="184" t="s">
        <v>77</v>
      </c>
      <c r="AV1149" s="11" t="s">
        <v>77</v>
      </c>
      <c r="AW1149" s="11" t="s">
        <v>35</v>
      </c>
      <c r="AX1149" s="11" t="s">
        <v>71</v>
      </c>
      <c r="AY1149" s="184" t="s">
        <v>156</v>
      </c>
    </row>
    <row r="1150" spans="2:51" s="12" customFormat="1" ht="12">
      <c r="B1150" s="187"/>
      <c r="D1150" s="176" t="s">
        <v>167</v>
      </c>
      <c r="E1150" s="188" t="s">
        <v>19</v>
      </c>
      <c r="F1150" s="189" t="s">
        <v>182</v>
      </c>
      <c r="H1150" s="190">
        <v>42.19</v>
      </c>
      <c r="I1150" s="191"/>
      <c r="L1150" s="187"/>
      <c r="M1150" s="192"/>
      <c r="N1150" s="193"/>
      <c r="O1150" s="193"/>
      <c r="P1150" s="193"/>
      <c r="Q1150" s="193"/>
      <c r="R1150" s="193"/>
      <c r="S1150" s="193"/>
      <c r="T1150" s="194"/>
      <c r="AT1150" s="195" t="s">
        <v>167</v>
      </c>
      <c r="AU1150" s="195" t="s">
        <v>77</v>
      </c>
      <c r="AV1150" s="12" t="s">
        <v>163</v>
      </c>
      <c r="AW1150" s="12" t="s">
        <v>35</v>
      </c>
      <c r="AX1150" s="12" t="s">
        <v>26</v>
      </c>
      <c r="AY1150" s="195" t="s">
        <v>156</v>
      </c>
    </row>
    <row r="1151" spans="2:65" s="1" customFormat="1" ht="28.5" customHeight="1">
      <c r="B1151" s="160"/>
      <c r="C1151" s="161" t="s">
        <v>1850</v>
      </c>
      <c r="D1151" s="161" t="s">
        <v>158</v>
      </c>
      <c r="E1151" s="162" t="s">
        <v>1851</v>
      </c>
      <c r="F1151" s="163" t="s">
        <v>1852</v>
      </c>
      <c r="G1151" s="164" t="s">
        <v>356</v>
      </c>
      <c r="H1151" s="165">
        <v>4</v>
      </c>
      <c r="I1151" s="166"/>
      <c r="J1151" s="167">
        <f>ROUND(I1151*H1151,2)</f>
        <v>0</v>
      </c>
      <c r="K1151" s="163" t="s">
        <v>162</v>
      </c>
      <c r="L1151" s="35"/>
      <c r="M1151" s="168" t="s">
        <v>19</v>
      </c>
      <c r="N1151" s="169" t="s">
        <v>42</v>
      </c>
      <c r="O1151" s="36"/>
      <c r="P1151" s="170">
        <f>O1151*H1151</f>
        <v>0</v>
      </c>
      <c r="Q1151" s="170">
        <v>0</v>
      </c>
      <c r="R1151" s="170">
        <f>Q1151*H1151</f>
        <v>0</v>
      </c>
      <c r="S1151" s="170">
        <v>0</v>
      </c>
      <c r="T1151" s="171">
        <f>S1151*H1151</f>
        <v>0</v>
      </c>
      <c r="AR1151" s="18" t="s">
        <v>255</v>
      </c>
      <c r="AT1151" s="18" t="s">
        <v>158</v>
      </c>
      <c r="AU1151" s="18" t="s">
        <v>77</v>
      </c>
      <c r="AY1151" s="18" t="s">
        <v>156</v>
      </c>
      <c r="BE1151" s="172">
        <f>IF(N1151="základní",J1151,0)</f>
        <v>0</v>
      </c>
      <c r="BF1151" s="172">
        <f>IF(N1151="snížená",J1151,0)</f>
        <v>0</v>
      </c>
      <c r="BG1151" s="172">
        <f>IF(N1151="zákl. přenesená",J1151,0)</f>
        <v>0</v>
      </c>
      <c r="BH1151" s="172">
        <f>IF(N1151="sníž. přenesená",J1151,0)</f>
        <v>0</v>
      </c>
      <c r="BI1151" s="172">
        <f>IF(N1151="nulová",J1151,0)</f>
        <v>0</v>
      </c>
      <c r="BJ1151" s="18" t="s">
        <v>26</v>
      </c>
      <c r="BK1151" s="172">
        <f>ROUND(I1151*H1151,2)</f>
        <v>0</v>
      </c>
      <c r="BL1151" s="18" t="s">
        <v>255</v>
      </c>
      <c r="BM1151" s="18" t="s">
        <v>1853</v>
      </c>
    </row>
    <row r="1152" spans="2:47" s="1" customFormat="1" ht="36">
      <c r="B1152" s="35"/>
      <c r="D1152" s="176" t="s">
        <v>165</v>
      </c>
      <c r="F1152" s="196" t="s">
        <v>1854</v>
      </c>
      <c r="I1152" s="134"/>
      <c r="L1152" s="35"/>
      <c r="M1152" s="64"/>
      <c r="N1152" s="36"/>
      <c r="O1152" s="36"/>
      <c r="P1152" s="36"/>
      <c r="Q1152" s="36"/>
      <c r="R1152" s="36"/>
      <c r="S1152" s="36"/>
      <c r="T1152" s="65"/>
      <c r="AT1152" s="18" t="s">
        <v>165</v>
      </c>
      <c r="AU1152" s="18" t="s">
        <v>77</v>
      </c>
    </row>
    <row r="1153" spans="2:65" s="1" customFormat="1" ht="28.5" customHeight="1">
      <c r="B1153" s="160"/>
      <c r="C1153" s="161" t="s">
        <v>1855</v>
      </c>
      <c r="D1153" s="161" t="s">
        <v>158</v>
      </c>
      <c r="E1153" s="162" t="s">
        <v>1856</v>
      </c>
      <c r="F1153" s="163" t="s">
        <v>1857</v>
      </c>
      <c r="G1153" s="164" t="s">
        <v>356</v>
      </c>
      <c r="H1153" s="165">
        <v>4</v>
      </c>
      <c r="I1153" s="166"/>
      <c r="J1153" s="167">
        <f>ROUND(I1153*H1153,2)</f>
        <v>0</v>
      </c>
      <c r="K1153" s="163" t="s">
        <v>162</v>
      </c>
      <c r="L1153" s="35"/>
      <c r="M1153" s="168" t="s">
        <v>19</v>
      </c>
      <c r="N1153" s="169" t="s">
        <v>42</v>
      </c>
      <c r="O1153" s="36"/>
      <c r="P1153" s="170">
        <f>O1153*H1153</f>
        <v>0</v>
      </c>
      <c r="Q1153" s="170">
        <v>0</v>
      </c>
      <c r="R1153" s="170">
        <f>Q1153*H1153</f>
        <v>0</v>
      </c>
      <c r="S1153" s="170">
        <v>0</v>
      </c>
      <c r="T1153" s="171">
        <f>S1153*H1153</f>
        <v>0</v>
      </c>
      <c r="AR1153" s="18" t="s">
        <v>255</v>
      </c>
      <c r="AT1153" s="18" t="s">
        <v>158</v>
      </c>
      <c r="AU1153" s="18" t="s">
        <v>77</v>
      </c>
      <c r="AY1153" s="18" t="s">
        <v>156</v>
      </c>
      <c r="BE1153" s="172">
        <f>IF(N1153="základní",J1153,0)</f>
        <v>0</v>
      </c>
      <c r="BF1153" s="172">
        <f>IF(N1153="snížená",J1153,0)</f>
        <v>0</v>
      </c>
      <c r="BG1153" s="172">
        <f>IF(N1153="zákl. přenesená",J1153,0)</f>
        <v>0</v>
      </c>
      <c r="BH1153" s="172">
        <f>IF(N1153="sníž. přenesená",J1153,0)</f>
        <v>0</v>
      </c>
      <c r="BI1153" s="172">
        <f>IF(N1153="nulová",J1153,0)</f>
        <v>0</v>
      </c>
      <c r="BJ1153" s="18" t="s">
        <v>26</v>
      </c>
      <c r="BK1153" s="172">
        <f>ROUND(I1153*H1153,2)</f>
        <v>0</v>
      </c>
      <c r="BL1153" s="18" t="s">
        <v>255</v>
      </c>
      <c r="BM1153" s="18" t="s">
        <v>1858</v>
      </c>
    </row>
    <row r="1154" spans="2:47" s="1" customFormat="1" ht="36">
      <c r="B1154" s="35"/>
      <c r="D1154" s="173" t="s">
        <v>165</v>
      </c>
      <c r="F1154" s="174" t="s">
        <v>1859</v>
      </c>
      <c r="I1154" s="134"/>
      <c r="L1154" s="35"/>
      <c r="M1154" s="64"/>
      <c r="N1154" s="36"/>
      <c r="O1154" s="36"/>
      <c r="P1154" s="36"/>
      <c r="Q1154" s="36"/>
      <c r="R1154" s="36"/>
      <c r="S1154" s="36"/>
      <c r="T1154" s="65"/>
      <c r="AT1154" s="18" t="s">
        <v>165</v>
      </c>
      <c r="AU1154" s="18" t="s">
        <v>77</v>
      </c>
    </row>
    <row r="1155" spans="2:51" s="11" customFormat="1" ht="12">
      <c r="B1155" s="175"/>
      <c r="D1155" s="176" t="s">
        <v>167</v>
      </c>
      <c r="E1155" s="177" t="s">
        <v>19</v>
      </c>
      <c r="F1155" s="178" t="s">
        <v>1860</v>
      </c>
      <c r="H1155" s="179">
        <v>4</v>
      </c>
      <c r="I1155" s="180"/>
      <c r="L1155" s="175"/>
      <c r="M1155" s="181"/>
      <c r="N1155" s="182"/>
      <c r="O1155" s="182"/>
      <c r="P1155" s="182"/>
      <c r="Q1155" s="182"/>
      <c r="R1155" s="182"/>
      <c r="S1155" s="182"/>
      <c r="T1155" s="183"/>
      <c r="AT1155" s="184" t="s">
        <v>167</v>
      </c>
      <c r="AU1155" s="184" t="s">
        <v>77</v>
      </c>
      <c r="AV1155" s="11" t="s">
        <v>77</v>
      </c>
      <c r="AW1155" s="11" t="s">
        <v>35</v>
      </c>
      <c r="AX1155" s="11" t="s">
        <v>26</v>
      </c>
      <c r="AY1155" s="184" t="s">
        <v>156</v>
      </c>
    </row>
    <row r="1156" spans="2:65" s="1" customFormat="1" ht="20.25" customHeight="1">
      <c r="B1156" s="160"/>
      <c r="C1156" s="161" t="s">
        <v>1861</v>
      </c>
      <c r="D1156" s="161" t="s">
        <v>158</v>
      </c>
      <c r="E1156" s="162" t="s">
        <v>1862</v>
      </c>
      <c r="F1156" s="163" t="s">
        <v>1863</v>
      </c>
      <c r="G1156" s="164" t="s">
        <v>232</v>
      </c>
      <c r="H1156" s="165">
        <v>0.434</v>
      </c>
      <c r="I1156" s="166"/>
      <c r="J1156" s="167">
        <f>ROUND(I1156*H1156,2)</f>
        <v>0</v>
      </c>
      <c r="K1156" s="163" t="s">
        <v>162</v>
      </c>
      <c r="L1156" s="35"/>
      <c r="M1156" s="168" t="s">
        <v>19</v>
      </c>
      <c r="N1156" s="169" t="s">
        <v>42</v>
      </c>
      <c r="O1156" s="36"/>
      <c r="P1156" s="170">
        <f>O1156*H1156</f>
        <v>0</v>
      </c>
      <c r="Q1156" s="170">
        <v>0</v>
      </c>
      <c r="R1156" s="170">
        <f>Q1156*H1156</f>
        <v>0</v>
      </c>
      <c r="S1156" s="170">
        <v>0</v>
      </c>
      <c r="T1156" s="171">
        <f>S1156*H1156</f>
        <v>0</v>
      </c>
      <c r="AR1156" s="18" t="s">
        <v>255</v>
      </c>
      <c r="AT1156" s="18" t="s">
        <v>158</v>
      </c>
      <c r="AU1156" s="18" t="s">
        <v>77</v>
      </c>
      <c r="AY1156" s="18" t="s">
        <v>156</v>
      </c>
      <c r="BE1156" s="172">
        <f>IF(N1156="základní",J1156,0)</f>
        <v>0</v>
      </c>
      <c r="BF1156" s="172">
        <f>IF(N1156="snížená",J1156,0)</f>
        <v>0</v>
      </c>
      <c r="BG1156" s="172">
        <f>IF(N1156="zákl. přenesená",J1156,0)</f>
        <v>0</v>
      </c>
      <c r="BH1156" s="172">
        <f>IF(N1156="sníž. přenesená",J1156,0)</f>
        <v>0</v>
      </c>
      <c r="BI1156" s="172">
        <f>IF(N1156="nulová",J1156,0)</f>
        <v>0</v>
      </c>
      <c r="BJ1156" s="18" t="s">
        <v>26</v>
      </c>
      <c r="BK1156" s="172">
        <f>ROUND(I1156*H1156,2)</f>
        <v>0</v>
      </c>
      <c r="BL1156" s="18" t="s">
        <v>255</v>
      </c>
      <c r="BM1156" s="18" t="s">
        <v>1864</v>
      </c>
    </row>
    <row r="1157" spans="2:47" s="1" customFormat="1" ht="36">
      <c r="B1157" s="35"/>
      <c r="D1157" s="173" t="s">
        <v>165</v>
      </c>
      <c r="F1157" s="174" t="s">
        <v>1865</v>
      </c>
      <c r="I1157" s="134"/>
      <c r="L1157" s="35"/>
      <c r="M1157" s="64"/>
      <c r="N1157" s="36"/>
      <c r="O1157" s="36"/>
      <c r="P1157" s="36"/>
      <c r="Q1157" s="36"/>
      <c r="R1157" s="36"/>
      <c r="S1157" s="36"/>
      <c r="T1157" s="65"/>
      <c r="AT1157" s="18" t="s">
        <v>165</v>
      </c>
      <c r="AU1157" s="18" t="s">
        <v>77</v>
      </c>
    </row>
    <row r="1158" spans="2:63" s="10" customFormat="1" ht="29.25" customHeight="1">
      <c r="B1158" s="146"/>
      <c r="D1158" s="157" t="s">
        <v>70</v>
      </c>
      <c r="E1158" s="158" t="s">
        <v>1866</v>
      </c>
      <c r="F1158" s="158" t="s">
        <v>1867</v>
      </c>
      <c r="I1158" s="149"/>
      <c r="J1158" s="159">
        <f>BK1158</f>
        <v>0</v>
      </c>
      <c r="L1158" s="146"/>
      <c r="M1158" s="151"/>
      <c r="N1158" s="152"/>
      <c r="O1158" s="152"/>
      <c r="P1158" s="153">
        <f>SUM(P1159:P1191)</f>
        <v>0</v>
      </c>
      <c r="Q1158" s="152"/>
      <c r="R1158" s="153">
        <f>SUM(R1159:R1191)</f>
        <v>5.457900000000001</v>
      </c>
      <c r="S1158" s="152"/>
      <c r="T1158" s="154">
        <f>SUM(T1159:T1191)</f>
        <v>0</v>
      </c>
      <c r="AR1158" s="147" t="s">
        <v>77</v>
      </c>
      <c r="AT1158" s="155" t="s">
        <v>70</v>
      </c>
      <c r="AU1158" s="155" t="s">
        <v>26</v>
      </c>
      <c r="AY1158" s="147" t="s">
        <v>156</v>
      </c>
      <c r="BK1158" s="156">
        <f>SUM(BK1159:BK1191)</f>
        <v>0</v>
      </c>
    </row>
    <row r="1159" spans="2:65" s="1" customFormat="1" ht="28.5" customHeight="1">
      <c r="B1159" s="160"/>
      <c r="C1159" s="161" t="s">
        <v>1868</v>
      </c>
      <c r="D1159" s="161" t="s">
        <v>158</v>
      </c>
      <c r="E1159" s="162" t="s">
        <v>1869</v>
      </c>
      <c r="F1159" s="163" t="s">
        <v>1870</v>
      </c>
      <c r="G1159" s="164" t="s">
        <v>356</v>
      </c>
      <c r="H1159" s="165">
        <v>2</v>
      </c>
      <c r="I1159" s="166"/>
      <c r="J1159" s="167">
        <f aca="true" t="shared" si="0" ref="J1159:J1169">ROUND(I1159*H1159,2)</f>
        <v>0</v>
      </c>
      <c r="K1159" s="163" t="s">
        <v>19</v>
      </c>
      <c r="L1159" s="35"/>
      <c r="M1159" s="168" t="s">
        <v>19</v>
      </c>
      <c r="N1159" s="169" t="s">
        <v>42</v>
      </c>
      <c r="O1159" s="36"/>
      <c r="P1159" s="170">
        <f aca="true" t="shared" si="1" ref="P1159:P1169">O1159*H1159</f>
        <v>0</v>
      </c>
      <c r="Q1159" s="170">
        <v>0.116</v>
      </c>
      <c r="R1159" s="170">
        <f aca="true" t="shared" si="2" ref="R1159:R1169">Q1159*H1159</f>
        <v>0.232</v>
      </c>
      <c r="S1159" s="170">
        <v>0</v>
      </c>
      <c r="T1159" s="171">
        <f aca="true" t="shared" si="3" ref="T1159:T1169">S1159*H1159</f>
        <v>0</v>
      </c>
      <c r="AR1159" s="18" t="s">
        <v>255</v>
      </c>
      <c r="AT1159" s="18" t="s">
        <v>158</v>
      </c>
      <c r="AU1159" s="18" t="s">
        <v>77</v>
      </c>
      <c r="AY1159" s="18" t="s">
        <v>156</v>
      </c>
      <c r="BE1159" s="172">
        <f aca="true" t="shared" si="4" ref="BE1159:BE1169">IF(N1159="základní",J1159,0)</f>
        <v>0</v>
      </c>
      <c r="BF1159" s="172">
        <f aca="true" t="shared" si="5" ref="BF1159:BF1169">IF(N1159="snížená",J1159,0)</f>
        <v>0</v>
      </c>
      <c r="BG1159" s="172">
        <f aca="true" t="shared" si="6" ref="BG1159:BG1169">IF(N1159="zákl. přenesená",J1159,0)</f>
        <v>0</v>
      </c>
      <c r="BH1159" s="172">
        <f aca="true" t="shared" si="7" ref="BH1159:BH1169">IF(N1159="sníž. přenesená",J1159,0)</f>
        <v>0</v>
      </c>
      <c r="BI1159" s="172">
        <f aca="true" t="shared" si="8" ref="BI1159:BI1169">IF(N1159="nulová",J1159,0)</f>
        <v>0</v>
      </c>
      <c r="BJ1159" s="18" t="s">
        <v>26</v>
      </c>
      <c r="BK1159" s="172">
        <f aca="true" t="shared" si="9" ref="BK1159:BK1169">ROUND(I1159*H1159,2)</f>
        <v>0</v>
      </c>
      <c r="BL1159" s="18" t="s">
        <v>255</v>
      </c>
      <c r="BM1159" s="18" t="s">
        <v>1871</v>
      </c>
    </row>
    <row r="1160" spans="2:65" s="1" customFormat="1" ht="28.5" customHeight="1">
      <c r="B1160" s="160"/>
      <c r="C1160" s="161" t="s">
        <v>1872</v>
      </c>
      <c r="D1160" s="161" t="s">
        <v>158</v>
      </c>
      <c r="E1160" s="162" t="s">
        <v>1873</v>
      </c>
      <c r="F1160" s="163" t="s">
        <v>1874</v>
      </c>
      <c r="G1160" s="164" t="s">
        <v>356</v>
      </c>
      <c r="H1160" s="165">
        <v>4</v>
      </c>
      <c r="I1160" s="166"/>
      <c r="J1160" s="167">
        <f t="shared" si="0"/>
        <v>0</v>
      </c>
      <c r="K1160" s="163" t="s">
        <v>19</v>
      </c>
      <c r="L1160" s="35"/>
      <c r="M1160" s="168" t="s">
        <v>19</v>
      </c>
      <c r="N1160" s="169" t="s">
        <v>42</v>
      </c>
      <c r="O1160" s="36"/>
      <c r="P1160" s="170">
        <f t="shared" si="1"/>
        <v>0</v>
      </c>
      <c r="Q1160" s="170">
        <v>0.0792</v>
      </c>
      <c r="R1160" s="170">
        <f t="shared" si="2"/>
        <v>0.3168</v>
      </c>
      <c r="S1160" s="170">
        <v>0</v>
      </c>
      <c r="T1160" s="171">
        <f t="shared" si="3"/>
        <v>0</v>
      </c>
      <c r="AR1160" s="18" t="s">
        <v>255</v>
      </c>
      <c r="AT1160" s="18" t="s">
        <v>158</v>
      </c>
      <c r="AU1160" s="18" t="s">
        <v>77</v>
      </c>
      <c r="AY1160" s="18" t="s">
        <v>156</v>
      </c>
      <c r="BE1160" s="172">
        <f t="shared" si="4"/>
        <v>0</v>
      </c>
      <c r="BF1160" s="172">
        <f t="shared" si="5"/>
        <v>0</v>
      </c>
      <c r="BG1160" s="172">
        <f t="shared" si="6"/>
        <v>0</v>
      </c>
      <c r="BH1160" s="172">
        <f t="shared" si="7"/>
        <v>0</v>
      </c>
      <c r="BI1160" s="172">
        <f t="shared" si="8"/>
        <v>0</v>
      </c>
      <c r="BJ1160" s="18" t="s">
        <v>26</v>
      </c>
      <c r="BK1160" s="172">
        <f t="shared" si="9"/>
        <v>0</v>
      </c>
      <c r="BL1160" s="18" t="s">
        <v>255</v>
      </c>
      <c r="BM1160" s="18" t="s">
        <v>1875</v>
      </c>
    </row>
    <row r="1161" spans="2:65" s="1" customFormat="1" ht="28.5" customHeight="1">
      <c r="B1161" s="160"/>
      <c r="C1161" s="161" t="s">
        <v>1876</v>
      </c>
      <c r="D1161" s="161" t="s">
        <v>158</v>
      </c>
      <c r="E1161" s="162" t="s">
        <v>1877</v>
      </c>
      <c r="F1161" s="163" t="s">
        <v>1878</v>
      </c>
      <c r="G1161" s="164" t="s">
        <v>356</v>
      </c>
      <c r="H1161" s="165">
        <v>4</v>
      </c>
      <c r="I1161" s="166"/>
      <c r="J1161" s="167">
        <f t="shared" si="0"/>
        <v>0</v>
      </c>
      <c r="K1161" s="163" t="s">
        <v>19</v>
      </c>
      <c r="L1161" s="35"/>
      <c r="M1161" s="168" t="s">
        <v>19</v>
      </c>
      <c r="N1161" s="169" t="s">
        <v>42</v>
      </c>
      <c r="O1161" s="36"/>
      <c r="P1161" s="170">
        <f t="shared" si="1"/>
        <v>0</v>
      </c>
      <c r="Q1161" s="170">
        <v>0.516</v>
      </c>
      <c r="R1161" s="170">
        <f t="shared" si="2"/>
        <v>2.064</v>
      </c>
      <c r="S1161" s="170">
        <v>0</v>
      </c>
      <c r="T1161" s="171">
        <f t="shared" si="3"/>
        <v>0</v>
      </c>
      <c r="AR1161" s="18" t="s">
        <v>255</v>
      </c>
      <c r="AT1161" s="18" t="s">
        <v>158</v>
      </c>
      <c r="AU1161" s="18" t="s">
        <v>77</v>
      </c>
      <c r="AY1161" s="18" t="s">
        <v>156</v>
      </c>
      <c r="BE1161" s="172">
        <f t="shared" si="4"/>
        <v>0</v>
      </c>
      <c r="BF1161" s="172">
        <f t="shared" si="5"/>
        <v>0</v>
      </c>
      <c r="BG1161" s="172">
        <f t="shared" si="6"/>
        <v>0</v>
      </c>
      <c r="BH1161" s="172">
        <f t="shared" si="7"/>
        <v>0</v>
      </c>
      <c r="BI1161" s="172">
        <f t="shared" si="8"/>
        <v>0</v>
      </c>
      <c r="BJ1161" s="18" t="s">
        <v>26</v>
      </c>
      <c r="BK1161" s="172">
        <f t="shared" si="9"/>
        <v>0</v>
      </c>
      <c r="BL1161" s="18" t="s">
        <v>255</v>
      </c>
      <c r="BM1161" s="18" t="s">
        <v>1879</v>
      </c>
    </row>
    <row r="1162" spans="2:65" s="1" customFormat="1" ht="28.5" customHeight="1">
      <c r="B1162" s="160"/>
      <c r="C1162" s="161" t="s">
        <v>1880</v>
      </c>
      <c r="D1162" s="161" t="s">
        <v>158</v>
      </c>
      <c r="E1162" s="162" t="s">
        <v>1881</v>
      </c>
      <c r="F1162" s="163" t="s">
        <v>1882</v>
      </c>
      <c r="G1162" s="164" t="s">
        <v>356</v>
      </c>
      <c r="H1162" s="165">
        <v>8</v>
      </c>
      <c r="I1162" s="166"/>
      <c r="J1162" s="167">
        <f t="shared" si="0"/>
        <v>0</v>
      </c>
      <c r="K1162" s="163" t="s">
        <v>19</v>
      </c>
      <c r="L1162" s="35"/>
      <c r="M1162" s="168" t="s">
        <v>19</v>
      </c>
      <c r="N1162" s="169" t="s">
        <v>42</v>
      </c>
      <c r="O1162" s="36"/>
      <c r="P1162" s="170">
        <f t="shared" si="1"/>
        <v>0</v>
      </c>
      <c r="Q1162" s="170">
        <v>0.2064</v>
      </c>
      <c r="R1162" s="170">
        <f t="shared" si="2"/>
        <v>1.6512</v>
      </c>
      <c r="S1162" s="170">
        <v>0</v>
      </c>
      <c r="T1162" s="171">
        <f t="shared" si="3"/>
        <v>0</v>
      </c>
      <c r="AR1162" s="18" t="s">
        <v>255</v>
      </c>
      <c r="AT1162" s="18" t="s">
        <v>158</v>
      </c>
      <c r="AU1162" s="18" t="s">
        <v>77</v>
      </c>
      <c r="AY1162" s="18" t="s">
        <v>156</v>
      </c>
      <c r="BE1162" s="172">
        <f t="shared" si="4"/>
        <v>0</v>
      </c>
      <c r="BF1162" s="172">
        <f t="shared" si="5"/>
        <v>0</v>
      </c>
      <c r="BG1162" s="172">
        <f t="shared" si="6"/>
        <v>0</v>
      </c>
      <c r="BH1162" s="172">
        <f t="shared" si="7"/>
        <v>0</v>
      </c>
      <c r="BI1162" s="172">
        <f t="shared" si="8"/>
        <v>0</v>
      </c>
      <c r="BJ1162" s="18" t="s">
        <v>26</v>
      </c>
      <c r="BK1162" s="172">
        <f t="shared" si="9"/>
        <v>0</v>
      </c>
      <c r="BL1162" s="18" t="s">
        <v>255</v>
      </c>
      <c r="BM1162" s="18" t="s">
        <v>1883</v>
      </c>
    </row>
    <row r="1163" spans="2:65" s="1" customFormat="1" ht="28.5" customHeight="1">
      <c r="B1163" s="160"/>
      <c r="C1163" s="161" t="s">
        <v>1884</v>
      </c>
      <c r="D1163" s="161" t="s">
        <v>158</v>
      </c>
      <c r="E1163" s="162" t="s">
        <v>1885</v>
      </c>
      <c r="F1163" s="163" t="s">
        <v>1886</v>
      </c>
      <c r="G1163" s="164" t="s">
        <v>356</v>
      </c>
      <c r="H1163" s="165">
        <v>2</v>
      </c>
      <c r="I1163" s="166"/>
      <c r="J1163" s="167">
        <f t="shared" si="0"/>
        <v>0</v>
      </c>
      <c r="K1163" s="163" t="s">
        <v>19</v>
      </c>
      <c r="L1163" s="35"/>
      <c r="M1163" s="168" t="s">
        <v>19</v>
      </c>
      <c r="N1163" s="169" t="s">
        <v>42</v>
      </c>
      <c r="O1163" s="36"/>
      <c r="P1163" s="170">
        <f t="shared" si="1"/>
        <v>0</v>
      </c>
      <c r="Q1163" s="170">
        <v>0.1032</v>
      </c>
      <c r="R1163" s="170">
        <f t="shared" si="2"/>
        <v>0.2064</v>
      </c>
      <c r="S1163" s="170">
        <v>0</v>
      </c>
      <c r="T1163" s="171">
        <f t="shared" si="3"/>
        <v>0</v>
      </c>
      <c r="AR1163" s="18" t="s">
        <v>255</v>
      </c>
      <c r="AT1163" s="18" t="s">
        <v>158</v>
      </c>
      <c r="AU1163" s="18" t="s">
        <v>77</v>
      </c>
      <c r="AY1163" s="18" t="s">
        <v>156</v>
      </c>
      <c r="BE1163" s="172">
        <f t="shared" si="4"/>
        <v>0</v>
      </c>
      <c r="BF1163" s="172">
        <f t="shared" si="5"/>
        <v>0</v>
      </c>
      <c r="BG1163" s="172">
        <f t="shared" si="6"/>
        <v>0</v>
      </c>
      <c r="BH1163" s="172">
        <f t="shared" si="7"/>
        <v>0</v>
      </c>
      <c r="BI1163" s="172">
        <f t="shared" si="8"/>
        <v>0</v>
      </c>
      <c r="BJ1163" s="18" t="s">
        <v>26</v>
      </c>
      <c r="BK1163" s="172">
        <f t="shared" si="9"/>
        <v>0</v>
      </c>
      <c r="BL1163" s="18" t="s">
        <v>255</v>
      </c>
      <c r="BM1163" s="18" t="s">
        <v>1887</v>
      </c>
    </row>
    <row r="1164" spans="2:65" s="1" customFormat="1" ht="28.5" customHeight="1">
      <c r="B1164" s="160"/>
      <c r="C1164" s="161" t="s">
        <v>1888</v>
      </c>
      <c r="D1164" s="161" t="s">
        <v>158</v>
      </c>
      <c r="E1164" s="162" t="s">
        <v>1889</v>
      </c>
      <c r="F1164" s="163" t="s">
        <v>1890</v>
      </c>
      <c r="G1164" s="164" t="s">
        <v>356</v>
      </c>
      <c r="H1164" s="165">
        <v>1</v>
      </c>
      <c r="I1164" s="166"/>
      <c r="J1164" s="167">
        <f t="shared" si="0"/>
        <v>0</v>
      </c>
      <c r="K1164" s="163" t="s">
        <v>19</v>
      </c>
      <c r="L1164" s="35"/>
      <c r="M1164" s="168" t="s">
        <v>19</v>
      </c>
      <c r="N1164" s="169" t="s">
        <v>42</v>
      </c>
      <c r="O1164" s="36"/>
      <c r="P1164" s="170">
        <f t="shared" si="1"/>
        <v>0</v>
      </c>
      <c r="Q1164" s="170">
        <v>0.1702</v>
      </c>
      <c r="R1164" s="170">
        <f t="shared" si="2"/>
        <v>0.1702</v>
      </c>
      <c r="S1164" s="170">
        <v>0</v>
      </c>
      <c r="T1164" s="171">
        <f t="shared" si="3"/>
        <v>0</v>
      </c>
      <c r="AR1164" s="18" t="s">
        <v>255</v>
      </c>
      <c r="AT1164" s="18" t="s">
        <v>158</v>
      </c>
      <c r="AU1164" s="18" t="s">
        <v>77</v>
      </c>
      <c r="AY1164" s="18" t="s">
        <v>156</v>
      </c>
      <c r="BE1164" s="172">
        <f t="shared" si="4"/>
        <v>0</v>
      </c>
      <c r="BF1164" s="172">
        <f t="shared" si="5"/>
        <v>0</v>
      </c>
      <c r="BG1164" s="172">
        <f t="shared" si="6"/>
        <v>0</v>
      </c>
      <c r="BH1164" s="172">
        <f t="shared" si="7"/>
        <v>0</v>
      </c>
      <c r="BI1164" s="172">
        <f t="shared" si="8"/>
        <v>0</v>
      </c>
      <c r="BJ1164" s="18" t="s">
        <v>26</v>
      </c>
      <c r="BK1164" s="172">
        <f t="shared" si="9"/>
        <v>0</v>
      </c>
      <c r="BL1164" s="18" t="s">
        <v>255</v>
      </c>
      <c r="BM1164" s="18" t="s">
        <v>1891</v>
      </c>
    </row>
    <row r="1165" spans="2:65" s="1" customFormat="1" ht="28.5" customHeight="1">
      <c r="B1165" s="160"/>
      <c r="C1165" s="161" t="s">
        <v>1892</v>
      </c>
      <c r="D1165" s="161" t="s">
        <v>158</v>
      </c>
      <c r="E1165" s="162" t="s">
        <v>1893</v>
      </c>
      <c r="F1165" s="163" t="s">
        <v>1894</v>
      </c>
      <c r="G1165" s="164" t="s">
        <v>356</v>
      </c>
      <c r="H1165" s="165">
        <v>1</v>
      </c>
      <c r="I1165" s="166"/>
      <c r="J1165" s="167">
        <f t="shared" si="0"/>
        <v>0</v>
      </c>
      <c r="K1165" s="163" t="s">
        <v>19</v>
      </c>
      <c r="L1165" s="35"/>
      <c r="M1165" s="168" t="s">
        <v>19</v>
      </c>
      <c r="N1165" s="169" t="s">
        <v>42</v>
      </c>
      <c r="O1165" s="36"/>
      <c r="P1165" s="170">
        <f t="shared" si="1"/>
        <v>0</v>
      </c>
      <c r="Q1165" s="170">
        <v>0.2772</v>
      </c>
      <c r="R1165" s="170">
        <f t="shared" si="2"/>
        <v>0.2772</v>
      </c>
      <c r="S1165" s="170">
        <v>0</v>
      </c>
      <c r="T1165" s="171">
        <f t="shared" si="3"/>
        <v>0</v>
      </c>
      <c r="AR1165" s="18" t="s">
        <v>255</v>
      </c>
      <c r="AT1165" s="18" t="s">
        <v>158</v>
      </c>
      <c r="AU1165" s="18" t="s">
        <v>77</v>
      </c>
      <c r="AY1165" s="18" t="s">
        <v>156</v>
      </c>
      <c r="BE1165" s="172">
        <f t="shared" si="4"/>
        <v>0</v>
      </c>
      <c r="BF1165" s="172">
        <f t="shared" si="5"/>
        <v>0</v>
      </c>
      <c r="BG1165" s="172">
        <f t="shared" si="6"/>
        <v>0</v>
      </c>
      <c r="BH1165" s="172">
        <f t="shared" si="7"/>
        <v>0</v>
      </c>
      <c r="BI1165" s="172">
        <f t="shared" si="8"/>
        <v>0</v>
      </c>
      <c r="BJ1165" s="18" t="s">
        <v>26</v>
      </c>
      <c r="BK1165" s="172">
        <f t="shared" si="9"/>
        <v>0</v>
      </c>
      <c r="BL1165" s="18" t="s">
        <v>255</v>
      </c>
      <c r="BM1165" s="18" t="s">
        <v>1895</v>
      </c>
    </row>
    <row r="1166" spans="2:65" s="1" customFormat="1" ht="28.5" customHeight="1">
      <c r="B1166" s="160"/>
      <c r="C1166" s="161" t="s">
        <v>1896</v>
      </c>
      <c r="D1166" s="161" t="s">
        <v>158</v>
      </c>
      <c r="E1166" s="162" t="s">
        <v>1897</v>
      </c>
      <c r="F1166" s="163" t="s">
        <v>1898</v>
      </c>
      <c r="G1166" s="164" t="s">
        <v>356</v>
      </c>
      <c r="H1166" s="165">
        <v>1</v>
      </c>
      <c r="I1166" s="166"/>
      <c r="J1166" s="167">
        <f t="shared" si="0"/>
        <v>0</v>
      </c>
      <c r="K1166" s="163" t="s">
        <v>19</v>
      </c>
      <c r="L1166" s="35"/>
      <c r="M1166" s="168" t="s">
        <v>19</v>
      </c>
      <c r="N1166" s="169" t="s">
        <v>42</v>
      </c>
      <c r="O1166" s="36"/>
      <c r="P1166" s="170">
        <f t="shared" si="1"/>
        <v>0</v>
      </c>
      <c r="Q1166" s="170">
        <v>0.324</v>
      </c>
      <c r="R1166" s="170">
        <f t="shared" si="2"/>
        <v>0.324</v>
      </c>
      <c r="S1166" s="170">
        <v>0</v>
      </c>
      <c r="T1166" s="171">
        <f t="shared" si="3"/>
        <v>0</v>
      </c>
      <c r="AR1166" s="18" t="s">
        <v>255</v>
      </c>
      <c r="AT1166" s="18" t="s">
        <v>158</v>
      </c>
      <c r="AU1166" s="18" t="s">
        <v>77</v>
      </c>
      <c r="AY1166" s="18" t="s">
        <v>156</v>
      </c>
      <c r="BE1166" s="172">
        <f t="shared" si="4"/>
        <v>0</v>
      </c>
      <c r="BF1166" s="172">
        <f t="shared" si="5"/>
        <v>0</v>
      </c>
      <c r="BG1166" s="172">
        <f t="shared" si="6"/>
        <v>0</v>
      </c>
      <c r="BH1166" s="172">
        <f t="shared" si="7"/>
        <v>0</v>
      </c>
      <c r="BI1166" s="172">
        <f t="shared" si="8"/>
        <v>0</v>
      </c>
      <c r="BJ1166" s="18" t="s">
        <v>26</v>
      </c>
      <c r="BK1166" s="172">
        <f t="shared" si="9"/>
        <v>0</v>
      </c>
      <c r="BL1166" s="18" t="s">
        <v>255</v>
      </c>
      <c r="BM1166" s="18" t="s">
        <v>1899</v>
      </c>
    </row>
    <row r="1167" spans="2:65" s="1" customFormat="1" ht="28.5" customHeight="1">
      <c r="B1167" s="160"/>
      <c r="C1167" s="161" t="s">
        <v>1900</v>
      </c>
      <c r="D1167" s="161" t="s">
        <v>158</v>
      </c>
      <c r="E1167" s="162" t="s">
        <v>1901</v>
      </c>
      <c r="F1167" s="163" t="s">
        <v>1902</v>
      </c>
      <c r="G1167" s="164" t="s">
        <v>356</v>
      </c>
      <c r="H1167" s="165">
        <v>6</v>
      </c>
      <c r="I1167" s="166"/>
      <c r="J1167" s="167">
        <f t="shared" si="0"/>
        <v>0</v>
      </c>
      <c r="K1167" s="163" t="s">
        <v>19</v>
      </c>
      <c r="L1167" s="35"/>
      <c r="M1167" s="168" t="s">
        <v>19</v>
      </c>
      <c r="N1167" s="169" t="s">
        <v>42</v>
      </c>
      <c r="O1167" s="36"/>
      <c r="P1167" s="170">
        <f t="shared" si="1"/>
        <v>0</v>
      </c>
      <c r="Q1167" s="170">
        <v>0.0012</v>
      </c>
      <c r="R1167" s="170">
        <f t="shared" si="2"/>
        <v>0.0072</v>
      </c>
      <c r="S1167" s="170">
        <v>0</v>
      </c>
      <c r="T1167" s="171">
        <f t="shared" si="3"/>
        <v>0</v>
      </c>
      <c r="AR1167" s="18" t="s">
        <v>255</v>
      </c>
      <c r="AT1167" s="18" t="s">
        <v>158</v>
      </c>
      <c r="AU1167" s="18" t="s">
        <v>77</v>
      </c>
      <c r="AY1167" s="18" t="s">
        <v>156</v>
      </c>
      <c r="BE1167" s="172">
        <f t="shared" si="4"/>
        <v>0</v>
      </c>
      <c r="BF1167" s="172">
        <f t="shared" si="5"/>
        <v>0</v>
      </c>
      <c r="BG1167" s="172">
        <f t="shared" si="6"/>
        <v>0</v>
      </c>
      <c r="BH1167" s="172">
        <f t="shared" si="7"/>
        <v>0</v>
      </c>
      <c r="BI1167" s="172">
        <f t="shared" si="8"/>
        <v>0</v>
      </c>
      <c r="BJ1167" s="18" t="s">
        <v>26</v>
      </c>
      <c r="BK1167" s="172">
        <f t="shared" si="9"/>
        <v>0</v>
      </c>
      <c r="BL1167" s="18" t="s">
        <v>255</v>
      </c>
      <c r="BM1167" s="18" t="s">
        <v>1903</v>
      </c>
    </row>
    <row r="1168" spans="2:65" s="1" customFormat="1" ht="20.25" customHeight="1">
      <c r="B1168" s="160"/>
      <c r="C1168" s="161" t="s">
        <v>1904</v>
      </c>
      <c r="D1168" s="161" t="s">
        <v>158</v>
      </c>
      <c r="E1168" s="162" t="s">
        <v>1905</v>
      </c>
      <c r="F1168" s="163" t="s">
        <v>1906</v>
      </c>
      <c r="G1168" s="164" t="s">
        <v>356</v>
      </c>
      <c r="H1168" s="165">
        <v>1</v>
      </c>
      <c r="I1168" s="166"/>
      <c r="J1168" s="167">
        <f t="shared" si="0"/>
        <v>0</v>
      </c>
      <c r="K1168" s="163" t="s">
        <v>19</v>
      </c>
      <c r="L1168" s="35"/>
      <c r="M1168" s="168" t="s">
        <v>19</v>
      </c>
      <c r="N1168" s="169" t="s">
        <v>42</v>
      </c>
      <c r="O1168" s="36"/>
      <c r="P1168" s="170">
        <f t="shared" si="1"/>
        <v>0</v>
      </c>
      <c r="Q1168" s="170">
        <v>0.003</v>
      </c>
      <c r="R1168" s="170">
        <f t="shared" si="2"/>
        <v>0.003</v>
      </c>
      <c r="S1168" s="170">
        <v>0</v>
      </c>
      <c r="T1168" s="171">
        <f t="shared" si="3"/>
        <v>0</v>
      </c>
      <c r="AR1168" s="18" t="s">
        <v>255</v>
      </c>
      <c r="AT1168" s="18" t="s">
        <v>158</v>
      </c>
      <c r="AU1168" s="18" t="s">
        <v>77</v>
      </c>
      <c r="AY1168" s="18" t="s">
        <v>156</v>
      </c>
      <c r="BE1168" s="172">
        <f t="shared" si="4"/>
        <v>0</v>
      </c>
      <c r="BF1168" s="172">
        <f t="shared" si="5"/>
        <v>0</v>
      </c>
      <c r="BG1168" s="172">
        <f t="shared" si="6"/>
        <v>0</v>
      </c>
      <c r="BH1168" s="172">
        <f t="shared" si="7"/>
        <v>0</v>
      </c>
      <c r="BI1168" s="172">
        <f t="shared" si="8"/>
        <v>0</v>
      </c>
      <c r="BJ1168" s="18" t="s">
        <v>26</v>
      </c>
      <c r="BK1168" s="172">
        <f t="shared" si="9"/>
        <v>0</v>
      </c>
      <c r="BL1168" s="18" t="s">
        <v>255</v>
      </c>
      <c r="BM1168" s="18" t="s">
        <v>1907</v>
      </c>
    </row>
    <row r="1169" spans="2:65" s="1" customFormat="1" ht="28.5" customHeight="1">
      <c r="B1169" s="160"/>
      <c r="C1169" s="161" t="s">
        <v>1908</v>
      </c>
      <c r="D1169" s="161" t="s">
        <v>158</v>
      </c>
      <c r="E1169" s="162" t="s">
        <v>1909</v>
      </c>
      <c r="F1169" s="163" t="s">
        <v>1910</v>
      </c>
      <c r="G1169" s="164" t="s">
        <v>356</v>
      </c>
      <c r="H1169" s="165">
        <v>6</v>
      </c>
      <c r="I1169" s="166"/>
      <c r="J1169" s="167">
        <f t="shared" si="0"/>
        <v>0</v>
      </c>
      <c r="K1169" s="163" t="s">
        <v>162</v>
      </c>
      <c r="L1169" s="35"/>
      <c r="M1169" s="168" t="s">
        <v>19</v>
      </c>
      <c r="N1169" s="169" t="s">
        <v>42</v>
      </c>
      <c r="O1169" s="36"/>
      <c r="P1169" s="170">
        <f t="shared" si="1"/>
        <v>0</v>
      </c>
      <c r="Q1169" s="170">
        <v>0</v>
      </c>
      <c r="R1169" s="170">
        <f t="shared" si="2"/>
        <v>0</v>
      </c>
      <c r="S1169" s="170">
        <v>0</v>
      </c>
      <c r="T1169" s="171">
        <f t="shared" si="3"/>
        <v>0</v>
      </c>
      <c r="AR1169" s="18" t="s">
        <v>255</v>
      </c>
      <c r="AT1169" s="18" t="s">
        <v>158</v>
      </c>
      <c r="AU1169" s="18" t="s">
        <v>77</v>
      </c>
      <c r="AY1169" s="18" t="s">
        <v>156</v>
      </c>
      <c r="BE1169" s="172">
        <f t="shared" si="4"/>
        <v>0</v>
      </c>
      <c r="BF1169" s="172">
        <f t="shared" si="5"/>
        <v>0</v>
      </c>
      <c r="BG1169" s="172">
        <f t="shared" si="6"/>
        <v>0</v>
      </c>
      <c r="BH1169" s="172">
        <f t="shared" si="7"/>
        <v>0</v>
      </c>
      <c r="BI1169" s="172">
        <f t="shared" si="8"/>
        <v>0</v>
      </c>
      <c r="BJ1169" s="18" t="s">
        <v>26</v>
      </c>
      <c r="BK1169" s="172">
        <f t="shared" si="9"/>
        <v>0</v>
      </c>
      <c r="BL1169" s="18" t="s">
        <v>255</v>
      </c>
      <c r="BM1169" s="18" t="s">
        <v>1911</v>
      </c>
    </row>
    <row r="1170" spans="2:47" s="1" customFormat="1" ht="24">
      <c r="B1170" s="35"/>
      <c r="D1170" s="176" t="s">
        <v>165</v>
      </c>
      <c r="F1170" s="196" t="s">
        <v>1912</v>
      </c>
      <c r="I1170" s="134"/>
      <c r="L1170" s="35"/>
      <c r="M1170" s="64"/>
      <c r="N1170" s="36"/>
      <c r="O1170" s="36"/>
      <c r="P1170" s="36"/>
      <c r="Q1170" s="36"/>
      <c r="R1170" s="36"/>
      <c r="S1170" s="36"/>
      <c r="T1170" s="65"/>
      <c r="AT1170" s="18" t="s">
        <v>165</v>
      </c>
      <c r="AU1170" s="18" t="s">
        <v>77</v>
      </c>
    </row>
    <row r="1171" spans="2:65" s="1" customFormat="1" ht="28.5" customHeight="1">
      <c r="B1171" s="160"/>
      <c r="C1171" s="200" t="s">
        <v>1913</v>
      </c>
      <c r="D1171" s="200" t="s">
        <v>256</v>
      </c>
      <c r="E1171" s="201" t="s">
        <v>1914</v>
      </c>
      <c r="F1171" s="202" t="s">
        <v>1915</v>
      </c>
      <c r="G1171" s="203" t="s">
        <v>356</v>
      </c>
      <c r="H1171" s="204">
        <v>6</v>
      </c>
      <c r="I1171" s="205"/>
      <c r="J1171" s="206">
        <f>ROUND(I1171*H1171,2)</f>
        <v>0</v>
      </c>
      <c r="K1171" s="202" t="s">
        <v>162</v>
      </c>
      <c r="L1171" s="207"/>
      <c r="M1171" s="208" t="s">
        <v>19</v>
      </c>
      <c r="N1171" s="209" t="s">
        <v>42</v>
      </c>
      <c r="O1171" s="36"/>
      <c r="P1171" s="170">
        <f>O1171*H1171</f>
        <v>0</v>
      </c>
      <c r="Q1171" s="170">
        <v>0.016</v>
      </c>
      <c r="R1171" s="170">
        <f>Q1171*H1171</f>
        <v>0.096</v>
      </c>
      <c r="S1171" s="170">
        <v>0</v>
      </c>
      <c r="T1171" s="171">
        <f>S1171*H1171</f>
        <v>0</v>
      </c>
      <c r="AR1171" s="18" t="s">
        <v>367</v>
      </c>
      <c r="AT1171" s="18" t="s">
        <v>256</v>
      </c>
      <c r="AU1171" s="18" t="s">
        <v>77</v>
      </c>
      <c r="AY1171" s="18" t="s">
        <v>156</v>
      </c>
      <c r="BE1171" s="172">
        <f>IF(N1171="základní",J1171,0)</f>
        <v>0</v>
      </c>
      <c r="BF1171" s="172">
        <f>IF(N1171="snížená",J1171,0)</f>
        <v>0</v>
      </c>
      <c r="BG1171" s="172">
        <f>IF(N1171="zákl. přenesená",J1171,0)</f>
        <v>0</v>
      </c>
      <c r="BH1171" s="172">
        <f>IF(N1171="sníž. přenesená",J1171,0)</f>
        <v>0</v>
      </c>
      <c r="BI1171" s="172">
        <f>IF(N1171="nulová",J1171,0)</f>
        <v>0</v>
      </c>
      <c r="BJ1171" s="18" t="s">
        <v>26</v>
      </c>
      <c r="BK1171" s="172">
        <f>ROUND(I1171*H1171,2)</f>
        <v>0</v>
      </c>
      <c r="BL1171" s="18" t="s">
        <v>255</v>
      </c>
      <c r="BM1171" s="18" t="s">
        <v>1916</v>
      </c>
    </row>
    <row r="1172" spans="2:47" s="1" customFormat="1" ht="36">
      <c r="B1172" s="35"/>
      <c r="D1172" s="173" t="s">
        <v>165</v>
      </c>
      <c r="F1172" s="174" t="s">
        <v>1917</v>
      </c>
      <c r="I1172" s="134"/>
      <c r="L1172" s="35"/>
      <c r="M1172" s="64"/>
      <c r="N1172" s="36"/>
      <c r="O1172" s="36"/>
      <c r="P1172" s="36"/>
      <c r="Q1172" s="36"/>
      <c r="R1172" s="36"/>
      <c r="S1172" s="36"/>
      <c r="T1172" s="65"/>
      <c r="AT1172" s="18" t="s">
        <v>165</v>
      </c>
      <c r="AU1172" s="18" t="s">
        <v>77</v>
      </c>
    </row>
    <row r="1173" spans="2:51" s="11" customFormat="1" ht="12">
      <c r="B1173" s="175"/>
      <c r="D1173" s="176" t="s">
        <v>167</v>
      </c>
      <c r="E1173" s="177" t="s">
        <v>19</v>
      </c>
      <c r="F1173" s="178" t="s">
        <v>1918</v>
      </c>
      <c r="H1173" s="179">
        <v>6</v>
      </c>
      <c r="I1173" s="180"/>
      <c r="L1173" s="175"/>
      <c r="M1173" s="181"/>
      <c r="N1173" s="182"/>
      <c r="O1173" s="182"/>
      <c r="P1173" s="182"/>
      <c r="Q1173" s="182"/>
      <c r="R1173" s="182"/>
      <c r="S1173" s="182"/>
      <c r="T1173" s="183"/>
      <c r="AT1173" s="184" t="s">
        <v>167</v>
      </c>
      <c r="AU1173" s="184" t="s">
        <v>77</v>
      </c>
      <c r="AV1173" s="11" t="s">
        <v>77</v>
      </c>
      <c r="AW1173" s="11" t="s">
        <v>35</v>
      </c>
      <c r="AX1173" s="11" t="s">
        <v>26</v>
      </c>
      <c r="AY1173" s="184" t="s">
        <v>156</v>
      </c>
    </row>
    <row r="1174" spans="2:65" s="1" customFormat="1" ht="28.5" customHeight="1">
      <c r="B1174" s="160"/>
      <c r="C1174" s="161" t="s">
        <v>1919</v>
      </c>
      <c r="D1174" s="161" t="s">
        <v>158</v>
      </c>
      <c r="E1174" s="162" t="s">
        <v>1920</v>
      </c>
      <c r="F1174" s="163" t="s">
        <v>1921</v>
      </c>
      <c r="G1174" s="164" t="s">
        <v>356</v>
      </c>
      <c r="H1174" s="165">
        <v>3</v>
      </c>
      <c r="I1174" s="166"/>
      <c r="J1174" s="167">
        <f>ROUND(I1174*H1174,2)</f>
        <v>0</v>
      </c>
      <c r="K1174" s="163" t="s">
        <v>162</v>
      </c>
      <c r="L1174" s="35"/>
      <c r="M1174" s="168" t="s">
        <v>19</v>
      </c>
      <c r="N1174" s="169" t="s">
        <v>42</v>
      </c>
      <c r="O1174" s="36"/>
      <c r="P1174" s="170">
        <f>O1174*H1174</f>
        <v>0</v>
      </c>
      <c r="Q1174" s="170">
        <v>0</v>
      </c>
      <c r="R1174" s="170">
        <f>Q1174*H1174</f>
        <v>0</v>
      </c>
      <c r="S1174" s="170">
        <v>0</v>
      </c>
      <c r="T1174" s="171">
        <f>S1174*H1174</f>
        <v>0</v>
      </c>
      <c r="AR1174" s="18" t="s">
        <v>255</v>
      </c>
      <c r="AT1174" s="18" t="s">
        <v>158</v>
      </c>
      <c r="AU1174" s="18" t="s">
        <v>77</v>
      </c>
      <c r="AY1174" s="18" t="s">
        <v>156</v>
      </c>
      <c r="BE1174" s="172">
        <f>IF(N1174="základní",J1174,0)</f>
        <v>0</v>
      </c>
      <c r="BF1174" s="172">
        <f>IF(N1174="snížená",J1174,0)</f>
        <v>0</v>
      </c>
      <c r="BG1174" s="172">
        <f>IF(N1174="zákl. přenesená",J1174,0)</f>
        <v>0</v>
      </c>
      <c r="BH1174" s="172">
        <f>IF(N1174="sníž. přenesená",J1174,0)</f>
        <v>0</v>
      </c>
      <c r="BI1174" s="172">
        <f>IF(N1174="nulová",J1174,0)</f>
        <v>0</v>
      </c>
      <c r="BJ1174" s="18" t="s">
        <v>26</v>
      </c>
      <c r="BK1174" s="172">
        <f>ROUND(I1174*H1174,2)</f>
        <v>0</v>
      </c>
      <c r="BL1174" s="18" t="s">
        <v>255</v>
      </c>
      <c r="BM1174" s="18" t="s">
        <v>1922</v>
      </c>
    </row>
    <row r="1175" spans="2:47" s="1" customFormat="1" ht="24">
      <c r="B1175" s="35"/>
      <c r="D1175" s="176" t="s">
        <v>165</v>
      </c>
      <c r="F1175" s="196" t="s">
        <v>1923</v>
      </c>
      <c r="I1175" s="134"/>
      <c r="L1175" s="35"/>
      <c r="M1175" s="64"/>
      <c r="N1175" s="36"/>
      <c r="O1175" s="36"/>
      <c r="P1175" s="36"/>
      <c r="Q1175" s="36"/>
      <c r="R1175" s="36"/>
      <c r="S1175" s="36"/>
      <c r="T1175" s="65"/>
      <c r="AT1175" s="18" t="s">
        <v>165</v>
      </c>
      <c r="AU1175" s="18" t="s">
        <v>77</v>
      </c>
    </row>
    <row r="1176" spans="2:65" s="1" customFormat="1" ht="28.5" customHeight="1">
      <c r="B1176" s="160"/>
      <c r="C1176" s="200" t="s">
        <v>1924</v>
      </c>
      <c r="D1176" s="200" t="s">
        <v>256</v>
      </c>
      <c r="E1176" s="201" t="s">
        <v>1925</v>
      </c>
      <c r="F1176" s="202" t="s">
        <v>1926</v>
      </c>
      <c r="G1176" s="203" t="s">
        <v>356</v>
      </c>
      <c r="H1176" s="204">
        <v>3</v>
      </c>
      <c r="I1176" s="205"/>
      <c r="J1176" s="206">
        <f>ROUND(I1176*H1176,2)</f>
        <v>0</v>
      </c>
      <c r="K1176" s="202" t="s">
        <v>162</v>
      </c>
      <c r="L1176" s="207"/>
      <c r="M1176" s="208" t="s">
        <v>19</v>
      </c>
      <c r="N1176" s="209" t="s">
        <v>42</v>
      </c>
      <c r="O1176" s="36"/>
      <c r="P1176" s="170">
        <f>O1176*H1176</f>
        <v>0</v>
      </c>
      <c r="Q1176" s="170">
        <v>0.0175</v>
      </c>
      <c r="R1176" s="170">
        <f>Q1176*H1176</f>
        <v>0.052500000000000005</v>
      </c>
      <c r="S1176" s="170">
        <v>0</v>
      </c>
      <c r="T1176" s="171">
        <f>S1176*H1176</f>
        <v>0</v>
      </c>
      <c r="AR1176" s="18" t="s">
        <v>367</v>
      </c>
      <c r="AT1176" s="18" t="s">
        <v>256</v>
      </c>
      <c r="AU1176" s="18" t="s">
        <v>77</v>
      </c>
      <c r="AY1176" s="18" t="s">
        <v>156</v>
      </c>
      <c r="BE1176" s="172">
        <f>IF(N1176="základní",J1176,0)</f>
        <v>0</v>
      </c>
      <c r="BF1176" s="172">
        <f>IF(N1176="snížená",J1176,0)</f>
        <v>0</v>
      </c>
      <c r="BG1176" s="172">
        <f>IF(N1176="zákl. přenesená",J1176,0)</f>
        <v>0</v>
      </c>
      <c r="BH1176" s="172">
        <f>IF(N1176="sníž. přenesená",J1176,0)</f>
        <v>0</v>
      </c>
      <c r="BI1176" s="172">
        <f>IF(N1176="nulová",J1176,0)</f>
        <v>0</v>
      </c>
      <c r="BJ1176" s="18" t="s">
        <v>26</v>
      </c>
      <c r="BK1176" s="172">
        <f>ROUND(I1176*H1176,2)</f>
        <v>0</v>
      </c>
      <c r="BL1176" s="18" t="s">
        <v>255</v>
      </c>
      <c r="BM1176" s="18" t="s">
        <v>1927</v>
      </c>
    </row>
    <row r="1177" spans="2:47" s="1" customFormat="1" ht="36">
      <c r="B1177" s="35"/>
      <c r="D1177" s="176" t="s">
        <v>165</v>
      </c>
      <c r="F1177" s="196" t="s">
        <v>1928</v>
      </c>
      <c r="I1177" s="134"/>
      <c r="L1177" s="35"/>
      <c r="M1177" s="64"/>
      <c r="N1177" s="36"/>
      <c r="O1177" s="36"/>
      <c r="P1177" s="36"/>
      <c r="Q1177" s="36"/>
      <c r="R1177" s="36"/>
      <c r="S1177" s="36"/>
      <c r="T1177" s="65"/>
      <c r="AT1177" s="18" t="s">
        <v>165</v>
      </c>
      <c r="AU1177" s="18" t="s">
        <v>77</v>
      </c>
    </row>
    <row r="1178" spans="2:65" s="1" customFormat="1" ht="28.5" customHeight="1">
      <c r="B1178" s="160"/>
      <c r="C1178" s="161" t="s">
        <v>1929</v>
      </c>
      <c r="D1178" s="161" t="s">
        <v>158</v>
      </c>
      <c r="E1178" s="162" t="s">
        <v>1930</v>
      </c>
      <c r="F1178" s="163" t="s">
        <v>1931</v>
      </c>
      <c r="G1178" s="164" t="s">
        <v>356</v>
      </c>
      <c r="H1178" s="165">
        <v>1</v>
      </c>
      <c r="I1178" s="166"/>
      <c r="J1178" s="167">
        <f>ROUND(I1178*H1178,2)</f>
        <v>0</v>
      </c>
      <c r="K1178" s="163" t="s">
        <v>162</v>
      </c>
      <c r="L1178" s="35"/>
      <c r="M1178" s="168" t="s">
        <v>19</v>
      </c>
      <c r="N1178" s="169" t="s">
        <v>42</v>
      </c>
      <c r="O1178" s="36"/>
      <c r="P1178" s="170">
        <f>O1178*H1178</f>
        <v>0</v>
      </c>
      <c r="Q1178" s="170">
        <v>0</v>
      </c>
      <c r="R1178" s="170">
        <f>Q1178*H1178</f>
        <v>0</v>
      </c>
      <c r="S1178" s="170">
        <v>0</v>
      </c>
      <c r="T1178" s="171">
        <f>S1178*H1178</f>
        <v>0</v>
      </c>
      <c r="AR1178" s="18" t="s">
        <v>255</v>
      </c>
      <c r="AT1178" s="18" t="s">
        <v>158</v>
      </c>
      <c r="AU1178" s="18" t="s">
        <v>77</v>
      </c>
      <c r="AY1178" s="18" t="s">
        <v>156</v>
      </c>
      <c r="BE1178" s="172">
        <f>IF(N1178="základní",J1178,0)</f>
        <v>0</v>
      </c>
      <c r="BF1178" s="172">
        <f>IF(N1178="snížená",J1178,0)</f>
        <v>0</v>
      </c>
      <c r="BG1178" s="172">
        <f>IF(N1178="zákl. přenesená",J1178,0)</f>
        <v>0</v>
      </c>
      <c r="BH1178" s="172">
        <f>IF(N1178="sníž. přenesená",J1178,0)</f>
        <v>0</v>
      </c>
      <c r="BI1178" s="172">
        <f>IF(N1178="nulová",J1178,0)</f>
        <v>0</v>
      </c>
      <c r="BJ1178" s="18" t="s">
        <v>26</v>
      </c>
      <c r="BK1178" s="172">
        <f>ROUND(I1178*H1178,2)</f>
        <v>0</v>
      </c>
      <c r="BL1178" s="18" t="s">
        <v>255</v>
      </c>
      <c r="BM1178" s="18" t="s">
        <v>1932</v>
      </c>
    </row>
    <row r="1179" spans="2:47" s="1" customFormat="1" ht="24">
      <c r="B1179" s="35"/>
      <c r="D1179" s="176" t="s">
        <v>165</v>
      </c>
      <c r="F1179" s="196" t="s">
        <v>1933</v>
      </c>
      <c r="I1179" s="134"/>
      <c r="L1179" s="35"/>
      <c r="M1179" s="64"/>
      <c r="N1179" s="36"/>
      <c r="O1179" s="36"/>
      <c r="P1179" s="36"/>
      <c r="Q1179" s="36"/>
      <c r="R1179" s="36"/>
      <c r="S1179" s="36"/>
      <c r="T1179" s="65"/>
      <c r="AT1179" s="18" t="s">
        <v>165</v>
      </c>
      <c r="AU1179" s="18" t="s">
        <v>77</v>
      </c>
    </row>
    <row r="1180" spans="2:65" s="1" customFormat="1" ht="28.5" customHeight="1">
      <c r="B1180" s="160"/>
      <c r="C1180" s="200" t="s">
        <v>1934</v>
      </c>
      <c r="D1180" s="200" t="s">
        <v>256</v>
      </c>
      <c r="E1180" s="201" t="s">
        <v>1935</v>
      </c>
      <c r="F1180" s="202" t="s">
        <v>1936</v>
      </c>
      <c r="G1180" s="203" t="s">
        <v>356</v>
      </c>
      <c r="H1180" s="204">
        <v>1</v>
      </c>
      <c r="I1180" s="205"/>
      <c r="J1180" s="206">
        <f>ROUND(I1180*H1180,2)</f>
        <v>0</v>
      </c>
      <c r="K1180" s="202" t="s">
        <v>162</v>
      </c>
      <c r="L1180" s="207"/>
      <c r="M1180" s="208" t="s">
        <v>19</v>
      </c>
      <c r="N1180" s="209" t="s">
        <v>42</v>
      </c>
      <c r="O1180" s="36"/>
      <c r="P1180" s="170">
        <f>O1180*H1180</f>
        <v>0</v>
      </c>
      <c r="Q1180" s="170">
        <v>0.027</v>
      </c>
      <c r="R1180" s="170">
        <f>Q1180*H1180</f>
        <v>0.027</v>
      </c>
      <c r="S1180" s="170">
        <v>0</v>
      </c>
      <c r="T1180" s="171">
        <f>S1180*H1180</f>
        <v>0</v>
      </c>
      <c r="AR1180" s="18" t="s">
        <v>367</v>
      </c>
      <c r="AT1180" s="18" t="s">
        <v>256</v>
      </c>
      <c r="AU1180" s="18" t="s">
        <v>77</v>
      </c>
      <c r="AY1180" s="18" t="s">
        <v>156</v>
      </c>
      <c r="BE1180" s="172">
        <f>IF(N1180="základní",J1180,0)</f>
        <v>0</v>
      </c>
      <c r="BF1180" s="172">
        <f>IF(N1180="snížená",J1180,0)</f>
        <v>0</v>
      </c>
      <c r="BG1180" s="172">
        <f>IF(N1180="zákl. přenesená",J1180,0)</f>
        <v>0</v>
      </c>
      <c r="BH1180" s="172">
        <f>IF(N1180="sníž. přenesená",J1180,0)</f>
        <v>0</v>
      </c>
      <c r="BI1180" s="172">
        <f>IF(N1180="nulová",J1180,0)</f>
        <v>0</v>
      </c>
      <c r="BJ1180" s="18" t="s">
        <v>26</v>
      </c>
      <c r="BK1180" s="172">
        <f>ROUND(I1180*H1180,2)</f>
        <v>0</v>
      </c>
      <c r="BL1180" s="18" t="s">
        <v>255</v>
      </c>
      <c r="BM1180" s="18" t="s">
        <v>1937</v>
      </c>
    </row>
    <row r="1181" spans="2:47" s="1" customFormat="1" ht="36">
      <c r="B1181" s="35"/>
      <c r="D1181" s="176" t="s">
        <v>165</v>
      </c>
      <c r="F1181" s="196" t="s">
        <v>1938</v>
      </c>
      <c r="I1181" s="134"/>
      <c r="L1181" s="35"/>
      <c r="M1181" s="64"/>
      <c r="N1181" s="36"/>
      <c r="O1181" s="36"/>
      <c r="P1181" s="36"/>
      <c r="Q1181" s="36"/>
      <c r="R1181" s="36"/>
      <c r="S1181" s="36"/>
      <c r="T1181" s="65"/>
      <c r="AT1181" s="18" t="s">
        <v>165</v>
      </c>
      <c r="AU1181" s="18" t="s">
        <v>77</v>
      </c>
    </row>
    <row r="1182" spans="2:65" s="1" customFormat="1" ht="20.25" customHeight="1">
      <c r="B1182" s="160"/>
      <c r="C1182" s="161" t="s">
        <v>1939</v>
      </c>
      <c r="D1182" s="161" t="s">
        <v>158</v>
      </c>
      <c r="E1182" s="162" t="s">
        <v>1940</v>
      </c>
      <c r="F1182" s="163" t="s">
        <v>1941</v>
      </c>
      <c r="G1182" s="164" t="s">
        <v>356</v>
      </c>
      <c r="H1182" s="165">
        <v>2</v>
      </c>
      <c r="I1182" s="166"/>
      <c r="J1182" s="167">
        <f>ROUND(I1182*H1182,2)</f>
        <v>0</v>
      </c>
      <c r="K1182" s="163" t="s">
        <v>162</v>
      </c>
      <c r="L1182" s="35"/>
      <c r="M1182" s="168" t="s">
        <v>19</v>
      </c>
      <c r="N1182" s="169" t="s">
        <v>42</v>
      </c>
      <c r="O1182" s="36"/>
      <c r="P1182" s="170">
        <f>O1182*H1182</f>
        <v>0</v>
      </c>
      <c r="Q1182" s="170">
        <v>0</v>
      </c>
      <c r="R1182" s="170">
        <f>Q1182*H1182</f>
        <v>0</v>
      </c>
      <c r="S1182" s="170">
        <v>0</v>
      </c>
      <c r="T1182" s="171">
        <f>S1182*H1182</f>
        <v>0</v>
      </c>
      <c r="AR1182" s="18" t="s">
        <v>255</v>
      </c>
      <c r="AT1182" s="18" t="s">
        <v>158</v>
      </c>
      <c r="AU1182" s="18" t="s">
        <v>77</v>
      </c>
      <c r="AY1182" s="18" t="s">
        <v>156</v>
      </c>
      <c r="BE1182" s="172">
        <f>IF(N1182="základní",J1182,0)</f>
        <v>0</v>
      </c>
      <c r="BF1182" s="172">
        <f>IF(N1182="snížená",J1182,0)</f>
        <v>0</v>
      </c>
      <c r="BG1182" s="172">
        <f>IF(N1182="zákl. přenesená",J1182,0)</f>
        <v>0</v>
      </c>
      <c r="BH1182" s="172">
        <f>IF(N1182="sníž. přenesená",J1182,0)</f>
        <v>0</v>
      </c>
      <c r="BI1182" s="172">
        <f>IF(N1182="nulová",J1182,0)</f>
        <v>0</v>
      </c>
      <c r="BJ1182" s="18" t="s">
        <v>26</v>
      </c>
      <c r="BK1182" s="172">
        <f>ROUND(I1182*H1182,2)</f>
        <v>0</v>
      </c>
      <c r="BL1182" s="18" t="s">
        <v>255</v>
      </c>
      <c r="BM1182" s="18" t="s">
        <v>1942</v>
      </c>
    </row>
    <row r="1183" spans="2:47" s="1" customFormat="1" ht="24">
      <c r="B1183" s="35"/>
      <c r="D1183" s="176" t="s">
        <v>165</v>
      </c>
      <c r="F1183" s="196" t="s">
        <v>1943</v>
      </c>
      <c r="I1183" s="134"/>
      <c r="L1183" s="35"/>
      <c r="M1183" s="64"/>
      <c r="N1183" s="36"/>
      <c r="O1183" s="36"/>
      <c r="P1183" s="36"/>
      <c r="Q1183" s="36"/>
      <c r="R1183" s="36"/>
      <c r="S1183" s="36"/>
      <c r="T1183" s="65"/>
      <c r="AT1183" s="18" t="s">
        <v>165</v>
      </c>
      <c r="AU1183" s="18" t="s">
        <v>77</v>
      </c>
    </row>
    <row r="1184" spans="2:65" s="1" customFormat="1" ht="20.25" customHeight="1">
      <c r="B1184" s="160"/>
      <c r="C1184" s="200" t="s">
        <v>1944</v>
      </c>
      <c r="D1184" s="200" t="s">
        <v>256</v>
      </c>
      <c r="E1184" s="201" t="s">
        <v>1945</v>
      </c>
      <c r="F1184" s="202" t="s">
        <v>1946</v>
      </c>
      <c r="G1184" s="203" t="s">
        <v>356</v>
      </c>
      <c r="H1184" s="204">
        <v>2</v>
      </c>
      <c r="I1184" s="205"/>
      <c r="J1184" s="206">
        <f>ROUND(I1184*H1184,2)</f>
        <v>0</v>
      </c>
      <c r="K1184" s="202" t="s">
        <v>162</v>
      </c>
      <c r="L1184" s="207"/>
      <c r="M1184" s="208" t="s">
        <v>19</v>
      </c>
      <c r="N1184" s="209" t="s">
        <v>42</v>
      </c>
      <c r="O1184" s="36"/>
      <c r="P1184" s="170">
        <f>O1184*H1184</f>
        <v>0</v>
      </c>
      <c r="Q1184" s="170">
        <v>0.0047</v>
      </c>
      <c r="R1184" s="170">
        <f>Q1184*H1184</f>
        <v>0.0094</v>
      </c>
      <c r="S1184" s="170">
        <v>0</v>
      </c>
      <c r="T1184" s="171">
        <f>S1184*H1184</f>
        <v>0</v>
      </c>
      <c r="AR1184" s="18" t="s">
        <v>367</v>
      </c>
      <c r="AT1184" s="18" t="s">
        <v>256</v>
      </c>
      <c r="AU1184" s="18" t="s">
        <v>77</v>
      </c>
      <c r="AY1184" s="18" t="s">
        <v>156</v>
      </c>
      <c r="BE1184" s="172">
        <f>IF(N1184="základní",J1184,0)</f>
        <v>0</v>
      </c>
      <c r="BF1184" s="172">
        <f>IF(N1184="snížená",J1184,0)</f>
        <v>0</v>
      </c>
      <c r="BG1184" s="172">
        <f>IF(N1184="zákl. přenesená",J1184,0)</f>
        <v>0</v>
      </c>
      <c r="BH1184" s="172">
        <f>IF(N1184="sníž. přenesená",J1184,0)</f>
        <v>0</v>
      </c>
      <c r="BI1184" s="172">
        <f>IF(N1184="nulová",J1184,0)</f>
        <v>0</v>
      </c>
      <c r="BJ1184" s="18" t="s">
        <v>26</v>
      </c>
      <c r="BK1184" s="172">
        <f>ROUND(I1184*H1184,2)</f>
        <v>0</v>
      </c>
      <c r="BL1184" s="18" t="s">
        <v>255</v>
      </c>
      <c r="BM1184" s="18" t="s">
        <v>1947</v>
      </c>
    </row>
    <row r="1185" spans="2:47" s="1" customFormat="1" ht="24">
      <c r="B1185" s="35"/>
      <c r="D1185" s="176" t="s">
        <v>165</v>
      </c>
      <c r="F1185" s="196" t="s">
        <v>1948</v>
      </c>
      <c r="I1185" s="134"/>
      <c r="L1185" s="35"/>
      <c r="M1185" s="64"/>
      <c r="N1185" s="36"/>
      <c r="O1185" s="36"/>
      <c r="P1185" s="36"/>
      <c r="Q1185" s="36"/>
      <c r="R1185" s="36"/>
      <c r="S1185" s="36"/>
      <c r="T1185" s="65"/>
      <c r="AT1185" s="18" t="s">
        <v>165</v>
      </c>
      <c r="AU1185" s="18" t="s">
        <v>77</v>
      </c>
    </row>
    <row r="1186" spans="2:65" s="1" customFormat="1" ht="20.25" customHeight="1">
      <c r="B1186" s="160"/>
      <c r="C1186" s="161" t="s">
        <v>1949</v>
      </c>
      <c r="D1186" s="161" t="s">
        <v>158</v>
      </c>
      <c r="E1186" s="162" t="s">
        <v>1950</v>
      </c>
      <c r="F1186" s="163" t="s">
        <v>1951</v>
      </c>
      <c r="G1186" s="164" t="s">
        <v>356</v>
      </c>
      <c r="H1186" s="165">
        <v>10</v>
      </c>
      <c r="I1186" s="166"/>
      <c r="J1186" s="167">
        <f>ROUND(I1186*H1186,2)</f>
        <v>0</v>
      </c>
      <c r="K1186" s="163" t="s">
        <v>162</v>
      </c>
      <c r="L1186" s="35"/>
      <c r="M1186" s="168" t="s">
        <v>19</v>
      </c>
      <c r="N1186" s="169" t="s">
        <v>42</v>
      </c>
      <c r="O1186" s="36"/>
      <c r="P1186" s="170">
        <f>O1186*H1186</f>
        <v>0</v>
      </c>
      <c r="Q1186" s="170">
        <v>0</v>
      </c>
      <c r="R1186" s="170">
        <f>Q1186*H1186</f>
        <v>0</v>
      </c>
      <c r="S1186" s="170">
        <v>0</v>
      </c>
      <c r="T1186" s="171">
        <f>S1186*H1186</f>
        <v>0</v>
      </c>
      <c r="AR1186" s="18" t="s">
        <v>255</v>
      </c>
      <c r="AT1186" s="18" t="s">
        <v>158</v>
      </c>
      <c r="AU1186" s="18" t="s">
        <v>77</v>
      </c>
      <c r="AY1186" s="18" t="s">
        <v>156</v>
      </c>
      <c r="BE1186" s="172">
        <f>IF(N1186="základní",J1186,0)</f>
        <v>0</v>
      </c>
      <c r="BF1186" s="172">
        <f>IF(N1186="snížená",J1186,0)</f>
        <v>0</v>
      </c>
      <c r="BG1186" s="172">
        <f>IF(N1186="zákl. přenesená",J1186,0)</f>
        <v>0</v>
      </c>
      <c r="BH1186" s="172">
        <f>IF(N1186="sníž. přenesená",J1186,0)</f>
        <v>0</v>
      </c>
      <c r="BI1186" s="172">
        <f>IF(N1186="nulová",J1186,0)</f>
        <v>0</v>
      </c>
      <c r="BJ1186" s="18" t="s">
        <v>26</v>
      </c>
      <c r="BK1186" s="172">
        <f>ROUND(I1186*H1186,2)</f>
        <v>0</v>
      </c>
      <c r="BL1186" s="18" t="s">
        <v>255</v>
      </c>
      <c r="BM1186" s="18" t="s">
        <v>1952</v>
      </c>
    </row>
    <row r="1187" spans="2:47" s="1" customFormat="1" ht="24">
      <c r="B1187" s="35"/>
      <c r="D1187" s="176" t="s">
        <v>165</v>
      </c>
      <c r="F1187" s="196" t="s">
        <v>1953</v>
      </c>
      <c r="I1187" s="134"/>
      <c r="L1187" s="35"/>
      <c r="M1187" s="64"/>
      <c r="N1187" s="36"/>
      <c r="O1187" s="36"/>
      <c r="P1187" s="36"/>
      <c r="Q1187" s="36"/>
      <c r="R1187" s="36"/>
      <c r="S1187" s="36"/>
      <c r="T1187" s="65"/>
      <c r="AT1187" s="18" t="s">
        <v>165</v>
      </c>
      <c r="AU1187" s="18" t="s">
        <v>77</v>
      </c>
    </row>
    <row r="1188" spans="2:65" s="1" customFormat="1" ht="20.25" customHeight="1">
      <c r="B1188" s="160"/>
      <c r="C1188" s="200" t="s">
        <v>1954</v>
      </c>
      <c r="D1188" s="200" t="s">
        <v>256</v>
      </c>
      <c r="E1188" s="201" t="s">
        <v>1955</v>
      </c>
      <c r="F1188" s="202" t="s">
        <v>1956</v>
      </c>
      <c r="G1188" s="203" t="s">
        <v>356</v>
      </c>
      <c r="H1188" s="204">
        <v>10</v>
      </c>
      <c r="I1188" s="205"/>
      <c r="J1188" s="206">
        <f>ROUND(I1188*H1188,2)</f>
        <v>0</v>
      </c>
      <c r="K1188" s="202" t="s">
        <v>162</v>
      </c>
      <c r="L1188" s="207"/>
      <c r="M1188" s="208" t="s">
        <v>19</v>
      </c>
      <c r="N1188" s="209" t="s">
        <v>42</v>
      </c>
      <c r="O1188" s="36"/>
      <c r="P1188" s="170">
        <f>O1188*H1188</f>
        <v>0</v>
      </c>
      <c r="Q1188" s="170">
        <v>0.0021</v>
      </c>
      <c r="R1188" s="170">
        <f>Q1188*H1188</f>
        <v>0.020999999999999998</v>
      </c>
      <c r="S1188" s="170">
        <v>0</v>
      </c>
      <c r="T1188" s="171">
        <f>S1188*H1188</f>
        <v>0</v>
      </c>
      <c r="AR1188" s="18" t="s">
        <v>367</v>
      </c>
      <c r="AT1188" s="18" t="s">
        <v>256</v>
      </c>
      <c r="AU1188" s="18" t="s">
        <v>77</v>
      </c>
      <c r="AY1188" s="18" t="s">
        <v>156</v>
      </c>
      <c r="BE1188" s="172">
        <f>IF(N1188="základní",J1188,0)</f>
        <v>0</v>
      </c>
      <c r="BF1188" s="172">
        <f>IF(N1188="snížená",J1188,0)</f>
        <v>0</v>
      </c>
      <c r="BG1188" s="172">
        <f>IF(N1188="zákl. přenesená",J1188,0)</f>
        <v>0</v>
      </c>
      <c r="BH1188" s="172">
        <f>IF(N1188="sníž. přenesená",J1188,0)</f>
        <v>0</v>
      </c>
      <c r="BI1188" s="172">
        <f>IF(N1188="nulová",J1188,0)</f>
        <v>0</v>
      </c>
      <c r="BJ1188" s="18" t="s">
        <v>26</v>
      </c>
      <c r="BK1188" s="172">
        <f>ROUND(I1188*H1188,2)</f>
        <v>0</v>
      </c>
      <c r="BL1188" s="18" t="s">
        <v>255</v>
      </c>
      <c r="BM1188" s="18" t="s">
        <v>1957</v>
      </c>
    </row>
    <row r="1189" spans="2:47" s="1" customFormat="1" ht="24">
      <c r="B1189" s="35"/>
      <c r="D1189" s="176" t="s">
        <v>165</v>
      </c>
      <c r="F1189" s="196" t="s">
        <v>1958</v>
      </c>
      <c r="I1189" s="134"/>
      <c r="L1189" s="35"/>
      <c r="M1189" s="64"/>
      <c r="N1189" s="36"/>
      <c r="O1189" s="36"/>
      <c r="P1189" s="36"/>
      <c r="Q1189" s="36"/>
      <c r="R1189" s="36"/>
      <c r="S1189" s="36"/>
      <c r="T1189" s="65"/>
      <c r="AT1189" s="18" t="s">
        <v>165</v>
      </c>
      <c r="AU1189" s="18" t="s">
        <v>77</v>
      </c>
    </row>
    <row r="1190" spans="2:65" s="1" customFormat="1" ht="20.25" customHeight="1">
      <c r="B1190" s="160"/>
      <c r="C1190" s="161" t="s">
        <v>1959</v>
      </c>
      <c r="D1190" s="161" t="s">
        <v>158</v>
      </c>
      <c r="E1190" s="162" t="s">
        <v>1960</v>
      </c>
      <c r="F1190" s="163" t="s">
        <v>1961</v>
      </c>
      <c r="G1190" s="164" t="s">
        <v>232</v>
      </c>
      <c r="H1190" s="165">
        <v>5.458</v>
      </c>
      <c r="I1190" s="166"/>
      <c r="J1190" s="167">
        <f>ROUND(I1190*H1190,2)</f>
        <v>0</v>
      </c>
      <c r="K1190" s="163" t="s">
        <v>162</v>
      </c>
      <c r="L1190" s="35"/>
      <c r="M1190" s="168" t="s">
        <v>19</v>
      </c>
      <c r="N1190" s="169" t="s">
        <v>42</v>
      </c>
      <c r="O1190" s="36"/>
      <c r="P1190" s="170">
        <f>O1190*H1190</f>
        <v>0</v>
      </c>
      <c r="Q1190" s="170">
        <v>0</v>
      </c>
      <c r="R1190" s="170">
        <f>Q1190*H1190</f>
        <v>0</v>
      </c>
      <c r="S1190" s="170">
        <v>0</v>
      </c>
      <c r="T1190" s="171">
        <f>S1190*H1190</f>
        <v>0</v>
      </c>
      <c r="AR1190" s="18" t="s">
        <v>255</v>
      </c>
      <c r="AT1190" s="18" t="s">
        <v>158</v>
      </c>
      <c r="AU1190" s="18" t="s">
        <v>77</v>
      </c>
      <c r="AY1190" s="18" t="s">
        <v>156</v>
      </c>
      <c r="BE1190" s="172">
        <f>IF(N1190="základní",J1190,0)</f>
        <v>0</v>
      </c>
      <c r="BF1190" s="172">
        <f>IF(N1190="snížená",J1190,0)</f>
        <v>0</v>
      </c>
      <c r="BG1190" s="172">
        <f>IF(N1190="zákl. přenesená",J1190,0)</f>
        <v>0</v>
      </c>
      <c r="BH1190" s="172">
        <f>IF(N1190="sníž. přenesená",J1190,0)</f>
        <v>0</v>
      </c>
      <c r="BI1190" s="172">
        <f>IF(N1190="nulová",J1190,0)</f>
        <v>0</v>
      </c>
      <c r="BJ1190" s="18" t="s">
        <v>26</v>
      </c>
      <c r="BK1190" s="172">
        <f>ROUND(I1190*H1190,2)</f>
        <v>0</v>
      </c>
      <c r="BL1190" s="18" t="s">
        <v>255</v>
      </c>
      <c r="BM1190" s="18" t="s">
        <v>1962</v>
      </c>
    </row>
    <row r="1191" spans="2:47" s="1" customFormat="1" ht="36">
      <c r="B1191" s="35"/>
      <c r="D1191" s="173" t="s">
        <v>165</v>
      </c>
      <c r="F1191" s="174" t="s">
        <v>1963</v>
      </c>
      <c r="I1191" s="134"/>
      <c r="L1191" s="35"/>
      <c r="M1191" s="64"/>
      <c r="N1191" s="36"/>
      <c r="O1191" s="36"/>
      <c r="P1191" s="36"/>
      <c r="Q1191" s="36"/>
      <c r="R1191" s="36"/>
      <c r="S1191" s="36"/>
      <c r="T1191" s="65"/>
      <c r="AT1191" s="18" t="s">
        <v>165</v>
      </c>
      <c r="AU1191" s="18" t="s">
        <v>77</v>
      </c>
    </row>
    <row r="1192" spans="2:63" s="10" customFormat="1" ht="29.25" customHeight="1">
      <c r="B1192" s="146"/>
      <c r="D1192" s="157" t="s">
        <v>70</v>
      </c>
      <c r="E1192" s="158" t="s">
        <v>1964</v>
      </c>
      <c r="F1192" s="158" t="s">
        <v>1567</v>
      </c>
      <c r="I1192" s="149"/>
      <c r="J1192" s="159">
        <f>BK1192</f>
        <v>0</v>
      </c>
      <c r="L1192" s="146"/>
      <c r="M1192" s="151"/>
      <c r="N1192" s="152"/>
      <c r="O1192" s="152"/>
      <c r="P1192" s="153">
        <f>SUM(P1193:P1219)</f>
        <v>0</v>
      </c>
      <c r="Q1192" s="152"/>
      <c r="R1192" s="153">
        <f>SUM(R1193:R1219)</f>
        <v>2.0494</v>
      </c>
      <c r="S1192" s="152"/>
      <c r="T1192" s="154">
        <f>SUM(T1193:T1219)</f>
        <v>0.24500000000000002</v>
      </c>
      <c r="AR1192" s="147" t="s">
        <v>77</v>
      </c>
      <c r="AT1192" s="155" t="s">
        <v>70</v>
      </c>
      <c r="AU1192" s="155" t="s">
        <v>26</v>
      </c>
      <c r="AY1192" s="147" t="s">
        <v>156</v>
      </c>
      <c r="BK1192" s="156">
        <f>SUM(BK1193:BK1219)</f>
        <v>0</v>
      </c>
    </row>
    <row r="1193" spans="2:65" s="1" customFormat="1" ht="20.25" customHeight="1">
      <c r="B1193" s="160"/>
      <c r="C1193" s="161" t="s">
        <v>1965</v>
      </c>
      <c r="D1193" s="161" t="s">
        <v>158</v>
      </c>
      <c r="E1193" s="162" t="s">
        <v>1966</v>
      </c>
      <c r="F1193" s="163" t="s">
        <v>1967</v>
      </c>
      <c r="G1193" s="164" t="s">
        <v>356</v>
      </c>
      <c r="H1193" s="165">
        <v>1</v>
      </c>
      <c r="I1193" s="166"/>
      <c r="J1193" s="167">
        <f>ROUND(I1193*H1193,2)</f>
        <v>0</v>
      </c>
      <c r="K1193" s="163" t="s">
        <v>19</v>
      </c>
      <c r="L1193" s="35"/>
      <c r="M1193" s="168" t="s">
        <v>19</v>
      </c>
      <c r="N1193" s="169" t="s">
        <v>42</v>
      </c>
      <c r="O1193" s="36"/>
      <c r="P1193" s="170">
        <f>O1193*H1193</f>
        <v>0</v>
      </c>
      <c r="Q1193" s="170">
        <v>0.124</v>
      </c>
      <c r="R1193" s="170">
        <f>Q1193*H1193</f>
        <v>0.124</v>
      </c>
      <c r="S1193" s="170">
        <v>0</v>
      </c>
      <c r="T1193" s="171">
        <f>S1193*H1193</f>
        <v>0</v>
      </c>
      <c r="AR1193" s="18" t="s">
        <v>255</v>
      </c>
      <c r="AT1193" s="18" t="s">
        <v>158</v>
      </c>
      <c r="AU1193" s="18" t="s">
        <v>77</v>
      </c>
      <c r="AY1193" s="18" t="s">
        <v>156</v>
      </c>
      <c r="BE1193" s="172">
        <f>IF(N1193="základní",J1193,0)</f>
        <v>0</v>
      </c>
      <c r="BF1193" s="172">
        <f>IF(N1193="snížená",J1193,0)</f>
        <v>0</v>
      </c>
      <c r="BG1193" s="172">
        <f>IF(N1193="zákl. přenesená",J1193,0)</f>
        <v>0</v>
      </c>
      <c r="BH1193" s="172">
        <f>IF(N1193="sníž. přenesená",J1193,0)</f>
        <v>0</v>
      </c>
      <c r="BI1193" s="172">
        <f>IF(N1193="nulová",J1193,0)</f>
        <v>0</v>
      </c>
      <c r="BJ1193" s="18" t="s">
        <v>26</v>
      </c>
      <c r="BK1193" s="172">
        <f>ROUND(I1193*H1193,2)</f>
        <v>0</v>
      </c>
      <c r="BL1193" s="18" t="s">
        <v>255</v>
      </c>
      <c r="BM1193" s="18" t="s">
        <v>1968</v>
      </c>
    </row>
    <row r="1194" spans="2:65" s="1" customFormat="1" ht="20.25" customHeight="1">
      <c r="B1194" s="160"/>
      <c r="C1194" s="161" t="s">
        <v>1969</v>
      </c>
      <c r="D1194" s="161" t="s">
        <v>158</v>
      </c>
      <c r="E1194" s="162" t="s">
        <v>1970</v>
      </c>
      <c r="F1194" s="163" t="s">
        <v>1971</v>
      </c>
      <c r="G1194" s="164" t="s">
        <v>356</v>
      </c>
      <c r="H1194" s="165">
        <v>1</v>
      </c>
      <c r="I1194" s="166"/>
      <c r="J1194" s="167">
        <f>ROUND(I1194*H1194,2)</f>
        <v>0</v>
      </c>
      <c r="K1194" s="163" t="s">
        <v>19</v>
      </c>
      <c r="L1194" s="35"/>
      <c r="M1194" s="168" t="s">
        <v>19</v>
      </c>
      <c r="N1194" s="169" t="s">
        <v>42</v>
      </c>
      <c r="O1194" s="36"/>
      <c r="P1194" s="170">
        <f>O1194*H1194</f>
        <v>0</v>
      </c>
      <c r="Q1194" s="170">
        <v>0.15</v>
      </c>
      <c r="R1194" s="170">
        <f>Q1194*H1194</f>
        <v>0.15</v>
      </c>
      <c r="S1194" s="170">
        <v>0</v>
      </c>
      <c r="T1194" s="171">
        <f>S1194*H1194</f>
        <v>0</v>
      </c>
      <c r="AR1194" s="18" t="s">
        <v>255</v>
      </c>
      <c r="AT1194" s="18" t="s">
        <v>158</v>
      </c>
      <c r="AU1194" s="18" t="s">
        <v>77</v>
      </c>
      <c r="AY1194" s="18" t="s">
        <v>156</v>
      </c>
      <c r="BE1194" s="172">
        <f>IF(N1194="základní",J1194,0)</f>
        <v>0</v>
      </c>
      <c r="BF1194" s="172">
        <f>IF(N1194="snížená",J1194,0)</f>
        <v>0</v>
      </c>
      <c r="BG1194" s="172">
        <f>IF(N1194="zákl. přenesená",J1194,0)</f>
        <v>0</v>
      </c>
      <c r="BH1194" s="172">
        <f>IF(N1194="sníž. přenesená",J1194,0)</f>
        <v>0</v>
      </c>
      <c r="BI1194" s="172">
        <f>IF(N1194="nulová",J1194,0)</f>
        <v>0</v>
      </c>
      <c r="BJ1194" s="18" t="s">
        <v>26</v>
      </c>
      <c r="BK1194" s="172">
        <f>ROUND(I1194*H1194,2)</f>
        <v>0</v>
      </c>
      <c r="BL1194" s="18" t="s">
        <v>255</v>
      </c>
      <c r="BM1194" s="18" t="s">
        <v>1972</v>
      </c>
    </row>
    <row r="1195" spans="2:51" s="11" customFormat="1" ht="12">
      <c r="B1195" s="175"/>
      <c r="D1195" s="176" t="s">
        <v>167</v>
      </c>
      <c r="E1195" s="177" t="s">
        <v>19</v>
      </c>
      <c r="F1195" s="178" t="s">
        <v>1973</v>
      </c>
      <c r="H1195" s="179">
        <v>1</v>
      </c>
      <c r="I1195" s="180"/>
      <c r="L1195" s="175"/>
      <c r="M1195" s="181"/>
      <c r="N1195" s="182"/>
      <c r="O1195" s="182"/>
      <c r="P1195" s="182"/>
      <c r="Q1195" s="182"/>
      <c r="R1195" s="182"/>
      <c r="S1195" s="182"/>
      <c r="T1195" s="183"/>
      <c r="AT1195" s="184" t="s">
        <v>167</v>
      </c>
      <c r="AU1195" s="184" t="s">
        <v>77</v>
      </c>
      <c r="AV1195" s="11" t="s">
        <v>77</v>
      </c>
      <c r="AW1195" s="11" t="s">
        <v>35</v>
      </c>
      <c r="AX1195" s="11" t="s">
        <v>26</v>
      </c>
      <c r="AY1195" s="184" t="s">
        <v>156</v>
      </c>
    </row>
    <row r="1196" spans="2:65" s="1" customFormat="1" ht="20.25" customHeight="1">
      <c r="B1196" s="160"/>
      <c r="C1196" s="161" t="s">
        <v>1974</v>
      </c>
      <c r="D1196" s="161" t="s">
        <v>158</v>
      </c>
      <c r="E1196" s="162" t="s">
        <v>1975</v>
      </c>
      <c r="F1196" s="163" t="s">
        <v>1976</v>
      </c>
      <c r="G1196" s="164" t="s">
        <v>356</v>
      </c>
      <c r="H1196" s="165">
        <v>7</v>
      </c>
      <c r="I1196" s="166"/>
      <c r="J1196" s="167">
        <f aca="true" t="shared" si="10" ref="J1196:J1201">ROUND(I1196*H1196,2)</f>
        <v>0</v>
      </c>
      <c r="K1196" s="163" t="s">
        <v>19</v>
      </c>
      <c r="L1196" s="35"/>
      <c r="M1196" s="168" t="s">
        <v>19</v>
      </c>
      <c r="N1196" s="169" t="s">
        <v>42</v>
      </c>
      <c r="O1196" s="36"/>
      <c r="P1196" s="170">
        <f aca="true" t="shared" si="11" ref="P1196:P1201">O1196*H1196</f>
        <v>0</v>
      </c>
      <c r="Q1196" s="170">
        <v>0</v>
      </c>
      <c r="R1196" s="170">
        <f aca="true" t="shared" si="12" ref="R1196:R1201">Q1196*H1196</f>
        <v>0</v>
      </c>
      <c r="S1196" s="170">
        <v>0.035</v>
      </c>
      <c r="T1196" s="171">
        <f aca="true" t="shared" si="13" ref="T1196:T1201">S1196*H1196</f>
        <v>0.24500000000000002</v>
      </c>
      <c r="AR1196" s="18" t="s">
        <v>255</v>
      </c>
      <c r="AT1196" s="18" t="s">
        <v>158</v>
      </c>
      <c r="AU1196" s="18" t="s">
        <v>77</v>
      </c>
      <c r="AY1196" s="18" t="s">
        <v>156</v>
      </c>
      <c r="BE1196" s="172">
        <f aca="true" t="shared" si="14" ref="BE1196:BE1201">IF(N1196="základní",J1196,0)</f>
        <v>0</v>
      </c>
      <c r="BF1196" s="172">
        <f aca="true" t="shared" si="15" ref="BF1196:BF1201">IF(N1196="snížená",J1196,0)</f>
        <v>0</v>
      </c>
      <c r="BG1196" s="172">
        <f aca="true" t="shared" si="16" ref="BG1196:BG1201">IF(N1196="zákl. přenesená",J1196,0)</f>
        <v>0</v>
      </c>
      <c r="BH1196" s="172">
        <f aca="true" t="shared" si="17" ref="BH1196:BH1201">IF(N1196="sníž. přenesená",J1196,0)</f>
        <v>0</v>
      </c>
      <c r="BI1196" s="172">
        <f aca="true" t="shared" si="18" ref="BI1196:BI1201">IF(N1196="nulová",J1196,0)</f>
        <v>0</v>
      </c>
      <c r="BJ1196" s="18" t="s">
        <v>26</v>
      </c>
      <c r="BK1196" s="172">
        <f aca="true" t="shared" si="19" ref="BK1196:BK1201">ROUND(I1196*H1196,2)</f>
        <v>0</v>
      </c>
      <c r="BL1196" s="18" t="s">
        <v>255</v>
      </c>
      <c r="BM1196" s="18" t="s">
        <v>1977</v>
      </c>
    </row>
    <row r="1197" spans="2:65" s="1" customFormat="1" ht="28.5" customHeight="1">
      <c r="B1197" s="160"/>
      <c r="C1197" s="161" t="s">
        <v>1978</v>
      </c>
      <c r="D1197" s="161" t="s">
        <v>158</v>
      </c>
      <c r="E1197" s="162" t="s">
        <v>1979</v>
      </c>
      <c r="F1197" s="163" t="s">
        <v>1980</v>
      </c>
      <c r="G1197" s="164" t="s">
        <v>356</v>
      </c>
      <c r="H1197" s="165">
        <v>2</v>
      </c>
      <c r="I1197" s="166"/>
      <c r="J1197" s="167">
        <f t="shared" si="10"/>
        <v>0</v>
      </c>
      <c r="K1197" s="163" t="s">
        <v>19</v>
      </c>
      <c r="L1197" s="35"/>
      <c r="M1197" s="168" t="s">
        <v>19</v>
      </c>
      <c r="N1197" s="169" t="s">
        <v>42</v>
      </c>
      <c r="O1197" s="36"/>
      <c r="P1197" s="170">
        <f t="shared" si="11"/>
        <v>0</v>
      </c>
      <c r="Q1197" s="170">
        <v>0.035</v>
      </c>
      <c r="R1197" s="170">
        <f t="shared" si="12"/>
        <v>0.07</v>
      </c>
      <c r="S1197" s="170">
        <v>0</v>
      </c>
      <c r="T1197" s="171">
        <f t="shared" si="13"/>
        <v>0</v>
      </c>
      <c r="AR1197" s="18" t="s">
        <v>255</v>
      </c>
      <c r="AT1197" s="18" t="s">
        <v>158</v>
      </c>
      <c r="AU1197" s="18" t="s">
        <v>77</v>
      </c>
      <c r="AY1197" s="18" t="s">
        <v>156</v>
      </c>
      <c r="BE1197" s="172">
        <f t="shared" si="14"/>
        <v>0</v>
      </c>
      <c r="BF1197" s="172">
        <f t="shared" si="15"/>
        <v>0</v>
      </c>
      <c r="BG1197" s="172">
        <f t="shared" si="16"/>
        <v>0</v>
      </c>
      <c r="BH1197" s="172">
        <f t="shared" si="17"/>
        <v>0</v>
      </c>
      <c r="BI1197" s="172">
        <f t="shared" si="18"/>
        <v>0</v>
      </c>
      <c r="BJ1197" s="18" t="s">
        <v>26</v>
      </c>
      <c r="BK1197" s="172">
        <f t="shared" si="19"/>
        <v>0</v>
      </c>
      <c r="BL1197" s="18" t="s">
        <v>255</v>
      </c>
      <c r="BM1197" s="18" t="s">
        <v>1981</v>
      </c>
    </row>
    <row r="1198" spans="2:65" s="1" customFormat="1" ht="28.5" customHeight="1">
      <c r="B1198" s="160"/>
      <c r="C1198" s="161" t="s">
        <v>1982</v>
      </c>
      <c r="D1198" s="161" t="s">
        <v>158</v>
      </c>
      <c r="E1198" s="162" t="s">
        <v>1983</v>
      </c>
      <c r="F1198" s="163" t="s">
        <v>1984</v>
      </c>
      <c r="G1198" s="164" t="s">
        <v>356</v>
      </c>
      <c r="H1198" s="165">
        <v>1</v>
      </c>
      <c r="I1198" s="166"/>
      <c r="J1198" s="167">
        <f t="shared" si="10"/>
        <v>0</v>
      </c>
      <c r="K1198" s="163" t="s">
        <v>19</v>
      </c>
      <c r="L1198" s="35"/>
      <c r="M1198" s="168" t="s">
        <v>19</v>
      </c>
      <c r="N1198" s="169" t="s">
        <v>42</v>
      </c>
      <c r="O1198" s="36"/>
      <c r="P1198" s="170">
        <f t="shared" si="11"/>
        <v>0</v>
      </c>
      <c r="Q1198" s="170">
        <v>0.24004</v>
      </c>
      <c r="R1198" s="170">
        <f t="shared" si="12"/>
        <v>0.24004</v>
      </c>
      <c r="S1198" s="170">
        <v>0</v>
      </c>
      <c r="T1198" s="171">
        <f t="shared" si="13"/>
        <v>0</v>
      </c>
      <c r="AR1198" s="18" t="s">
        <v>255</v>
      </c>
      <c r="AT1198" s="18" t="s">
        <v>158</v>
      </c>
      <c r="AU1198" s="18" t="s">
        <v>77</v>
      </c>
      <c r="AY1198" s="18" t="s">
        <v>156</v>
      </c>
      <c r="BE1198" s="172">
        <f t="shared" si="14"/>
        <v>0</v>
      </c>
      <c r="BF1198" s="172">
        <f t="shared" si="15"/>
        <v>0</v>
      </c>
      <c r="BG1198" s="172">
        <f t="shared" si="16"/>
        <v>0</v>
      </c>
      <c r="BH1198" s="172">
        <f t="shared" si="17"/>
        <v>0</v>
      </c>
      <c r="BI1198" s="172">
        <f t="shared" si="18"/>
        <v>0</v>
      </c>
      <c r="BJ1198" s="18" t="s">
        <v>26</v>
      </c>
      <c r="BK1198" s="172">
        <f t="shared" si="19"/>
        <v>0</v>
      </c>
      <c r="BL1198" s="18" t="s">
        <v>255</v>
      </c>
      <c r="BM1198" s="18" t="s">
        <v>1985</v>
      </c>
    </row>
    <row r="1199" spans="2:65" s="1" customFormat="1" ht="28.5" customHeight="1">
      <c r="B1199" s="160"/>
      <c r="C1199" s="161" t="s">
        <v>1986</v>
      </c>
      <c r="D1199" s="161" t="s">
        <v>158</v>
      </c>
      <c r="E1199" s="162" t="s">
        <v>1987</v>
      </c>
      <c r="F1199" s="163" t="s">
        <v>1988</v>
      </c>
      <c r="G1199" s="164" t="s">
        <v>356</v>
      </c>
      <c r="H1199" s="165">
        <v>12</v>
      </c>
      <c r="I1199" s="166"/>
      <c r="J1199" s="167">
        <f t="shared" si="10"/>
        <v>0</v>
      </c>
      <c r="K1199" s="163" t="s">
        <v>19</v>
      </c>
      <c r="L1199" s="35"/>
      <c r="M1199" s="168" t="s">
        <v>19</v>
      </c>
      <c r="N1199" s="169" t="s">
        <v>42</v>
      </c>
      <c r="O1199" s="36"/>
      <c r="P1199" s="170">
        <f t="shared" si="11"/>
        <v>0</v>
      </c>
      <c r="Q1199" s="170">
        <v>0.012</v>
      </c>
      <c r="R1199" s="170">
        <f t="shared" si="12"/>
        <v>0.14400000000000002</v>
      </c>
      <c r="S1199" s="170">
        <v>0</v>
      </c>
      <c r="T1199" s="171">
        <f t="shared" si="13"/>
        <v>0</v>
      </c>
      <c r="AR1199" s="18" t="s">
        <v>255</v>
      </c>
      <c r="AT1199" s="18" t="s">
        <v>158</v>
      </c>
      <c r="AU1199" s="18" t="s">
        <v>77</v>
      </c>
      <c r="AY1199" s="18" t="s">
        <v>156</v>
      </c>
      <c r="BE1199" s="172">
        <f t="shared" si="14"/>
        <v>0</v>
      </c>
      <c r="BF1199" s="172">
        <f t="shared" si="15"/>
        <v>0</v>
      </c>
      <c r="BG1199" s="172">
        <f t="shared" si="16"/>
        <v>0</v>
      </c>
      <c r="BH1199" s="172">
        <f t="shared" si="17"/>
        <v>0</v>
      </c>
      <c r="BI1199" s="172">
        <f t="shared" si="18"/>
        <v>0</v>
      </c>
      <c r="BJ1199" s="18" t="s">
        <v>26</v>
      </c>
      <c r="BK1199" s="172">
        <f t="shared" si="19"/>
        <v>0</v>
      </c>
      <c r="BL1199" s="18" t="s">
        <v>255</v>
      </c>
      <c r="BM1199" s="18" t="s">
        <v>1989</v>
      </c>
    </row>
    <row r="1200" spans="2:65" s="1" customFormat="1" ht="28.5" customHeight="1">
      <c r="B1200" s="160"/>
      <c r="C1200" s="161" t="s">
        <v>1990</v>
      </c>
      <c r="D1200" s="161" t="s">
        <v>158</v>
      </c>
      <c r="E1200" s="162" t="s">
        <v>1991</v>
      </c>
      <c r="F1200" s="163" t="s">
        <v>1992</v>
      </c>
      <c r="G1200" s="164" t="s">
        <v>356</v>
      </c>
      <c r="H1200" s="165">
        <v>1</v>
      </c>
      <c r="I1200" s="166"/>
      <c r="J1200" s="167">
        <f t="shared" si="10"/>
        <v>0</v>
      </c>
      <c r="K1200" s="163" t="s">
        <v>19</v>
      </c>
      <c r="L1200" s="35"/>
      <c r="M1200" s="168" t="s">
        <v>19</v>
      </c>
      <c r="N1200" s="169" t="s">
        <v>42</v>
      </c>
      <c r="O1200" s="36"/>
      <c r="P1200" s="170">
        <f t="shared" si="11"/>
        <v>0</v>
      </c>
      <c r="Q1200" s="170">
        <v>0.065</v>
      </c>
      <c r="R1200" s="170">
        <f t="shared" si="12"/>
        <v>0.065</v>
      </c>
      <c r="S1200" s="170">
        <v>0</v>
      </c>
      <c r="T1200" s="171">
        <f t="shared" si="13"/>
        <v>0</v>
      </c>
      <c r="AR1200" s="18" t="s">
        <v>255</v>
      </c>
      <c r="AT1200" s="18" t="s">
        <v>158</v>
      </c>
      <c r="AU1200" s="18" t="s">
        <v>77</v>
      </c>
      <c r="AY1200" s="18" t="s">
        <v>156</v>
      </c>
      <c r="BE1200" s="172">
        <f t="shared" si="14"/>
        <v>0</v>
      </c>
      <c r="BF1200" s="172">
        <f t="shared" si="15"/>
        <v>0</v>
      </c>
      <c r="BG1200" s="172">
        <f t="shared" si="16"/>
        <v>0</v>
      </c>
      <c r="BH1200" s="172">
        <f t="shared" si="17"/>
        <v>0</v>
      </c>
      <c r="BI1200" s="172">
        <f t="shared" si="18"/>
        <v>0</v>
      </c>
      <c r="BJ1200" s="18" t="s">
        <v>26</v>
      </c>
      <c r="BK1200" s="172">
        <f t="shared" si="19"/>
        <v>0</v>
      </c>
      <c r="BL1200" s="18" t="s">
        <v>255</v>
      </c>
      <c r="BM1200" s="18" t="s">
        <v>1993</v>
      </c>
    </row>
    <row r="1201" spans="2:65" s="1" customFormat="1" ht="28.5" customHeight="1">
      <c r="B1201" s="160"/>
      <c r="C1201" s="161" t="s">
        <v>1994</v>
      </c>
      <c r="D1201" s="161" t="s">
        <v>158</v>
      </c>
      <c r="E1201" s="162" t="s">
        <v>1995</v>
      </c>
      <c r="F1201" s="163" t="s">
        <v>1996</v>
      </c>
      <c r="G1201" s="164" t="s">
        <v>161</v>
      </c>
      <c r="H1201" s="165">
        <v>17.544</v>
      </c>
      <c r="I1201" s="166"/>
      <c r="J1201" s="167">
        <f t="shared" si="10"/>
        <v>0</v>
      </c>
      <c r="K1201" s="163" t="s">
        <v>19</v>
      </c>
      <c r="L1201" s="35"/>
      <c r="M1201" s="168" t="s">
        <v>19</v>
      </c>
      <c r="N1201" s="169" t="s">
        <v>42</v>
      </c>
      <c r="O1201" s="36"/>
      <c r="P1201" s="170">
        <f t="shared" si="11"/>
        <v>0</v>
      </c>
      <c r="Q1201" s="170">
        <v>0.065</v>
      </c>
      <c r="R1201" s="170">
        <f t="shared" si="12"/>
        <v>1.14036</v>
      </c>
      <c r="S1201" s="170">
        <v>0</v>
      </c>
      <c r="T1201" s="171">
        <f t="shared" si="13"/>
        <v>0</v>
      </c>
      <c r="AR1201" s="18" t="s">
        <v>255</v>
      </c>
      <c r="AT1201" s="18" t="s">
        <v>158</v>
      </c>
      <c r="AU1201" s="18" t="s">
        <v>77</v>
      </c>
      <c r="AY1201" s="18" t="s">
        <v>156</v>
      </c>
      <c r="BE1201" s="172">
        <f t="shared" si="14"/>
        <v>0</v>
      </c>
      <c r="BF1201" s="172">
        <f t="shared" si="15"/>
        <v>0</v>
      </c>
      <c r="BG1201" s="172">
        <f t="shared" si="16"/>
        <v>0</v>
      </c>
      <c r="BH1201" s="172">
        <f t="shared" si="17"/>
        <v>0</v>
      </c>
      <c r="BI1201" s="172">
        <f t="shared" si="18"/>
        <v>0</v>
      </c>
      <c r="BJ1201" s="18" t="s">
        <v>26</v>
      </c>
      <c r="BK1201" s="172">
        <f t="shared" si="19"/>
        <v>0</v>
      </c>
      <c r="BL1201" s="18" t="s">
        <v>255</v>
      </c>
      <c r="BM1201" s="18" t="s">
        <v>1997</v>
      </c>
    </row>
    <row r="1202" spans="2:51" s="11" customFormat="1" ht="12">
      <c r="B1202" s="175"/>
      <c r="D1202" s="173" t="s">
        <v>167</v>
      </c>
      <c r="E1202" s="184" t="s">
        <v>19</v>
      </c>
      <c r="F1202" s="185" t="s">
        <v>1998</v>
      </c>
      <c r="H1202" s="186">
        <v>17.544</v>
      </c>
      <c r="I1202" s="180"/>
      <c r="L1202" s="175"/>
      <c r="M1202" s="181"/>
      <c r="N1202" s="182"/>
      <c r="O1202" s="182"/>
      <c r="P1202" s="182"/>
      <c r="Q1202" s="182"/>
      <c r="R1202" s="182"/>
      <c r="S1202" s="182"/>
      <c r="T1202" s="183"/>
      <c r="AT1202" s="184" t="s">
        <v>167</v>
      </c>
      <c r="AU1202" s="184" t="s">
        <v>77</v>
      </c>
      <c r="AV1202" s="11" t="s">
        <v>77</v>
      </c>
      <c r="AW1202" s="11" t="s">
        <v>35</v>
      </c>
      <c r="AX1202" s="11" t="s">
        <v>26</v>
      </c>
      <c r="AY1202" s="184" t="s">
        <v>156</v>
      </c>
    </row>
    <row r="1203" spans="2:51" s="11" customFormat="1" ht="12">
      <c r="B1203" s="175"/>
      <c r="D1203" s="173" t="s">
        <v>167</v>
      </c>
      <c r="E1203" s="184" t="s">
        <v>19</v>
      </c>
      <c r="F1203" s="185" t="s">
        <v>19</v>
      </c>
      <c r="H1203" s="186">
        <v>0</v>
      </c>
      <c r="I1203" s="180"/>
      <c r="L1203" s="175"/>
      <c r="M1203" s="181"/>
      <c r="N1203" s="182"/>
      <c r="O1203" s="182"/>
      <c r="P1203" s="182"/>
      <c r="Q1203" s="182"/>
      <c r="R1203" s="182"/>
      <c r="S1203" s="182"/>
      <c r="T1203" s="183"/>
      <c r="AT1203" s="184" t="s">
        <v>167</v>
      </c>
      <c r="AU1203" s="184" t="s">
        <v>77</v>
      </c>
      <c r="AV1203" s="11" t="s">
        <v>77</v>
      </c>
      <c r="AW1203" s="11" t="s">
        <v>35</v>
      </c>
      <c r="AX1203" s="11" t="s">
        <v>71</v>
      </c>
      <c r="AY1203" s="184" t="s">
        <v>156</v>
      </c>
    </row>
    <row r="1204" spans="2:51" s="11" customFormat="1" ht="12">
      <c r="B1204" s="175"/>
      <c r="D1204" s="173" t="s">
        <v>167</v>
      </c>
      <c r="E1204" s="184" t="s">
        <v>19</v>
      </c>
      <c r="F1204" s="185" t="s">
        <v>19</v>
      </c>
      <c r="H1204" s="186">
        <v>0</v>
      </c>
      <c r="I1204" s="180"/>
      <c r="L1204" s="175"/>
      <c r="M1204" s="181"/>
      <c r="N1204" s="182"/>
      <c r="O1204" s="182"/>
      <c r="P1204" s="182"/>
      <c r="Q1204" s="182"/>
      <c r="R1204" s="182"/>
      <c r="S1204" s="182"/>
      <c r="T1204" s="183"/>
      <c r="AT1204" s="184" t="s">
        <v>167</v>
      </c>
      <c r="AU1204" s="184" t="s">
        <v>77</v>
      </c>
      <c r="AV1204" s="11" t="s">
        <v>77</v>
      </c>
      <c r="AW1204" s="11" t="s">
        <v>35</v>
      </c>
      <c r="AX1204" s="11" t="s">
        <v>71</v>
      </c>
      <c r="AY1204" s="184" t="s">
        <v>156</v>
      </c>
    </row>
    <row r="1205" spans="2:51" s="11" customFormat="1" ht="12">
      <c r="B1205" s="175"/>
      <c r="D1205" s="173" t="s">
        <v>167</v>
      </c>
      <c r="E1205" s="184" t="s">
        <v>19</v>
      </c>
      <c r="F1205" s="185" t="s">
        <v>19</v>
      </c>
      <c r="H1205" s="186">
        <v>0</v>
      </c>
      <c r="I1205" s="180"/>
      <c r="L1205" s="175"/>
      <c r="M1205" s="181"/>
      <c r="N1205" s="182"/>
      <c r="O1205" s="182"/>
      <c r="P1205" s="182"/>
      <c r="Q1205" s="182"/>
      <c r="R1205" s="182"/>
      <c r="S1205" s="182"/>
      <c r="T1205" s="183"/>
      <c r="AT1205" s="184" t="s">
        <v>167</v>
      </c>
      <c r="AU1205" s="184" t="s">
        <v>77</v>
      </c>
      <c r="AV1205" s="11" t="s">
        <v>77</v>
      </c>
      <c r="AW1205" s="11" t="s">
        <v>35</v>
      </c>
      <c r="AX1205" s="11" t="s">
        <v>71</v>
      </c>
      <c r="AY1205" s="184" t="s">
        <v>156</v>
      </c>
    </row>
    <row r="1206" spans="2:51" s="11" customFormat="1" ht="12">
      <c r="B1206" s="175"/>
      <c r="D1206" s="173" t="s">
        <v>167</v>
      </c>
      <c r="E1206" s="184" t="s">
        <v>19</v>
      </c>
      <c r="F1206" s="185" t="s">
        <v>19</v>
      </c>
      <c r="H1206" s="186">
        <v>0</v>
      </c>
      <c r="I1206" s="180"/>
      <c r="L1206" s="175"/>
      <c r="M1206" s="181"/>
      <c r="N1206" s="182"/>
      <c r="O1206" s="182"/>
      <c r="P1206" s="182"/>
      <c r="Q1206" s="182"/>
      <c r="R1206" s="182"/>
      <c r="S1206" s="182"/>
      <c r="T1206" s="183"/>
      <c r="AT1206" s="184" t="s">
        <v>167</v>
      </c>
      <c r="AU1206" s="184" t="s">
        <v>77</v>
      </c>
      <c r="AV1206" s="11" t="s">
        <v>77</v>
      </c>
      <c r="AW1206" s="11" t="s">
        <v>35</v>
      </c>
      <c r="AX1206" s="11" t="s">
        <v>71</v>
      </c>
      <c r="AY1206" s="184" t="s">
        <v>156</v>
      </c>
    </row>
    <row r="1207" spans="2:51" s="11" customFormat="1" ht="12">
      <c r="B1207" s="175"/>
      <c r="D1207" s="173" t="s">
        <v>167</v>
      </c>
      <c r="E1207" s="184" t="s">
        <v>19</v>
      </c>
      <c r="F1207" s="185" t="s">
        <v>19</v>
      </c>
      <c r="H1207" s="186">
        <v>0</v>
      </c>
      <c r="I1207" s="180"/>
      <c r="L1207" s="175"/>
      <c r="M1207" s="181"/>
      <c r="N1207" s="182"/>
      <c r="O1207" s="182"/>
      <c r="P1207" s="182"/>
      <c r="Q1207" s="182"/>
      <c r="R1207" s="182"/>
      <c r="S1207" s="182"/>
      <c r="T1207" s="183"/>
      <c r="AT1207" s="184" t="s">
        <v>167</v>
      </c>
      <c r="AU1207" s="184" t="s">
        <v>77</v>
      </c>
      <c r="AV1207" s="11" t="s">
        <v>77</v>
      </c>
      <c r="AW1207" s="11" t="s">
        <v>35</v>
      </c>
      <c r="AX1207" s="11" t="s">
        <v>71</v>
      </c>
      <c r="AY1207" s="184" t="s">
        <v>156</v>
      </c>
    </row>
    <row r="1208" spans="2:51" s="11" customFormat="1" ht="12">
      <c r="B1208" s="175"/>
      <c r="D1208" s="173" t="s">
        <v>167</v>
      </c>
      <c r="E1208" s="184" t="s">
        <v>19</v>
      </c>
      <c r="F1208" s="185" t="s">
        <v>19</v>
      </c>
      <c r="H1208" s="186">
        <v>0</v>
      </c>
      <c r="I1208" s="180"/>
      <c r="L1208" s="175"/>
      <c r="M1208" s="181"/>
      <c r="N1208" s="182"/>
      <c r="O1208" s="182"/>
      <c r="P1208" s="182"/>
      <c r="Q1208" s="182"/>
      <c r="R1208" s="182"/>
      <c r="S1208" s="182"/>
      <c r="T1208" s="183"/>
      <c r="AT1208" s="184" t="s">
        <v>167</v>
      </c>
      <c r="AU1208" s="184" t="s">
        <v>77</v>
      </c>
      <c r="AV1208" s="11" t="s">
        <v>77</v>
      </c>
      <c r="AW1208" s="11" t="s">
        <v>35</v>
      </c>
      <c r="AX1208" s="11" t="s">
        <v>71</v>
      </c>
      <c r="AY1208" s="184" t="s">
        <v>156</v>
      </c>
    </row>
    <row r="1209" spans="2:51" s="11" customFormat="1" ht="12">
      <c r="B1209" s="175"/>
      <c r="D1209" s="173" t="s">
        <v>167</v>
      </c>
      <c r="E1209" s="184" t="s">
        <v>19</v>
      </c>
      <c r="F1209" s="185" t="s">
        <v>19</v>
      </c>
      <c r="H1209" s="186">
        <v>0</v>
      </c>
      <c r="I1209" s="180"/>
      <c r="L1209" s="175"/>
      <c r="M1209" s="181"/>
      <c r="N1209" s="182"/>
      <c r="O1209" s="182"/>
      <c r="P1209" s="182"/>
      <c r="Q1209" s="182"/>
      <c r="R1209" s="182"/>
      <c r="S1209" s="182"/>
      <c r="T1209" s="183"/>
      <c r="AT1209" s="184" t="s">
        <v>167</v>
      </c>
      <c r="AU1209" s="184" t="s">
        <v>77</v>
      </c>
      <c r="AV1209" s="11" t="s">
        <v>77</v>
      </c>
      <c r="AW1209" s="11" t="s">
        <v>35</v>
      </c>
      <c r="AX1209" s="11" t="s">
        <v>71</v>
      </c>
      <c r="AY1209" s="184" t="s">
        <v>156</v>
      </c>
    </row>
    <row r="1210" spans="2:51" s="11" customFormat="1" ht="12">
      <c r="B1210" s="175"/>
      <c r="D1210" s="173" t="s">
        <v>167</v>
      </c>
      <c r="E1210" s="184" t="s">
        <v>19</v>
      </c>
      <c r="F1210" s="185" t="s">
        <v>19</v>
      </c>
      <c r="H1210" s="186">
        <v>0</v>
      </c>
      <c r="I1210" s="180"/>
      <c r="L1210" s="175"/>
      <c r="M1210" s="181"/>
      <c r="N1210" s="182"/>
      <c r="O1210" s="182"/>
      <c r="P1210" s="182"/>
      <c r="Q1210" s="182"/>
      <c r="R1210" s="182"/>
      <c r="S1210" s="182"/>
      <c r="T1210" s="183"/>
      <c r="AT1210" s="184" t="s">
        <v>167</v>
      </c>
      <c r="AU1210" s="184" t="s">
        <v>77</v>
      </c>
      <c r="AV1210" s="11" t="s">
        <v>77</v>
      </c>
      <c r="AW1210" s="11" t="s">
        <v>35</v>
      </c>
      <c r="AX1210" s="11" t="s">
        <v>71</v>
      </c>
      <c r="AY1210" s="184" t="s">
        <v>156</v>
      </c>
    </row>
    <row r="1211" spans="2:51" s="11" customFormat="1" ht="12">
      <c r="B1211" s="175"/>
      <c r="D1211" s="173" t="s">
        <v>167</v>
      </c>
      <c r="E1211" s="184" t="s">
        <v>19</v>
      </c>
      <c r="F1211" s="185" t="s">
        <v>19</v>
      </c>
      <c r="H1211" s="186">
        <v>0</v>
      </c>
      <c r="I1211" s="180"/>
      <c r="L1211" s="175"/>
      <c r="M1211" s="181"/>
      <c r="N1211" s="182"/>
      <c r="O1211" s="182"/>
      <c r="P1211" s="182"/>
      <c r="Q1211" s="182"/>
      <c r="R1211" s="182"/>
      <c r="S1211" s="182"/>
      <c r="T1211" s="183"/>
      <c r="AT1211" s="184" t="s">
        <v>167</v>
      </c>
      <c r="AU1211" s="184" t="s">
        <v>77</v>
      </c>
      <c r="AV1211" s="11" t="s">
        <v>77</v>
      </c>
      <c r="AW1211" s="11" t="s">
        <v>35</v>
      </c>
      <c r="AX1211" s="11" t="s">
        <v>71</v>
      </c>
      <c r="AY1211" s="184" t="s">
        <v>156</v>
      </c>
    </row>
    <row r="1212" spans="2:51" s="11" customFormat="1" ht="12">
      <c r="B1212" s="175"/>
      <c r="D1212" s="173" t="s">
        <v>167</v>
      </c>
      <c r="E1212" s="184" t="s">
        <v>19</v>
      </c>
      <c r="F1212" s="185" t="s">
        <v>19</v>
      </c>
      <c r="H1212" s="186">
        <v>0</v>
      </c>
      <c r="I1212" s="180"/>
      <c r="L1212" s="175"/>
      <c r="M1212" s="181"/>
      <c r="N1212" s="182"/>
      <c r="O1212" s="182"/>
      <c r="P1212" s="182"/>
      <c r="Q1212" s="182"/>
      <c r="R1212" s="182"/>
      <c r="S1212" s="182"/>
      <c r="T1212" s="183"/>
      <c r="AT1212" s="184" t="s">
        <v>167</v>
      </c>
      <c r="AU1212" s="184" t="s">
        <v>77</v>
      </c>
      <c r="AV1212" s="11" t="s">
        <v>77</v>
      </c>
      <c r="AW1212" s="11" t="s">
        <v>35</v>
      </c>
      <c r="AX1212" s="11" t="s">
        <v>71</v>
      </c>
      <c r="AY1212" s="184" t="s">
        <v>156</v>
      </c>
    </row>
    <row r="1213" spans="2:51" s="11" customFormat="1" ht="12">
      <c r="B1213" s="175"/>
      <c r="D1213" s="176" t="s">
        <v>167</v>
      </c>
      <c r="E1213" s="177" t="s">
        <v>19</v>
      </c>
      <c r="F1213" s="178" t="s">
        <v>19</v>
      </c>
      <c r="H1213" s="179">
        <v>0</v>
      </c>
      <c r="I1213" s="180"/>
      <c r="L1213" s="175"/>
      <c r="M1213" s="181"/>
      <c r="N1213" s="182"/>
      <c r="O1213" s="182"/>
      <c r="P1213" s="182"/>
      <c r="Q1213" s="182"/>
      <c r="R1213" s="182"/>
      <c r="S1213" s="182"/>
      <c r="T1213" s="183"/>
      <c r="AT1213" s="184" t="s">
        <v>167</v>
      </c>
      <c r="AU1213" s="184" t="s">
        <v>77</v>
      </c>
      <c r="AV1213" s="11" t="s">
        <v>77</v>
      </c>
      <c r="AW1213" s="11" t="s">
        <v>35</v>
      </c>
      <c r="AX1213" s="11" t="s">
        <v>71</v>
      </c>
      <c r="AY1213" s="184" t="s">
        <v>156</v>
      </c>
    </row>
    <row r="1214" spans="2:65" s="1" customFormat="1" ht="28.5" customHeight="1">
      <c r="B1214" s="160"/>
      <c r="C1214" s="161" t="s">
        <v>1999</v>
      </c>
      <c r="D1214" s="161" t="s">
        <v>158</v>
      </c>
      <c r="E1214" s="162" t="s">
        <v>2000</v>
      </c>
      <c r="F1214" s="163" t="s">
        <v>2001</v>
      </c>
      <c r="G1214" s="164" t="s">
        <v>356</v>
      </c>
      <c r="H1214" s="165">
        <v>2</v>
      </c>
      <c r="I1214" s="166"/>
      <c r="J1214" s="167">
        <f>ROUND(I1214*H1214,2)</f>
        <v>0</v>
      </c>
      <c r="K1214" s="163" t="s">
        <v>19</v>
      </c>
      <c r="L1214" s="35"/>
      <c r="M1214" s="168" t="s">
        <v>19</v>
      </c>
      <c r="N1214" s="169" t="s">
        <v>42</v>
      </c>
      <c r="O1214" s="36"/>
      <c r="P1214" s="170">
        <f>O1214*H1214</f>
        <v>0</v>
      </c>
      <c r="Q1214" s="170">
        <v>0.018</v>
      </c>
      <c r="R1214" s="170">
        <f>Q1214*H1214</f>
        <v>0.036</v>
      </c>
      <c r="S1214" s="170">
        <v>0</v>
      </c>
      <c r="T1214" s="171">
        <f>S1214*H1214</f>
        <v>0</v>
      </c>
      <c r="AR1214" s="18" t="s">
        <v>255</v>
      </c>
      <c r="AT1214" s="18" t="s">
        <v>158</v>
      </c>
      <c r="AU1214" s="18" t="s">
        <v>77</v>
      </c>
      <c r="AY1214" s="18" t="s">
        <v>156</v>
      </c>
      <c r="BE1214" s="172">
        <f>IF(N1214="základní",J1214,0)</f>
        <v>0</v>
      </c>
      <c r="BF1214" s="172">
        <f>IF(N1214="snížená",J1214,0)</f>
        <v>0</v>
      </c>
      <c r="BG1214" s="172">
        <f>IF(N1214="zákl. přenesená",J1214,0)</f>
        <v>0</v>
      </c>
      <c r="BH1214" s="172">
        <f>IF(N1214="sníž. přenesená",J1214,0)</f>
        <v>0</v>
      </c>
      <c r="BI1214" s="172">
        <f>IF(N1214="nulová",J1214,0)</f>
        <v>0</v>
      </c>
      <c r="BJ1214" s="18" t="s">
        <v>26</v>
      </c>
      <c r="BK1214" s="172">
        <f>ROUND(I1214*H1214,2)</f>
        <v>0</v>
      </c>
      <c r="BL1214" s="18" t="s">
        <v>255</v>
      </c>
      <c r="BM1214" s="18" t="s">
        <v>2002</v>
      </c>
    </row>
    <row r="1215" spans="2:47" s="1" customFormat="1" ht="12">
      <c r="B1215" s="35"/>
      <c r="D1215" s="176" t="s">
        <v>165</v>
      </c>
      <c r="F1215" s="196" t="s">
        <v>2003</v>
      </c>
      <c r="I1215" s="134"/>
      <c r="L1215" s="35"/>
      <c r="M1215" s="64"/>
      <c r="N1215" s="36"/>
      <c r="O1215" s="36"/>
      <c r="P1215" s="36"/>
      <c r="Q1215" s="36"/>
      <c r="R1215" s="36"/>
      <c r="S1215" s="36"/>
      <c r="T1215" s="65"/>
      <c r="AT1215" s="18" t="s">
        <v>165</v>
      </c>
      <c r="AU1215" s="18" t="s">
        <v>77</v>
      </c>
    </row>
    <row r="1216" spans="2:65" s="1" customFormat="1" ht="28.5" customHeight="1">
      <c r="B1216" s="160"/>
      <c r="C1216" s="161" t="s">
        <v>2004</v>
      </c>
      <c r="D1216" s="161" t="s">
        <v>158</v>
      </c>
      <c r="E1216" s="162" t="s">
        <v>2005</v>
      </c>
      <c r="F1216" s="163" t="s">
        <v>2006</v>
      </c>
      <c r="G1216" s="164" t="s">
        <v>356</v>
      </c>
      <c r="H1216" s="165">
        <v>5</v>
      </c>
      <c r="I1216" s="166"/>
      <c r="J1216" s="167">
        <f>ROUND(I1216*H1216,2)</f>
        <v>0</v>
      </c>
      <c r="K1216" s="163" t="s">
        <v>19</v>
      </c>
      <c r="L1216" s="35"/>
      <c r="M1216" s="168" t="s">
        <v>19</v>
      </c>
      <c r="N1216" s="169" t="s">
        <v>42</v>
      </c>
      <c r="O1216" s="36"/>
      <c r="P1216" s="170">
        <f>O1216*H1216</f>
        <v>0</v>
      </c>
      <c r="Q1216" s="170">
        <v>0.016</v>
      </c>
      <c r="R1216" s="170">
        <f>Q1216*H1216</f>
        <v>0.08</v>
      </c>
      <c r="S1216" s="170">
        <v>0</v>
      </c>
      <c r="T1216" s="171">
        <f>S1216*H1216</f>
        <v>0</v>
      </c>
      <c r="AR1216" s="18" t="s">
        <v>255</v>
      </c>
      <c r="AT1216" s="18" t="s">
        <v>158</v>
      </c>
      <c r="AU1216" s="18" t="s">
        <v>77</v>
      </c>
      <c r="AY1216" s="18" t="s">
        <v>156</v>
      </c>
      <c r="BE1216" s="172">
        <f>IF(N1216="základní",J1216,0)</f>
        <v>0</v>
      </c>
      <c r="BF1216" s="172">
        <f>IF(N1216="snížená",J1216,0)</f>
        <v>0</v>
      </c>
      <c r="BG1216" s="172">
        <f>IF(N1216="zákl. přenesená",J1216,0)</f>
        <v>0</v>
      </c>
      <c r="BH1216" s="172">
        <f>IF(N1216="sníž. přenesená",J1216,0)</f>
        <v>0</v>
      </c>
      <c r="BI1216" s="172">
        <f>IF(N1216="nulová",J1216,0)</f>
        <v>0</v>
      </c>
      <c r="BJ1216" s="18" t="s">
        <v>26</v>
      </c>
      <c r="BK1216" s="172">
        <f>ROUND(I1216*H1216,2)</f>
        <v>0</v>
      </c>
      <c r="BL1216" s="18" t="s">
        <v>255</v>
      </c>
      <c r="BM1216" s="18" t="s">
        <v>2007</v>
      </c>
    </row>
    <row r="1217" spans="2:47" s="1" customFormat="1" ht="12">
      <c r="B1217" s="35"/>
      <c r="D1217" s="176" t="s">
        <v>165</v>
      </c>
      <c r="F1217" s="196" t="s">
        <v>2003</v>
      </c>
      <c r="I1217" s="134"/>
      <c r="L1217" s="35"/>
      <c r="M1217" s="64"/>
      <c r="N1217" s="36"/>
      <c r="O1217" s="36"/>
      <c r="P1217" s="36"/>
      <c r="Q1217" s="36"/>
      <c r="R1217" s="36"/>
      <c r="S1217" s="36"/>
      <c r="T1217" s="65"/>
      <c r="AT1217" s="18" t="s">
        <v>165</v>
      </c>
      <c r="AU1217" s="18" t="s">
        <v>77</v>
      </c>
    </row>
    <row r="1218" spans="2:65" s="1" customFormat="1" ht="20.25" customHeight="1">
      <c r="B1218" s="160"/>
      <c r="C1218" s="161" t="s">
        <v>2008</v>
      </c>
      <c r="D1218" s="161" t="s">
        <v>158</v>
      </c>
      <c r="E1218" s="162" t="s">
        <v>2009</v>
      </c>
      <c r="F1218" s="163" t="s">
        <v>2010</v>
      </c>
      <c r="G1218" s="164" t="s">
        <v>232</v>
      </c>
      <c r="H1218" s="165">
        <v>2.049</v>
      </c>
      <c r="I1218" s="166"/>
      <c r="J1218" s="167">
        <f>ROUND(I1218*H1218,2)</f>
        <v>0</v>
      </c>
      <c r="K1218" s="163" t="s">
        <v>162</v>
      </c>
      <c r="L1218" s="35"/>
      <c r="M1218" s="168" t="s">
        <v>19</v>
      </c>
      <c r="N1218" s="169" t="s">
        <v>42</v>
      </c>
      <c r="O1218" s="36"/>
      <c r="P1218" s="170">
        <f>O1218*H1218</f>
        <v>0</v>
      </c>
      <c r="Q1218" s="170">
        <v>0</v>
      </c>
      <c r="R1218" s="170">
        <f>Q1218*H1218</f>
        <v>0</v>
      </c>
      <c r="S1218" s="170">
        <v>0</v>
      </c>
      <c r="T1218" s="171">
        <f>S1218*H1218</f>
        <v>0</v>
      </c>
      <c r="AR1218" s="18" t="s">
        <v>255</v>
      </c>
      <c r="AT1218" s="18" t="s">
        <v>158</v>
      </c>
      <c r="AU1218" s="18" t="s">
        <v>77</v>
      </c>
      <c r="AY1218" s="18" t="s">
        <v>156</v>
      </c>
      <c r="BE1218" s="172">
        <f>IF(N1218="základní",J1218,0)</f>
        <v>0</v>
      </c>
      <c r="BF1218" s="172">
        <f>IF(N1218="snížená",J1218,0)</f>
        <v>0</v>
      </c>
      <c r="BG1218" s="172">
        <f>IF(N1218="zákl. přenesená",J1218,0)</f>
        <v>0</v>
      </c>
      <c r="BH1218" s="172">
        <f>IF(N1218="sníž. přenesená",J1218,0)</f>
        <v>0</v>
      </c>
      <c r="BI1218" s="172">
        <f>IF(N1218="nulová",J1218,0)</f>
        <v>0</v>
      </c>
      <c r="BJ1218" s="18" t="s">
        <v>26</v>
      </c>
      <c r="BK1218" s="172">
        <f>ROUND(I1218*H1218,2)</f>
        <v>0</v>
      </c>
      <c r="BL1218" s="18" t="s">
        <v>255</v>
      </c>
      <c r="BM1218" s="18" t="s">
        <v>2011</v>
      </c>
    </row>
    <row r="1219" spans="2:47" s="1" customFormat="1" ht="36">
      <c r="B1219" s="35"/>
      <c r="D1219" s="173" t="s">
        <v>165</v>
      </c>
      <c r="F1219" s="174" t="s">
        <v>2012</v>
      </c>
      <c r="I1219" s="134"/>
      <c r="L1219" s="35"/>
      <c r="M1219" s="64"/>
      <c r="N1219" s="36"/>
      <c r="O1219" s="36"/>
      <c r="P1219" s="36"/>
      <c r="Q1219" s="36"/>
      <c r="R1219" s="36"/>
      <c r="S1219" s="36"/>
      <c r="T1219" s="65"/>
      <c r="AT1219" s="18" t="s">
        <v>165</v>
      </c>
      <c r="AU1219" s="18" t="s">
        <v>77</v>
      </c>
    </row>
    <row r="1220" spans="2:63" s="10" customFormat="1" ht="29.25" customHeight="1">
      <c r="B1220" s="146"/>
      <c r="D1220" s="157" t="s">
        <v>70</v>
      </c>
      <c r="E1220" s="158" t="s">
        <v>2013</v>
      </c>
      <c r="F1220" s="158" t="s">
        <v>2014</v>
      </c>
      <c r="I1220" s="149"/>
      <c r="J1220" s="159">
        <f>BK1220</f>
        <v>0</v>
      </c>
      <c r="L1220" s="146"/>
      <c r="M1220" s="151"/>
      <c r="N1220" s="152"/>
      <c r="O1220" s="152"/>
      <c r="P1220" s="153">
        <f>SUM(P1221:P1243)</f>
        <v>0</v>
      </c>
      <c r="Q1220" s="152"/>
      <c r="R1220" s="153">
        <f>SUM(R1221:R1243)</f>
        <v>9.3877937</v>
      </c>
      <c r="S1220" s="152"/>
      <c r="T1220" s="154">
        <f>SUM(T1221:T1243)</f>
        <v>6.0347866</v>
      </c>
      <c r="AR1220" s="147" t="s">
        <v>77</v>
      </c>
      <c r="AT1220" s="155" t="s">
        <v>70</v>
      </c>
      <c r="AU1220" s="155" t="s">
        <v>26</v>
      </c>
      <c r="AY1220" s="147" t="s">
        <v>156</v>
      </c>
      <c r="BK1220" s="156">
        <f>SUM(BK1221:BK1243)</f>
        <v>0</v>
      </c>
    </row>
    <row r="1221" spans="2:65" s="1" customFormat="1" ht="20.25" customHeight="1">
      <c r="B1221" s="160"/>
      <c r="C1221" s="161" t="s">
        <v>2015</v>
      </c>
      <c r="D1221" s="161" t="s">
        <v>158</v>
      </c>
      <c r="E1221" s="162" t="s">
        <v>2016</v>
      </c>
      <c r="F1221" s="163" t="s">
        <v>2017</v>
      </c>
      <c r="G1221" s="164" t="s">
        <v>161</v>
      </c>
      <c r="H1221" s="165">
        <v>218.53</v>
      </c>
      <c r="I1221" s="166"/>
      <c r="J1221" s="167">
        <f>ROUND(I1221*H1221,2)</f>
        <v>0</v>
      </c>
      <c r="K1221" s="163" t="s">
        <v>162</v>
      </c>
      <c r="L1221" s="35"/>
      <c r="M1221" s="168" t="s">
        <v>19</v>
      </c>
      <c r="N1221" s="169" t="s">
        <v>42</v>
      </c>
      <c r="O1221" s="36"/>
      <c r="P1221" s="170">
        <f>O1221*H1221</f>
        <v>0</v>
      </c>
      <c r="Q1221" s="170">
        <v>0</v>
      </c>
      <c r="R1221" s="170">
        <f>Q1221*H1221</f>
        <v>0</v>
      </c>
      <c r="S1221" s="170">
        <v>0.02722</v>
      </c>
      <c r="T1221" s="171">
        <f>S1221*H1221</f>
        <v>5.9483866</v>
      </c>
      <c r="AR1221" s="18" t="s">
        <v>255</v>
      </c>
      <c r="AT1221" s="18" t="s">
        <v>158</v>
      </c>
      <c r="AU1221" s="18" t="s">
        <v>77</v>
      </c>
      <c r="AY1221" s="18" t="s">
        <v>156</v>
      </c>
      <c r="BE1221" s="172">
        <f>IF(N1221="základní",J1221,0)</f>
        <v>0</v>
      </c>
      <c r="BF1221" s="172">
        <f>IF(N1221="snížená",J1221,0)</f>
        <v>0</v>
      </c>
      <c r="BG1221" s="172">
        <f>IF(N1221="zákl. přenesená",J1221,0)</f>
        <v>0</v>
      </c>
      <c r="BH1221" s="172">
        <f>IF(N1221="sníž. přenesená",J1221,0)</f>
        <v>0</v>
      </c>
      <c r="BI1221" s="172">
        <f>IF(N1221="nulová",J1221,0)</f>
        <v>0</v>
      </c>
      <c r="BJ1221" s="18" t="s">
        <v>26</v>
      </c>
      <c r="BK1221" s="172">
        <f>ROUND(I1221*H1221,2)</f>
        <v>0</v>
      </c>
      <c r="BL1221" s="18" t="s">
        <v>255</v>
      </c>
      <c r="BM1221" s="18" t="s">
        <v>2018</v>
      </c>
    </row>
    <row r="1222" spans="2:47" s="1" customFormat="1" ht="12">
      <c r="B1222" s="35"/>
      <c r="D1222" s="173" t="s">
        <v>165</v>
      </c>
      <c r="F1222" s="174" t="s">
        <v>2017</v>
      </c>
      <c r="I1222" s="134"/>
      <c r="L1222" s="35"/>
      <c r="M1222" s="64"/>
      <c r="N1222" s="36"/>
      <c r="O1222" s="36"/>
      <c r="P1222" s="36"/>
      <c r="Q1222" s="36"/>
      <c r="R1222" s="36"/>
      <c r="S1222" s="36"/>
      <c r="T1222" s="65"/>
      <c r="AT1222" s="18" t="s">
        <v>165</v>
      </c>
      <c r="AU1222" s="18" t="s">
        <v>77</v>
      </c>
    </row>
    <row r="1223" spans="2:51" s="11" customFormat="1" ht="12">
      <c r="B1223" s="175"/>
      <c r="D1223" s="176" t="s">
        <v>167</v>
      </c>
      <c r="E1223" s="177" t="s">
        <v>19</v>
      </c>
      <c r="F1223" s="178" t="s">
        <v>548</v>
      </c>
      <c r="H1223" s="179">
        <v>218.53</v>
      </c>
      <c r="I1223" s="180"/>
      <c r="L1223" s="175"/>
      <c r="M1223" s="181"/>
      <c r="N1223" s="182"/>
      <c r="O1223" s="182"/>
      <c r="P1223" s="182"/>
      <c r="Q1223" s="182"/>
      <c r="R1223" s="182"/>
      <c r="S1223" s="182"/>
      <c r="T1223" s="183"/>
      <c r="AT1223" s="184" t="s">
        <v>167</v>
      </c>
      <c r="AU1223" s="184" t="s">
        <v>77</v>
      </c>
      <c r="AV1223" s="11" t="s">
        <v>77</v>
      </c>
      <c r="AW1223" s="11" t="s">
        <v>35</v>
      </c>
      <c r="AX1223" s="11" t="s">
        <v>26</v>
      </c>
      <c r="AY1223" s="184" t="s">
        <v>156</v>
      </c>
    </row>
    <row r="1224" spans="2:65" s="1" customFormat="1" ht="20.25" customHeight="1">
      <c r="B1224" s="160"/>
      <c r="C1224" s="161" t="s">
        <v>2019</v>
      </c>
      <c r="D1224" s="161" t="s">
        <v>158</v>
      </c>
      <c r="E1224" s="162" t="s">
        <v>2020</v>
      </c>
      <c r="F1224" s="163" t="s">
        <v>2021</v>
      </c>
      <c r="G1224" s="164" t="s">
        <v>356</v>
      </c>
      <c r="H1224" s="165">
        <v>80</v>
      </c>
      <c r="I1224" s="166"/>
      <c r="J1224" s="167">
        <f>ROUND(I1224*H1224,2)</f>
        <v>0</v>
      </c>
      <c r="K1224" s="163" t="s">
        <v>162</v>
      </c>
      <c r="L1224" s="35"/>
      <c r="M1224" s="168" t="s">
        <v>19</v>
      </c>
      <c r="N1224" s="169" t="s">
        <v>42</v>
      </c>
      <c r="O1224" s="36"/>
      <c r="P1224" s="170">
        <f>O1224*H1224</f>
        <v>0</v>
      </c>
      <c r="Q1224" s="170">
        <v>0.00026</v>
      </c>
      <c r="R1224" s="170">
        <f>Q1224*H1224</f>
        <v>0.0208</v>
      </c>
      <c r="S1224" s="170">
        <v>0.00108</v>
      </c>
      <c r="T1224" s="171">
        <f>S1224*H1224</f>
        <v>0.0864</v>
      </c>
      <c r="AR1224" s="18" t="s">
        <v>255</v>
      </c>
      <c r="AT1224" s="18" t="s">
        <v>158</v>
      </c>
      <c r="AU1224" s="18" t="s">
        <v>77</v>
      </c>
      <c r="AY1224" s="18" t="s">
        <v>156</v>
      </c>
      <c r="BE1224" s="172">
        <f>IF(N1224="základní",J1224,0)</f>
        <v>0</v>
      </c>
      <c r="BF1224" s="172">
        <f>IF(N1224="snížená",J1224,0)</f>
        <v>0</v>
      </c>
      <c r="BG1224" s="172">
        <f>IF(N1224="zákl. přenesená",J1224,0)</f>
        <v>0</v>
      </c>
      <c r="BH1224" s="172">
        <f>IF(N1224="sníž. přenesená",J1224,0)</f>
        <v>0</v>
      </c>
      <c r="BI1224" s="172">
        <f>IF(N1224="nulová",J1224,0)</f>
        <v>0</v>
      </c>
      <c r="BJ1224" s="18" t="s">
        <v>26</v>
      </c>
      <c r="BK1224" s="172">
        <f>ROUND(I1224*H1224,2)</f>
        <v>0</v>
      </c>
      <c r="BL1224" s="18" t="s">
        <v>255</v>
      </c>
      <c r="BM1224" s="18" t="s">
        <v>2022</v>
      </c>
    </row>
    <row r="1225" spans="2:47" s="1" customFormat="1" ht="24">
      <c r="B1225" s="35"/>
      <c r="D1225" s="173" t="s">
        <v>165</v>
      </c>
      <c r="F1225" s="174" t="s">
        <v>2023</v>
      </c>
      <c r="I1225" s="134"/>
      <c r="L1225" s="35"/>
      <c r="M1225" s="64"/>
      <c r="N1225" s="36"/>
      <c r="O1225" s="36"/>
      <c r="P1225" s="36"/>
      <c r="Q1225" s="36"/>
      <c r="R1225" s="36"/>
      <c r="S1225" s="36"/>
      <c r="T1225" s="65"/>
      <c r="AT1225" s="18" t="s">
        <v>165</v>
      </c>
      <c r="AU1225" s="18" t="s">
        <v>77</v>
      </c>
    </row>
    <row r="1226" spans="2:51" s="11" customFormat="1" ht="12">
      <c r="B1226" s="175"/>
      <c r="D1226" s="176" t="s">
        <v>167</v>
      </c>
      <c r="E1226" s="177" t="s">
        <v>19</v>
      </c>
      <c r="F1226" s="178" t="s">
        <v>2024</v>
      </c>
      <c r="H1226" s="179">
        <v>80</v>
      </c>
      <c r="I1226" s="180"/>
      <c r="L1226" s="175"/>
      <c r="M1226" s="181"/>
      <c r="N1226" s="182"/>
      <c r="O1226" s="182"/>
      <c r="P1226" s="182"/>
      <c r="Q1226" s="182"/>
      <c r="R1226" s="182"/>
      <c r="S1226" s="182"/>
      <c r="T1226" s="183"/>
      <c r="AT1226" s="184" t="s">
        <v>167</v>
      </c>
      <c r="AU1226" s="184" t="s">
        <v>77</v>
      </c>
      <c r="AV1226" s="11" t="s">
        <v>77</v>
      </c>
      <c r="AW1226" s="11" t="s">
        <v>35</v>
      </c>
      <c r="AX1226" s="11" t="s">
        <v>26</v>
      </c>
      <c r="AY1226" s="184" t="s">
        <v>156</v>
      </c>
    </row>
    <row r="1227" spans="2:65" s="1" customFormat="1" ht="20.25" customHeight="1">
      <c r="B1227" s="160"/>
      <c r="C1227" s="200" t="s">
        <v>2025</v>
      </c>
      <c r="D1227" s="200" t="s">
        <v>256</v>
      </c>
      <c r="E1227" s="201" t="s">
        <v>2026</v>
      </c>
      <c r="F1227" s="202" t="s">
        <v>2027</v>
      </c>
      <c r="G1227" s="203" t="s">
        <v>161</v>
      </c>
      <c r="H1227" s="204">
        <v>8</v>
      </c>
      <c r="I1227" s="205"/>
      <c r="J1227" s="206">
        <f>ROUND(I1227*H1227,2)</f>
        <v>0</v>
      </c>
      <c r="K1227" s="202" t="s">
        <v>162</v>
      </c>
      <c r="L1227" s="207"/>
      <c r="M1227" s="208" t="s">
        <v>19</v>
      </c>
      <c r="N1227" s="209" t="s">
        <v>42</v>
      </c>
      <c r="O1227" s="36"/>
      <c r="P1227" s="170">
        <f>O1227*H1227</f>
        <v>0</v>
      </c>
      <c r="Q1227" s="170">
        <v>0.018</v>
      </c>
      <c r="R1227" s="170">
        <f>Q1227*H1227</f>
        <v>0.144</v>
      </c>
      <c r="S1227" s="170">
        <v>0</v>
      </c>
      <c r="T1227" s="171">
        <f>S1227*H1227</f>
        <v>0</v>
      </c>
      <c r="AR1227" s="18" t="s">
        <v>367</v>
      </c>
      <c r="AT1227" s="18" t="s">
        <v>256</v>
      </c>
      <c r="AU1227" s="18" t="s">
        <v>77</v>
      </c>
      <c r="AY1227" s="18" t="s">
        <v>156</v>
      </c>
      <c r="BE1227" s="172">
        <f>IF(N1227="základní",J1227,0)</f>
        <v>0</v>
      </c>
      <c r="BF1227" s="172">
        <f>IF(N1227="snížená",J1227,0)</f>
        <v>0</v>
      </c>
      <c r="BG1227" s="172">
        <f>IF(N1227="zákl. přenesená",J1227,0)</f>
        <v>0</v>
      </c>
      <c r="BH1227" s="172">
        <f>IF(N1227="sníž. přenesená",J1227,0)</f>
        <v>0</v>
      </c>
      <c r="BI1227" s="172">
        <f>IF(N1227="nulová",J1227,0)</f>
        <v>0</v>
      </c>
      <c r="BJ1227" s="18" t="s">
        <v>26</v>
      </c>
      <c r="BK1227" s="172">
        <f>ROUND(I1227*H1227,2)</f>
        <v>0</v>
      </c>
      <c r="BL1227" s="18" t="s">
        <v>255</v>
      </c>
      <c r="BM1227" s="18" t="s">
        <v>2028</v>
      </c>
    </row>
    <row r="1228" spans="2:47" s="1" customFormat="1" ht="24">
      <c r="B1228" s="35"/>
      <c r="D1228" s="173" t="s">
        <v>165</v>
      </c>
      <c r="F1228" s="174" t="s">
        <v>2029</v>
      </c>
      <c r="I1228" s="134"/>
      <c r="L1228" s="35"/>
      <c r="M1228" s="64"/>
      <c r="N1228" s="36"/>
      <c r="O1228" s="36"/>
      <c r="P1228" s="36"/>
      <c r="Q1228" s="36"/>
      <c r="R1228" s="36"/>
      <c r="S1228" s="36"/>
      <c r="T1228" s="65"/>
      <c r="AT1228" s="18" t="s">
        <v>165</v>
      </c>
      <c r="AU1228" s="18" t="s">
        <v>77</v>
      </c>
    </row>
    <row r="1229" spans="2:51" s="11" customFormat="1" ht="12">
      <c r="B1229" s="175"/>
      <c r="D1229" s="176" t="s">
        <v>167</v>
      </c>
      <c r="E1229" s="177" t="s">
        <v>19</v>
      </c>
      <c r="F1229" s="178" t="s">
        <v>2030</v>
      </c>
      <c r="H1229" s="179">
        <v>8</v>
      </c>
      <c r="I1229" s="180"/>
      <c r="L1229" s="175"/>
      <c r="M1229" s="181"/>
      <c r="N1229" s="182"/>
      <c r="O1229" s="182"/>
      <c r="P1229" s="182"/>
      <c r="Q1229" s="182"/>
      <c r="R1229" s="182"/>
      <c r="S1229" s="182"/>
      <c r="T1229" s="183"/>
      <c r="AT1229" s="184" t="s">
        <v>167</v>
      </c>
      <c r="AU1229" s="184" t="s">
        <v>77</v>
      </c>
      <c r="AV1229" s="11" t="s">
        <v>77</v>
      </c>
      <c r="AW1229" s="11" t="s">
        <v>35</v>
      </c>
      <c r="AX1229" s="11" t="s">
        <v>26</v>
      </c>
      <c r="AY1229" s="184" t="s">
        <v>156</v>
      </c>
    </row>
    <row r="1230" spans="2:65" s="1" customFormat="1" ht="28.5" customHeight="1">
      <c r="B1230" s="160"/>
      <c r="C1230" s="161" t="s">
        <v>2031</v>
      </c>
      <c r="D1230" s="161" t="s">
        <v>158</v>
      </c>
      <c r="E1230" s="162" t="s">
        <v>2032</v>
      </c>
      <c r="F1230" s="163" t="s">
        <v>2033</v>
      </c>
      <c r="G1230" s="164" t="s">
        <v>161</v>
      </c>
      <c r="H1230" s="165">
        <v>250.6</v>
      </c>
      <c r="I1230" s="166"/>
      <c r="J1230" s="167">
        <f>ROUND(I1230*H1230,2)</f>
        <v>0</v>
      </c>
      <c r="K1230" s="163" t="s">
        <v>162</v>
      </c>
      <c r="L1230" s="35"/>
      <c r="M1230" s="168" t="s">
        <v>19</v>
      </c>
      <c r="N1230" s="169" t="s">
        <v>42</v>
      </c>
      <c r="O1230" s="36"/>
      <c r="P1230" s="170">
        <f>O1230*H1230</f>
        <v>0</v>
      </c>
      <c r="Q1230" s="170">
        <v>0.00392</v>
      </c>
      <c r="R1230" s="170">
        <f>Q1230*H1230</f>
        <v>0.9823519999999999</v>
      </c>
      <c r="S1230" s="170">
        <v>0</v>
      </c>
      <c r="T1230" s="171">
        <f>S1230*H1230</f>
        <v>0</v>
      </c>
      <c r="AR1230" s="18" t="s">
        <v>255</v>
      </c>
      <c r="AT1230" s="18" t="s">
        <v>158</v>
      </c>
      <c r="AU1230" s="18" t="s">
        <v>77</v>
      </c>
      <c r="AY1230" s="18" t="s">
        <v>156</v>
      </c>
      <c r="BE1230" s="172">
        <f>IF(N1230="základní",J1230,0)</f>
        <v>0</v>
      </c>
      <c r="BF1230" s="172">
        <f>IF(N1230="snížená",J1230,0)</f>
        <v>0</v>
      </c>
      <c r="BG1230" s="172">
        <f>IF(N1230="zákl. přenesená",J1230,0)</f>
        <v>0</v>
      </c>
      <c r="BH1230" s="172">
        <f>IF(N1230="sníž. přenesená",J1230,0)</f>
        <v>0</v>
      </c>
      <c r="BI1230" s="172">
        <f>IF(N1230="nulová",J1230,0)</f>
        <v>0</v>
      </c>
      <c r="BJ1230" s="18" t="s">
        <v>26</v>
      </c>
      <c r="BK1230" s="172">
        <f>ROUND(I1230*H1230,2)</f>
        <v>0</v>
      </c>
      <c r="BL1230" s="18" t="s">
        <v>255</v>
      </c>
      <c r="BM1230" s="18" t="s">
        <v>2034</v>
      </c>
    </row>
    <row r="1231" spans="2:47" s="1" customFormat="1" ht="24">
      <c r="B1231" s="35"/>
      <c r="D1231" s="173" t="s">
        <v>165</v>
      </c>
      <c r="F1231" s="174" t="s">
        <v>2035</v>
      </c>
      <c r="I1231" s="134"/>
      <c r="L1231" s="35"/>
      <c r="M1231" s="64"/>
      <c r="N1231" s="36"/>
      <c r="O1231" s="36"/>
      <c r="P1231" s="36"/>
      <c r="Q1231" s="36"/>
      <c r="R1231" s="36"/>
      <c r="S1231" s="36"/>
      <c r="T1231" s="65"/>
      <c r="AT1231" s="18" t="s">
        <v>165</v>
      </c>
      <c r="AU1231" s="18" t="s">
        <v>77</v>
      </c>
    </row>
    <row r="1232" spans="2:51" s="11" customFormat="1" ht="12">
      <c r="B1232" s="175"/>
      <c r="D1232" s="176" t="s">
        <v>167</v>
      </c>
      <c r="E1232" s="177" t="s">
        <v>19</v>
      </c>
      <c r="F1232" s="178" t="s">
        <v>2036</v>
      </c>
      <c r="H1232" s="179">
        <v>250.6</v>
      </c>
      <c r="I1232" s="180"/>
      <c r="L1232" s="175"/>
      <c r="M1232" s="181"/>
      <c r="N1232" s="182"/>
      <c r="O1232" s="182"/>
      <c r="P1232" s="182"/>
      <c r="Q1232" s="182"/>
      <c r="R1232" s="182"/>
      <c r="S1232" s="182"/>
      <c r="T1232" s="183"/>
      <c r="AT1232" s="184" t="s">
        <v>167</v>
      </c>
      <c r="AU1232" s="184" t="s">
        <v>77</v>
      </c>
      <c r="AV1232" s="11" t="s">
        <v>77</v>
      </c>
      <c r="AW1232" s="11" t="s">
        <v>35</v>
      </c>
      <c r="AX1232" s="11" t="s">
        <v>26</v>
      </c>
      <c r="AY1232" s="184" t="s">
        <v>156</v>
      </c>
    </row>
    <row r="1233" spans="2:65" s="1" customFormat="1" ht="20.25" customHeight="1">
      <c r="B1233" s="160"/>
      <c r="C1233" s="200" t="s">
        <v>2037</v>
      </c>
      <c r="D1233" s="200" t="s">
        <v>256</v>
      </c>
      <c r="E1233" s="201" t="s">
        <v>2038</v>
      </c>
      <c r="F1233" s="202" t="s">
        <v>2039</v>
      </c>
      <c r="G1233" s="203" t="s">
        <v>161</v>
      </c>
      <c r="H1233" s="204">
        <v>275.66</v>
      </c>
      <c r="I1233" s="205"/>
      <c r="J1233" s="206">
        <f>ROUND(I1233*H1233,2)</f>
        <v>0</v>
      </c>
      <c r="K1233" s="202" t="s">
        <v>19</v>
      </c>
      <c r="L1233" s="207"/>
      <c r="M1233" s="208" t="s">
        <v>19</v>
      </c>
      <c r="N1233" s="209" t="s">
        <v>42</v>
      </c>
      <c r="O1233" s="36"/>
      <c r="P1233" s="170">
        <f>O1233*H1233</f>
        <v>0</v>
      </c>
      <c r="Q1233" s="170">
        <v>0.0192</v>
      </c>
      <c r="R1233" s="170">
        <f>Q1233*H1233</f>
        <v>5.292672</v>
      </c>
      <c r="S1233" s="170">
        <v>0</v>
      </c>
      <c r="T1233" s="171">
        <f>S1233*H1233</f>
        <v>0</v>
      </c>
      <c r="AR1233" s="18" t="s">
        <v>367</v>
      </c>
      <c r="AT1233" s="18" t="s">
        <v>256</v>
      </c>
      <c r="AU1233" s="18" t="s">
        <v>77</v>
      </c>
      <c r="AY1233" s="18" t="s">
        <v>156</v>
      </c>
      <c r="BE1233" s="172">
        <f>IF(N1233="základní",J1233,0)</f>
        <v>0</v>
      </c>
      <c r="BF1233" s="172">
        <f>IF(N1233="snížená",J1233,0)</f>
        <v>0</v>
      </c>
      <c r="BG1233" s="172">
        <f>IF(N1233="zákl. přenesená",J1233,0)</f>
        <v>0</v>
      </c>
      <c r="BH1233" s="172">
        <f>IF(N1233="sníž. přenesená",J1233,0)</f>
        <v>0</v>
      </c>
      <c r="BI1233" s="172">
        <f>IF(N1233="nulová",J1233,0)</f>
        <v>0</v>
      </c>
      <c r="BJ1233" s="18" t="s">
        <v>26</v>
      </c>
      <c r="BK1233" s="172">
        <f>ROUND(I1233*H1233,2)</f>
        <v>0</v>
      </c>
      <c r="BL1233" s="18" t="s">
        <v>255</v>
      </c>
      <c r="BM1233" s="18" t="s">
        <v>2040</v>
      </c>
    </row>
    <row r="1234" spans="2:47" s="1" customFormat="1" ht="24">
      <c r="B1234" s="35"/>
      <c r="D1234" s="173" t="s">
        <v>165</v>
      </c>
      <c r="F1234" s="174" t="s">
        <v>2041</v>
      </c>
      <c r="I1234" s="134"/>
      <c r="L1234" s="35"/>
      <c r="M1234" s="64"/>
      <c r="N1234" s="36"/>
      <c r="O1234" s="36"/>
      <c r="P1234" s="36"/>
      <c r="Q1234" s="36"/>
      <c r="R1234" s="36"/>
      <c r="S1234" s="36"/>
      <c r="T1234" s="65"/>
      <c r="AT1234" s="18" t="s">
        <v>165</v>
      </c>
      <c r="AU1234" s="18" t="s">
        <v>77</v>
      </c>
    </row>
    <row r="1235" spans="2:51" s="11" customFormat="1" ht="12">
      <c r="B1235" s="175"/>
      <c r="D1235" s="176" t="s">
        <v>167</v>
      </c>
      <c r="E1235" s="177" t="s">
        <v>19</v>
      </c>
      <c r="F1235" s="178" t="s">
        <v>2042</v>
      </c>
      <c r="H1235" s="179">
        <v>275.66</v>
      </c>
      <c r="I1235" s="180"/>
      <c r="L1235" s="175"/>
      <c r="M1235" s="181"/>
      <c r="N1235" s="182"/>
      <c r="O1235" s="182"/>
      <c r="P1235" s="182"/>
      <c r="Q1235" s="182"/>
      <c r="R1235" s="182"/>
      <c r="S1235" s="182"/>
      <c r="T1235" s="183"/>
      <c r="AT1235" s="184" t="s">
        <v>167</v>
      </c>
      <c r="AU1235" s="184" t="s">
        <v>77</v>
      </c>
      <c r="AV1235" s="11" t="s">
        <v>77</v>
      </c>
      <c r="AW1235" s="11" t="s">
        <v>35</v>
      </c>
      <c r="AX1235" s="11" t="s">
        <v>26</v>
      </c>
      <c r="AY1235" s="184" t="s">
        <v>156</v>
      </c>
    </row>
    <row r="1236" spans="2:65" s="1" customFormat="1" ht="20.25" customHeight="1">
      <c r="B1236" s="160"/>
      <c r="C1236" s="161" t="s">
        <v>2043</v>
      </c>
      <c r="D1236" s="161" t="s">
        <v>158</v>
      </c>
      <c r="E1236" s="162" t="s">
        <v>2044</v>
      </c>
      <c r="F1236" s="163" t="s">
        <v>2045</v>
      </c>
      <c r="G1236" s="164" t="s">
        <v>161</v>
      </c>
      <c r="H1236" s="165">
        <v>218.53</v>
      </c>
      <c r="I1236" s="166"/>
      <c r="J1236" s="167">
        <f>ROUND(I1236*H1236,2)</f>
        <v>0</v>
      </c>
      <c r="K1236" s="163" t="s">
        <v>162</v>
      </c>
      <c r="L1236" s="35"/>
      <c r="M1236" s="168" t="s">
        <v>19</v>
      </c>
      <c r="N1236" s="169" t="s">
        <v>42</v>
      </c>
      <c r="O1236" s="36"/>
      <c r="P1236" s="170">
        <f>O1236*H1236</f>
        <v>0</v>
      </c>
      <c r="Q1236" s="170">
        <v>0.0077</v>
      </c>
      <c r="R1236" s="170">
        <f>Q1236*H1236</f>
        <v>1.682681</v>
      </c>
      <c r="S1236" s="170">
        <v>0</v>
      </c>
      <c r="T1236" s="171">
        <f>S1236*H1236</f>
        <v>0</v>
      </c>
      <c r="AR1236" s="18" t="s">
        <v>255</v>
      </c>
      <c r="AT1236" s="18" t="s">
        <v>158</v>
      </c>
      <c r="AU1236" s="18" t="s">
        <v>77</v>
      </c>
      <c r="AY1236" s="18" t="s">
        <v>156</v>
      </c>
      <c r="BE1236" s="172">
        <f>IF(N1236="základní",J1236,0)</f>
        <v>0</v>
      </c>
      <c r="BF1236" s="172">
        <f>IF(N1236="snížená",J1236,0)</f>
        <v>0</v>
      </c>
      <c r="BG1236" s="172">
        <f>IF(N1236="zákl. přenesená",J1236,0)</f>
        <v>0</v>
      </c>
      <c r="BH1236" s="172">
        <f>IF(N1236="sníž. přenesená",J1236,0)</f>
        <v>0</v>
      </c>
      <c r="BI1236" s="172">
        <f>IF(N1236="nulová",J1236,0)</f>
        <v>0</v>
      </c>
      <c r="BJ1236" s="18" t="s">
        <v>26</v>
      </c>
      <c r="BK1236" s="172">
        <f>ROUND(I1236*H1236,2)</f>
        <v>0</v>
      </c>
      <c r="BL1236" s="18" t="s">
        <v>255</v>
      </c>
      <c r="BM1236" s="18" t="s">
        <v>2046</v>
      </c>
    </row>
    <row r="1237" spans="2:47" s="1" customFormat="1" ht="24">
      <c r="B1237" s="35"/>
      <c r="D1237" s="173" t="s">
        <v>165</v>
      </c>
      <c r="F1237" s="174" t="s">
        <v>2047</v>
      </c>
      <c r="I1237" s="134"/>
      <c r="L1237" s="35"/>
      <c r="M1237" s="64"/>
      <c r="N1237" s="36"/>
      <c r="O1237" s="36"/>
      <c r="P1237" s="36"/>
      <c r="Q1237" s="36"/>
      <c r="R1237" s="36"/>
      <c r="S1237" s="36"/>
      <c r="T1237" s="65"/>
      <c r="AT1237" s="18" t="s">
        <v>165</v>
      </c>
      <c r="AU1237" s="18" t="s">
        <v>77</v>
      </c>
    </row>
    <row r="1238" spans="2:51" s="11" customFormat="1" ht="12">
      <c r="B1238" s="175"/>
      <c r="D1238" s="176" t="s">
        <v>167</v>
      </c>
      <c r="E1238" s="177" t="s">
        <v>19</v>
      </c>
      <c r="F1238" s="178" t="s">
        <v>548</v>
      </c>
      <c r="H1238" s="179">
        <v>218.53</v>
      </c>
      <c r="I1238" s="180"/>
      <c r="L1238" s="175"/>
      <c r="M1238" s="181"/>
      <c r="N1238" s="182"/>
      <c r="O1238" s="182"/>
      <c r="P1238" s="182"/>
      <c r="Q1238" s="182"/>
      <c r="R1238" s="182"/>
      <c r="S1238" s="182"/>
      <c r="T1238" s="183"/>
      <c r="AT1238" s="184" t="s">
        <v>167</v>
      </c>
      <c r="AU1238" s="184" t="s">
        <v>77</v>
      </c>
      <c r="AV1238" s="11" t="s">
        <v>77</v>
      </c>
      <c r="AW1238" s="11" t="s">
        <v>35</v>
      </c>
      <c r="AX1238" s="11" t="s">
        <v>26</v>
      </c>
      <c r="AY1238" s="184" t="s">
        <v>156</v>
      </c>
    </row>
    <row r="1239" spans="2:65" s="1" customFormat="1" ht="28.5" customHeight="1">
      <c r="B1239" s="160"/>
      <c r="C1239" s="161" t="s">
        <v>2048</v>
      </c>
      <c r="D1239" s="161" t="s">
        <v>158</v>
      </c>
      <c r="E1239" s="162" t="s">
        <v>2049</v>
      </c>
      <c r="F1239" s="163" t="s">
        <v>2050</v>
      </c>
      <c r="G1239" s="164" t="s">
        <v>161</v>
      </c>
      <c r="H1239" s="165">
        <v>655.59</v>
      </c>
      <c r="I1239" s="166"/>
      <c r="J1239" s="167">
        <f>ROUND(I1239*H1239,2)</f>
        <v>0</v>
      </c>
      <c r="K1239" s="163" t="s">
        <v>162</v>
      </c>
      <c r="L1239" s="35"/>
      <c r="M1239" s="168" t="s">
        <v>19</v>
      </c>
      <c r="N1239" s="169" t="s">
        <v>42</v>
      </c>
      <c r="O1239" s="36"/>
      <c r="P1239" s="170">
        <f>O1239*H1239</f>
        <v>0</v>
      </c>
      <c r="Q1239" s="170">
        <v>0.00193</v>
      </c>
      <c r="R1239" s="170">
        <f>Q1239*H1239</f>
        <v>1.2652887000000002</v>
      </c>
      <c r="S1239" s="170">
        <v>0</v>
      </c>
      <c r="T1239" s="171">
        <f>S1239*H1239</f>
        <v>0</v>
      </c>
      <c r="AR1239" s="18" t="s">
        <v>255</v>
      </c>
      <c r="AT1239" s="18" t="s">
        <v>158</v>
      </c>
      <c r="AU1239" s="18" t="s">
        <v>77</v>
      </c>
      <c r="AY1239" s="18" t="s">
        <v>156</v>
      </c>
      <c r="BE1239" s="172">
        <f>IF(N1239="základní",J1239,0)</f>
        <v>0</v>
      </c>
      <c r="BF1239" s="172">
        <f>IF(N1239="snížená",J1239,0)</f>
        <v>0</v>
      </c>
      <c r="BG1239" s="172">
        <f>IF(N1239="zákl. přenesená",J1239,0)</f>
        <v>0</v>
      </c>
      <c r="BH1239" s="172">
        <f>IF(N1239="sníž. přenesená",J1239,0)</f>
        <v>0</v>
      </c>
      <c r="BI1239" s="172">
        <f>IF(N1239="nulová",J1239,0)</f>
        <v>0</v>
      </c>
      <c r="BJ1239" s="18" t="s">
        <v>26</v>
      </c>
      <c r="BK1239" s="172">
        <f>ROUND(I1239*H1239,2)</f>
        <v>0</v>
      </c>
      <c r="BL1239" s="18" t="s">
        <v>255</v>
      </c>
      <c r="BM1239" s="18" t="s">
        <v>2051</v>
      </c>
    </row>
    <row r="1240" spans="2:47" s="1" customFormat="1" ht="24">
      <c r="B1240" s="35"/>
      <c r="D1240" s="173" t="s">
        <v>165</v>
      </c>
      <c r="F1240" s="174" t="s">
        <v>2052</v>
      </c>
      <c r="I1240" s="134"/>
      <c r="L1240" s="35"/>
      <c r="M1240" s="64"/>
      <c r="N1240" s="36"/>
      <c r="O1240" s="36"/>
      <c r="P1240" s="36"/>
      <c r="Q1240" s="36"/>
      <c r="R1240" s="36"/>
      <c r="S1240" s="36"/>
      <c r="T1240" s="65"/>
      <c r="AT1240" s="18" t="s">
        <v>165</v>
      </c>
      <c r="AU1240" s="18" t="s">
        <v>77</v>
      </c>
    </row>
    <row r="1241" spans="2:51" s="11" customFormat="1" ht="12">
      <c r="B1241" s="175"/>
      <c r="D1241" s="176" t="s">
        <v>167</v>
      </c>
      <c r="E1241" s="177" t="s">
        <v>19</v>
      </c>
      <c r="F1241" s="178" t="s">
        <v>2053</v>
      </c>
      <c r="H1241" s="179">
        <v>655.59</v>
      </c>
      <c r="I1241" s="180"/>
      <c r="L1241" s="175"/>
      <c r="M1241" s="181"/>
      <c r="N1241" s="182"/>
      <c r="O1241" s="182"/>
      <c r="P1241" s="182"/>
      <c r="Q1241" s="182"/>
      <c r="R1241" s="182"/>
      <c r="S1241" s="182"/>
      <c r="T1241" s="183"/>
      <c r="AT1241" s="184" t="s">
        <v>167</v>
      </c>
      <c r="AU1241" s="184" t="s">
        <v>77</v>
      </c>
      <c r="AV1241" s="11" t="s">
        <v>77</v>
      </c>
      <c r="AW1241" s="11" t="s">
        <v>35</v>
      </c>
      <c r="AX1241" s="11" t="s">
        <v>26</v>
      </c>
      <c r="AY1241" s="184" t="s">
        <v>156</v>
      </c>
    </row>
    <row r="1242" spans="2:65" s="1" customFormat="1" ht="20.25" customHeight="1">
      <c r="B1242" s="160"/>
      <c r="C1242" s="161" t="s">
        <v>2054</v>
      </c>
      <c r="D1242" s="161" t="s">
        <v>158</v>
      </c>
      <c r="E1242" s="162" t="s">
        <v>2055</v>
      </c>
      <c r="F1242" s="163" t="s">
        <v>2056</v>
      </c>
      <c r="G1242" s="164" t="s">
        <v>232</v>
      </c>
      <c r="H1242" s="165">
        <v>9.388</v>
      </c>
      <c r="I1242" s="166"/>
      <c r="J1242" s="167">
        <f>ROUND(I1242*H1242,2)</f>
        <v>0</v>
      </c>
      <c r="K1242" s="163" t="s">
        <v>162</v>
      </c>
      <c r="L1242" s="35"/>
      <c r="M1242" s="168" t="s">
        <v>19</v>
      </c>
      <c r="N1242" s="169" t="s">
        <v>42</v>
      </c>
      <c r="O1242" s="36"/>
      <c r="P1242" s="170">
        <f>O1242*H1242</f>
        <v>0</v>
      </c>
      <c r="Q1242" s="170">
        <v>0</v>
      </c>
      <c r="R1242" s="170">
        <f>Q1242*H1242</f>
        <v>0</v>
      </c>
      <c r="S1242" s="170">
        <v>0</v>
      </c>
      <c r="T1242" s="171">
        <f>S1242*H1242</f>
        <v>0</v>
      </c>
      <c r="AR1242" s="18" t="s">
        <v>255</v>
      </c>
      <c r="AT1242" s="18" t="s">
        <v>158</v>
      </c>
      <c r="AU1242" s="18" t="s">
        <v>77</v>
      </c>
      <c r="AY1242" s="18" t="s">
        <v>156</v>
      </c>
      <c r="BE1242" s="172">
        <f>IF(N1242="základní",J1242,0)</f>
        <v>0</v>
      </c>
      <c r="BF1242" s="172">
        <f>IF(N1242="snížená",J1242,0)</f>
        <v>0</v>
      </c>
      <c r="BG1242" s="172">
        <f>IF(N1242="zákl. přenesená",J1242,0)</f>
        <v>0</v>
      </c>
      <c r="BH1242" s="172">
        <f>IF(N1242="sníž. přenesená",J1242,0)</f>
        <v>0</v>
      </c>
      <c r="BI1242" s="172">
        <f>IF(N1242="nulová",J1242,0)</f>
        <v>0</v>
      </c>
      <c r="BJ1242" s="18" t="s">
        <v>26</v>
      </c>
      <c r="BK1242" s="172">
        <f>ROUND(I1242*H1242,2)</f>
        <v>0</v>
      </c>
      <c r="BL1242" s="18" t="s">
        <v>255</v>
      </c>
      <c r="BM1242" s="18" t="s">
        <v>2057</v>
      </c>
    </row>
    <row r="1243" spans="2:47" s="1" customFormat="1" ht="36">
      <c r="B1243" s="35"/>
      <c r="D1243" s="173" t="s">
        <v>165</v>
      </c>
      <c r="F1243" s="174" t="s">
        <v>2058</v>
      </c>
      <c r="I1243" s="134"/>
      <c r="L1243" s="35"/>
      <c r="M1243" s="64"/>
      <c r="N1243" s="36"/>
      <c r="O1243" s="36"/>
      <c r="P1243" s="36"/>
      <c r="Q1243" s="36"/>
      <c r="R1243" s="36"/>
      <c r="S1243" s="36"/>
      <c r="T1243" s="65"/>
      <c r="AT1243" s="18" t="s">
        <v>165</v>
      </c>
      <c r="AU1243" s="18" t="s">
        <v>77</v>
      </c>
    </row>
    <row r="1244" spans="2:63" s="10" customFormat="1" ht="29.25" customHeight="1">
      <c r="B1244" s="146"/>
      <c r="D1244" s="157" t="s">
        <v>70</v>
      </c>
      <c r="E1244" s="158" t="s">
        <v>2059</v>
      </c>
      <c r="F1244" s="158" t="s">
        <v>2060</v>
      </c>
      <c r="I1244" s="149"/>
      <c r="J1244" s="159">
        <f>BK1244</f>
        <v>0</v>
      </c>
      <c r="L1244" s="146"/>
      <c r="M1244" s="151"/>
      <c r="N1244" s="152"/>
      <c r="O1244" s="152"/>
      <c r="P1244" s="153">
        <f>SUM(P1245:P1270)</f>
        <v>0</v>
      </c>
      <c r="Q1244" s="152"/>
      <c r="R1244" s="153">
        <f>SUM(R1245:R1270)</f>
        <v>3.05674951</v>
      </c>
      <c r="S1244" s="152"/>
      <c r="T1244" s="154">
        <f>SUM(T1245:T1270)</f>
        <v>1.1429500000000001</v>
      </c>
      <c r="AR1244" s="147" t="s">
        <v>77</v>
      </c>
      <c r="AT1244" s="155" t="s">
        <v>70</v>
      </c>
      <c r="AU1244" s="155" t="s">
        <v>26</v>
      </c>
      <c r="AY1244" s="147" t="s">
        <v>156</v>
      </c>
      <c r="BK1244" s="156">
        <f>SUM(BK1245:BK1270)</f>
        <v>0</v>
      </c>
    </row>
    <row r="1245" spans="2:65" s="1" customFormat="1" ht="20.25" customHeight="1">
      <c r="B1245" s="160"/>
      <c r="C1245" s="161" t="s">
        <v>2061</v>
      </c>
      <c r="D1245" s="161" t="s">
        <v>158</v>
      </c>
      <c r="E1245" s="162" t="s">
        <v>2062</v>
      </c>
      <c r="F1245" s="163" t="s">
        <v>2063</v>
      </c>
      <c r="G1245" s="164" t="s">
        <v>161</v>
      </c>
      <c r="H1245" s="165">
        <v>457.18</v>
      </c>
      <c r="I1245" s="166"/>
      <c r="J1245" s="167">
        <f>ROUND(I1245*H1245,2)</f>
        <v>0</v>
      </c>
      <c r="K1245" s="163" t="s">
        <v>19</v>
      </c>
      <c r="L1245" s="35"/>
      <c r="M1245" s="168" t="s">
        <v>19</v>
      </c>
      <c r="N1245" s="169" t="s">
        <v>42</v>
      </c>
      <c r="O1245" s="36"/>
      <c r="P1245" s="170">
        <f>O1245*H1245</f>
        <v>0</v>
      </c>
      <c r="Q1245" s="170">
        <v>0</v>
      </c>
      <c r="R1245" s="170">
        <f>Q1245*H1245</f>
        <v>0</v>
      </c>
      <c r="S1245" s="170">
        <v>0</v>
      </c>
      <c r="T1245" s="171">
        <f>S1245*H1245</f>
        <v>0</v>
      </c>
      <c r="AR1245" s="18" t="s">
        <v>255</v>
      </c>
      <c r="AT1245" s="18" t="s">
        <v>158</v>
      </c>
      <c r="AU1245" s="18" t="s">
        <v>77</v>
      </c>
      <c r="AY1245" s="18" t="s">
        <v>156</v>
      </c>
      <c r="BE1245" s="172">
        <f>IF(N1245="základní",J1245,0)</f>
        <v>0</v>
      </c>
      <c r="BF1245" s="172">
        <f>IF(N1245="snížená",J1245,0)</f>
        <v>0</v>
      </c>
      <c r="BG1245" s="172">
        <f>IF(N1245="zákl. přenesená",J1245,0)</f>
        <v>0</v>
      </c>
      <c r="BH1245" s="172">
        <f>IF(N1245="sníž. přenesená",J1245,0)</f>
        <v>0</v>
      </c>
      <c r="BI1245" s="172">
        <f>IF(N1245="nulová",J1245,0)</f>
        <v>0</v>
      </c>
      <c r="BJ1245" s="18" t="s">
        <v>26</v>
      </c>
      <c r="BK1245" s="172">
        <f>ROUND(I1245*H1245,2)</f>
        <v>0</v>
      </c>
      <c r="BL1245" s="18" t="s">
        <v>255</v>
      </c>
      <c r="BM1245" s="18" t="s">
        <v>2064</v>
      </c>
    </row>
    <row r="1246" spans="2:65" s="1" customFormat="1" ht="20.25" customHeight="1">
      <c r="B1246" s="160"/>
      <c r="C1246" s="161" t="s">
        <v>2065</v>
      </c>
      <c r="D1246" s="161" t="s">
        <v>158</v>
      </c>
      <c r="E1246" s="162" t="s">
        <v>2066</v>
      </c>
      <c r="F1246" s="163" t="s">
        <v>2067</v>
      </c>
      <c r="G1246" s="164" t="s">
        <v>161</v>
      </c>
      <c r="H1246" s="165">
        <v>457.18</v>
      </c>
      <c r="I1246" s="166"/>
      <c r="J1246" s="167">
        <f>ROUND(I1246*H1246,2)</f>
        <v>0</v>
      </c>
      <c r="K1246" s="163" t="s">
        <v>162</v>
      </c>
      <c r="L1246" s="35"/>
      <c r="M1246" s="168" t="s">
        <v>19</v>
      </c>
      <c r="N1246" s="169" t="s">
        <v>42</v>
      </c>
      <c r="O1246" s="36"/>
      <c r="P1246" s="170">
        <f>O1246*H1246</f>
        <v>0</v>
      </c>
      <c r="Q1246" s="170">
        <v>0</v>
      </c>
      <c r="R1246" s="170">
        <f>Q1246*H1246</f>
        <v>0</v>
      </c>
      <c r="S1246" s="170">
        <v>0.0025</v>
      </c>
      <c r="T1246" s="171">
        <f>S1246*H1246</f>
        <v>1.1429500000000001</v>
      </c>
      <c r="AR1246" s="18" t="s">
        <v>255</v>
      </c>
      <c r="AT1246" s="18" t="s">
        <v>158</v>
      </c>
      <c r="AU1246" s="18" t="s">
        <v>77</v>
      </c>
      <c r="AY1246" s="18" t="s">
        <v>156</v>
      </c>
      <c r="BE1246" s="172">
        <f>IF(N1246="základní",J1246,0)</f>
        <v>0</v>
      </c>
      <c r="BF1246" s="172">
        <f>IF(N1246="snížená",J1246,0)</f>
        <v>0</v>
      </c>
      <c r="BG1246" s="172">
        <f>IF(N1246="zákl. přenesená",J1246,0)</f>
        <v>0</v>
      </c>
      <c r="BH1246" s="172">
        <f>IF(N1246="sníž. přenesená",J1246,0)</f>
        <v>0</v>
      </c>
      <c r="BI1246" s="172">
        <f>IF(N1246="nulová",J1246,0)</f>
        <v>0</v>
      </c>
      <c r="BJ1246" s="18" t="s">
        <v>26</v>
      </c>
      <c r="BK1246" s="172">
        <f>ROUND(I1246*H1246,2)</f>
        <v>0</v>
      </c>
      <c r="BL1246" s="18" t="s">
        <v>255</v>
      </c>
      <c r="BM1246" s="18" t="s">
        <v>2068</v>
      </c>
    </row>
    <row r="1247" spans="2:47" s="1" customFormat="1" ht="12">
      <c r="B1247" s="35"/>
      <c r="D1247" s="173" t="s">
        <v>165</v>
      </c>
      <c r="F1247" s="174" t="s">
        <v>2069</v>
      </c>
      <c r="I1247" s="134"/>
      <c r="L1247" s="35"/>
      <c r="M1247" s="64"/>
      <c r="N1247" s="36"/>
      <c r="O1247" s="36"/>
      <c r="P1247" s="36"/>
      <c r="Q1247" s="36"/>
      <c r="R1247" s="36"/>
      <c r="S1247" s="36"/>
      <c r="T1247" s="65"/>
      <c r="AT1247" s="18" t="s">
        <v>165</v>
      </c>
      <c r="AU1247" s="18" t="s">
        <v>77</v>
      </c>
    </row>
    <row r="1248" spans="2:51" s="11" customFormat="1" ht="12">
      <c r="B1248" s="175"/>
      <c r="D1248" s="173" t="s">
        <v>167</v>
      </c>
      <c r="E1248" s="184" t="s">
        <v>19</v>
      </c>
      <c r="F1248" s="185" t="s">
        <v>2070</v>
      </c>
      <c r="H1248" s="186">
        <v>313.91</v>
      </c>
      <c r="I1248" s="180"/>
      <c r="L1248" s="175"/>
      <c r="M1248" s="181"/>
      <c r="N1248" s="182"/>
      <c r="O1248" s="182"/>
      <c r="P1248" s="182"/>
      <c r="Q1248" s="182"/>
      <c r="R1248" s="182"/>
      <c r="S1248" s="182"/>
      <c r="T1248" s="183"/>
      <c r="AT1248" s="184" t="s">
        <v>167</v>
      </c>
      <c r="AU1248" s="184" t="s">
        <v>77</v>
      </c>
      <c r="AV1248" s="11" t="s">
        <v>77</v>
      </c>
      <c r="AW1248" s="11" t="s">
        <v>35</v>
      </c>
      <c r="AX1248" s="11" t="s">
        <v>71</v>
      </c>
      <c r="AY1248" s="184" t="s">
        <v>156</v>
      </c>
    </row>
    <row r="1249" spans="2:51" s="11" customFormat="1" ht="12">
      <c r="B1249" s="175"/>
      <c r="D1249" s="173" t="s">
        <v>167</v>
      </c>
      <c r="E1249" s="184" t="s">
        <v>19</v>
      </c>
      <c r="F1249" s="185" t="s">
        <v>726</v>
      </c>
      <c r="H1249" s="186">
        <v>143.27</v>
      </c>
      <c r="I1249" s="180"/>
      <c r="L1249" s="175"/>
      <c r="M1249" s="181"/>
      <c r="N1249" s="182"/>
      <c r="O1249" s="182"/>
      <c r="P1249" s="182"/>
      <c r="Q1249" s="182"/>
      <c r="R1249" s="182"/>
      <c r="S1249" s="182"/>
      <c r="T1249" s="183"/>
      <c r="AT1249" s="184" t="s">
        <v>167</v>
      </c>
      <c r="AU1249" s="184" t="s">
        <v>77</v>
      </c>
      <c r="AV1249" s="11" t="s">
        <v>77</v>
      </c>
      <c r="AW1249" s="11" t="s">
        <v>35</v>
      </c>
      <c r="AX1249" s="11" t="s">
        <v>71</v>
      </c>
      <c r="AY1249" s="184" t="s">
        <v>156</v>
      </c>
    </row>
    <row r="1250" spans="2:51" s="12" customFormat="1" ht="12">
      <c r="B1250" s="187"/>
      <c r="D1250" s="176" t="s">
        <v>167</v>
      </c>
      <c r="E1250" s="188" t="s">
        <v>19</v>
      </c>
      <c r="F1250" s="189" t="s">
        <v>182</v>
      </c>
      <c r="H1250" s="190">
        <v>457.18</v>
      </c>
      <c r="I1250" s="191"/>
      <c r="L1250" s="187"/>
      <c r="M1250" s="192"/>
      <c r="N1250" s="193"/>
      <c r="O1250" s="193"/>
      <c r="P1250" s="193"/>
      <c r="Q1250" s="193"/>
      <c r="R1250" s="193"/>
      <c r="S1250" s="193"/>
      <c r="T1250" s="194"/>
      <c r="AT1250" s="195" t="s">
        <v>167</v>
      </c>
      <c r="AU1250" s="195" t="s">
        <v>77</v>
      </c>
      <c r="AV1250" s="12" t="s">
        <v>163</v>
      </c>
      <c r="AW1250" s="12" t="s">
        <v>35</v>
      </c>
      <c r="AX1250" s="12" t="s">
        <v>26</v>
      </c>
      <c r="AY1250" s="195" t="s">
        <v>156</v>
      </c>
    </row>
    <row r="1251" spans="2:65" s="1" customFormat="1" ht="20.25" customHeight="1">
      <c r="B1251" s="160"/>
      <c r="C1251" s="161" t="s">
        <v>2071</v>
      </c>
      <c r="D1251" s="161" t="s">
        <v>158</v>
      </c>
      <c r="E1251" s="162" t="s">
        <v>2072</v>
      </c>
      <c r="F1251" s="163" t="s">
        <v>2073</v>
      </c>
      <c r="G1251" s="164" t="s">
        <v>161</v>
      </c>
      <c r="H1251" s="165">
        <v>457.18</v>
      </c>
      <c r="I1251" s="166"/>
      <c r="J1251" s="167">
        <f>ROUND(I1251*H1251,2)</f>
        <v>0</v>
      </c>
      <c r="K1251" s="163" t="s">
        <v>162</v>
      </c>
      <c r="L1251" s="35"/>
      <c r="M1251" s="168" t="s">
        <v>19</v>
      </c>
      <c r="N1251" s="169" t="s">
        <v>42</v>
      </c>
      <c r="O1251" s="36"/>
      <c r="P1251" s="170">
        <f>O1251*H1251</f>
        <v>0</v>
      </c>
      <c r="Q1251" s="170">
        <v>0.00015</v>
      </c>
      <c r="R1251" s="170">
        <f>Q1251*H1251</f>
        <v>0.068577</v>
      </c>
      <c r="S1251" s="170">
        <v>0</v>
      </c>
      <c r="T1251" s="171">
        <f>S1251*H1251</f>
        <v>0</v>
      </c>
      <c r="AR1251" s="18" t="s">
        <v>255</v>
      </c>
      <c r="AT1251" s="18" t="s">
        <v>158</v>
      </c>
      <c r="AU1251" s="18" t="s">
        <v>77</v>
      </c>
      <c r="AY1251" s="18" t="s">
        <v>156</v>
      </c>
      <c r="BE1251" s="172">
        <f>IF(N1251="základní",J1251,0)</f>
        <v>0</v>
      </c>
      <c r="BF1251" s="172">
        <f>IF(N1251="snížená",J1251,0)</f>
        <v>0</v>
      </c>
      <c r="BG1251" s="172">
        <f>IF(N1251="zákl. přenesená",J1251,0)</f>
        <v>0</v>
      </c>
      <c r="BH1251" s="172">
        <f>IF(N1251="sníž. přenesená",J1251,0)</f>
        <v>0</v>
      </c>
      <c r="BI1251" s="172">
        <f>IF(N1251="nulová",J1251,0)</f>
        <v>0</v>
      </c>
      <c r="BJ1251" s="18" t="s">
        <v>26</v>
      </c>
      <c r="BK1251" s="172">
        <f>ROUND(I1251*H1251,2)</f>
        <v>0</v>
      </c>
      <c r="BL1251" s="18" t="s">
        <v>255</v>
      </c>
      <c r="BM1251" s="18" t="s">
        <v>2074</v>
      </c>
    </row>
    <row r="1252" spans="2:47" s="1" customFormat="1" ht="12">
      <c r="B1252" s="35"/>
      <c r="D1252" s="173" t="s">
        <v>165</v>
      </c>
      <c r="F1252" s="174" t="s">
        <v>2075</v>
      </c>
      <c r="I1252" s="134"/>
      <c r="L1252" s="35"/>
      <c r="M1252" s="64"/>
      <c r="N1252" s="36"/>
      <c r="O1252" s="36"/>
      <c r="P1252" s="36"/>
      <c r="Q1252" s="36"/>
      <c r="R1252" s="36"/>
      <c r="S1252" s="36"/>
      <c r="T1252" s="65"/>
      <c r="AT1252" s="18" t="s">
        <v>165</v>
      </c>
      <c r="AU1252" s="18" t="s">
        <v>77</v>
      </c>
    </row>
    <row r="1253" spans="2:51" s="11" customFormat="1" ht="12">
      <c r="B1253" s="175"/>
      <c r="D1253" s="173" t="s">
        <v>167</v>
      </c>
      <c r="E1253" s="184" t="s">
        <v>19</v>
      </c>
      <c r="F1253" s="185" t="s">
        <v>2070</v>
      </c>
      <c r="H1253" s="186">
        <v>313.91</v>
      </c>
      <c r="I1253" s="180"/>
      <c r="L1253" s="175"/>
      <c r="M1253" s="181"/>
      <c r="N1253" s="182"/>
      <c r="O1253" s="182"/>
      <c r="P1253" s="182"/>
      <c r="Q1253" s="182"/>
      <c r="R1253" s="182"/>
      <c r="S1253" s="182"/>
      <c r="T1253" s="183"/>
      <c r="AT1253" s="184" t="s">
        <v>167</v>
      </c>
      <c r="AU1253" s="184" t="s">
        <v>77</v>
      </c>
      <c r="AV1253" s="11" t="s">
        <v>77</v>
      </c>
      <c r="AW1253" s="11" t="s">
        <v>35</v>
      </c>
      <c r="AX1253" s="11" t="s">
        <v>71</v>
      </c>
      <c r="AY1253" s="184" t="s">
        <v>156</v>
      </c>
    </row>
    <row r="1254" spans="2:51" s="11" customFormat="1" ht="12">
      <c r="B1254" s="175"/>
      <c r="D1254" s="173" t="s">
        <v>167</v>
      </c>
      <c r="E1254" s="184" t="s">
        <v>19</v>
      </c>
      <c r="F1254" s="185" t="s">
        <v>726</v>
      </c>
      <c r="H1254" s="186">
        <v>143.27</v>
      </c>
      <c r="I1254" s="180"/>
      <c r="L1254" s="175"/>
      <c r="M1254" s="181"/>
      <c r="N1254" s="182"/>
      <c r="O1254" s="182"/>
      <c r="P1254" s="182"/>
      <c r="Q1254" s="182"/>
      <c r="R1254" s="182"/>
      <c r="S1254" s="182"/>
      <c r="T1254" s="183"/>
      <c r="AT1254" s="184" t="s">
        <v>167</v>
      </c>
      <c r="AU1254" s="184" t="s">
        <v>77</v>
      </c>
      <c r="AV1254" s="11" t="s">
        <v>77</v>
      </c>
      <c r="AW1254" s="11" t="s">
        <v>35</v>
      </c>
      <c r="AX1254" s="11" t="s">
        <v>71</v>
      </c>
      <c r="AY1254" s="184" t="s">
        <v>156</v>
      </c>
    </row>
    <row r="1255" spans="2:51" s="12" customFormat="1" ht="12">
      <c r="B1255" s="187"/>
      <c r="D1255" s="176" t="s">
        <v>167</v>
      </c>
      <c r="E1255" s="188" t="s">
        <v>19</v>
      </c>
      <c r="F1255" s="189" t="s">
        <v>182</v>
      </c>
      <c r="H1255" s="190">
        <v>457.18</v>
      </c>
      <c r="I1255" s="191"/>
      <c r="L1255" s="187"/>
      <c r="M1255" s="192"/>
      <c r="N1255" s="193"/>
      <c r="O1255" s="193"/>
      <c r="P1255" s="193"/>
      <c r="Q1255" s="193"/>
      <c r="R1255" s="193"/>
      <c r="S1255" s="193"/>
      <c r="T1255" s="194"/>
      <c r="AT1255" s="195" t="s">
        <v>167</v>
      </c>
      <c r="AU1255" s="195" t="s">
        <v>77</v>
      </c>
      <c r="AV1255" s="12" t="s">
        <v>163</v>
      </c>
      <c r="AW1255" s="12" t="s">
        <v>35</v>
      </c>
      <c r="AX1255" s="12" t="s">
        <v>26</v>
      </c>
      <c r="AY1255" s="195" t="s">
        <v>156</v>
      </c>
    </row>
    <row r="1256" spans="2:65" s="1" customFormat="1" ht="28.5" customHeight="1">
      <c r="B1256" s="160"/>
      <c r="C1256" s="200" t="s">
        <v>2076</v>
      </c>
      <c r="D1256" s="200" t="s">
        <v>256</v>
      </c>
      <c r="E1256" s="201" t="s">
        <v>2077</v>
      </c>
      <c r="F1256" s="202" t="s">
        <v>2078</v>
      </c>
      <c r="G1256" s="203" t="s">
        <v>161</v>
      </c>
      <c r="H1256" s="204">
        <v>502.898</v>
      </c>
      <c r="I1256" s="205"/>
      <c r="J1256" s="206">
        <f>ROUND(I1256*H1256,2)</f>
        <v>0</v>
      </c>
      <c r="K1256" s="202" t="s">
        <v>162</v>
      </c>
      <c r="L1256" s="207"/>
      <c r="M1256" s="208" t="s">
        <v>19</v>
      </c>
      <c r="N1256" s="209" t="s">
        <v>42</v>
      </c>
      <c r="O1256" s="36"/>
      <c r="P1256" s="170">
        <f>O1256*H1256</f>
        <v>0</v>
      </c>
      <c r="Q1256" s="170">
        <v>0.003395</v>
      </c>
      <c r="R1256" s="170">
        <f>Q1256*H1256</f>
        <v>1.7073387100000001</v>
      </c>
      <c r="S1256" s="170">
        <v>0</v>
      </c>
      <c r="T1256" s="171">
        <f>S1256*H1256</f>
        <v>0</v>
      </c>
      <c r="AR1256" s="18" t="s">
        <v>367</v>
      </c>
      <c r="AT1256" s="18" t="s">
        <v>256</v>
      </c>
      <c r="AU1256" s="18" t="s">
        <v>77</v>
      </c>
      <c r="AY1256" s="18" t="s">
        <v>156</v>
      </c>
      <c r="BE1256" s="172">
        <f>IF(N1256="základní",J1256,0)</f>
        <v>0</v>
      </c>
      <c r="BF1256" s="172">
        <f>IF(N1256="snížená",J1256,0)</f>
        <v>0</v>
      </c>
      <c r="BG1256" s="172">
        <f>IF(N1256="zákl. přenesená",J1256,0)</f>
        <v>0</v>
      </c>
      <c r="BH1256" s="172">
        <f>IF(N1256="sníž. přenesená",J1256,0)</f>
        <v>0</v>
      </c>
      <c r="BI1256" s="172">
        <f>IF(N1256="nulová",J1256,0)</f>
        <v>0</v>
      </c>
      <c r="BJ1256" s="18" t="s">
        <v>26</v>
      </c>
      <c r="BK1256" s="172">
        <f>ROUND(I1256*H1256,2)</f>
        <v>0</v>
      </c>
      <c r="BL1256" s="18" t="s">
        <v>255</v>
      </c>
      <c r="BM1256" s="18" t="s">
        <v>2079</v>
      </c>
    </row>
    <row r="1257" spans="2:47" s="1" customFormat="1" ht="36">
      <c r="B1257" s="35"/>
      <c r="D1257" s="173" t="s">
        <v>165</v>
      </c>
      <c r="F1257" s="174" t="s">
        <v>2080</v>
      </c>
      <c r="I1257" s="134"/>
      <c r="L1257" s="35"/>
      <c r="M1257" s="64"/>
      <c r="N1257" s="36"/>
      <c r="O1257" s="36"/>
      <c r="P1257" s="36"/>
      <c r="Q1257" s="36"/>
      <c r="R1257" s="36"/>
      <c r="S1257" s="36"/>
      <c r="T1257" s="65"/>
      <c r="AT1257" s="18" t="s">
        <v>165</v>
      </c>
      <c r="AU1257" s="18" t="s">
        <v>77</v>
      </c>
    </row>
    <row r="1258" spans="2:47" s="1" customFormat="1" ht="24">
      <c r="B1258" s="35"/>
      <c r="D1258" s="173" t="s">
        <v>379</v>
      </c>
      <c r="F1258" s="210" t="s">
        <v>2081</v>
      </c>
      <c r="I1258" s="134"/>
      <c r="L1258" s="35"/>
      <c r="M1258" s="64"/>
      <c r="N1258" s="36"/>
      <c r="O1258" s="36"/>
      <c r="P1258" s="36"/>
      <c r="Q1258" s="36"/>
      <c r="R1258" s="36"/>
      <c r="S1258" s="36"/>
      <c r="T1258" s="65"/>
      <c r="AT1258" s="18" t="s">
        <v>379</v>
      </c>
      <c r="AU1258" s="18" t="s">
        <v>77</v>
      </c>
    </row>
    <row r="1259" spans="2:51" s="11" customFormat="1" ht="12">
      <c r="B1259" s="175"/>
      <c r="D1259" s="176" t="s">
        <v>167</v>
      </c>
      <c r="E1259" s="177" t="s">
        <v>19</v>
      </c>
      <c r="F1259" s="178" t="s">
        <v>2082</v>
      </c>
      <c r="H1259" s="179">
        <v>502.898</v>
      </c>
      <c r="I1259" s="180"/>
      <c r="L1259" s="175"/>
      <c r="M1259" s="181"/>
      <c r="N1259" s="182"/>
      <c r="O1259" s="182"/>
      <c r="P1259" s="182"/>
      <c r="Q1259" s="182"/>
      <c r="R1259" s="182"/>
      <c r="S1259" s="182"/>
      <c r="T1259" s="183"/>
      <c r="AT1259" s="184" t="s">
        <v>167</v>
      </c>
      <c r="AU1259" s="184" t="s">
        <v>77</v>
      </c>
      <c r="AV1259" s="11" t="s">
        <v>77</v>
      </c>
      <c r="AW1259" s="11" t="s">
        <v>35</v>
      </c>
      <c r="AX1259" s="11" t="s">
        <v>26</v>
      </c>
      <c r="AY1259" s="184" t="s">
        <v>156</v>
      </c>
    </row>
    <row r="1260" spans="2:65" s="1" customFormat="1" ht="20.25" customHeight="1">
      <c r="B1260" s="160"/>
      <c r="C1260" s="161" t="s">
        <v>2083</v>
      </c>
      <c r="D1260" s="161" t="s">
        <v>158</v>
      </c>
      <c r="E1260" s="162" t="s">
        <v>2084</v>
      </c>
      <c r="F1260" s="163" t="s">
        <v>2085</v>
      </c>
      <c r="G1260" s="164" t="s">
        <v>161</v>
      </c>
      <c r="H1260" s="165">
        <v>143.27</v>
      </c>
      <c r="I1260" s="166"/>
      <c r="J1260" s="167">
        <f>ROUND(I1260*H1260,2)</f>
        <v>0</v>
      </c>
      <c r="K1260" s="163" t="s">
        <v>162</v>
      </c>
      <c r="L1260" s="35"/>
      <c r="M1260" s="168" t="s">
        <v>19</v>
      </c>
      <c r="N1260" s="169" t="s">
        <v>42</v>
      </c>
      <c r="O1260" s="36"/>
      <c r="P1260" s="170">
        <f>O1260*H1260</f>
        <v>0</v>
      </c>
      <c r="Q1260" s="170">
        <v>0.00536</v>
      </c>
      <c r="R1260" s="170">
        <f>Q1260*H1260</f>
        <v>0.7679272</v>
      </c>
      <c r="S1260" s="170">
        <v>0</v>
      </c>
      <c r="T1260" s="171">
        <f>S1260*H1260</f>
        <v>0</v>
      </c>
      <c r="AR1260" s="18" t="s">
        <v>255</v>
      </c>
      <c r="AT1260" s="18" t="s">
        <v>158</v>
      </c>
      <c r="AU1260" s="18" t="s">
        <v>77</v>
      </c>
      <c r="AY1260" s="18" t="s">
        <v>156</v>
      </c>
      <c r="BE1260" s="172">
        <f>IF(N1260="základní",J1260,0)</f>
        <v>0</v>
      </c>
      <c r="BF1260" s="172">
        <f>IF(N1260="snížená",J1260,0)</f>
        <v>0</v>
      </c>
      <c r="BG1260" s="172">
        <f>IF(N1260="zákl. přenesená",J1260,0)</f>
        <v>0</v>
      </c>
      <c r="BH1260" s="172">
        <f>IF(N1260="sníž. přenesená",J1260,0)</f>
        <v>0</v>
      </c>
      <c r="BI1260" s="172">
        <f>IF(N1260="nulová",J1260,0)</f>
        <v>0</v>
      </c>
      <c r="BJ1260" s="18" t="s">
        <v>26</v>
      </c>
      <c r="BK1260" s="172">
        <f>ROUND(I1260*H1260,2)</f>
        <v>0</v>
      </c>
      <c r="BL1260" s="18" t="s">
        <v>255</v>
      </c>
      <c r="BM1260" s="18" t="s">
        <v>2086</v>
      </c>
    </row>
    <row r="1261" spans="2:47" s="1" customFormat="1" ht="24">
      <c r="B1261" s="35"/>
      <c r="D1261" s="173" t="s">
        <v>165</v>
      </c>
      <c r="F1261" s="174" t="s">
        <v>2087</v>
      </c>
      <c r="I1261" s="134"/>
      <c r="L1261" s="35"/>
      <c r="M1261" s="64"/>
      <c r="N1261" s="36"/>
      <c r="O1261" s="36"/>
      <c r="P1261" s="36"/>
      <c r="Q1261" s="36"/>
      <c r="R1261" s="36"/>
      <c r="S1261" s="36"/>
      <c r="T1261" s="65"/>
      <c r="AT1261" s="18" t="s">
        <v>165</v>
      </c>
      <c r="AU1261" s="18" t="s">
        <v>77</v>
      </c>
    </row>
    <row r="1262" spans="2:51" s="11" customFormat="1" ht="12">
      <c r="B1262" s="175"/>
      <c r="D1262" s="176" t="s">
        <v>167</v>
      </c>
      <c r="E1262" s="177" t="s">
        <v>19</v>
      </c>
      <c r="F1262" s="178" t="s">
        <v>726</v>
      </c>
      <c r="H1262" s="179">
        <v>143.27</v>
      </c>
      <c r="I1262" s="180"/>
      <c r="L1262" s="175"/>
      <c r="M1262" s="181"/>
      <c r="N1262" s="182"/>
      <c r="O1262" s="182"/>
      <c r="P1262" s="182"/>
      <c r="Q1262" s="182"/>
      <c r="R1262" s="182"/>
      <c r="S1262" s="182"/>
      <c r="T1262" s="183"/>
      <c r="AT1262" s="184" t="s">
        <v>167</v>
      </c>
      <c r="AU1262" s="184" t="s">
        <v>77</v>
      </c>
      <c r="AV1262" s="11" t="s">
        <v>77</v>
      </c>
      <c r="AW1262" s="11" t="s">
        <v>35</v>
      </c>
      <c r="AX1262" s="11" t="s">
        <v>26</v>
      </c>
      <c r="AY1262" s="184" t="s">
        <v>156</v>
      </c>
    </row>
    <row r="1263" spans="2:65" s="1" customFormat="1" ht="28.5" customHeight="1">
      <c r="B1263" s="160"/>
      <c r="C1263" s="161" t="s">
        <v>2088</v>
      </c>
      <c r="D1263" s="161" t="s">
        <v>158</v>
      </c>
      <c r="E1263" s="162" t="s">
        <v>2089</v>
      </c>
      <c r="F1263" s="163" t="s">
        <v>2090</v>
      </c>
      <c r="G1263" s="164" t="s">
        <v>161</v>
      </c>
      <c r="H1263" s="165">
        <v>286.54</v>
      </c>
      <c r="I1263" s="166"/>
      <c r="J1263" s="167">
        <f>ROUND(I1263*H1263,2)</f>
        <v>0</v>
      </c>
      <c r="K1263" s="163" t="s">
        <v>162</v>
      </c>
      <c r="L1263" s="35"/>
      <c r="M1263" s="168" t="s">
        <v>19</v>
      </c>
      <c r="N1263" s="169" t="s">
        <v>42</v>
      </c>
      <c r="O1263" s="36"/>
      <c r="P1263" s="170">
        <f>O1263*H1263</f>
        <v>0</v>
      </c>
      <c r="Q1263" s="170">
        <v>0.00179</v>
      </c>
      <c r="R1263" s="170">
        <f>Q1263*H1263</f>
        <v>0.5129066</v>
      </c>
      <c r="S1263" s="170">
        <v>0</v>
      </c>
      <c r="T1263" s="171">
        <f>S1263*H1263</f>
        <v>0</v>
      </c>
      <c r="AR1263" s="18" t="s">
        <v>255</v>
      </c>
      <c r="AT1263" s="18" t="s">
        <v>158</v>
      </c>
      <c r="AU1263" s="18" t="s">
        <v>77</v>
      </c>
      <c r="AY1263" s="18" t="s">
        <v>156</v>
      </c>
      <c r="BE1263" s="172">
        <f>IF(N1263="základní",J1263,0)</f>
        <v>0</v>
      </c>
      <c r="BF1263" s="172">
        <f>IF(N1263="snížená",J1263,0)</f>
        <v>0</v>
      </c>
      <c r="BG1263" s="172">
        <f>IF(N1263="zákl. přenesená",J1263,0)</f>
        <v>0</v>
      </c>
      <c r="BH1263" s="172">
        <f>IF(N1263="sníž. přenesená",J1263,0)</f>
        <v>0</v>
      </c>
      <c r="BI1263" s="172">
        <f>IF(N1263="nulová",J1263,0)</f>
        <v>0</v>
      </c>
      <c r="BJ1263" s="18" t="s">
        <v>26</v>
      </c>
      <c r="BK1263" s="172">
        <f>ROUND(I1263*H1263,2)</f>
        <v>0</v>
      </c>
      <c r="BL1263" s="18" t="s">
        <v>255</v>
      </c>
      <c r="BM1263" s="18" t="s">
        <v>2091</v>
      </c>
    </row>
    <row r="1264" spans="2:47" s="1" customFormat="1" ht="24">
      <c r="B1264" s="35"/>
      <c r="D1264" s="173" t="s">
        <v>165</v>
      </c>
      <c r="F1264" s="174" t="s">
        <v>2092</v>
      </c>
      <c r="I1264" s="134"/>
      <c r="L1264" s="35"/>
      <c r="M1264" s="64"/>
      <c r="N1264" s="36"/>
      <c r="O1264" s="36"/>
      <c r="P1264" s="36"/>
      <c r="Q1264" s="36"/>
      <c r="R1264" s="36"/>
      <c r="S1264" s="36"/>
      <c r="T1264" s="65"/>
      <c r="AT1264" s="18" t="s">
        <v>165</v>
      </c>
      <c r="AU1264" s="18" t="s">
        <v>77</v>
      </c>
    </row>
    <row r="1265" spans="2:51" s="11" customFormat="1" ht="12">
      <c r="B1265" s="175"/>
      <c r="D1265" s="176" t="s">
        <v>167</v>
      </c>
      <c r="E1265" s="177" t="s">
        <v>19</v>
      </c>
      <c r="F1265" s="178" t="s">
        <v>2093</v>
      </c>
      <c r="H1265" s="179">
        <v>286.54</v>
      </c>
      <c r="I1265" s="180"/>
      <c r="L1265" s="175"/>
      <c r="M1265" s="181"/>
      <c r="N1265" s="182"/>
      <c r="O1265" s="182"/>
      <c r="P1265" s="182"/>
      <c r="Q1265" s="182"/>
      <c r="R1265" s="182"/>
      <c r="S1265" s="182"/>
      <c r="T1265" s="183"/>
      <c r="AT1265" s="184" t="s">
        <v>167</v>
      </c>
      <c r="AU1265" s="184" t="s">
        <v>77</v>
      </c>
      <c r="AV1265" s="11" t="s">
        <v>77</v>
      </c>
      <c r="AW1265" s="11" t="s">
        <v>35</v>
      </c>
      <c r="AX1265" s="11" t="s">
        <v>26</v>
      </c>
      <c r="AY1265" s="184" t="s">
        <v>156</v>
      </c>
    </row>
    <row r="1266" spans="2:65" s="1" customFormat="1" ht="20.25" customHeight="1">
      <c r="B1266" s="160"/>
      <c r="C1266" s="161" t="s">
        <v>2094</v>
      </c>
      <c r="D1266" s="161" t="s">
        <v>158</v>
      </c>
      <c r="E1266" s="162" t="s">
        <v>2095</v>
      </c>
      <c r="F1266" s="163" t="s">
        <v>2096</v>
      </c>
      <c r="G1266" s="164" t="s">
        <v>161</v>
      </c>
      <c r="H1266" s="165">
        <v>143.27</v>
      </c>
      <c r="I1266" s="166"/>
      <c r="J1266" s="167">
        <f>ROUND(I1266*H1266,2)</f>
        <v>0</v>
      </c>
      <c r="K1266" s="163" t="s">
        <v>162</v>
      </c>
      <c r="L1266" s="35"/>
      <c r="M1266" s="168" t="s">
        <v>19</v>
      </c>
      <c r="N1266" s="169" t="s">
        <v>42</v>
      </c>
      <c r="O1266" s="36"/>
      <c r="P1266" s="170">
        <f>O1266*H1266</f>
        <v>0</v>
      </c>
      <c r="Q1266" s="170">
        <v>0</v>
      </c>
      <c r="R1266" s="170">
        <f>Q1266*H1266</f>
        <v>0</v>
      </c>
      <c r="S1266" s="170">
        <v>0</v>
      </c>
      <c r="T1266" s="171">
        <f>S1266*H1266</f>
        <v>0</v>
      </c>
      <c r="AR1266" s="18" t="s">
        <v>255</v>
      </c>
      <c r="AT1266" s="18" t="s">
        <v>158</v>
      </c>
      <c r="AU1266" s="18" t="s">
        <v>77</v>
      </c>
      <c r="AY1266" s="18" t="s">
        <v>156</v>
      </c>
      <c r="BE1266" s="172">
        <f>IF(N1266="základní",J1266,0)</f>
        <v>0</v>
      </c>
      <c r="BF1266" s="172">
        <f>IF(N1266="snížená",J1266,0)</f>
        <v>0</v>
      </c>
      <c r="BG1266" s="172">
        <f>IF(N1266="zákl. přenesená",J1266,0)</f>
        <v>0</v>
      </c>
      <c r="BH1266" s="172">
        <f>IF(N1266="sníž. přenesená",J1266,0)</f>
        <v>0</v>
      </c>
      <c r="BI1266" s="172">
        <f>IF(N1266="nulová",J1266,0)</f>
        <v>0</v>
      </c>
      <c r="BJ1266" s="18" t="s">
        <v>26</v>
      </c>
      <c r="BK1266" s="172">
        <f>ROUND(I1266*H1266,2)</f>
        <v>0</v>
      </c>
      <c r="BL1266" s="18" t="s">
        <v>255</v>
      </c>
      <c r="BM1266" s="18" t="s">
        <v>2097</v>
      </c>
    </row>
    <row r="1267" spans="2:47" s="1" customFormat="1" ht="12">
      <c r="B1267" s="35"/>
      <c r="D1267" s="173" t="s">
        <v>165</v>
      </c>
      <c r="F1267" s="174" t="s">
        <v>2098</v>
      </c>
      <c r="I1267" s="134"/>
      <c r="L1267" s="35"/>
      <c r="M1267" s="64"/>
      <c r="N1267" s="36"/>
      <c r="O1267" s="36"/>
      <c r="P1267" s="36"/>
      <c r="Q1267" s="36"/>
      <c r="R1267" s="36"/>
      <c r="S1267" s="36"/>
      <c r="T1267" s="65"/>
      <c r="AT1267" s="18" t="s">
        <v>165</v>
      </c>
      <c r="AU1267" s="18" t="s">
        <v>77</v>
      </c>
    </row>
    <row r="1268" spans="2:51" s="11" customFormat="1" ht="12">
      <c r="B1268" s="175"/>
      <c r="D1268" s="176" t="s">
        <v>167</v>
      </c>
      <c r="E1268" s="177" t="s">
        <v>19</v>
      </c>
      <c r="F1268" s="178" t="s">
        <v>726</v>
      </c>
      <c r="H1268" s="179">
        <v>143.27</v>
      </c>
      <c r="I1268" s="180"/>
      <c r="L1268" s="175"/>
      <c r="M1268" s="181"/>
      <c r="N1268" s="182"/>
      <c r="O1268" s="182"/>
      <c r="P1268" s="182"/>
      <c r="Q1268" s="182"/>
      <c r="R1268" s="182"/>
      <c r="S1268" s="182"/>
      <c r="T1268" s="183"/>
      <c r="AT1268" s="184" t="s">
        <v>167</v>
      </c>
      <c r="AU1268" s="184" t="s">
        <v>77</v>
      </c>
      <c r="AV1268" s="11" t="s">
        <v>77</v>
      </c>
      <c r="AW1268" s="11" t="s">
        <v>35</v>
      </c>
      <c r="AX1268" s="11" t="s">
        <v>26</v>
      </c>
      <c r="AY1268" s="184" t="s">
        <v>156</v>
      </c>
    </row>
    <row r="1269" spans="2:65" s="1" customFormat="1" ht="20.25" customHeight="1">
      <c r="B1269" s="160"/>
      <c r="C1269" s="161" t="s">
        <v>2099</v>
      </c>
      <c r="D1269" s="161" t="s">
        <v>158</v>
      </c>
      <c r="E1269" s="162" t="s">
        <v>2100</v>
      </c>
      <c r="F1269" s="163" t="s">
        <v>2101</v>
      </c>
      <c r="G1269" s="164" t="s">
        <v>232</v>
      </c>
      <c r="H1269" s="165">
        <v>3.057</v>
      </c>
      <c r="I1269" s="166"/>
      <c r="J1269" s="167">
        <f>ROUND(I1269*H1269,2)</f>
        <v>0</v>
      </c>
      <c r="K1269" s="163" t="s">
        <v>162</v>
      </c>
      <c r="L1269" s="35"/>
      <c r="M1269" s="168" t="s">
        <v>19</v>
      </c>
      <c r="N1269" s="169" t="s">
        <v>42</v>
      </c>
      <c r="O1269" s="36"/>
      <c r="P1269" s="170">
        <f>O1269*H1269</f>
        <v>0</v>
      </c>
      <c r="Q1269" s="170">
        <v>0</v>
      </c>
      <c r="R1269" s="170">
        <f>Q1269*H1269</f>
        <v>0</v>
      </c>
      <c r="S1269" s="170">
        <v>0</v>
      </c>
      <c r="T1269" s="171">
        <f>S1269*H1269</f>
        <v>0</v>
      </c>
      <c r="AR1269" s="18" t="s">
        <v>255</v>
      </c>
      <c r="AT1269" s="18" t="s">
        <v>158</v>
      </c>
      <c r="AU1269" s="18" t="s">
        <v>77</v>
      </c>
      <c r="AY1269" s="18" t="s">
        <v>156</v>
      </c>
      <c r="BE1269" s="172">
        <f>IF(N1269="základní",J1269,0)</f>
        <v>0</v>
      </c>
      <c r="BF1269" s="172">
        <f>IF(N1269="snížená",J1269,0)</f>
        <v>0</v>
      </c>
      <c r="BG1269" s="172">
        <f>IF(N1269="zákl. přenesená",J1269,0)</f>
        <v>0</v>
      </c>
      <c r="BH1269" s="172">
        <f>IF(N1269="sníž. přenesená",J1269,0)</f>
        <v>0</v>
      </c>
      <c r="BI1269" s="172">
        <f>IF(N1269="nulová",J1269,0)</f>
        <v>0</v>
      </c>
      <c r="BJ1269" s="18" t="s">
        <v>26</v>
      </c>
      <c r="BK1269" s="172">
        <f>ROUND(I1269*H1269,2)</f>
        <v>0</v>
      </c>
      <c r="BL1269" s="18" t="s">
        <v>255</v>
      </c>
      <c r="BM1269" s="18" t="s">
        <v>2102</v>
      </c>
    </row>
    <row r="1270" spans="2:47" s="1" customFormat="1" ht="36">
      <c r="B1270" s="35"/>
      <c r="D1270" s="173" t="s">
        <v>165</v>
      </c>
      <c r="F1270" s="174" t="s">
        <v>2103</v>
      </c>
      <c r="I1270" s="134"/>
      <c r="L1270" s="35"/>
      <c r="M1270" s="64"/>
      <c r="N1270" s="36"/>
      <c r="O1270" s="36"/>
      <c r="P1270" s="36"/>
      <c r="Q1270" s="36"/>
      <c r="R1270" s="36"/>
      <c r="S1270" s="36"/>
      <c r="T1270" s="65"/>
      <c r="AT1270" s="18" t="s">
        <v>165</v>
      </c>
      <c r="AU1270" s="18" t="s">
        <v>77</v>
      </c>
    </row>
    <row r="1271" spans="2:63" s="10" customFormat="1" ht="29.25" customHeight="1">
      <c r="B1271" s="146"/>
      <c r="D1271" s="157" t="s">
        <v>70</v>
      </c>
      <c r="E1271" s="158" t="s">
        <v>2104</v>
      </c>
      <c r="F1271" s="158" t="s">
        <v>2105</v>
      </c>
      <c r="I1271" s="149"/>
      <c r="J1271" s="159">
        <f>BK1271</f>
        <v>0</v>
      </c>
      <c r="L1271" s="146"/>
      <c r="M1271" s="151"/>
      <c r="N1271" s="152"/>
      <c r="O1271" s="152"/>
      <c r="P1271" s="153">
        <f>SUM(P1272:P1282)</f>
        <v>0</v>
      </c>
      <c r="Q1271" s="152"/>
      <c r="R1271" s="153">
        <f>SUM(R1272:R1282)</f>
        <v>1.479234</v>
      </c>
      <c r="S1271" s="152"/>
      <c r="T1271" s="154">
        <f>SUM(T1272:T1282)</f>
        <v>0</v>
      </c>
      <c r="AR1271" s="147" t="s">
        <v>77</v>
      </c>
      <c r="AT1271" s="155" t="s">
        <v>70</v>
      </c>
      <c r="AU1271" s="155" t="s">
        <v>26</v>
      </c>
      <c r="AY1271" s="147" t="s">
        <v>156</v>
      </c>
      <c r="BK1271" s="156">
        <f>SUM(BK1272:BK1282)</f>
        <v>0</v>
      </c>
    </row>
    <row r="1272" spans="2:65" s="1" customFormat="1" ht="28.5" customHeight="1">
      <c r="B1272" s="160"/>
      <c r="C1272" s="161" t="s">
        <v>2106</v>
      </c>
      <c r="D1272" s="161" t="s">
        <v>158</v>
      </c>
      <c r="E1272" s="162" t="s">
        <v>2107</v>
      </c>
      <c r="F1272" s="163" t="s">
        <v>2108</v>
      </c>
      <c r="G1272" s="164" t="s">
        <v>161</v>
      </c>
      <c r="H1272" s="165">
        <v>87.736</v>
      </c>
      <c r="I1272" s="166"/>
      <c r="J1272" s="167">
        <f>ROUND(I1272*H1272,2)</f>
        <v>0</v>
      </c>
      <c r="K1272" s="163" t="s">
        <v>162</v>
      </c>
      <c r="L1272" s="35"/>
      <c r="M1272" s="168" t="s">
        <v>19</v>
      </c>
      <c r="N1272" s="169" t="s">
        <v>42</v>
      </c>
      <c r="O1272" s="36"/>
      <c r="P1272" s="170">
        <f>O1272*H1272</f>
        <v>0</v>
      </c>
      <c r="Q1272" s="170">
        <v>0.003</v>
      </c>
      <c r="R1272" s="170">
        <f>Q1272*H1272</f>
        <v>0.263208</v>
      </c>
      <c r="S1272" s="170">
        <v>0</v>
      </c>
      <c r="T1272" s="171">
        <f>S1272*H1272</f>
        <v>0</v>
      </c>
      <c r="AR1272" s="18" t="s">
        <v>255</v>
      </c>
      <c r="AT1272" s="18" t="s">
        <v>158</v>
      </c>
      <c r="AU1272" s="18" t="s">
        <v>77</v>
      </c>
      <c r="AY1272" s="18" t="s">
        <v>156</v>
      </c>
      <c r="BE1272" s="172">
        <f>IF(N1272="základní",J1272,0)</f>
        <v>0</v>
      </c>
      <c r="BF1272" s="172">
        <f>IF(N1272="snížená",J1272,0)</f>
        <v>0</v>
      </c>
      <c r="BG1272" s="172">
        <f>IF(N1272="zákl. přenesená",J1272,0)</f>
        <v>0</v>
      </c>
      <c r="BH1272" s="172">
        <f>IF(N1272="sníž. přenesená",J1272,0)</f>
        <v>0</v>
      </c>
      <c r="BI1272" s="172">
        <f>IF(N1272="nulová",J1272,0)</f>
        <v>0</v>
      </c>
      <c r="BJ1272" s="18" t="s">
        <v>26</v>
      </c>
      <c r="BK1272" s="172">
        <f>ROUND(I1272*H1272,2)</f>
        <v>0</v>
      </c>
      <c r="BL1272" s="18" t="s">
        <v>255</v>
      </c>
      <c r="BM1272" s="18" t="s">
        <v>2109</v>
      </c>
    </row>
    <row r="1273" spans="2:47" s="1" customFormat="1" ht="24">
      <c r="B1273" s="35"/>
      <c r="D1273" s="173" t="s">
        <v>165</v>
      </c>
      <c r="F1273" s="174" t="s">
        <v>2110</v>
      </c>
      <c r="I1273" s="134"/>
      <c r="L1273" s="35"/>
      <c r="M1273" s="64"/>
      <c r="N1273" s="36"/>
      <c r="O1273" s="36"/>
      <c r="P1273" s="36"/>
      <c r="Q1273" s="36"/>
      <c r="R1273" s="36"/>
      <c r="S1273" s="36"/>
      <c r="T1273" s="65"/>
      <c r="AT1273" s="18" t="s">
        <v>165</v>
      </c>
      <c r="AU1273" s="18" t="s">
        <v>77</v>
      </c>
    </row>
    <row r="1274" spans="2:51" s="11" customFormat="1" ht="12">
      <c r="B1274" s="175"/>
      <c r="D1274" s="173" t="s">
        <v>167</v>
      </c>
      <c r="E1274" s="184" t="s">
        <v>19</v>
      </c>
      <c r="F1274" s="185" t="s">
        <v>2111</v>
      </c>
      <c r="H1274" s="186">
        <v>39.218</v>
      </c>
      <c r="I1274" s="180"/>
      <c r="L1274" s="175"/>
      <c r="M1274" s="181"/>
      <c r="N1274" s="182"/>
      <c r="O1274" s="182"/>
      <c r="P1274" s="182"/>
      <c r="Q1274" s="182"/>
      <c r="R1274" s="182"/>
      <c r="S1274" s="182"/>
      <c r="T1274" s="183"/>
      <c r="AT1274" s="184" t="s">
        <v>167</v>
      </c>
      <c r="AU1274" s="184" t="s">
        <v>77</v>
      </c>
      <c r="AV1274" s="11" t="s">
        <v>77</v>
      </c>
      <c r="AW1274" s="11" t="s">
        <v>35</v>
      </c>
      <c r="AX1274" s="11" t="s">
        <v>71</v>
      </c>
      <c r="AY1274" s="184" t="s">
        <v>156</v>
      </c>
    </row>
    <row r="1275" spans="2:51" s="11" customFormat="1" ht="12">
      <c r="B1275" s="175"/>
      <c r="D1275" s="173" t="s">
        <v>167</v>
      </c>
      <c r="E1275" s="184" t="s">
        <v>19</v>
      </c>
      <c r="F1275" s="185" t="s">
        <v>1105</v>
      </c>
      <c r="H1275" s="186">
        <v>39.218</v>
      </c>
      <c r="I1275" s="180"/>
      <c r="L1275" s="175"/>
      <c r="M1275" s="181"/>
      <c r="N1275" s="182"/>
      <c r="O1275" s="182"/>
      <c r="P1275" s="182"/>
      <c r="Q1275" s="182"/>
      <c r="R1275" s="182"/>
      <c r="S1275" s="182"/>
      <c r="T1275" s="183"/>
      <c r="AT1275" s="184" t="s">
        <v>167</v>
      </c>
      <c r="AU1275" s="184" t="s">
        <v>77</v>
      </c>
      <c r="AV1275" s="11" t="s">
        <v>77</v>
      </c>
      <c r="AW1275" s="11" t="s">
        <v>35</v>
      </c>
      <c r="AX1275" s="11" t="s">
        <v>71</v>
      </c>
      <c r="AY1275" s="184" t="s">
        <v>156</v>
      </c>
    </row>
    <row r="1276" spans="2:51" s="11" customFormat="1" ht="12">
      <c r="B1276" s="175"/>
      <c r="D1276" s="173" t="s">
        <v>167</v>
      </c>
      <c r="E1276" s="184" t="s">
        <v>19</v>
      </c>
      <c r="F1276" s="185" t="s">
        <v>1106</v>
      </c>
      <c r="H1276" s="186">
        <v>9.3</v>
      </c>
      <c r="I1276" s="180"/>
      <c r="L1276" s="175"/>
      <c r="M1276" s="181"/>
      <c r="N1276" s="182"/>
      <c r="O1276" s="182"/>
      <c r="P1276" s="182"/>
      <c r="Q1276" s="182"/>
      <c r="R1276" s="182"/>
      <c r="S1276" s="182"/>
      <c r="T1276" s="183"/>
      <c r="AT1276" s="184" t="s">
        <v>167</v>
      </c>
      <c r="AU1276" s="184" t="s">
        <v>77</v>
      </c>
      <c r="AV1276" s="11" t="s">
        <v>77</v>
      </c>
      <c r="AW1276" s="11" t="s">
        <v>35</v>
      </c>
      <c r="AX1276" s="11" t="s">
        <v>71</v>
      </c>
      <c r="AY1276" s="184" t="s">
        <v>156</v>
      </c>
    </row>
    <row r="1277" spans="2:51" s="12" customFormat="1" ht="12">
      <c r="B1277" s="187"/>
      <c r="D1277" s="176" t="s">
        <v>167</v>
      </c>
      <c r="E1277" s="188" t="s">
        <v>19</v>
      </c>
      <c r="F1277" s="189" t="s">
        <v>182</v>
      </c>
      <c r="H1277" s="190">
        <v>87.736</v>
      </c>
      <c r="I1277" s="191"/>
      <c r="L1277" s="187"/>
      <c r="M1277" s="192"/>
      <c r="N1277" s="193"/>
      <c r="O1277" s="193"/>
      <c r="P1277" s="193"/>
      <c r="Q1277" s="193"/>
      <c r="R1277" s="193"/>
      <c r="S1277" s="193"/>
      <c r="T1277" s="194"/>
      <c r="AT1277" s="195" t="s">
        <v>167</v>
      </c>
      <c r="AU1277" s="195" t="s">
        <v>77</v>
      </c>
      <c r="AV1277" s="12" t="s">
        <v>163</v>
      </c>
      <c r="AW1277" s="12" t="s">
        <v>35</v>
      </c>
      <c r="AX1277" s="12" t="s">
        <v>26</v>
      </c>
      <c r="AY1277" s="195" t="s">
        <v>156</v>
      </c>
    </row>
    <row r="1278" spans="2:65" s="1" customFormat="1" ht="20.25" customHeight="1">
      <c r="B1278" s="160"/>
      <c r="C1278" s="200" t="s">
        <v>2112</v>
      </c>
      <c r="D1278" s="200" t="s">
        <v>256</v>
      </c>
      <c r="E1278" s="201" t="s">
        <v>2113</v>
      </c>
      <c r="F1278" s="202" t="s">
        <v>2114</v>
      </c>
      <c r="G1278" s="203" t="s">
        <v>161</v>
      </c>
      <c r="H1278" s="204">
        <v>96.51</v>
      </c>
      <c r="I1278" s="205"/>
      <c r="J1278" s="206">
        <f>ROUND(I1278*H1278,2)</f>
        <v>0</v>
      </c>
      <c r="K1278" s="202" t="s">
        <v>162</v>
      </c>
      <c r="L1278" s="207"/>
      <c r="M1278" s="208" t="s">
        <v>19</v>
      </c>
      <c r="N1278" s="209" t="s">
        <v>42</v>
      </c>
      <c r="O1278" s="36"/>
      <c r="P1278" s="170">
        <f>O1278*H1278</f>
        <v>0</v>
      </c>
      <c r="Q1278" s="170">
        <v>0.0126</v>
      </c>
      <c r="R1278" s="170">
        <f>Q1278*H1278</f>
        <v>1.216026</v>
      </c>
      <c r="S1278" s="170">
        <v>0</v>
      </c>
      <c r="T1278" s="171">
        <f>S1278*H1278</f>
        <v>0</v>
      </c>
      <c r="AR1278" s="18" t="s">
        <v>367</v>
      </c>
      <c r="AT1278" s="18" t="s">
        <v>256</v>
      </c>
      <c r="AU1278" s="18" t="s">
        <v>77</v>
      </c>
      <c r="AY1278" s="18" t="s">
        <v>156</v>
      </c>
      <c r="BE1278" s="172">
        <f>IF(N1278="základní",J1278,0)</f>
        <v>0</v>
      </c>
      <c r="BF1278" s="172">
        <f>IF(N1278="snížená",J1278,0)</f>
        <v>0</v>
      </c>
      <c r="BG1278" s="172">
        <f>IF(N1278="zákl. přenesená",J1278,0)</f>
        <v>0</v>
      </c>
      <c r="BH1278" s="172">
        <f>IF(N1278="sníž. přenesená",J1278,0)</f>
        <v>0</v>
      </c>
      <c r="BI1278" s="172">
        <f>IF(N1278="nulová",J1278,0)</f>
        <v>0</v>
      </c>
      <c r="BJ1278" s="18" t="s">
        <v>26</v>
      </c>
      <c r="BK1278" s="172">
        <f>ROUND(I1278*H1278,2)</f>
        <v>0</v>
      </c>
      <c r="BL1278" s="18" t="s">
        <v>255</v>
      </c>
      <c r="BM1278" s="18" t="s">
        <v>2115</v>
      </c>
    </row>
    <row r="1279" spans="2:47" s="1" customFormat="1" ht="24">
      <c r="B1279" s="35"/>
      <c r="D1279" s="173" t="s">
        <v>165</v>
      </c>
      <c r="F1279" s="174" t="s">
        <v>2116</v>
      </c>
      <c r="I1279" s="134"/>
      <c r="L1279" s="35"/>
      <c r="M1279" s="64"/>
      <c r="N1279" s="36"/>
      <c r="O1279" s="36"/>
      <c r="P1279" s="36"/>
      <c r="Q1279" s="36"/>
      <c r="R1279" s="36"/>
      <c r="S1279" s="36"/>
      <c r="T1279" s="65"/>
      <c r="AT1279" s="18" t="s">
        <v>165</v>
      </c>
      <c r="AU1279" s="18" t="s">
        <v>77</v>
      </c>
    </row>
    <row r="1280" spans="2:51" s="11" customFormat="1" ht="12">
      <c r="B1280" s="175"/>
      <c r="D1280" s="176" t="s">
        <v>167</v>
      </c>
      <c r="E1280" s="177" t="s">
        <v>19</v>
      </c>
      <c r="F1280" s="178" t="s">
        <v>2117</v>
      </c>
      <c r="H1280" s="179">
        <v>96.51</v>
      </c>
      <c r="I1280" s="180"/>
      <c r="L1280" s="175"/>
      <c r="M1280" s="181"/>
      <c r="N1280" s="182"/>
      <c r="O1280" s="182"/>
      <c r="P1280" s="182"/>
      <c r="Q1280" s="182"/>
      <c r="R1280" s="182"/>
      <c r="S1280" s="182"/>
      <c r="T1280" s="183"/>
      <c r="AT1280" s="184" t="s">
        <v>167</v>
      </c>
      <c r="AU1280" s="184" t="s">
        <v>77</v>
      </c>
      <c r="AV1280" s="11" t="s">
        <v>77</v>
      </c>
      <c r="AW1280" s="11" t="s">
        <v>35</v>
      </c>
      <c r="AX1280" s="11" t="s">
        <v>26</v>
      </c>
      <c r="AY1280" s="184" t="s">
        <v>156</v>
      </c>
    </row>
    <row r="1281" spans="2:65" s="1" customFormat="1" ht="20.25" customHeight="1">
      <c r="B1281" s="160"/>
      <c r="C1281" s="161" t="s">
        <v>2118</v>
      </c>
      <c r="D1281" s="161" t="s">
        <v>158</v>
      </c>
      <c r="E1281" s="162" t="s">
        <v>2119</v>
      </c>
      <c r="F1281" s="163" t="s">
        <v>2120</v>
      </c>
      <c r="G1281" s="164" t="s">
        <v>232</v>
      </c>
      <c r="H1281" s="165">
        <v>1.479</v>
      </c>
      <c r="I1281" s="166"/>
      <c r="J1281" s="167">
        <f>ROUND(I1281*H1281,2)</f>
        <v>0</v>
      </c>
      <c r="K1281" s="163" t="s">
        <v>162</v>
      </c>
      <c r="L1281" s="35"/>
      <c r="M1281" s="168" t="s">
        <v>19</v>
      </c>
      <c r="N1281" s="169" t="s">
        <v>42</v>
      </c>
      <c r="O1281" s="36"/>
      <c r="P1281" s="170">
        <f>O1281*H1281</f>
        <v>0</v>
      </c>
      <c r="Q1281" s="170">
        <v>0</v>
      </c>
      <c r="R1281" s="170">
        <f>Q1281*H1281</f>
        <v>0</v>
      </c>
      <c r="S1281" s="170">
        <v>0</v>
      </c>
      <c r="T1281" s="171">
        <f>S1281*H1281</f>
        <v>0</v>
      </c>
      <c r="AR1281" s="18" t="s">
        <v>255</v>
      </c>
      <c r="AT1281" s="18" t="s">
        <v>158</v>
      </c>
      <c r="AU1281" s="18" t="s">
        <v>77</v>
      </c>
      <c r="AY1281" s="18" t="s">
        <v>156</v>
      </c>
      <c r="BE1281" s="172">
        <f>IF(N1281="základní",J1281,0)</f>
        <v>0</v>
      </c>
      <c r="BF1281" s="172">
        <f>IF(N1281="snížená",J1281,0)</f>
        <v>0</v>
      </c>
      <c r="BG1281" s="172">
        <f>IF(N1281="zákl. přenesená",J1281,0)</f>
        <v>0</v>
      </c>
      <c r="BH1281" s="172">
        <f>IF(N1281="sníž. přenesená",J1281,0)</f>
        <v>0</v>
      </c>
      <c r="BI1281" s="172">
        <f>IF(N1281="nulová",J1281,0)</f>
        <v>0</v>
      </c>
      <c r="BJ1281" s="18" t="s">
        <v>26</v>
      </c>
      <c r="BK1281" s="172">
        <f>ROUND(I1281*H1281,2)</f>
        <v>0</v>
      </c>
      <c r="BL1281" s="18" t="s">
        <v>255</v>
      </c>
      <c r="BM1281" s="18" t="s">
        <v>2121</v>
      </c>
    </row>
    <row r="1282" spans="2:47" s="1" customFormat="1" ht="36">
      <c r="B1282" s="35"/>
      <c r="D1282" s="173" t="s">
        <v>165</v>
      </c>
      <c r="F1282" s="174" t="s">
        <v>2122</v>
      </c>
      <c r="I1282" s="134"/>
      <c r="L1282" s="35"/>
      <c r="M1282" s="64"/>
      <c r="N1282" s="36"/>
      <c r="O1282" s="36"/>
      <c r="P1282" s="36"/>
      <c r="Q1282" s="36"/>
      <c r="R1282" s="36"/>
      <c r="S1282" s="36"/>
      <c r="T1282" s="65"/>
      <c r="AT1282" s="18" t="s">
        <v>165</v>
      </c>
      <c r="AU1282" s="18" t="s">
        <v>77</v>
      </c>
    </row>
    <row r="1283" spans="2:63" s="10" customFormat="1" ht="29.25" customHeight="1">
      <c r="B1283" s="146"/>
      <c r="D1283" s="157" t="s">
        <v>70</v>
      </c>
      <c r="E1283" s="158" t="s">
        <v>2123</v>
      </c>
      <c r="F1283" s="158" t="s">
        <v>2124</v>
      </c>
      <c r="I1283" s="149"/>
      <c r="J1283" s="159">
        <f>BK1283</f>
        <v>0</v>
      </c>
      <c r="L1283" s="146"/>
      <c r="M1283" s="151"/>
      <c r="N1283" s="152"/>
      <c r="O1283" s="152"/>
      <c r="P1283" s="153">
        <f>SUM(P1284:P1288)</f>
        <v>0</v>
      </c>
      <c r="Q1283" s="152"/>
      <c r="R1283" s="153">
        <f>SUM(R1284:R1288)</f>
        <v>0.134</v>
      </c>
      <c r="S1283" s="152"/>
      <c r="T1283" s="154">
        <f>SUM(T1284:T1288)</f>
        <v>0</v>
      </c>
      <c r="AR1283" s="147" t="s">
        <v>77</v>
      </c>
      <c r="AT1283" s="155" t="s">
        <v>70</v>
      </c>
      <c r="AU1283" s="155" t="s">
        <v>26</v>
      </c>
      <c r="AY1283" s="147" t="s">
        <v>156</v>
      </c>
      <c r="BK1283" s="156">
        <f>SUM(BK1284:BK1288)</f>
        <v>0</v>
      </c>
    </row>
    <row r="1284" spans="2:65" s="1" customFormat="1" ht="20.25" customHeight="1">
      <c r="B1284" s="160"/>
      <c r="C1284" s="161" t="s">
        <v>2125</v>
      </c>
      <c r="D1284" s="161" t="s">
        <v>158</v>
      </c>
      <c r="E1284" s="162" t="s">
        <v>2126</v>
      </c>
      <c r="F1284" s="163" t="s">
        <v>2127</v>
      </c>
      <c r="G1284" s="164" t="s">
        <v>161</v>
      </c>
      <c r="H1284" s="165">
        <v>4</v>
      </c>
      <c r="I1284" s="166"/>
      <c r="J1284" s="167">
        <f>ROUND(I1284*H1284,2)</f>
        <v>0</v>
      </c>
      <c r="K1284" s="163" t="s">
        <v>162</v>
      </c>
      <c r="L1284" s="35"/>
      <c r="M1284" s="168" t="s">
        <v>19</v>
      </c>
      <c r="N1284" s="169" t="s">
        <v>42</v>
      </c>
      <c r="O1284" s="36"/>
      <c r="P1284" s="170">
        <f>O1284*H1284</f>
        <v>0</v>
      </c>
      <c r="Q1284" s="170">
        <v>0.0335</v>
      </c>
      <c r="R1284" s="170">
        <f>Q1284*H1284</f>
        <v>0.134</v>
      </c>
      <c r="S1284" s="170">
        <v>0</v>
      </c>
      <c r="T1284" s="171">
        <f>S1284*H1284</f>
        <v>0</v>
      </c>
      <c r="AR1284" s="18" t="s">
        <v>255</v>
      </c>
      <c r="AT1284" s="18" t="s">
        <v>158</v>
      </c>
      <c r="AU1284" s="18" t="s">
        <v>77</v>
      </c>
      <c r="AY1284" s="18" t="s">
        <v>156</v>
      </c>
      <c r="BE1284" s="172">
        <f>IF(N1284="základní",J1284,0)</f>
        <v>0</v>
      </c>
      <c r="BF1284" s="172">
        <f>IF(N1284="snížená",J1284,0)</f>
        <v>0</v>
      </c>
      <c r="BG1284" s="172">
        <f>IF(N1284="zákl. přenesená",J1284,0)</f>
        <v>0</v>
      </c>
      <c r="BH1284" s="172">
        <f>IF(N1284="sníž. přenesená",J1284,0)</f>
        <v>0</v>
      </c>
      <c r="BI1284" s="172">
        <f>IF(N1284="nulová",J1284,0)</f>
        <v>0</v>
      </c>
      <c r="BJ1284" s="18" t="s">
        <v>26</v>
      </c>
      <c r="BK1284" s="172">
        <f>ROUND(I1284*H1284,2)</f>
        <v>0</v>
      </c>
      <c r="BL1284" s="18" t="s">
        <v>255</v>
      </c>
      <c r="BM1284" s="18" t="s">
        <v>2128</v>
      </c>
    </row>
    <row r="1285" spans="2:47" s="1" customFormat="1" ht="36">
      <c r="B1285" s="35"/>
      <c r="D1285" s="173" t="s">
        <v>165</v>
      </c>
      <c r="F1285" s="174" t="s">
        <v>2129</v>
      </c>
      <c r="I1285" s="134"/>
      <c r="L1285" s="35"/>
      <c r="M1285" s="64"/>
      <c r="N1285" s="36"/>
      <c r="O1285" s="36"/>
      <c r="P1285" s="36"/>
      <c r="Q1285" s="36"/>
      <c r="R1285" s="36"/>
      <c r="S1285" s="36"/>
      <c r="T1285" s="65"/>
      <c r="AT1285" s="18" t="s">
        <v>165</v>
      </c>
      <c r="AU1285" s="18" t="s">
        <v>77</v>
      </c>
    </row>
    <row r="1286" spans="2:51" s="11" customFormat="1" ht="12">
      <c r="B1286" s="175"/>
      <c r="D1286" s="176" t="s">
        <v>167</v>
      </c>
      <c r="E1286" s="177" t="s">
        <v>19</v>
      </c>
      <c r="F1286" s="178" t="s">
        <v>2130</v>
      </c>
      <c r="H1286" s="179">
        <v>4</v>
      </c>
      <c r="I1286" s="180"/>
      <c r="L1286" s="175"/>
      <c r="M1286" s="181"/>
      <c r="N1286" s="182"/>
      <c r="O1286" s="182"/>
      <c r="P1286" s="182"/>
      <c r="Q1286" s="182"/>
      <c r="R1286" s="182"/>
      <c r="S1286" s="182"/>
      <c r="T1286" s="183"/>
      <c r="AT1286" s="184" t="s">
        <v>167</v>
      </c>
      <c r="AU1286" s="184" t="s">
        <v>77</v>
      </c>
      <c r="AV1286" s="11" t="s">
        <v>77</v>
      </c>
      <c r="AW1286" s="11" t="s">
        <v>35</v>
      </c>
      <c r="AX1286" s="11" t="s">
        <v>26</v>
      </c>
      <c r="AY1286" s="184" t="s">
        <v>156</v>
      </c>
    </row>
    <row r="1287" spans="2:65" s="1" customFormat="1" ht="20.25" customHeight="1">
      <c r="B1287" s="160"/>
      <c r="C1287" s="161" t="s">
        <v>2131</v>
      </c>
      <c r="D1287" s="161" t="s">
        <v>158</v>
      </c>
      <c r="E1287" s="162" t="s">
        <v>2132</v>
      </c>
      <c r="F1287" s="163" t="s">
        <v>2133</v>
      </c>
      <c r="G1287" s="164" t="s">
        <v>232</v>
      </c>
      <c r="H1287" s="165">
        <v>0.134</v>
      </c>
      <c r="I1287" s="166"/>
      <c r="J1287" s="167">
        <f>ROUND(I1287*H1287,2)</f>
        <v>0</v>
      </c>
      <c r="K1287" s="163" t="s">
        <v>162</v>
      </c>
      <c r="L1287" s="35"/>
      <c r="M1287" s="168" t="s">
        <v>19</v>
      </c>
      <c r="N1287" s="169" t="s">
        <v>42</v>
      </c>
      <c r="O1287" s="36"/>
      <c r="P1287" s="170">
        <f>O1287*H1287</f>
        <v>0</v>
      </c>
      <c r="Q1287" s="170">
        <v>0</v>
      </c>
      <c r="R1287" s="170">
        <f>Q1287*H1287</f>
        <v>0</v>
      </c>
      <c r="S1287" s="170">
        <v>0</v>
      </c>
      <c r="T1287" s="171">
        <f>S1287*H1287</f>
        <v>0</v>
      </c>
      <c r="AR1287" s="18" t="s">
        <v>255</v>
      </c>
      <c r="AT1287" s="18" t="s">
        <v>158</v>
      </c>
      <c r="AU1287" s="18" t="s">
        <v>77</v>
      </c>
      <c r="AY1287" s="18" t="s">
        <v>156</v>
      </c>
      <c r="BE1287" s="172">
        <f>IF(N1287="základní",J1287,0)</f>
        <v>0</v>
      </c>
      <c r="BF1287" s="172">
        <f>IF(N1287="snížená",J1287,0)</f>
        <v>0</v>
      </c>
      <c r="BG1287" s="172">
        <f>IF(N1287="zákl. přenesená",J1287,0)</f>
        <v>0</v>
      </c>
      <c r="BH1287" s="172">
        <f>IF(N1287="sníž. přenesená",J1287,0)</f>
        <v>0</v>
      </c>
      <c r="BI1287" s="172">
        <f>IF(N1287="nulová",J1287,0)</f>
        <v>0</v>
      </c>
      <c r="BJ1287" s="18" t="s">
        <v>26</v>
      </c>
      <c r="BK1287" s="172">
        <f>ROUND(I1287*H1287,2)</f>
        <v>0</v>
      </c>
      <c r="BL1287" s="18" t="s">
        <v>255</v>
      </c>
      <c r="BM1287" s="18" t="s">
        <v>2134</v>
      </c>
    </row>
    <row r="1288" spans="2:47" s="1" customFormat="1" ht="36">
      <c r="B1288" s="35"/>
      <c r="D1288" s="173" t="s">
        <v>165</v>
      </c>
      <c r="F1288" s="174" t="s">
        <v>2135</v>
      </c>
      <c r="I1288" s="134"/>
      <c r="L1288" s="35"/>
      <c r="M1288" s="64"/>
      <c r="N1288" s="36"/>
      <c r="O1288" s="36"/>
      <c r="P1288" s="36"/>
      <c r="Q1288" s="36"/>
      <c r="R1288" s="36"/>
      <c r="S1288" s="36"/>
      <c r="T1288" s="65"/>
      <c r="AT1288" s="18" t="s">
        <v>165</v>
      </c>
      <c r="AU1288" s="18" t="s">
        <v>77</v>
      </c>
    </row>
    <row r="1289" spans="2:63" s="10" customFormat="1" ht="29.25" customHeight="1">
      <c r="B1289" s="146"/>
      <c r="D1289" s="157" t="s">
        <v>70</v>
      </c>
      <c r="E1289" s="158" t="s">
        <v>2136</v>
      </c>
      <c r="F1289" s="158" t="s">
        <v>2137</v>
      </c>
      <c r="I1289" s="149"/>
      <c r="J1289" s="159">
        <f>BK1289</f>
        <v>0</v>
      </c>
      <c r="L1289" s="146"/>
      <c r="M1289" s="151"/>
      <c r="N1289" s="152"/>
      <c r="O1289" s="152"/>
      <c r="P1289" s="153">
        <f>SUM(P1290:P1299)</f>
        <v>0</v>
      </c>
      <c r="Q1289" s="152"/>
      <c r="R1289" s="153">
        <f>SUM(R1290:R1299)</f>
        <v>0.09974150000000001</v>
      </c>
      <c r="S1289" s="152"/>
      <c r="T1289" s="154">
        <f>SUM(T1290:T1299)</f>
        <v>0</v>
      </c>
      <c r="AR1289" s="147" t="s">
        <v>77</v>
      </c>
      <c r="AT1289" s="155" t="s">
        <v>70</v>
      </c>
      <c r="AU1289" s="155" t="s">
        <v>26</v>
      </c>
      <c r="AY1289" s="147" t="s">
        <v>156</v>
      </c>
      <c r="BK1289" s="156">
        <f>SUM(BK1290:BK1299)</f>
        <v>0</v>
      </c>
    </row>
    <row r="1290" spans="2:65" s="1" customFormat="1" ht="28.5" customHeight="1">
      <c r="B1290" s="160"/>
      <c r="C1290" s="161" t="s">
        <v>2138</v>
      </c>
      <c r="D1290" s="161" t="s">
        <v>158</v>
      </c>
      <c r="E1290" s="162" t="s">
        <v>2139</v>
      </c>
      <c r="F1290" s="163" t="s">
        <v>2140</v>
      </c>
      <c r="G1290" s="164" t="s">
        <v>161</v>
      </c>
      <c r="H1290" s="165">
        <v>46.475</v>
      </c>
      <c r="I1290" s="166"/>
      <c r="J1290" s="167">
        <f>ROUND(I1290*H1290,2)</f>
        <v>0</v>
      </c>
      <c r="K1290" s="163" t="s">
        <v>162</v>
      </c>
      <c r="L1290" s="35"/>
      <c r="M1290" s="168" t="s">
        <v>19</v>
      </c>
      <c r="N1290" s="169" t="s">
        <v>42</v>
      </c>
      <c r="O1290" s="36"/>
      <c r="P1290" s="170">
        <f>O1290*H1290</f>
        <v>0</v>
      </c>
      <c r="Q1290" s="170">
        <v>0.00066</v>
      </c>
      <c r="R1290" s="170">
        <f>Q1290*H1290</f>
        <v>0.0306735</v>
      </c>
      <c r="S1290" s="170">
        <v>0</v>
      </c>
      <c r="T1290" s="171">
        <f>S1290*H1290</f>
        <v>0</v>
      </c>
      <c r="AR1290" s="18" t="s">
        <v>255</v>
      </c>
      <c r="AT1290" s="18" t="s">
        <v>158</v>
      </c>
      <c r="AU1290" s="18" t="s">
        <v>77</v>
      </c>
      <c r="AY1290" s="18" t="s">
        <v>156</v>
      </c>
      <c r="BE1290" s="172">
        <f>IF(N1290="základní",J1290,0)</f>
        <v>0</v>
      </c>
      <c r="BF1290" s="172">
        <f>IF(N1290="snížená",J1290,0)</f>
        <v>0</v>
      </c>
      <c r="BG1290" s="172">
        <f>IF(N1290="zákl. přenesená",J1290,0)</f>
        <v>0</v>
      </c>
      <c r="BH1290" s="172">
        <f>IF(N1290="sníž. přenesená",J1290,0)</f>
        <v>0</v>
      </c>
      <c r="BI1290" s="172">
        <f>IF(N1290="nulová",J1290,0)</f>
        <v>0</v>
      </c>
      <c r="BJ1290" s="18" t="s">
        <v>26</v>
      </c>
      <c r="BK1290" s="172">
        <f>ROUND(I1290*H1290,2)</f>
        <v>0</v>
      </c>
      <c r="BL1290" s="18" t="s">
        <v>255</v>
      </c>
      <c r="BM1290" s="18" t="s">
        <v>2141</v>
      </c>
    </row>
    <row r="1291" spans="2:47" s="1" customFormat="1" ht="36">
      <c r="B1291" s="35"/>
      <c r="D1291" s="173" t="s">
        <v>165</v>
      </c>
      <c r="F1291" s="174" t="s">
        <v>2142</v>
      </c>
      <c r="I1291" s="134"/>
      <c r="L1291" s="35"/>
      <c r="M1291" s="64"/>
      <c r="N1291" s="36"/>
      <c r="O1291" s="36"/>
      <c r="P1291" s="36"/>
      <c r="Q1291" s="36"/>
      <c r="R1291" s="36"/>
      <c r="S1291" s="36"/>
      <c r="T1291" s="65"/>
      <c r="AT1291" s="18" t="s">
        <v>165</v>
      </c>
      <c r="AU1291" s="18" t="s">
        <v>77</v>
      </c>
    </row>
    <row r="1292" spans="2:51" s="11" customFormat="1" ht="24">
      <c r="B1292" s="175"/>
      <c r="D1292" s="176" t="s">
        <v>167</v>
      </c>
      <c r="E1292" s="177" t="s">
        <v>19</v>
      </c>
      <c r="F1292" s="178" t="s">
        <v>2143</v>
      </c>
      <c r="H1292" s="179">
        <v>46.475</v>
      </c>
      <c r="I1292" s="180"/>
      <c r="L1292" s="175"/>
      <c r="M1292" s="181"/>
      <c r="N1292" s="182"/>
      <c r="O1292" s="182"/>
      <c r="P1292" s="182"/>
      <c r="Q1292" s="182"/>
      <c r="R1292" s="182"/>
      <c r="S1292" s="182"/>
      <c r="T1292" s="183"/>
      <c r="AT1292" s="184" t="s">
        <v>167</v>
      </c>
      <c r="AU1292" s="184" t="s">
        <v>77</v>
      </c>
      <c r="AV1292" s="11" t="s">
        <v>77</v>
      </c>
      <c r="AW1292" s="11" t="s">
        <v>35</v>
      </c>
      <c r="AX1292" s="11" t="s">
        <v>26</v>
      </c>
      <c r="AY1292" s="184" t="s">
        <v>156</v>
      </c>
    </row>
    <row r="1293" spans="2:65" s="1" customFormat="1" ht="20.25" customHeight="1">
      <c r="B1293" s="160"/>
      <c r="C1293" s="161" t="s">
        <v>2144</v>
      </c>
      <c r="D1293" s="161" t="s">
        <v>158</v>
      </c>
      <c r="E1293" s="162" t="s">
        <v>2145</v>
      </c>
      <c r="F1293" s="163" t="s">
        <v>2146</v>
      </c>
      <c r="G1293" s="164" t="s">
        <v>161</v>
      </c>
      <c r="H1293" s="165">
        <v>172.67</v>
      </c>
      <c r="I1293" s="166"/>
      <c r="J1293" s="167">
        <f>ROUND(I1293*H1293,2)</f>
        <v>0</v>
      </c>
      <c r="K1293" s="163" t="s">
        <v>19</v>
      </c>
      <c r="L1293" s="35"/>
      <c r="M1293" s="168" t="s">
        <v>19</v>
      </c>
      <c r="N1293" s="169" t="s">
        <v>42</v>
      </c>
      <c r="O1293" s="36"/>
      <c r="P1293" s="170">
        <f>O1293*H1293</f>
        <v>0</v>
      </c>
      <c r="Q1293" s="170">
        <v>0.0004</v>
      </c>
      <c r="R1293" s="170">
        <f>Q1293*H1293</f>
        <v>0.069068</v>
      </c>
      <c r="S1293" s="170">
        <v>0</v>
      </c>
      <c r="T1293" s="171">
        <f>S1293*H1293</f>
        <v>0</v>
      </c>
      <c r="AR1293" s="18" t="s">
        <v>255</v>
      </c>
      <c r="AT1293" s="18" t="s">
        <v>158</v>
      </c>
      <c r="AU1293" s="18" t="s">
        <v>77</v>
      </c>
      <c r="AY1293" s="18" t="s">
        <v>156</v>
      </c>
      <c r="BE1293" s="172">
        <f>IF(N1293="základní",J1293,0)</f>
        <v>0</v>
      </c>
      <c r="BF1293" s="172">
        <f>IF(N1293="snížená",J1293,0)</f>
        <v>0</v>
      </c>
      <c r="BG1293" s="172">
        <f>IF(N1293="zákl. přenesená",J1293,0)</f>
        <v>0</v>
      </c>
      <c r="BH1293" s="172">
        <f>IF(N1293="sníž. přenesená",J1293,0)</f>
        <v>0</v>
      </c>
      <c r="BI1293" s="172">
        <f>IF(N1293="nulová",J1293,0)</f>
        <v>0</v>
      </c>
      <c r="BJ1293" s="18" t="s">
        <v>26</v>
      </c>
      <c r="BK1293" s="172">
        <f>ROUND(I1293*H1293,2)</f>
        <v>0</v>
      </c>
      <c r="BL1293" s="18" t="s">
        <v>255</v>
      </c>
      <c r="BM1293" s="18" t="s">
        <v>2147</v>
      </c>
    </row>
    <row r="1294" spans="2:47" s="1" customFormat="1" ht="24">
      <c r="B1294" s="35"/>
      <c r="D1294" s="173" t="s">
        <v>165</v>
      </c>
      <c r="F1294" s="174" t="s">
        <v>2148</v>
      </c>
      <c r="I1294" s="134"/>
      <c r="L1294" s="35"/>
      <c r="M1294" s="64"/>
      <c r="N1294" s="36"/>
      <c r="O1294" s="36"/>
      <c r="P1294" s="36"/>
      <c r="Q1294" s="36"/>
      <c r="R1294" s="36"/>
      <c r="S1294" s="36"/>
      <c r="T1294" s="65"/>
      <c r="AT1294" s="18" t="s">
        <v>165</v>
      </c>
      <c r="AU1294" s="18" t="s">
        <v>77</v>
      </c>
    </row>
    <row r="1295" spans="2:51" s="11" customFormat="1" ht="24">
      <c r="B1295" s="175"/>
      <c r="D1295" s="173" t="s">
        <v>167</v>
      </c>
      <c r="E1295" s="184" t="s">
        <v>19</v>
      </c>
      <c r="F1295" s="185" t="s">
        <v>2149</v>
      </c>
      <c r="H1295" s="186">
        <v>30.495</v>
      </c>
      <c r="I1295" s="180"/>
      <c r="L1295" s="175"/>
      <c r="M1295" s="181"/>
      <c r="N1295" s="182"/>
      <c r="O1295" s="182"/>
      <c r="P1295" s="182"/>
      <c r="Q1295" s="182"/>
      <c r="R1295" s="182"/>
      <c r="S1295" s="182"/>
      <c r="T1295" s="183"/>
      <c r="AT1295" s="184" t="s">
        <v>167</v>
      </c>
      <c r="AU1295" s="184" t="s">
        <v>77</v>
      </c>
      <c r="AV1295" s="11" t="s">
        <v>77</v>
      </c>
      <c r="AW1295" s="11" t="s">
        <v>35</v>
      </c>
      <c r="AX1295" s="11" t="s">
        <v>71</v>
      </c>
      <c r="AY1295" s="184" t="s">
        <v>156</v>
      </c>
    </row>
    <row r="1296" spans="2:51" s="11" customFormat="1" ht="12">
      <c r="B1296" s="175"/>
      <c r="D1296" s="173" t="s">
        <v>167</v>
      </c>
      <c r="E1296" s="184" t="s">
        <v>19</v>
      </c>
      <c r="F1296" s="185" t="s">
        <v>2150</v>
      </c>
      <c r="H1296" s="186">
        <v>51.3</v>
      </c>
      <c r="I1296" s="180"/>
      <c r="L1296" s="175"/>
      <c r="M1296" s="181"/>
      <c r="N1296" s="182"/>
      <c r="O1296" s="182"/>
      <c r="P1296" s="182"/>
      <c r="Q1296" s="182"/>
      <c r="R1296" s="182"/>
      <c r="S1296" s="182"/>
      <c r="T1296" s="183"/>
      <c r="AT1296" s="184" t="s">
        <v>167</v>
      </c>
      <c r="AU1296" s="184" t="s">
        <v>77</v>
      </c>
      <c r="AV1296" s="11" t="s">
        <v>77</v>
      </c>
      <c r="AW1296" s="11" t="s">
        <v>35</v>
      </c>
      <c r="AX1296" s="11" t="s">
        <v>71</v>
      </c>
      <c r="AY1296" s="184" t="s">
        <v>156</v>
      </c>
    </row>
    <row r="1297" spans="2:51" s="11" customFormat="1" ht="12">
      <c r="B1297" s="175"/>
      <c r="D1297" s="173" t="s">
        <v>167</v>
      </c>
      <c r="E1297" s="184" t="s">
        <v>19</v>
      </c>
      <c r="F1297" s="185" t="s">
        <v>2151</v>
      </c>
      <c r="H1297" s="186">
        <v>45.6</v>
      </c>
      <c r="I1297" s="180"/>
      <c r="L1297" s="175"/>
      <c r="M1297" s="181"/>
      <c r="N1297" s="182"/>
      <c r="O1297" s="182"/>
      <c r="P1297" s="182"/>
      <c r="Q1297" s="182"/>
      <c r="R1297" s="182"/>
      <c r="S1297" s="182"/>
      <c r="T1297" s="183"/>
      <c r="AT1297" s="184" t="s">
        <v>167</v>
      </c>
      <c r="AU1297" s="184" t="s">
        <v>77</v>
      </c>
      <c r="AV1297" s="11" t="s">
        <v>77</v>
      </c>
      <c r="AW1297" s="11" t="s">
        <v>35</v>
      </c>
      <c r="AX1297" s="11" t="s">
        <v>71</v>
      </c>
      <c r="AY1297" s="184" t="s">
        <v>156</v>
      </c>
    </row>
    <row r="1298" spans="2:51" s="11" customFormat="1" ht="12">
      <c r="B1298" s="175"/>
      <c r="D1298" s="173" t="s">
        <v>167</v>
      </c>
      <c r="E1298" s="184" t="s">
        <v>19</v>
      </c>
      <c r="F1298" s="185" t="s">
        <v>2152</v>
      </c>
      <c r="H1298" s="186">
        <v>45.275</v>
      </c>
      <c r="I1298" s="180"/>
      <c r="L1298" s="175"/>
      <c r="M1298" s="181"/>
      <c r="N1298" s="182"/>
      <c r="O1298" s="182"/>
      <c r="P1298" s="182"/>
      <c r="Q1298" s="182"/>
      <c r="R1298" s="182"/>
      <c r="S1298" s="182"/>
      <c r="T1298" s="183"/>
      <c r="AT1298" s="184" t="s">
        <v>167</v>
      </c>
      <c r="AU1298" s="184" t="s">
        <v>77</v>
      </c>
      <c r="AV1298" s="11" t="s">
        <v>77</v>
      </c>
      <c r="AW1298" s="11" t="s">
        <v>35</v>
      </c>
      <c r="AX1298" s="11" t="s">
        <v>71</v>
      </c>
      <c r="AY1298" s="184" t="s">
        <v>156</v>
      </c>
    </row>
    <row r="1299" spans="2:51" s="12" customFormat="1" ht="12">
      <c r="B1299" s="187"/>
      <c r="D1299" s="173" t="s">
        <v>167</v>
      </c>
      <c r="E1299" s="197" t="s">
        <v>19</v>
      </c>
      <c r="F1299" s="198" t="s">
        <v>182</v>
      </c>
      <c r="H1299" s="199">
        <v>172.67</v>
      </c>
      <c r="I1299" s="191"/>
      <c r="L1299" s="187"/>
      <c r="M1299" s="192"/>
      <c r="N1299" s="193"/>
      <c r="O1299" s="193"/>
      <c r="P1299" s="193"/>
      <c r="Q1299" s="193"/>
      <c r="R1299" s="193"/>
      <c r="S1299" s="193"/>
      <c r="T1299" s="194"/>
      <c r="AT1299" s="195" t="s">
        <v>167</v>
      </c>
      <c r="AU1299" s="195" t="s">
        <v>77</v>
      </c>
      <c r="AV1299" s="12" t="s">
        <v>163</v>
      </c>
      <c r="AW1299" s="12" t="s">
        <v>35</v>
      </c>
      <c r="AX1299" s="12" t="s">
        <v>26</v>
      </c>
      <c r="AY1299" s="195" t="s">
        <v>156</v>
      </c>
    </row>
    <row r="1300" spans="2:63" s="10" customFormat="1" ht="29.25" customHeight="1">
      <c r="B1300" s="146"/>
      <c r="D1300" s="157" t="s">
        <v>70</v>
      </c>
      <c r="E1300" s="158" t="s">
        <v>2153</v>
      </c>
      <c r="F1300" s="158" t="s">
        <v>2154</v>
      </c>
      <c r="I1300" s="149"/>
      <c r="J1300" s="159">
        <f>BK1300</f>
        <v>0</v>
      </c>
      <c r="L1300" s="146"/>
      <c r="M1300" s="151"/>
      <c r="N1300" s="152"/>
      <c r="O1300" s="152"/>
      <c r="P1300" s="153">
        <f>SUM(P1301:P1337)</f>
        <v>0</v>
      </c>
      <c r="Q1300" s="152"/>
      <c r="R1300" s="153">
        <f>SUM(R1301:R1337)</f>
        <v>0.35817104999999994</v>
      </c>
      <c r="S1300" s="152"/>
      <c r="T1300" s="154">
        <f>SUM(T1301:T1337)</f>
        <v>0</v>
      </c>
      <c r="AR1300" s="147" t="s">
        <v>77</v>
      </c>
      <c r="AT1300" s="155" t="s">
        <v>70</v>
      </c>
      <c r="AU1300" s="155" t="s">
        <v>26</v>
      </c>
      <c r="AY1300" s="147" t="s">
        <v>156</v>
      </c>
      <c r="BK1300" s="156">
        <f>SUM(BK1301:BK1337)</f>
        <v>0</v>
      </c>
    </row>
    <row r="1301" spans="2:65" s="1" customFormat="1" ht="28.5" customHeight="1">
      <c r="B1301" s="160"/>
      <c r="C1301" s="161" t="s">
        <v>2155</v>
      </c>
      <c r="D1301" s="161" t="s">
        <v>158</v>
      </c>
      <c r="E1301" s="162" t="s">
        <v>2156</v>
      </c>
      <c r="F1301" s="163" t="s">
        <v>2157</v>
      </c>
      <c r="G1301" s="164" t="s">
        <v>161</v>
      </c>
      <c r="H1301" s="165">
        <v>1126.041</v>
      </c>
      <c r="I1301" s="166"/>
      <c r="J1301" s="167">
        <f>ROUND(I1301*H1301,2)</f>
        <v>0</v>
      </c>
      <c r="K1301" s="163" t="s">
        <v>162</v>
      </c>
      <c r="L1301" s="35"/>
      <c r="M1301" s="168" t="s">
        <v>19</v>
      </c>
      <c r="N1301" s="169" t="s">
        <v>42</v>
      </c>
      <c r="O1301" s="36"/>
      <c r="P1301" s="170">
        <f>O1301*H1301</f>
        <v>0</v>
      </c>
      <c r="Q1301" s="170">
        <v>0.00026</v>
      </c>
      <c r="R1301" s="170">
        <f>Q1301*H1301</f>
        <v>0.29277065999999996</v>
      </c>
      <c r="S1301" s="170">
        <v>0</v>
      </c>
      <c r="T1301" s="171">
        <f>S1301*H1301</f>
        <v>0</v>
      </c>
      <c r="AR1301" s="18" t="s">
        <v>255</v>
      </c>
      <c r="AT1301" s="18" t="s">
        <v>158</v>
      </c>
      <c r="AU1301" s="18" t="s">
        <v>77</v>
      </c>
      <c r="AY1301" s="18" t="s">
        <v>156</v>
      </c>
      <c r="BE1301" s="172">
        <f>IF(N1301="základní",J1301,0)</f>
        <v>0</v>
      </c>
      <c r="BF1301" s="172">
        <f>IF(N1301="snížená",J1301,0)</f>
        <v>0</v>
      </c>
      <c r="BG1301" s="172">
        <f>IF(N1301="zákl. přenesená",J1301,0)</f>
        <v>0</v>
      </c>
      <c r="BH1301" s="172">
        <f>IF(N1301="sníž. přenesená",J1301,0)</f>
        <v>0</v>
      </c>
      <c r="BI1301" s="172">
        <f>IF(N1301="nulová",J1301,0)</f>
        <v>0</v>
      </c>
      <c r="BJ1301" s="18" t="s">
        <v>26</v>
      </c>
      <c r="BK1301" s="172">
        <f>ROUND(I1301*H1301,2)</f>
        <v>0</v>
      </c>
      <c r="BL1301" s="18" t="s">
        <v>255</v>
      </c>
      <c r="BM1301" s="18" t="s">
        <v>2158</v>
      </c>
    </row>
    <row r="1302" spans="2:47" s="1" customFormat="1" ht="24">
      <c r="B1302" s="35"/>
      <c r="D1302" s="173" t="s">
        <v>165</v>
      </c>
      <c r="F1302" s="174" t="s">
        <v>2159</v>
      </c>
      <c r="I1302" s="134"/>
      <c r="L1302" s="35"/>
      <c r="M1302" s="64"/>
      <c r="N1302" s="36"/>
      <c r="O1302" s="36"/>
      <c r="P1302" s="36"/>
      <c r="Q1302" s="36"/>
      <c r="R1302" s="36"/>
      <c r="S1302" s="36"/>
      <c r="T1302" s="65"/>
      <c r="AT1302" s="18" t="s">
        <v>165</v>
      </c>
      <c r="AU1302" s="18" t="s">
        <v>77</v>
      </c>
    </row>
    <row r="1303" spans="2:51" s="11" customFormat="1" ht="24">
      <c r="B1303" s="175"/>
      <c r="D1303" s="173" t="s">
        <v>167</v>
      </c>
      <c r="E1303" s="184" t="s">
        <v>19</v>
      </c>
      <c r="F1303" s="185" t="s">
        <v>2160</v>
      </c>
      <c r="H1303" s="186">
        <v>256.1</v>
      </c>
      <c r="I1303" s="180"/>
      <c r="L1303" s="175"/>
      <c r="M1303" s="181"/>
      <c r="N1303" s="182"/>
      <c r="O1303" s="182"/>
      <c r="P1303" s="182"/>
      <c r="Q1303" s="182"/>
      <c r="R1303" s="182"/>
      <c r="S1303" s="182"/>
      <c r="T1303" s="183"/>
      <c r="AT1303" s="184" t="s">
        <v>167</v>
      </c>
      <c r="AU1303" s="184" t="s">
        <v>77</v>
      </c>
      <c r="AV1303" s="11" t="s">
        <v>77</v>
      </c>
      <c r="AW1303" s="11" t="s">
        <v>35</v>
      </c>
      <c r="AX1303" s="11" t="s">
        <v>71</v>
      </c>
      <c r="AY1303" s="184" t="s">
        <v>156</v>
      </c>
    </row>
    <row r="1304" spans="2:51" s="11" customFormat="1" ht="12">
      <c r="B1304" s="175"/>
      <c r="D1304" s="173" t="s">
        <v>167</v>
      </c>
      <c r="E1304" s="184" t="s">
        <v>19</v>
      </c>
      <c r="F1304" s="185" t="s">
        <v>2161</v>
      </c>
      <c r="H1304" s="186">
        <v>143.27</v>
      </c>
      <c r="I1304" s="180"/>
      <c r="L1304" s="175"/>
      <c r="M1304" s="181"/>
      <c r="N1304" s="182"/>
      <c r="O1304" s="182"/>
      <c r="P1304" s="182"/>
      <c r="Q1304" s="182"/>
      <c r="R1304" s="182"/>
      <c r="S1304" s="182"/>
      <c r="T1304" s="183"/>
      <c r="AT1304" s="184" t="s">
        <v>167</v>
      </c>
      <c r="AU1304" s="184" t="s">
        <v>77</v>
      </c>
      <c r="AV1304" s="11" t="s">
        <v>77</v>
      </c>
      <c r="AW1304" s="11" t="s">
        <v>35</v>
      </c>
      <c r="AX1304" s="11" t="s">
        <v>71</v>
      </c>
      <c r="AY1304" s="184" t="s">
        <v>156</v>
      </c>
    </row>
    <row r="1305" spans="2:51" s="14" customFormat="1" ht="12">
      <c r="B1305" s="219"/>
      <c r="D1305" s="173" t="s">
        <v>167</v>
      </c>
      <c r="E1305" s="220" t="s">
        <v>19</v>
      </c>
      <c r="F1305" s="221" t="s">
        <v>2162</v>
      </c>
      <c r="H1305" s="222">
        <v>399.37</v>
      </c>
      <c r="I1305" s="223"/>
      <c r="L1305" s="219"/>
      <c r="M1305" s="224"/>
      <c r="N1305" s="225"/>
      <c r="O1305" s="225"/>
      <c r="P1305" s="225"/>
      <c r="Q1305" s="225"/>
      <c r="R1305" s="225"/>
      <c r="S1305" s="225"/>
      <c r="T1305" s="226"/>
      <c r="AT1305" s="220" t="s">
        <v>167</v>
      </c>
      <c r="AU1305" s="220" t="s">
        <v>77</v>
      </c>
      <c r="AV1305" s="14" t="s">
        <v>174</v>
      </c>
      <c r="AW1305" s="14" t="s">
        <v>35</v>
      </c>
      <c r="AX1305" s="14" t="s">
        <v>71</v>
      </c>
      <c r="AY1305" s="220" t="s">
        <v>156</v>
      </c>
    </row>
    <row r="1306" spans="2:51" s="11" customFormat="1" ht="24">
      <c r="B1306" s="175"/>
      <c r="D1306" s="173" t="s">
        <v>167</v>
      </c>
      <c r="E1306" s="184" t="s">
        <v>19</v>
      </c>
      <c r="F1306" s="185" t="s">
        <v>2163</v>
      </c>
      <c r="H1306" s="186">
        <v>18.98</v>
      </c>
      <c r="I1306" s="180"/>
      <c r="L1306" s="175"/>
      <c r="M1306" s="181"/>
      <c r="N1306" s="182"/>
      <c r="O1306" s="182"/>
      <c r="P1306" s="182"/>
      <c r="Q1306" s="182"/>
      <c r="R1306" s="182"/>
      <c r="S1306" s="182"/>
      <c r="T1306" s="183"/>
      <c r="AT1306" s="184" t="s">
        <v>167</v>
      </c>
      <c r="AU1306" s="184" t="s">
        <v>77</v>
      </c>
      <c r="AV1306" s="11" t="s">
        <v>77</v>
      </c>
      <c r="AW1306" s="11" t="s">
        <v>35</v>
      </c>
      <c r="AX1306" s="11" t="s">
        <v>71</v>
      </c>
      <c r="AY1306" s="184" t="s">
        <v>156</v>
      </c>
    </row>
    <row r="1307" spans="2:51" s="11" customFormat="1" ht="24">
      <c r="B1307" s="175"/>
      <c r="D1307" s="173" t="s">
        <v>167</v>
      </c>
      <c r="E1307" s="184" t="s">
        <v>19</v>
      </c>
      <c r="F1307" s="185" t="s">
        <v>2164</v>
      </c>
      <c r="H1307" s="186">
        <v>67.692</v>
      </c>
      <c r="I1307" s="180"/>
      <c r="L1307" s="175"/>
      <c r="M1307" s="181"/>
      <c r="N1307" s="182"/>
      <c r="O1307" s="182"/>
      <c r="P1307" s="182"/>
      <c r="Q1307" s="182"/>
      <c r="R1307" s="182"/>
      <c r="S1307" s="182"/>
      <c r="T1307" s="183"/>
      <c r="AT1307" s="184" t="s">
        <v>167</v>
      </c>
      <c r="AU1307" s="184" t="s">
        <v>77</v>
      </c>
      <c r="AV1307" s="11" t="s">
        <v>77</v>
      </c>
      <c r="AW1307" s="11" t="s">
        <v>35</v>
      </c>
      <c r="AX1307" s="11" t="s">
        <v>71</v>
      </c>
      <c r="AY1307" s="184" t="s">
        <v>156</v>
      </c>
    </row>
    <row r="1308" spans="2:51" s="11" customFormat="1" ht="12">
      <c r="B1308" s="175"/>
      <c r="D1308" s="173" t="s">
        <v>167</v>
      </c>
      <c r="E1308" s="184" t="s">
        <v>19</v>
      </c>
      <c r="F1308" s="185" t="s">
        <v>557</v>
      </c>
      <c r="H1308" s="186">
        <v>29.313</v>
      </c>
      <c r="I1308" s="180"/>
      <c r="L1308" s="175"/>
      <c r="M1308" s="181"/>
      <c r="N1308" s="182"/>
      <c r="O1308" s="182"/>
      <c r="P1308" s="182"/>
      <c r="Q1308" s="182"/>
      <c r="R1308" s="182"/>
      <c r="S1308" s="182"/>
      <c r="T1308" s="183"/>
      <c r="AT1308" s="184" t="s">
        <v>167</v>
      </c>
      <c r="AU1308" s="184" t="s">
        <v>77</v>
      </c>
      <c r="AV1308" s="11" t="s">
        <v>77</v>
      </c>
      <c r="AW1308" s="11" t="s">
        <v>35</v>
      </c>
      <c r="AX1308" s="11" t="s">
        <v>71</v>
      </c>
      <c r="AY1308" s="184" t="s">
        <v>156</v>
      </c>
    </row>
    <row r="1309" spans="2:51" s="11" customFormat="1" ht="12">
      <c r="B1309" s="175"/>
      <c r="D1309" s="173" t="s">
        <v>167</v>
      </c>
      <c r="E1309" s="184" t="s">
        <v>19</v>
      </c>
      <c r="F1309" s="185" t="s">
        <v>2165</v>
      </c>
      <c r="H1309" s="186">
        <v>103.452</v>
      </c>
      <c r="I1309" s="180"/>
      <c r="L1309" s="175"/>
      <c r="M1309" s="181"/>
      <c r="N1309" s="182"/>
      <c r="O1309" s="182"/>
      <c r="P1309" s="182"/>
      <c r="Q1309" s="182"/>
      <c r="R1309" s="182"/>
      <c r="S1309" s="182"/>
      <c r="T1309" s="183"/>
      <c r="AT1309" s="184" t="s">
        <v>167</v>
      </c>
      <c r="AU1309" s="184" t="s">
        <v>77</v>
      </c>
      <c r="AV1309" s="11" t="s">
        <v>77</v>
      </c>
      <c r="AW1309" s="11" t="s">
        <v>35</v>
      </c>
      <c r="AX1309" s="11" t="s">
        <v>71</v>
      </c>
      <c r="AY1309" s="184" t="s">
        <v>156</v>
      </c>
    </row>
    <row r="1310" spans="2:51" s="11" customFormat="1" ht="12">
      <c r="B1310" s="175"/>
      <c r="D1310" s="173" t="s">
        <v>167</v>
      </c>
      <c r="E1310" s="184" t="s">
        <v>19</v>
      </c>
      <c r="F1310" s="185" t="s">
        <v>2166</v>
      </c>
      <c r="H1310" s="186">
        <v>90.592</v>
      </c>
      <c r="I1310" s="180"/>
      <c r="L1310" s="175"/>
      <c r="M1310" s="181"/>
      <c r="N1310" s="182"/>
      <c r="O1310" s="182"/>
      <c r="P1310" s="182"/>
      <c r="Q1310" s="182"/>
      <c r="R1310" s="182"/>
      <c r="S1310" s="182"/>
      <c r="T1310" s="183"/>
      <c r="AT1310" s="184" t="s">
        <v>167</v>
      </c>
      <c r="AU1310" s="184" t="s">
        <v>77</v>
      </c>
      <c r="AV1310" s="11" t="s">
        <v>77</v>
      </c>
      <c r="AW1310" s="11" t="s">
        <v>35</v>
      </c>
      <c r="AX1310" s="11" t="s">
        <v>71</v>
      </c>
      <c r="AY1310" s="184" t="s">
        <v>156</v>
      </c>
    </row>
    <row r="1311" spans="2:51" s="11" customFormat="1" ht="12">
      <c r="B1311" s="175"/>
      <c r="D1311" s="173" t="s">
        <v>167</v>
      </c>
      <c r="E1311" s="184" t="s">
        <v>19</v>
      </c>
      <c r="F1311" s="185" t="s">
        <v>2167</v>
      </c>
      <c r="H1311" s="186">
        <v>89.8</v>
      </c>
      <c r="I1311" s="180"/>
      <c r="L1311" s="175"/>
      <c r="M1311" s="181"/>
      <c r="N1311" s="182"/>
      <c r="O1311" s="182"/>
      <c r="P1311" s="182"/>
      <c r="Q1311" s="182"/>
      <c r="R1311" s="182"/>
      <c r="S1311" s="182"/>
      <c r="T1311" s="183"/>
      <c r="AT1311" s="184" t="s">
        <v>167</v>
      </c>
      <c r="AU1311" s="184" t="s">
        <v>77</v>
      </c>
      <c r="AV1311" s="11" t="s">
        <v>77</v>
      </c>
      <c r="AW1311" s="11" t="s">
        <v>35</v>
      </c>
      <c r="AX1311" s="11" t="s">
        <v>71</v>
      </c>
      <c r="AY1311" s="184" t="s">
        <v>156</v>
      </c>
    </row>
    <row r="1312" spans="2:51" s="11" customFormat="1" ht="12">
      <c r="B1312" s="175"/>
      <c r="D1312" s="173" t="s">
        <v>167</v>
      </c>
      <c r="E1312" s="184" t="s">
        <v>19</v>
      </c>
      <c r="F1312" s="185" t="s">
        <v>2168</v>
      </c>
      <c r="H1312" s="186">
        <v>17.25</v>
      </c>
      <c r="I1312" s="180"/>
      <c r="L1312" s="175"/>
      <c r="M1312" s="181"/>
      <c r="N1312" s="182"/>
      <c r="O1312" s="182"/>
      <c r="P1312" s="182"/>
      <c r="Q1312" s="182"/>
      <c r="R1312" s="182"/>
      <c r="S1312" s="182"/>
      <c r="T1312" s="183"/>
      <c r="AT1312" s="184" t="s">
        <v>167</v>
      </c>
      <c r="AU1312" s="184" t="s">
        <v>77</v>
      </c>
      <c r="AV1312" s="11" t="s">
        <v>77</v>
      </c>
      <c r="AW1312" s="11" t="s">
        <v>35</v>
      </c>
      <c r="AX1312" s="11" t="s">
        <v>71</v>
      </c>
      <c r="AY1312" s="184" t="s">
        <v>156</v>
      </c>
    </row>
    <row r="1313" spans="2:51" s="11" customFormat="1" ht="12">
      <c r="B1313" s="175"/>
      <c r="D1313" s="173" t="s">
        <v>167</v>
      </c>
      <c r="E1313" s="184" t="s">
        <v>19</v>
      </c>
      <c r="F1313" s="185" t="s">
        <v>2169</v>
      </c>
      <c r="H1313" s="186">
        <v>17.25</v>
      </c>
      <c r="I1313" s="180"/>
      <c r="L1313" s="175"/>
      <c r="M1313" s="181"/>
      <c r="N1313" s="182"/>
      <c r="O1313" s="182"/>
      <c r="P1313" s="182"/>
      <c r="Q1313" s="182"/>
      <c r="R1313" s="182"/>
      <c r="S1313" s="182"/>
      <c r="T1313" s="183"/>
      <c r="AT1313" s="184" t="s">
        <v>167</v>
      </c>
      <c r="AU1313" s="184" t="s">
        <v>77</v>
      </c>
      <c r="AV1313" s="11" t="s">
        <v>77</v>
      </c>
      <c r="AW1313" s="11" t="s">
        <v>35</v>
      </c>
      <c r="AX1313" s="11" t="s">
        <v>71</v>
      </c>
      <c r="AY1313" s="184" t="s">
        <v>156</v>
      </c>
    </row>
    <row r="1314" spans="2:51" s="11" customFormat="1" ht="12">
      <c r="B1314" s="175"/>
      <c r="D1314" s="173" t="s">
        <v>167</v>
      </c>
      <c r="E1314" s="184" t="s">
        <v>19</v>
      </c>
      <c r="F1314" s="185" t="s">
        <v>563</v>
      </c>
      <c r="H1314" s="186">
        <v>28.982</v>
      </c>
      <c r="I1314" s="180"/>
      <c r="L1314" s="175"/>
      <c r="M1314" s="181"/>
      <c r="N1314" s="182"/>
      <c r="O1314" s="182"/>
      <c r="P1314" s="182"/>
      <c r="Q1314" s="182"/>
      <c r="R1314" s="182"/>
      <c r="S1314" s="182"/>
      <c r="T1314" s="183"/>
      <c r="AT1314" s="184" t="s">
        <v>167</v>
      </c>
      <c r="AU1314" s="184" t="s">
        <v>77</v>
      </c>
      <c r="AV1314" s="11" t="s">
        <v>77</v>
      </c>
      <c r="AW1314" s="11" t="s">
        <v>35</v>
      </c>
      <c r="AX1314" s="11" t="s">
        <v>71</v>
      </c>
      <c r="AY1314" s="184" t="s">
        <v>156</v>
      </c>
    </row>
    <row r="1315" spans="2:51" s="11" customFormat="1" ht="12">
      <c r="B1315" s="175"/>
      <c r="D1315" s="173" t="s">
        <v>167</v>
      </c>
      <c r="E1315" s="184" t="s">
        <v>19</v>
      </c>
      <c r="F1315" s="185" t="s">
        <v>2170</v>
      </c>
      <c r="H1315" s="186">
        <v>52.278</v>
      </c>
      <c r="I1315" s="180"/>
      <c r="L1315" s="175"/>
      <c r="M1315" s="181"/>
      <c r="N1315" s="182"/>
      <c r="O1315" s="182"/>
      <c r="P1315" s="182"/>
      <c r="Q1315" s="182"/>
      <c r="R1315" s="182"/>
      <c r="S1315" s="182"/>
      <c r="T1315" s="183"/>
      <c r="AT1315" s="184" t="s">
        <v>167</v>
      </c>
      <c r="AU1315" s="184" t="s">
        <v>77</v>
      </c>
      <c r="AV1315" s="11" t="s">
        <v>77</v>
      </c>
      <c r="AW1315" s="11" t="s">
        <v>35</v>
      </c>
      <c r="AX1315" s="11" t="s">
        <v>71</v>
      </c>
      <c r="AY1315" s="184" t="s">
        <v>156</v>
      </c>
    </row>
    <row r="1316" spans="2:51" s="11" customFormat="1" ht="12">
      <c r="B1316" s="175"/>
      <c r="D1316" s="173" t="s">
        <v>167</v>
      </c>
      <c r="E1316" s="184" t="s">
        <v>19</v>
      </c>
      <c r="F1316" s="185" t="s">
        <v>2171</v>
      </c>
      <c r="H1316" s="186">
        <v>52.22</v>
      </c>
      <c r="I1316" s="180"/>
      <c r="L1316" s="175"/>
      <c r="M1316" s="181"/>
      <c r="N1316" s="182"/>
      <c r="O1316" s="182"/>
      <c r="P1316" s="182"/>
      <c r="Q1316" s="182"/>
      <c r="R1316" s="182"/>
      <c r="S1316" s="182"/>
      <c r="T1316" s="183"/>
      <c r="AT1316" s="184" t="s">
        <v>167</v>
      </c>
      <c r="AU1316" s="184" t="s">
        <v>77</v>
      </c>
      <c r="AV1316" s="11" t="s">
        <v>77</v>
      </c>
      <c r="AW1316" s="11" t="s">
        <v>35</v>
      </c>
      <c r="AX1316" s="11" t="s">
        <v>71</v>
      </c>
      <c r="AY1316" s="184" t="s">
        <v>156</v>
      </c>
    </row>
    <row r="1317" spans="2:51" s="11" customFormat="1" ht="12">
      <c r="B1317" s="175"/>
      <c r="D1317" s="173" t="s">
        <v>167</v>
      </c>
      <c r="E1317" s="184" t="s">
        <v>19</v>
      </c>
      <c r="F1317" s="185" t="s">
        <v>2172</v>
      </c>
      <c r="H1317" s="186">
        <v>60.48</v>
      </c>
      <c r="I1317" s="180"/>
      <c r="L1317" s="175"/>
      <c r="M1317" s="181"/>
      <c r="N1317" s="182"/>
      <c r="O1317" s="182"/>
      <c r="P1317" s="182"/>
      <c r="Q1317" s="182"/>
      <c r="R1317" s="182"/>
      <c r="S1317" s="182"/>
      <c r="T1317" s="183"/>
      <c r="AT1317" s="184" t="s">
        <v>167</v>
      </c>
      <c r="AU1317" s="184" t="s">
        <v>77</v>
      </c>
      <c r="AV1317" s="11" t="s">
        <v>77</v>
      </c>
      <c r="AW1317" s="11" t="s">
        <v>35</v>
      </c>
      <c r="AX1317" s="11" t="s">
        <v>71</v>
      </c>
      <c r="AY1317" s="184" t="s">
        <v>156</v>
      </c>
    </row>
    <row r="1318" spans="2:51" s="11" customFormat="1" ht="12">
      <c r="B1318" s="175"/>
      <c r="D1318" s="173" t="s">
        <v>167</v>
      </c>
      <c r="E1318" s="184" t="s">
        <v>19</v>
      </c>
      <c r="F1318" s="185" t="s">
        <v>2173</v>
      </c>
      <c r="H1318" s="186">
        <v>98.382</v>
      </c>
      <c r="I1318" s="180"/>
      <c r="L1318" s="175"/>
      <c r="M1318" s="181"/>
      <c r="N1318" s="182"/>
      <c r="O1318" s="182"/>
      <c r="P1318" s="182"/>
      <c r="Q1318" s="182"/>
      <c r="R1318" s="182"/>
      <c r="S1318" s="182"/>
      <c r="T1318" s="183"/>
      <c r="AT1318" s="184" t="s">
        <v>167</v>
      </c>
      <c r="AU1318" s="184" t="s">
        <v>77</v>
      </c>
      <c r="AV1318" s="11" t="s">
        <v>77</v>
      </c>
      <c r="AW1318" s="11" t="s">
        <v>35</v>
      </c>
      <c r="AX1318" s="11" t="s">
        <v>71</v>
      </c>
      <c r="AY1318" s="184" t="s">
        <v>156</v>
      </c>
    </row>
    <row r="1319" spans="2:51" s="14" customFormat="1" ht="12">
      <c r="B1319" s="219"/>
      <c r="D1319" s="173" t="s">
        <v>167</v>
      </c>
      <c r="E1319" s="220" t="s">
        <v>19</v>
      </c>
      <c r="F1319" s="221" t="s">
        <v>2174</v>
      </c>
      <c r="H1319" s="222">
        <v>726.671</v>
      </c>
      <c r="I1319" s="223"/>
      <c r="L1319" s="219"/>
      <c r="M1319" s="224"/>
      <c r="N1319" s="225"/>
      <c r="O1319" s="225"/>
      <c r="P1319" s="225"/>
      <c r="Q1319" s="225"/>
      <c r="R1319" s="225"/>
      <c r="S1319" s="225"/>
      <c r="T1319" s="226"/>
      <c r="AT1319" s="220" t="s">
        <v>167</v>
      </c>
      <c r="AU1319" s="220" t="s">
        <v>77</v>
      </c>
      <c r="AV1319" s="14" t="s">
        <v>174</v>
      </c>
      <c r="AW1319" s="14" t="s">
        <v>35</v>
      </c>
      <c r="AX1319" s="14" t="s">
        <v>71</v>
      </c>
      <c r="AY1319" s="220" t="s">
        <v>156</v>
      </c>
    </row>
    <row r="1320" spans="2:51" s="12" customFormat="1" ht="12">
      <c r="B1320" s="187"/>
      <c r="D1320" s="176" t="s">
        <v>167</v>
      </c>
      <c r="E1320" s="188" t="s">
        <v>19</v>
      </c>
      <c r="F1320" s="189" t="s">
        <v>182</v>
      </c>
      <c r="H1320" s="190">
        <v>1126.041</v>
      </c>
      <c r="I1320" s="191"/>
      <c r="L1320" s="187"/>
      <c r="M1320" s="192"/>
      <c r="N1320" s="193"/>
      <c r="O1320" s="193"/>
      <c r="P1320" s="193"/>
      <c r="Q1320" s="193"/>
      <c r="R1320" s="193"/>
      <c r="S1320" s="193"/>
      <c r="T1320" s="194"/>
      <c r="AT1320" s="195" t="s">
        <v>167</v>
      </c>
      <c r="AU1320" s="195" t="s">
        <v>77</v>
      </c>
      <c r="AV1320" s="12" t="s">
        <v>163</v>
      </c>
      <c r="AW1320" s="12" t="s">
        <v>35</v>
      </c>
      <c r="AX1320" s="12" t="s">
        <v>26</v>
      </c>
      <c r="AY1320" s="195" t="s">
        <v>156</v>
      </c>
    </row>
    <row r="1321" spans="2:65" s="1" customFormat="1" ht="28.5" customHeight="1">
      <c r="B1321" s="160"/>
      <c r="C1321" s="161" t="s">
        <v>2175</v>
      </c>
      <c r="D1321" s="161" t="s">
        <v>158</v>
      </c>
      <c r="E1321" s="162" t="s">
        <v>2176</v>
      </c>
      <c r="F1321" s="163" t="s">
        <v>2177</v>
      </c>
      <c r="G1321" s="164" t="s">
        <v>161</v>
      </c>
      <c r="H1321" s="165">
        <v>726.671</v>
      </c>
      <c r="I1321" s="166"/>
      <c r="J1321" s="167">
        <f>ROUND(I1321*H1321,2)</f>
        <v>0</v>
      </c>
      <c r="K1321" s="163" t="s">
        <v>162</v>
      </c>
      <c r="L1321" s="35"/>
      <c r="M1321" s="168" t="s">
        <v>19</v>
      </c>
      <c r="N1321" s="169" t="s">
        <v>42</v>
      </c>
      <c r="O1321" s="36"/>
      <c r="P1321" s="170">
        <f>O1321*H1321</f>
        <v>0</v>
      </c>
      <c r="Q1321" s="170">
        <v>9E-05</v>
      </c>
      <c r="R1321" s="170">
        <f>Q1321*H1321</f>
        <v>0.06540039</v>
      </c>
      <c r="S1321" s="170">
        <v>0</v>
      </c>
      <c r="T1321" s="171">
        <f>S1321*H1321</f>
        <v>0</v>
      </c>
      <c r="AR1321" s="18" t="s">
        <v>255</v>
      </c>
      <c r="AT1321" s="18" t="s">
        <v>158</v>
      </c>
      <c r="AU1321" s="18" t="s">
        <v>77</v>
      </c>
      <c r="AY1321" s="18" t="s">
        <v>156</v>
      </c>
      <c r="BE1321" s="172">
        <f>IF(N1321="základní",J1321,0)</f>
        <v>0</v>
      </c>
      <c r="BF1321" s="172">
        <f>IF(N1321="snížená",J1321,0)</f>
        <v>0</v>
      </c>
      <c r="BG1321" s="172">
        <f>IF(N1321="zákl. přenesená",J1321,0)</f>
        <v>0</v>
      </c>
      <c r="BH1321" s="172">
        <f>IF(N1321="sníž. přenesená",J1321,0)</f>
        <v>0</v>
      </c>
      <c r="BI1321" s="172">
        <f>IF(N1321="nulová",J1321,0)</f>
        <v>0</v>
      </c>
      <c r="BJ1321" s="18" t="s">
        <v>26</v>
      </c>
      <c r="BK1321" s="172">
        <f>ROUND(I1321*H1321,2)</f>
        <v>0</v>
      </c>
      <c r="BL1321" s="18" t="s">
        <v>255</v>
      </c>
      <c r="BM1321" s="18" t="s">
        <v>2178</v>
      </c>
    </row>
    <row r="1322" spans="2:47" s="1" customFormat="1" ht="36">
      <c r="B1322" s="35"/>
      <c r="D1322" s="173" t="s">
        <v>165</v>
      </c>
      <c r="F1322" s="174" t="s">
        <v>2179</v>
      </c>
      <c r="I1322" s="134"/>
      <c r="L1322" s="35"/>
      <c r="M1322" s="64"/>
      <c r="N1322" s="36"/>
      <c r="O1322" s="36"/>
      <c r="P1322" s="36"/>
      <c r="Q1322" s="36"/>
      <c r="R1322" s="36"/>
      <c r="S1322" s="36"/>
      <c r="T1322" s="65"/>
      <c r="AT1322" s="18" t="s">
        <v>165</v>
      </c>
      <c r="AU1322" s="18" t="s">
        <v>77</v>
      </c>
    </row>
    <row r="1323" spans="2:51" s="13" customFormat="1" ht="12">
      <c r="B1323" s="211"/>
      <c r="D1323" s="173" t="s">
        <v>167</v>
      </c>
      <c r="E1323" s="212" t="s">
        <v>19</v>
      </c>
      <c r="F1323" s="213" t="s">
        <v>2180</v>
      </c>
      <c r="H1323" s="214" t="s">
        <v>19</v>
      </c>
      <c r="I1323" s="215"/>
      <c r="L1323" s="211"/>
      <c r="M1323" s="216"/>
      <c r="N1323" s="217"/>
      <c r="O1323" s="217"/>
      <c r="P1323" s="217"/>
      <c r="Q1323" s="217"/>
      <c r="R1323" s="217"/>
      <c r="S1323" s="217"/>
      <c r="T1323" s="218"/>
      <c r="AT1323" s="214" t="s">
        <v>167</v>
      </c>
      <c r="AU1323" s="214" t="s">
        <v>77</v>
      </c>
      <c r="AV1323" s="13" t="s">
        <v>26</v>
      </c>
      <c r="AW1323" s="13" t="s">
        <v>35</v>
      </c>
      <c r="AX1323" s="13" t="s">
        <v>71</v>
      </c>
      <c r="AY1323" s="214" t="s">
        <v>156</v>
      </c>
    </row>
    <row r="1324" spans="2:51" s="11" customFormat="1" ht="24">
      <c r="B1324" s="175"/>
      <c r="D1324" s="173" t="s">
        <v>167</v>
      </c>
      <c r="E1324" s="184" t="s">
        <v>19</v>
      </c>
      <c r="F1324" s="185" t="s">
        <v>2163</v>
      </c>
      <c r="H1324" s="186">
        <v>18.98</v>
      </c>
      <c r="I1324" s="180"/>
      <c r="L1324" s="175"/>
      <c r="M1324" s="181"/>
      <c r="N1324" s="182"/>
      <c r="O1324" s="182"/>
      <c r="P1324" s="182"/>
      <c r="Q1324" s="182"/>
      <c r="R1324" s="182"/>
      <c r="S1324" s="182"/>
      <c r="T1324" s="183"/>
      <c r="AT1324" s="184" t="s">
        <v>167</v>
      </c>
      <c r="AU1324" s="184" t="s">
        <v>77</v>
      </c>
      <c r="AV1324" s="11" t="s">
        <v>77</v>
      </c>
      <c r="AW1324" s="11" t="s">
        <v>35</v>
      </c>
      <c r="AX1324" s="11" t="s">
        <v>71</v>
      </c>
      <c r="AY1324" s="184" t="s">
        <v>156</v>
      </c>
    </row>
    <row r="1325" spans="2:51" s="11" customFormat="1" ht="24">
      <c r="B1325" s="175"/>
      <c r="D1325" s="173" t="s">
        <v>167</v>
      </c>
      <c r="E1325" s="184" t="s">
        <v>19</v>
      </c>
      <c r="F1325" s="185" t="s">
        <v>2164</v>
      </c>
      <c r="H1325" s="186">
        <v>67.692</v>
      </c>
      <c r="I1325" s="180"/>
      <c r="L1325" s="175"/>
      <c r="M1325" s="181"/>
      <c r="N1325" s="182"/>
      <c r="O1325" s="182"/>
      <c r="P1325" s="182"/>
      <c r="Q1325" s="182"/>
      <c r="R1325" s="182"/>
      <c r="S1325" s="182"/>
      <c r="T1325" s="183"/>
      <c r="AT1325" s="184" t="s">
        <v>167</v>
      </c>
      <c r="AU1325" s="184" t="s">
        <v>77</v>
      </c>
      <c r="AV1325" s="11" t="s">
        <v>77</v>
      </c>
      <c r="AW1325" s="11" t="s">
        <v>35</v>
      </c>
      <c r="AX1325" s="11" t="s">
        <v>71</v>
      </c>
      <c r="AY1325" s="184" t="s">
        <v>156</v>
      </c>
    </row>
    <row r="1326" spans="2:51" s="11" customFormat="1" ht="12">
      <c r="B1326" s="175"/>
      <c r="D1326" s="173" t="s">
        <v>167</v>
      </c>
      <c r="E1326" s="184" t="s">
        <v>19</v>
      </c>
      <c r="F1326" s="185" t="s">
        <v>557</v>
      </c>
      <c r="H1326" s="186">
        <v>29.313</v>
      </c>
      <c r="I1326" s="180"/>
      <c r="L1326" s="175"/>
      <c r="M1326" s="181"/>
      <c r="N1326" s="182"/>
      <c r="O1326" s="182"/>
      <c r="P1326" s="182"/>
      <c r="Q1326" s="182"/>
      <c r="R1326" s="182"/>
      <c r="S1326" s="182"/>
      <c r="T1326" s="183"/>
      <c r="AT1326" s="184" t="s">
        <v>167</v>
      </c>
      <c r="AU1326" s="184" t="s">
        <v>77</v>
      </c>
      <c r="AV1326" s="11" t="s">
        <v>77</v>
      </c>
      <c r="AW1326" s="11" t="s">
        <v>35</v>
      </c>
      <c r="AX1326" s="11" t="s">
        <v>71</v>
      </c>
      <c r="AY1326" s="184" t="s">
        <v>156</v>
      </c>
    </row>
    <row r="1327" spans="2:51" s="11" customFormat="1" ht="12">
      <c r="B1327" s="175"/>
      <c r="D1327" s="173" t="s">
        <v>167</v>
      </c>
      <c r="E1327" s="184" t="s">
        <v>19</v>
      </c>
      <c r="F1327" s="185" t="s">
        <v>2165</v>
      </c>
      <c r="H1327" s="186">
        <v>103.452</v>
      </c>
      <c r="I1327" s="180"/>
      <c r="L1327" s="175"/>
      <c r="M1327" s="181"/>
      <c r="N1327" s="182"/>
      <c r="O1327" s="182"/>
      <c r="P1327" s="182"/>
      <c r="Q1327" s="182"/>
      <c r="R1327" s="182"/>
      <c r="S1327" s="182"/>
      <c r="T1327" s="183"/>
      <c r="AT1327" s="184" t="s">
        <v>167</v>
      </c>
      <c r="AU1327" s="184" t="s">
        <v>77</v>
      </c>
      <c r="AV1327" s="11" t="s">
        <v>77</v>
      </c>
      <c r="AW1327" s="11" t="s">
        <v>35</v>
      </c>
      <c r="AX1327" s="11" t="s">
        <v>71</v>
      </c>
      <c r="AY1327" s="184" t="s">
        <v>156</v>
      </c>
    </row>
    <row r="1328" spans="2:51" s="11" customFormat="1" ht="12">
      <c r="B1328" s="175"/>
      <c r="D1328" s="173" t="s">
        <v>167</v>
      </c>
      <c r="E1328" s="184" t="s">
        <v>19</v>
      </c>
      <c r="F1328" s="185" t="s">
        <v>2166</v>
      </c>
      <c r="H1328" s="186">
        <v>90.592</v>
      </c>
      <c r="I1328" s="180"/>
      <c r="L1328" s="175"/>
      <c r="M1328" s="181"/>
      <c r="N1328" s="182"/>
      <c r="O1328" s="182"/>
      <c r="P1328" s="182"/>
      <c r="Q1328" s="182"/>
      <c r="R1328" s="182"/>
      <c r="S1328" s="182"/>
      <c r="T1328" s="183"/>
      <c r="AT1328" s="184" t="s">
        <v>167</v>
      </c>
      <c r="AU1328" s="184" t="s">
        <v>77</v>
      </c>
      <c r="AV1328" s="11" t="s">
        <v>77</v>
      </c>
      <c r="AW1328" s="11" t="s">
        <v>35</v>
      </c>
      <c r="AX1328" s="11" t="s">
        <v>71</v>
      </c>
      <c r="AY1328" s="184" t="s">
        <v>156</v>
      </c>
    </row>
    <row r="1329" spans="2:51" s="11" customFormat="1" ht="12">
      <c r="B1329" s="175"/>
      <c r="D1329" s="173" t="s">
        <v>167</v>
      </c>
      <c r="E1329" s="184" t="s">
        <v>19</v>
      </c>
      <c r="F1329" s="185" t="s">
        <v>2167</v>
      </c>
      <c r="H1329" s="186">
        <v>89.8</v>
      </c>
      <c r="I1329" s="180"/>
      <c r="L1329" s="175"/>
      <c r="M1329" s="181"/>
      <c r="N1329" s="182"/>
      <c r="O1329" s="182"/>
      <c r="P1329" s="182"/>
      <c r="Q1329" s="182"/>
      <c r="R1329" s="182"/>
      <c r="S1329" s="182"/>
      <c r="T1329" s="183"/>
      <c r="AT1329" s="184" t="s">
        <v>167</v>
      </c>
      <c r="AU1329" s="184" t="s">
        <v>77</v>
      </c>
      <c r="AV1329" s="11" t="s">
        <v>77</v>
      </c>
      <c r="AW1329" s="11" t="s">
        <v>35</v>
      </c>
      <c r="AX1329" s="11" t="s">
        <v>71</v>
      </c>
      <c r="AY1329" s="184" t="s">
        <v>156</v>
      </c>
    </row>
    <row r="1330" spans="2:51" s="11" customFormat="1" ht="12">
      <c r="B1330" s="175"/>
      <c r="D1330" s="173" t="s">
        <v>167</v>
      </c>
      <c r="E1330" s="184" t="s">
        <v>19</v>
      </c>
      <c r="F1330" s="185" t="s">
        <v>2168</v>
      </c>
      <c r="H1330" s="186">
        <v>17.25</v>
      </c>
      <c r="I1330" s="180"/>
      <c r="L1330" s="175"/>
      <c r="M1330" s="181"/>
      <c r="N1330" s="182"/>
      <c r="O1330" s="182"/>
      <c r="P1330" s="182"/>
      <c r="Q1330" s="182"/>
      <c r="R1330" s="182"/>
      <c r="S1330" s="182"/>
      <c r="T1330" s="183"/>
      <c r="AT1330" s="184" t="s">
        <v>167</v>
      </c>
      <c r="AU1330" s="184" t="s">
        <v>77</v>
      </c>
      <c r="AV1330" s="11" t="s">
        <v>77</v>
      </c>
      <c r="AW1330" s="11" t="s">
        <v>35</v>
      </c>
      <c r="AX1330" s="11" t="s">
        <v>71</v>
      </c>
      <c r="AY1330" s="184" t="s">
        <v>156</v>
      </c>
    </row>
    <row r="1331" spans="2:51" s="11" customFormat="1" ht="12">
      <c r="B1331" s="175"/>
      <c r="D1331" s="173" t="s">
        <v>167</v>
      </c>
      <c r="E1331" s="184" t="s">
        <v>19</v>
      </c>
      <c r="F1331" s="185" t="s">
        <v>2169</v>
      </c>
      <c r="H1331" s="186">
        <v>17.25</v>
      </c>
      <c r="I1331" s="180"/>
      <c r="L1331" s="175"/>
      <c r="M1331" s="181"/>
      <c r="N1331" s="182"/>
      <c r="O1331" s="182"/>
      <c r="P1331" s="182"/>
      <c r="Q1331" s="182"/>
      <c r="R1331" s="182"/>
      <c r="S1331" s="182"/>
      <c r="T1331" s="183"/>
      <c r="AT1331" s="184" t="s">
        <v>167</v>
      </c>
      <c r="AU1331" s="184" t="s">
        <v>77</v>
      </c>
      <c r="AV1331" s="11" t="s">
        <v>77</v>
      </c>
      <c r="AW1331" s="11" t="s">
        <v>35</v>
      </c>
      <c r="AX1331" s="11" t="s">
        <v>71</v>
      </c>
      <c r="AY1331" s="184" t="s">
        <v>156</v>
      </c>
    </row>
    <row r="1332" spans="2:51" s="11" customFormat="1" ht="12">
      <c r="B1332" s="175"/>
      <c r="D1332" s="173" t="s">
        <v>167</v>
      </c>
      <c r="E1332" s="184" t="s">
        <v>19</v>
      </c>
      <c r="F1332" s="185" t="s">
        <v>563</v>
      </c>
      <c r="H1332" s="186">
        <v>28.982</v>
      </c>
      <c r="I1332" s="180"/>
      <c r="L1332" s="175"/>
      <c r="M1332" s="181"/>
      <c r="N1332" s="182"/>
      <c r="O1332" s="182"/>
      <c r="P1332" s="182"/>
      <c r="Q1332" s="182"/>
      <c r="R1332" s="182"/>
      <c r="S1332" s="182"/>
      <c r="T1332" s="183"/>
      <c r="AT1332" s="184" t="s">
        <v>167</v>
      </c>
      <c r="AU1332" s="184" t="s">
        <v>77</v>
      </c>
      <c r="AV1332" s="11" t="s">
        <v>77</v>
      </c>
      <c r="AW1332" s="11" t="s">
        <v>35</v>
      </c>
      <c r="AX1332" s="11" t="s">
        <v>71</v>
      </c>
      <c r="AY1332" s="184" t="s">
        <v>156</v>
      </c>
    </row>
    <row r="1333" spans="2:51" s="11" customFormat="1" ht="12">
      <c r="B1333" s="175"/>
      <c r="D1333" s="173" t="s">
        <v>167</v>
      </c>
      <c r="E1333" s="184" t="s">
        <v>19</v>
      </c>
      <c r="F1333" s="185" t="s">
        <v>2170</v>
      </c>
      <c r="H1333" s="186">
        <v>52.278</v>
      </c>
      <c r="I1333" s="180"/>
      <c r="L1333" s="175"/>
      <c r="M1333" s="181"/>
      <c r="N1333" s="182"/>
      <c r="O1333" s="182"/>
      <c r="P1333" s="182"/>
      <c r="Q1333" s="182"/>
      <c r="R1333" s="182"/>
      <c r="S1333" s="182"/>
      <c r="T1333" s="183"/>
      <c r="AT1333" s="184" t="s">
        <v>167</v>
      </c>
      <c r="AU1333" s="184" t="s">
        <v>77</v>
      </c>
      <c r="AV1333" s="11" t="s">
        <v>77</v>
      </c>
      <c r="AW1333" s="11" t="s">
        <v>35</v>
      </c>
      <c r="AX1333" s="11" t="s">
        <v>71</v>
      </c>
      <c r="AY1333" s="184" t="s">
        <v>156</v>
      </c>
    </row>
    <row r="1334" spans="2:51" s="11" customFormat="1" ht="12">
      <c r="B1334" s="175"/>
      <c r="D1334" s="173" t="s">
        <v>167</v>
      </c>
      <c r="E1334" s="184" t="s">
        <v>19</v>
      </c>
      <c r="F1334" s="185" t="s">
        <v>2171</v>
      </c>
      <c r="H1334" s="186">
        <v>52.22</v>
      </c>
      <c r="I1334" s="180"/>
      <c r="L1334" s="175"/>
      <c r="M1334" s="181"/>
      <c r="N1334" s="182"/>
      <c r="O1334" s="182"/>
      <c r="P1334" s="182"/>
      <c r="Q1334" s="182"/>
      <c r="R1334" s="182"/>
      <c r="S1334" s="182"/>
      <c r="T1334" s="183"/>
      <c r="AT1334" s="184" t="s">
        <v>167</v>
      </c>
      <c r="AU1334" s="184" t="s">
        <v>77</v>
      </c>
      <c r="AV1334" s="11" t="s">
        <v>77</v>
      </c>
      <c r="AW1334" s="11" t="s">
        <v>35</v>
      </c>
      <c r="AX1334" s="11" t="s">
        <v>71</v>
      </c>
      <c r="AY1334" s="184" t="s">
        <v>156</v>
      </c>
    </row>
    <row r="1335" spans="2:51" s="11" customFormat="1" ht="12">
      <c r="B1335" s="175"/>
      <c r="D1335" s="173" t="s">
        <v>167</v>
      </c>
      <c r="E1335" s="184" t="s">
        <v>19</v>
      </c>
      <c r="F1335" s="185" t="s">
        <v>2172</v>
      </c>
      <c r="H1335" s="186">
        <v>60.48</v>
      </c>
      <c r="I1335" s="180"/>
      <c r="L1335" s="175"/>
      <c r="M1335" s="181"/>
      <c r="N1335" s="182"/>
      <c r="O1335" s="182"/>
      <c r="P1335" s="182"/>
      <c r="Q1335" s="182"/>
      <c r="R1335" s="182"/>
      <c r="S1335" s="182"/>
      <c r="T1335" s="183"/>
      <c r="AT1335" s="184" t="s">
        <v>167</v>
      </c>
      <c r="AU1335" s="184" t="s">
        <v>77</v>
      </c>
      <c r="AV1335" s="11" t="s">
        <v>77</v>
      </c>
      <c r="AW1335" s="11" t="s">
        <v>35</v>
      </c>
      <c r="AX1335" s="11" t="s">
        <v>71</v>
      </c>
      <c r="AY1335" s="184" t="s">
        <v>156</v>
      </c>
    </row>
    <row r="1336" spans="2:51" s="11" customFormat="1" ht="12">
      <c r="B1336" s="175"/>
      <c r="D1336" s="173" t="s">
        <v>167</v>
      </c>
      <c r="E1336" s="184" t="s">
        <v>19</v>
      </c>
      <c r="F1336" s="185" t="s">
        <v>2173</v>
      </c>
      <c r="H1336" s="186">
        <v>98.382</v>
      </c>
      <c r="I1336" s="180"/>
      <c r="L1336" s="175"/>
      <c r="M1336" s="181"/>
      <c r="N1336" s="182"/>
      <c r="O1336" s="182"/>
      <c r="P1336" s="182"/>
      <c r="Q1336" s="182"/>
      <c r="R1336" s="182"/>
      <c r="S1336" s="182"/>
      <c r="T1336" s="183"/>
      <c r="AT1336" s="184" t="s">
        <v>167</v>
      </c>
      <c r="AU1336" s="184" t="s">
        <v>77</v>
      </c>
      <c r="AV1336" s="11" t="s">
        <v>77</v>
      </c>
      <c r="AW1336" s="11" t="s">
        <v>35</v>
      </c>
      <c r="AX1336" s="11" t="s">
        <v>71</v>
      </c>
      <c r="AY1336" s="184" t="s">
        <v>156</v>
      </c>
    </row>
    <row r="1337" spans="2:51" s="12" customFormat="1" ht="12">
      <c r="B1337" s="187"/>
      <c r="D1337" s="173" t="s">
        <v>167</v>
      </c>
      <c r="E1337" s="197" t="s">
        <v>19</v>
      </c>
      <c r="F1337" s="198" t="s">
        <v>182</v>
      </c>
      <c r="H1337" s="199">
        <v>726.671</v>
      </c>
      <c r="I1337" s="191"/>
      <c r="L1337" s="187"/>
      <c r="M1337" s="192"/>
      <c r="N1337" s="193"/>
      <c r="O1337" s="193"/>
      <c r="P1337" s="193"/>
      <c r="Q1337" s="193"/>
      <c r="R1337" s="193"/>
      <c r="S1337" s="193"/>
      <c r="T1337" s="194"/>
      <c r="AT1337" s="195" t="s">
        <v>167</v>
      </c>
      <c r="AU1337" s="195" t="s">
        <v>77</v>
      </c>
      <c r="AV1337" s="12" t="s">
        <v>163</v>
      </c>
      <c r="AW1337" s="12" t="s">
        <v>35</v>
      </c>
      <c r="AX1337" s="12" t="s">
        <v>26</v>
      </c>
      <c r="AY1337" s="195" t="s">
        <v>156</v>
      </c>
    </row>
    <row r="1338" spans="2:63" s="10" customFormat="1" ht="36.75" customHeight="1">
      <c r="B1338" s="146"/>
      <c r="D1338" s="147" t="s">
        <v>70</v>
      </c>
      <c r="E1338" s="148" t="s">
        <v>256</v>
      </c>
      <c r="F1338" s="148" t="s">
        <v>2181</v>
      </c>
      <c r="I1338" s="149"/>
      <c r="J1338" s="150">
        <f>BK1338</f>
        <v>0</v>
      </c>
      <c r="L1338" s="146"/>
      <c r="M1338" s="151"/>
      <c r="N1338" s="152"/>
      <c r="O1338" s="152"/>
      <c r="P1338" s="153">
        <f>P1339+P1476</f>
        <v>0</v>
      </c>
      <c r="Q1338" s="152"/>
      <c r="R1338" s="153">
        <f>R1339+R1476</f>
        <v>0</v>
      </c>
      <c r="S1338" s="152"/>
      <c r="T1338" s="154">
        <f>T1339+T1476</f>
        <v>0</v>
      </c>
      <c r="AR1338" s="147" t="s">
        <v>174</v>
      </c>
      <c r="AT1338" s="155" t="s">
        <v>70</v>
      </c>
      <c r="AU1338" s="155" t="s">
        <v>71</v>
      </c>
      <c r="AY1338" s="147" t="s">
        <v>156</v>
      </c>
      <c r="BK1338" s="156">
        <f>BK1339+BK1476</f>
        <v>0</v>
      </c>
    </row>
    <row r="1339" spans="2:63" s="10" customFormat="1" ht="19.5" customHeight="1">
      <c r="B1339" s="146"/>
      <c r="D1339" s="147" t="s">
        <v>70</v>
      </c>
      <c r="E1339" s="227" t="s">
        <v>2182</v>
      </c>
      <c r="F1339" s="227" t="s">
        <v>2183</v>
      </c>
      <c r="I1339" s="149"/>
      <c r="J1339" s="228">
        <f>BK1339</f>
        <v>0</v>
      </c>
      <c r="L1339" s="146"/>
      <c r="M1339" s="151"/>
      <c r="N1339" s="152"/>
      <c r="O1339" s="152"/>
      <c r="P1339" s="153">
        <f>P1340+P1343+P1359+P1376+P1399+P1406+P1429+P1446+P1463+P1473</f>
        <v>0</v>
      </c>
      <c r="Q1339" s="152"/>
      <c r="R1339" s="153">
        <f>R1340+R1343+R1359+R1376+R1399+R1406+R1429+R1446+R1463+R1473</f>
        <v>0</v>
      </c>
      <c r="S1339" s="152"/>
      <c r="T1339" s="154">
        <f>T1340+T1343+T1359+T1376+T1399+T1406+T1429+T1446+T1463+T1473</f>
        <v>0</v>
      </c>
      <c r="AR1339" s="147" t="s">
        <v>174</v>
      </c>
      <c r="AT1339" s="155" t="s">
        <v>70</v>
      </c>
      <c r="AU1339" s="155" t="s">
        <v>26</v>
      </c>
      <c r="AY1339" s="147" t="s">
        <v>156</v>
      </c>
      <c r="BK1339" s="156">
        <f>BK1340+BK1343+BK1359+BK1376+BK1399+BK1406+BK1429+BK1446+BK1463+BK1473</f>
        <v>0</v>
      </c>
    </row>
    <row r="1340" spans="2:63" s="10" customFormat="1" ht="14.25" customHeight="1">
      <c r="B1340" s="146"/>
      <c r="D1340" s="157" t="s">
        <v>70</v>
      </c>
      <c r="E1340" s="158" t="s">
        <v>2184</v>
      </c>
      <c r="F1340" s="158" t="s">
        <v>2185</v>
      </c>
      <c r="I1340" s="149"/>
      <c r="J1340" s="159">
        <f>BK1340</f>
        <v>0</v>
      </c>
      <c r="L1340" s="146"/>
      <c r="M1340" s="151"/>
      <c r="N1340" s="152"/>
      <c r="O1340" s="152"/>
      <c r="P1340" s="153">
        <f>SUM(P1341:P1342)</f>
        <v>0</v>
      </c>
      <c r="Q1340" s="152"/>
      <c r="R1340" s="153">
        <f>SUM(R1341:R1342)</f>
        <v>0</v>
      </c>
      <c r="S1340" s="152"/>
      <c r="T1340" s="154">
        <f>SUM(T1341:T1342)</f>
        <v>0</v>
      </c>
      <c r="AR1340" s="147" t="s">
        <v>174</v>
      </c>
      <c r="AT1340" s="155" t="s">
        <v>70</v>
      </c>
      <c r="AU1340" s="155" t="s">
        <v>77</v>
      </c>
      <c r="AY1340" s="147" t="s">
        <v>156</v>
      </c>
      <c r="BK1340" s="156">
        <f>SUM(BK1341:BK1342)</f>
        <v>0</v>
      </c>
    </row>
    <row r="1341" spans="2:65" s="1" customFormat="1" ht="20.25" customHeight="1">
      <c r="B1341" s="160"/>
      <c r="C1341" s="161" t="s">
        <v>2186</v>
      </c>
      <c r="D1341" s="161" t="s">
        <v>158</v>
      </c>
      <c r="E1341" s="162" t="s">
        <v>2187</v>
      </c>
      <c r="F1341" s="163" t="s">
        <v>2188</v>
      </c>
      <c r="G1341" s="164" t="s">
        <v>307</v>
      </c>
      <c r="H1341" s="165">
        <v>1</v>
      </c>
      <c r="I1341" s="166"/>
      <c r="J1341" s="167">
        <f>ROUND(I1341*H1341,2)</f>
        <v>0</v>
      </c>
      <c r="K1341" s="163" t="s">
        <v>19</v>
      </c>
      <c r="L1341" s="35"/>
      <c r="M1341" s="168" t="s">
        <v>19</v>
      </c>
      <c r="N1341" s="169" t="s">
        <v>42</v>
      </c>
      <c r="O1341" s="36"/>
      <c r="P1341" s="170">
        <f>O1341*H1341</f>
        <v>0</v>
      </c>
      <c r="Q1341" s="170">
        <v>0</v>
      </c>
      <c r="R1341" s="170">
        <f>Q1341*H1341</f>
        <v>0</v>
      </c>
      <c r="S1341" s="170">
        <v>0</v>
      </c>
      <c r="T1341" s="171">
        <f>S1341*H1341</f>
        <v>0</v>
      </c>
      <c r="AR1341" s="18" t="s">
        <v>163</v>
      </c>
      <c r="AT1341" s="18" t="s">
        <v>158</v>
      </c>
      <c r="AU1341" s="18" t="s">
        <v>174</v>
      </c>
      <c r="AY1341" s="18" t="s">
        <v>156</v>
      </c>
      <c r="BE1341" s="172">
        <f>IF(N1341="základní",J1341,0)</f>
        <v>0</v>
      </c>
      <c r="BF1341" s="172">
        <f>IF(N1341="snížená",J1341,0)</f>
        <v>0</v>
      </c>
      <c r="BG1341" s="172">
        <f>IF(N1341="zákl. přenesená",J1341,0)</f>
        <v>0</v>
      </c>
      <c r="BH1341" s="172">
        <f>IF(N1341="sníž. přenesená",J1341,0)</f>
        <v>0</v>
      </c>
      <c r="BI1341" s="172">
        <f>IF(N1341="nulová",J1341,0)</f>
        <v>0</v>
      </c>
      <c r="BJ1341" s="18" t="s">
        <v>26</v>
      </c>
      <c r="BK1341" s="172">
        <f>ROUND(I1341*H1341,2)</f>
        <v>0</v>
      </c>
      <c r="BL1341" s="18" t="s">
        <v>163</v>
      </c>
      <c r="BM1341" s="18" t="s">
        <v>2189</v>
      </c>
    </row>
    <row r="1342" spans="2:47" s="1" customFormat="1" ht="12">
      <c r="B1342" s="35"/>
      <c r="D1342" s="173" t="s">
        <v>165</v>
      </c>
      <c r="F1342" s="174" t="s">
        <v>2188</v>
      </c>
      <c r="I1342" s="134"/>
      <c r="L1342" s="35"/>
      <c r="M1342" s="64"/>
      <c r="N1342" s="36"/>
      <c r="O1342" s="36"/>
      <c r="P1342" s="36"/>
      <c r="Q1342" s="36"/>
      <c r="R1342" s="36"/>
      <c r="S1342" s="36"/>
      <c r="T1342" s="65"/>
      <c r="AT1342" s="18" t="s">
        <v>165</v>
      </c>
      <c r="AU1342" s="18" t="s">
        <v>174</v>
      </c>
    </row>
    <row r="1343" spans="2:63" s="10" customFormat="1" ht="21.75" customHeight="1">
      <c r="B1343" s="146"/>
      <c r="D1343" s="157" t="s">
        <v>70</v>
      </c>
      <c r="E1343" s="158" t="s">
        <v>2190</v>
      </c>
      <c r="F1343" s="158" t="s">
        <v>2191</v>
      </c>
      <c r="I1343" s="149"/>
      <c r="J1343" s="159">
        <f>BK1343</f>
        <v>0</v>
      </c>
      <c r="L1343" s="146"/>
      <c r="M1343" s="151"/>
      <c r="N1343" s="152"/>
      <c r="O1343" s="152"/>
      <c r="P1343" s="153">
        <f>SUM(P1344:P1358)</f>
        <v>0</v>
      </c>
      <c r="Q1343" s="152"/>
      <c r="R1343" s="153">
        <f>SUM(R1344:R1358)</f>
        <v>0</v>
      </c>
      <c r="S1343" s="152"/>
      <c r="T1343" s="154">
        <f>SUM(T1344:T1358)</f>
        <v>0</v>
      </c>
      <c r="AR1343" s="147" t="s">
        <v>174</v>
      </c>
      <c r="AT1343" s="155" t="s">
        <v>70</v>
      </c>
      <c r="AU1343" s="155" t="s">
        <v>77</v>
      </c>
      <c r="AY1343" s="147" t="s">
        <v>156</v>
      </c>
      <c r="BK1343" s="156">
        <f>SUM(BK1344:BK1358)</f>
        <v>0</v>
      </c>
    </row>
    <row r="1344" spans="2:65" s="1" customFormat="1" ht="39.75" customHeight="1">
      <c r="B1344" s="160"/>
      <c r="C1344" s="161" t="s">
        <v>2192</v>
      </c>
      <c r="D1344" s="161" t="s">
        <v>158</v>
      </c>
      <c r="E1344" s="162" t="s">
        <v>2193</v>
      </c>
      <c r="F1344" s="163" t="s">
        <v>2194</v>
      </c>
      <c r="G1344" s="164" t="s">
        <v>307</v>
      </c>
      <c r="H1344" s="165">
        <v>13</v>
      </c>
      <c r="I1344" s="166"/>
      <c r="J1344" s="167">
        <f>ROUND(I1344*H1344,2)</f>
        <v>0</v>
      </c>
      <c r="K1344" s="163" t="s">
        <v>19</v>
      </c>
      <c r="L1344" s="35"/>
      <c r="M1344" s="168" t="s">
        <v>19</v>
      </c>
      <c r="N1344" s="169" t="s">
        <v>42</v>
      </c>
      <c r="O1344" s="36"/>
      <c r="P1344" s="170">
        <f>O1344*H1344</f>
        <v>0</v>
      </c>
      <c r="Q1344" s="170">
        <v>0</v>
      </c>
      <c r="R1344" s="170">
        <f>Q1344*H1344</f>
        <v>0</v>
      </c>
      <c r="S1344" s="170">
        <v>0</v>
      </c>
      <c r="T1344" s="171">
        <f>S1344*H1344</f>
        <v>0</v>
      </c>
      <c r="AR1344" s="18" t="s">
        <v>163</v>
      </c>
      <c r="AT1344" s="18" t="s">
        <v>158</v>
      </c>
      <c r="AU1344" s="18" t="s">
        <v>174</v>
      </c>
      <c r="AY1344" s="18" t="s">
        <v>156</v>
      </c>
      <c r="BE1344" s="172">
        <f>IF(N1344="základní",J1344,0)</f>
        <v>0</v>
      </c>
      <c r="BF1344" s="172">
        <f>IF(N1344="snížená",J1344,0)</f>
        <v>0</v>
      </c>
      <c r="BG1344" s="172">
        <f>IF(N1344="zákl. přenesená",J1344,0)</f>
        <v>0</v>
      </c>
      <c r="BH1344" s="172">
        <f>IF(N1344="sníž. přenesená",J1344,0)</f>
        <v>0</v>
      </c>
      <c r="BI1344" s="172">
        <f>IF(N1344="nulová",J1344,0)</f>
        <v>0</v>
      </c>
      <c r="BJ1344" s="18" t="s">
        <v>26</v>
      </c>
      <c r="BK1344" s="172">
        <f>ROUND(I1344*H1344,2)</f>
        <v>0</v>
      </c>
      <c r="BL1344" s="18" t="s">
        <v>163</v>
      </c>
      <c r="BM1344" s="18" t="s">
        <v>2195</v>
      </c>
    </row>
    <row r="1345" spans="2:47" s="1" customFormat="1" ht="36">
      <c r="B1345" s="35"/>
      <c r="D1345" s="176" t="s">
        <v>165</v>
      </c>
      <c r="F1345" s="196" t="s">
        <v>2194</v>
      </c>
      <c r="I1345" s="134"/>
      <c r="L1345" s="35"/>
      <c r="M1345" s="64"/>
      <c r="N1345" s="36"/>
      <c r="O1345" s="36"/>
      <c r="P1345" s="36"/>
      <c r="Q1345" s="36"/>
      <c r="R1345" s="36"/>
      <c r="S1345" s="36"/>
      <c r="T1345" s="65"/>
      <c r="AT1345" s="18" t="s">
        <v>165</v>
      </c>
      <c r="AU1345" s="18" t="s">
        <v>174</v>
      </c>
    </row>
    <row r="1346" spans="2:65" s="1" customFormat="1" ht="39.75" customHeight="1">
      <c r="B1346" s="160"/>
      <c r="C1346" s="161" t="s">
        <v>2196</v>
      </c>
      <c r="D1346" s="161" t="s">
        <v>158</v>
      </c>
      <c r="E1346" s="162" t="s">
        <v>2197</v>
      </c>
      <c r="F1346" s="163" t="s">
        <v>2198</v>
      </c>
      <c r="G1346" s="164" t="s">
        <v>307</v>
      </c>
      <c r="H1346" s="165">
        <v>2</v>
      </c>
      <c r="I1346" s="166"/>
      <c r="J1346" s="167">
        <f>ROUND(I1346*H1346,2)</f>
        <v>0</v>
      </c>
      <c r="K1346" s="163" t="s">
        <v>19</v>
      </c>
      <c r="L1346" s="35"/>
      <c r="M1346" s="168" t="s">
        <v>19</v>
      </c>
      <c r="N1346" s="169" t="s">
        <v>42</v>
      </c>
      <c r="O1346" s="36"/>
      <c r="P1346" s="170">
        <f>O1346*H1346</f>
        <v>0</v>
      </c>
      <c r="Q1346" s="170">
        <v>0</v>
      </c>
      <c r="R1346" s="170">
        <f>Q1346*H1346</f>
        <v>0</v>
      </c>
      <c r="S1346" s="170">
        <v>0</v>
      </c>
      <c r="T1346" s="171">
        <f>S1346*H1346</f>
        <v>0</v>
      </c>
      <c r="AR1346" s="18" t="s">
        <v>163</v>
      </c>
      <c r="AT1346" s="18" t="s">
        <v>158</v>
      </c>
      <c r="AU1346" s="18" t="s">
        <v>174</v>
      </c>
      <c r="AY1346" s="18" t="s">
        <v>156</v>
      </c>
      <c r="BE1346" s="172">
        <f>IF(N1346="základní",J1346,0)</f>
        <v>0</v>
      </c>
      <c r="BF1346" s="172">
        <f>IF(N1346="snížená",J1346,0)</f>
        <v>0</v>
      </c>
      <c r="BG1346" s="172">
        <f>IF(N1346="zákl. přenesená",J1346,0)</f>
        <v>0</v>
      </c>
      <c r="BH1346" s="172">
        <f>IF(N1346="sníž. přenesená",J1346,0)</f>
        <v>0</v>
      </c>
      <c r="BI1346" s="172">
        <f>IF(N1346="nulová",J1346,0)</f>
        <v>0</v>
      </c>
      <c r="BJ1346" s="18" t="s">
        <v>26</v>
      </c>
      <c r="BK1346" s="172">
        <f>ROUND(I1346*H1346,2)</f>
        <v>0</v>
      </c>
      <c r="BL1346" s="18" t="s">
        <v>163</v>
      </c>
      <c r="BM1346" s="18" t="s">
        <v>2199</v>
      </c>
    </row>
    <row r="1347" spans="2:47" s="1" customFormat="1" ht="36">
      <c r="B1347" s="35"/>
      <c r="D1347" s="176" t="s">
        <v>165</v>
      </c>
      <c r="F1347" s="196" t="s">
        <v>2198</v>
      </c>
      <c r="I1347" s="134"/>
      <c r="L1347" s="35"/>
      <c r="M1347" s="64"/>
      <c r="N1347" s="36"/>
      <c r="O1347" s="36"/>
      <c r="P1347" s="36"/>
      <c r="Q1347" s="36"/>
      <c r="R1347" s="36"/>
      <c r="S1347" s="36"/>
      <c r="T1347" s="65"/>
      <c r="AT1347" s="18" t="s">
        <v>165</v>
      </c>
      <c r="AU1347" s="18" t="s">
        <v>174</v>
      </c>
    </row>
    <row r="1348" spans="2:65" s="1" customFormat="1" ht="39.75" customHeight="1">
      <c r="B1348" s="160"/>
      <c r="C1348" s="161" t="s">
        <v>2200</v>
      </c>
      <c r="D1348" s="161" t="s">
        <v>158</v>
      </c>
      <c r="E1348" s="162" t="s">
        <v>2201</v>
      </c>
      <c r="F1348" s="163" t="s">
        <v>2202</v>
      </c>
      <c r="G1348" s="164" t="s">
        <v>307</v>
      </c>
      <c r="H1348" s="165">
        <v>47</v>
      </c>
      <c r="I1348" s="166"/>
      <c r="J1348" s="167">
        <f>ROUND(I1348*H1348,2)</f>
        <v>0</v>
      </c>
      <c r="K1348" s="163" t="s">
        <v>19</v>
      </c>
      <c r="L1348" s="35"/>
      <c r="M1348" s="168" t="s">
        <v>19</v>
      </c>
      <c r="N1348" s="169" t="s">
        <v>42</v>
      </c>
      <c r="O1348" s="36"/>
      <c r="P1348" s="170">
        <f>O1348*H1348</f>
        <v>0</v>
      </c>
      <c r="Q1348" s="170">
        <v>0</v>
      </c>
      <c r="R1348" s="170">
        <f>Q1348*H1348</f>
        <v>0</v>
      </c>
      <c r="S1348" s="170">
        <v>0</v>
      </c>
      <c r="T1348" s="171">
        <f>S1348*H1348</f>
        <v>0</v>
      </c>
      <c r="AR1348" s="18" t="s">
        <v>163</v>
      </c>
      <c r="AT1348" s="18" t="s">
        <v>158</v>
      </c>
      <c r="AU1348" s="18" t="s">
        <v>174</v>
      </c>
      <c r="AY1348" s="18" t="s">
        <v>156</v>
      </c>
      <c r="BE1348" s="172">
        <f>IF(N1348="základní",J1348,0)</f>
        <v>0</v>
      </c>
      <c r="BF1348" s="172">
        <f>IF(N1348="snížená",J1348,0)</f>
        <v>0</v>
      </c>
      <c r="BG1348" s="172">
        <f>IF(N1348="zákl. přenesená",J1348,0)</f>
        <v>0</v>
      </c>
      <c r="BH1348" s="172">
        <f>IF(N1348="sníž. přenesená",J1348,0)</f>
        <v>0</v>
      </c>
      <c r="BI1348" s="172">
        <f>IF(N1348="nulová",J1348,0)</f>
        <v>0</v>
      </c>
      <c r="BJ1348" s="18" t="s">
        <v>26</v>
      </c>
      <c r="BK1348" s="172">
        <f>ROUND(I1348*H1348,2)</f>
        <v>0</v>
      </c>
      <c r="BL1348" s="18" t="s">
        <v>163</v>
      </c>
      <c r="BM1348" s="18" t="s">
        <v>2203</v>
      </c>
    </row>
    <row r="1349" spans="2:47" s="1" customFormat="1" ht="36">
      <c r="B1349" s="35"/>
      <c r="D1349" s="176" t="s">
        <v>165</v>
      </c>
      <c r="F1349" s="196" t="s">
        <v>2202</v>
      </c>
      <c r="I1349" s="134"/>
      <c r="L1349" s="35"/>
      <c r="M1349" s="64"/>
      <c r="N1349" s="36"/>
      <c r="O1349" s="36"/>
      <c r="P1349" s="36"/>
      <c r="Q1349" s="36"/>
      <c r="R1349" s="36"/>
      <c r="S1349" s="36"/>
      <c r="T1349" s="65"/>
      <c r="AT1349" s="18" t="s">
        <v>165</v>
      </c>
      <c r="AU1349" s="18" t="s">
        <v>174</v>
      </c>
    </row>
    <row r="1350" spans="2:65" s="1" customFormat="1" ht="51" customHeight="1">
      <c r="B1350" s="160"/>
      <c r="C1350" s="161" t="s">
        <v>2204</v>
      </c>
      <c r="D1350" s="161" t="s">
        <v>158</v>
      </c>
      <c r="E1350" s="162" t="s">
        <v>2205</v>
      </c>
      <c r="F1350" s="163" t="s">
        <v>2206</v>
      </c>
      <c r="G1350" s="164" t="s">
        <v>307</v>
      </c>
      <c r="H1350" s="165">
        <v>9</v>
      </c>
      <c r="I1350" s="166"/>
      <c r="J1350" s="167">
        <f>ROUND(I1350*H1350,2)</f>
        <v>0</v>
      </c>
      <c r="K1350" s="163" t="s">
        <v>19</v>
      </c>
      <c r="L1350" s="35"/>
      <c r="M1350" s="168" t="s">
        <v>19</v>
      </c>
      <c r="N1350" s="169" t="s">
        <v>42</v>
      </c>
      <c r="O1350" s="36"/>
      <c r="P1350" s="170">
        <f>O1350*H1350</f>
        <v>0</v>
      </c>
      <c r="Q1350" s="170">
        <v>0</v>
      </c>
      <c r="R1350" s="170">
        <f>Q1350*H1350</f>
        <v>0</v>
      </c>
      <c r="S1350" s="170">
        <v>0</v>
      </c>
      <c r="T1350" s="171">
        <f>S1350*H1350</f>
        <v>0</v>
      </c>
      <c r="AR1350" s="18" t="s">
        <v>163</v>
      </c>
      <c r="AT1350" s="18" t="s">
        <v>158</v>
      </c>
      <c r="AU1350" s="18" t="s">
        <v>174</v>
      </c>
      <c r="AY1350" s="18" t="s">
        <v>156</v>
      </c>
      <c r="BE1350" s="172">
        <f>IF(N1350="základní",J1350,0)</f>
        <v>0</v>
      </c>
      <c r="BF1350" s="172">
        <f>IF(N1350="snížená",J1350,0)</f>
        <v>0</v>
      </c>
      <c r="BG1350" s="172">
        <f>IF(N1350="zákl. přenesená",J1350,0)</f>
        <v>0</v>
      </c>
      <c r="BH1350" s="172">
        <f>IF(N1350="sníž. přenesená",J1350,0)</f>
        <v>0</v>
      </c>
      <c r="BI1350" s="172">
        <f>IF(N1350="nulová",J1350,0)</f>
        <v>0</v>
      </c>
      <c r="BJ1350" s="18" t="s">
        <v>26</v>
      </c>
      <c r="BK1350" s="172">
        <f>ROUND(I1350*H1350,2)</f>
        <v>0</v>
      </c>
      <c r="BL1350" s="18" t="s">
        <v>163</v>
      </c>
      <c r="BM1350" s="18" t="s">
        <v>2207</v>
      </c>
    </row>
    <row r="1351" spans="2:47" s="1" customFormat="1" ht="48">
      <c r="B1351" s="35"/>
      <c r="D1351" s="176" t="s">
        <v>165</v>
      </c>
      <c r="F1351" s="196" t="s">
        <v>2206</v>
      </c>
      <c r="I1351" s="134"/>
      <c r="L1351" s="35"/>
      <c r="M1351" s="64"/>
      <c r="N1351" s="36"/>
      <c r="O1351" s="36"/>
      <c r="P1351" s="36"/>
      <c r="Q1351" s="36"/>
      <c r="R1351" s="36"/>
      <c r="S1351" s="36"/>
      <c r="T1351" s="65"/>
      <c r="AT1351" s="18" t="s">
        <v>165</v>
      </c>
      <c r="AU1351" s="18" t="s">
        <v>174</v>
      </c>
    </row>
    <row r="1352" spans="2:65" s="1" customFormat="1" ht="39.75" customHeight="1">
      <c r="B1352" s="160"/>
      <c r="C1352" s="161" t="s">
        <v>2208</v>
      </c>
      <c r="D1352" s="161" t="s">
        <v>158</v>
      </c>
      <c r="E1352" s="162" t="s">
        <v>2209</v>
      </c>
      <c r="F1352" s="163" t="s">
        <v>2210</v>
      </c>
      <c r="G1352" s="164" t="s">
        <v>307</v>
      </c>
      <c r="H1352" s="165">
        <v>44</v>
      </c>
      <c r="I1352" s="166"/>
      <c r="J1352" s="167">
        <f>ROUND(I1352*H1352,2)</f>
        <v>0</v>
      </c>
      <c r="K1352" s="163" t="s">
        <v>19</v>
      </c>
      <c r="L1352" s="35"/>
      <c r="M1352" s="168" t="s">
        <v>19</v>
      </c>
      <c r="N1352" s="169" t="s">
        <v>42</v>
      </c>
      <c r="O1352" s="36"/>
      <c r="P1352" s="170">
        <f>O1352*H1352</f>
        <v>0</v>
      </c>
      <c r="Q1352" s="170">
        <v>0</v>
      </c>
      <c r="R1352" s="170">
        <f>Q1352*H1352</f>
        <v>0</v>
      </c>
      <c r="S1352" s="170">
        <v>0</v>
      </c>
      <c r="T1352" s="171">
        <f>S1352*H1352</f>
        <v>0</v>
      </c>
      <c r="AR1352" s="18" t="s">
        <v>163</v>
      </c>
      <c r="AT1352" s="18" t="s">
        <v>158</v>
      </c>
      <c r="AU1352" s="18" t="s">
        <v>174</v>
      </c>
      <c r="AY1352" s="18" t="s">
        <v>156</v>
      </c>
      <c r="BE1352" s="172">
        <f>IF(N1352="základní",J1352,0)</f>
        <v>0</v>
      </c>
      <c r="BF1352" s="172">
        <f>IF(N1352="snížená",J1352,0)</f>
        <v>0</v>
      </c>
      <c r="BG1352" s="172">
        <f>IF(N1352="zákl. přenesená",J1352,0)</f>
        <v>0</v>
      </c>
      <c r="BH1352" s="172">
        <f>IF(N1352="sníž. přenesená",J1352,0)</f>
        <v>0</v>
      </c>
      <c r="BI1352" s="172">
        <f>IF(N1352="nulová",J1352,0)</f>
        <v>0</v>
      </c>
      <c r="BJ1352" s="18" t="s">
        <v>26</v>
      </c>
      <c r="BK1352" s="172">
        <f>ROUND(I1352*H1352,2)</f>
        <v>0</v>
      </c>
      <c r="BL1352" s="18" t="s">
        <v>163</v>
      </c>
      <c r="BM1352" s="18" t="s">
        <v>2211</v>
      </c>
    </row>
    <row r="1353" spans="2:47" s="1" customFormat="1" ht="24">
      <c r="B1353" s="35"/>
      <c r="D1353" s="176" t="s">
        <v>165</v>
      </c>
      <c r="F1353" s="196" t="s">
        <v>2210</v>
      </c>
      <c r="I1353" s="134"/>
      <c r="L1353" s="35"/>
      <c r="M1353" s="64"/>
      <c r="N1353" s="36"/>
      <c r="O1353" s="36"/>
      <c r="P1353" s="36"/>
      <c r="Q1353" s="36"/>
      <c r="R1353" s="36"/>
      <c r="S1353" s="36"/>
      <c r="T1353" s="65"/>
      <c r="AT1353" s="18" t="s">
        <v>165</v>
      </c>
      <c r="AU1353" s="18" t="s">
        <v>174</v>
      </c>
    </row>
    <row r="1354" spans="2:65" s="1" customFormat="1" ht="28.5" customHeight="1">
      <c r="B1354" s="160"/>
      <c r="C1354" s="161" t="s">
        <v>2212</v>
      </c>
      <c r="D1354" s="161" t="s">
        <v>158</v>
      </c>
      <c r="E1354" s="162" t="s">
        <v>2213</v>
      </c>
      <c r="F1354" s="163" t="s">
        <v>2214</v>
      </c>
      <c r="G1354" s="164" t="s">
        <v>307</v>
      </c>
      <c r="H1354" s="165">
        <v>3</v>
      </c>
      <c r="I1354" s="166"/>
      <c r="J1354" s="167">
        <f>ROUND(I1354*H1354,2)</f>
        <v>0</v>
      </c>
      <c r="K1354" s="163" t="s">
        <v>19</v>
      </c>
      <c r="L1354" s="35"/>
      <c r="M1354" s="168" t="s">
        <v>19</v>
      </c>
      <c r="N1354" s="169" t="s">
        <v>42</v>
      </c>
      <c r="O1354" s="36"/>
      <c r="P1354" s="170">
        <f>O1354*H1354</f>
        <v>0</v>
      </c>
      <c r="Q1354" s="170">
        <v>0</v>
      </c>
      <c r="R1354" s="170">
        <f>Q1354*H1354</f>
        <v>0</v>
      </c>
      <c r="S1354" s="170">
        <v>0</v>
      </c>
      <c r="T1354" s="171">
        <f>S1354*H1354</f>
        <v>0</v>
      </c>
      <c r="AR1354" s="18" t="s">
        <v>163</v>
      </c>
      <c r="AT1354" s="18" t="s">
        <v>158</v>
      </c>
      <c r="AU1354" s="18" t="s">
        <v>174</v>
      </c>
      <c r="AY1354" s="18" t="s">
        <v>156</v>
      </c>
      <c r="BE1354" s="172">
        <f>IF(N1354="základní",J1354,0)</f>
        <v>0</v>
      </c>
      <c r="BF1354" s="172">
        <f>IF(N1354="snížená",J1354,0)</f>
        <v>0</v>
      </c>
      <c r="BG1354" s="172">
        <f>IF(N1354="zákl. přenesená",J1354,0)</f>
        <v>0</v>
      </c>
      <c r="BH1354" s="172">
        <f>IF(N1354="sníž. přenesená",J1354,0)</f>
        <v>0</v>
      </c>
      <c r="BI1354" s="172">
        <f>IF(N1354="nulová",J1354,0)</f>
        <v>0</v>
      </c>
      <c r="BJ1354" s="18" t="s">
        <v>26</v>
      </c>
      <c r="BK1354" s="172">
        <f>ROUND(I1354*H1354,2)</f>
        <v>0</v>
      </c>
      <c r="BL1354" s="18" t="s">
        <v>163</v>
      </c>
      <c r="BM1354" s="18" t="s">
        <v>2215</v>
      </c>
    </row>
    <row r="1355" spans="2:47" s="1" customFormat="1" ht="24">
      <c r="B1355" s="35"/>
      <c r="D1355" s="176" t="s">
        <v>165</v>
      </c>
      <c r="F1355" s="196" t="s">
        <v>2214</v>
      </c>
      <c r="I1355" s="134"/>
      <c r="L1355" s="35"/>
      <c r="M1355" s="64"/>
      <c r="N1355" s="36"/>
      <c r="O1355" s="36"/>
      <c r="P1355" s="36"/>
      <c r="Q1355" s="36"/>
      <c r="R1355" s="36"/>
      <c r="S1355" s="36"/>
      <c r="T1355" s="65"/>
      <c r="AT1355" s="18" t="s">
        <v>165</v>
      </c>
      <c r="AU1355" s="18" t="s">
        <v>174</v>
      </c>
    </row>
    <row r="1356" spans="2:65" s="1" customFormat="1" ht="39.75" customHeight="1">
      <c r="B1356" s="160"/>
      <c r="C1356" s="161" t="s">
        <v>2216</v>
      </c>
      <c r="D1356" s="161" t="s">
        <v>158</v>
      </c>
      <c r="E1356" s="162" t="s">
        <v>2217</v>
      </c>
      <c r="F1356" s="163" t="s">
        <v>2218</v>
      </c>
      <c r="G1356" s="164" t="s">
        <v>307</v>
      </c>
      <c r="H1356" s="165">
        <v>14</v>
      </c>
      <c r="I1356" s="166"/>
      <c r="J1356" s="167">
        <f>ROUND(I1356*H1356,2)</f>
        <v>0</v>
      </c>
      <c r="K1356" s="163" t="s">
        <v>19</v>
      </c>
      <c r="L1356" s="35"/>
      <c r="M1356" s="168" t="s">
        <v>19</v>
      </c>
      <c r="N1356" s="169" t="s">
        <v>42</v>
      </c>
      <c r="O1356" s="36"/>
      <c r="P1356" s="170">
        <f>O1356*H1356</f>
        <v>0</v>
      </c>
      <c r="Q1356" s="170">
        <v>0</v>
      </c>
      <c r="R1356" s="170">
        <f>Q1356*H1356</f>
        <v>0</v>
      </c>
      <c r="S1356" s="170">
        <v>0</v>
      </c>
      <c r="T1356" s="171">
        <f>S1356*H1356</f>
        <v>0</v>
      </c>
      <c r="AR1356" s="18" t="s">
        <v>163</v>
      </c>
      <c r="AT1356" s="18" t="s">
        <v>158</v>
      </c>
      <c r="AU1356" s="18" t="s">
        <v>174</v>
      </c>
      <c r="AY1356" s="18" t="s">
        <v>156</v>
      </c>
      <c r="BE1356" s="172">
        <f>IF(N1356="základní",J1356,0)</f>
        <v>0</v>
      </c>
      <c r="BF1356" s="172">
        <f>IF(N1356="snížená",J1356,0)</f>
        <v>0</v>
      </c>
      <c r="BG1356" s="172">
        <f>IF(N1356="zákl. přenesená",J1356,0)</f>
        <v>0</v>
      </c>
      <c r="BH1356" s="172">
        <f>IF(N1356="sníž. přenesená",J1356,0)</f>
        <v>0</v>
      </c>
      <c r="BI1356" s="172">
        <f>IF(N1356="nulová",J1356,0)</f>
        <v>0</v>
      </c>
      <c r="BJ1356" s="18" t="s">
        <v>26</v>
      </c>
      <c r="BK1356" s="172">
        <f>ROUND(I1356*H1356,2)</f>
        <v>0</v>
      </c>
      <c r="BL1356" s="18" t="s">
        <v>163</v>
      </c>
      <c r="BM1356" s="18" t="s">
        <v>2219</v>
      </c>
    </row>
    <row r="1357" spans="2:47" s="1" customFormat="1" ht="36">
      <c r="B1357" s="35"/>
      <c r="D1357" s="173" t="s">
        <v>165</v>
      </c>
      <c r="F1357" s="174" t="s">
        <v>2218</v>
      </c>
      <c r="I1357" s="134"/>
      <c r="L1357" s="35"/>
      <c r="M1357" s="64"/>
      <c r="N1357" s="36"/>
      <c r="O1357" s="36"/>
      <c r="P1357" s="36"/>
      <c r="Q1357" s="36"/>
      <c r="R1357" s="36"/>
      <c r="S1357" s="36"/>
      <c r="T1357" s="65"/>
      <c r="AT1357" s="18" t="s">
        <v>165</v>
      </c>
      <c r="AU1357" s="18" t="s">
        <v>174</v>
      </c>
    </row>
    <row r="1358" spans="2:47" s="1" customFormat="1" ht="24">
      <c r="B1358" s="35"/>
      <c r="D1358" s="173" t="s">
        <v>379</v>
      </c>
      <c r="F1358" s="210" t="s">
        <v>2220</v>
      </c>
      <c r="I1358" s="134"/>
      <c r="L1358" s="35"/>
      <c r="M1358" s="64"/>
      <c r="N1358" s="36"/>
      <c r="O1358" s="36"/>
      <c r="P1358" s="36"/>
      <c r="Q1358" s="36"/>
      <c r="R1358" s="36"/>
      <c r="S1358" s="36"/>
      <c r="T1358" s="65"/>
      <c r="AT1358" s="18" t="s">
        <v>379</v>
      </c>
      <c r="AU1358" s="18" t="s">
        <v>174</v>
      </c>
    </row>
    <row r="1359" spans="2:63" s="10" customFormat="1" ht="21.75" customHeight="1">
      <c r="B1359" s="146"/>
      <c r="D1359" s="157" t="s">
        <v>70</v>
      </c>
      <c r="E1359" s="158" t="s">
        <v>2221</v>
      </c>
      <c r="F1359" s="158" t="s">
        <v>2222</v>
      </c>
      <c r="I1359" s="149"/>
      <c r="J1359" s="159">
        <f>BK1359</f>
        <v>0</v>
      </c>
      <c r="L1359" s="146"/>
      <c r="M1359" s="151"/>
      <c r="N1359" s="152"/>
      <c r="O1359" s="152"/>
      <c r="P1359" s="153">
        <f>SUM(P1360:P1375)</f>
        <v>0</v>
      </c>
      <c r="Q1359" s="152"/>
      <c r="R1359" s="153">
        <f>SUM(R1360:R1375)</f>
        <v>0</v>
      </c>
      <c r="S1359" s="152"/>
      <c r="T1359" s="154">
        <f>SUM(T1360:T1375)</f>
        <v>0</v>
      </c>
      <c r="AR1359" s="147" t="s">
        <v>174</v>
      </c>
      <c r="AT1359" s="155" t="s">
        <v>70</v>
      </c>
      <c r="AU1359" s="155" t="s">
        <v>77</v>
      </c>
      <c r="AY1359" s="147" t="s">
        <v>156</v>
      </c>
      <c r="BK1359" s="156">
        <f>SUM(BK1360:BK1375)</f>
        <v>0</v>
      </c>
    </row>
    <row r="1360" spans="2:65" s="1" customFormat="1" ht="20.25" customHeight="1">
      <c r="B1360" s="160"/>
      <c r="C1360" s="161" t="s">
        <v>2223</v>
      </c>
      <c r="D1360" s="161" t="s">
        <v>158</v>
      </c>
      <c r="E1360" s="162" t="s">
        <v>2224</v>
      </c>
      <c r="F1360" s="163" t="s">
        <v>2225</v>
      </c>
      <c r="G1360" s="164" t="s">
        <v>307</v>
      </c>
      <c r="H1360" s="165">
        <v>23</v>
      </c>
      <c r="I1360" s="166"/>
      <c r="J1360" s="167">
        <f>ROUND(I1360*H1360,2)</f>
        <v>0</v>
      </c>
      <c r="K1360" s="163" t="s">
        <v>19</v>
      </c>
      <c r="L1360" s="35"/>
      <c r="M1360" s="168" t="s">
        <v>19</v>
      </c>
      <c r="N1360" s="169" t="s">
        <v>42</v>
      </c>
      <c r="O1360" s="36"/>
      <c r="P1360" s="170">
        <f>O1360*H1360</f>
        <v>0</v>
      </c>
      <c r="Q1360" s="170">
        <v>0</v>
      </c>
      <c r="R1360" s="170">
        <f>Q1360*H1360</f>
        <v>0</v>
      </c>
      <c r="S1360" s="170">
        <v>0</v>
      </c>
      <c r="T1360" s="171">
        <f>S1360*H1360</f>
        <v>0</v>
      </c>
      <c r="AR1360" s="18" t="s">
        <v>163</v>
      </c>
      <c r="AT1360" s="18" t="s">
        <v>158</v>
      </c>
      <c r="AU1360" s="18" t="s">
        <v>174</v>
      </c>
      <c r="AY1360" s="18" t="s">
        <v>156</v>
      </c>
      <c r="BE1360" s="172">
        <f>IF(N1360="základní",J1360,0)</f>
        <v>0</v>
      </c>
      <c r="BF1360" s="172">
        <f>IF(N1360="snížená",J1360,0)</f>
        <v>0</v>
      </c>
      <c r="BG1360" s="172">
        <f>IF(N1360="zákl. přenesená",J1360,0)</f>
        <v>0</v>
      </c>
      <c r="BH1360" s="172">
        <f>IF(N1360="sníž. přenesená",J1360,0)</f>
        <v>0</v>
      </c>
      <c r="BI1360" s="172">
        <f>IF(N1360="nulová",J1360,0)</f>
        <v>0</v>
      </c>
      <c r="BJ1360" s="18" t="s">
        <v>26</v>
      </c>
      <c r="BK1360" s="172">
        <f>ROUND(I1360*H1360,2)</f>
        <v>0</v>
      </c>
      <c r="BL1360" s="18" t="s">
        <v>163</v>
      </c>
      <c r="BM1360" s="18" t="s">
        <v>2226</v>
      </c>
    </row>
    <row r="1361" spans="2:47" s="1" customFormat="1" ht="12">
      <c r="B1361" s="35"/>
      <c r="D1361" s="176" t="s">
        <v>165</v>
      </c>
      <c r="F1361" s="196" t="s">
        <v>2225</v>
      </c>
      <c r="I1361" s="134"/>
      <c r="L1361" s="35"/>
      <c r="M1361" s="64"/>
      <c r="N1361" s="36"/>
      <c r="O1361" s="36"/>
      <c r="P1361" s="36"/>
      <c r="Q1361" s="36"/>
      <c r="R1361" s="36"/>
      <c r="S1361" s="36"/>
      <c r="T1361" s="65"/>
      <c r="AT1361" s="18" t="s">
        <v>165</v>
      </c>
      <c r="AU1361" s="18" t="s">
        <v>174</v>
      </c>
    </row>
    <row r="1362" spans="2:65" s="1" customFormat="1" ht="20.25" customHeight="1">
      <c r="B1362" s="160"/>
      <c r="C1362" s="161" t="s">
        <v>2227</v>
      </c>
      <c r="D1362" s="161" t="s">
        <v>158</v>
      </c>
      <c r="E1362" s="162" t="s">
        <v>2228</v>
      </c>
      <c r="F1362" s="163" t="s">
        <v>2229</v>
      </c>
      <c r="G1362" s="164" t="s">
        <v>307</v>
      </c>
      <c r="H1362" s="165">
        <v>6</v>
      </c>
      <c r="I1362" s="166"/>
      <c r="J1362" s="167">
        <f>ROUND(I1362*H1362,2)</f>
        <v>0</v>
      </c>
      <c r="K1362" s="163" t="s">
        <v>19</v>
      </c>
      <c r="L1362" s="35"/>
      <c r="M1362" s="168" t="s">
        <v>19</v>
      </c>
      <c r="N1362" s="169" t="s">
        <v>42</v>
      </c>
      <c r="O1362" s="36"/>
      <c r="P1362" s="170">
        <f>O1362*H1362</f>
        <v>0</v>
      </c>
      <c r="Q1362" s="170">
        <v>0</v>
      </c>
      <c r="R1362" s="170">
        <f>Q1362*H1362</f>
        <v>0</v>
      </c>
      <c r="S1362" s="170">
        <v>0</v>
      </c>
      <c r="T1362" s="171">
        <f>S1362*H1362</f>
        <v>0</v>
      </c>
      <c r="AR1362" s="18" t="s">
        <v>163</v>
      </c>
      <c r="AT1362" s="18" t="s">
        <v>158</v>
      </c>
      <c r="AU1362" s="18" t="s">
        <v>174</v>
      </c>
      <c r="AY1362" s="18" t="s">
        <v>156</v>
      </c>
      <c r="BE1362" s="172">
        <f>IF(N1362="základní",J1362,0)</f>
        <v>0</v>
      </c>
      <c r="BF1362" s="172">
        <f>IF(N1362="snížená",J1362,0)</f>
        <v>0</v>
      </c>
      <c r="BG1362" s="172">
        <f>IF(N1362="zákl. přenesená",J1362,0)</f>
        <v>0</v>
      </c>
      <c r="BH1362" s="172">
        <f>IF(N1362="sníž. přenesená",J1362,0)</f>
        <v>0</v>
      </c>
      <c r="BI1362" s="172">
        <f>IF(N1362="nulová",J1362,0)</f>
        <v>0</v>
      </c>
      <c r="BJ1362" s="18" t="s">
        <v>26</v>
      </c>
      <c r="BK1362" s="172">
        <f>ROUND(I1362*H1362,2)</f>
        <v>0</v>
      </c>
      <c r="BL1362" s="18" t="s">
        <v>163</v>
      </c>
      <c r="BM1362" s="18" t="s">
        <v>2230</v>
      </c>
    </row>
    <row r="1363" spans="2:47" s="1" customFormat="1" ht="12">
      <c r="B1363" s="35"/>
      <c r="D1363" s="176" t="s">
        <v>165</v>
      </c>
      <c r="F1363" s="196" t="s">
        <v>2229</v>
      </c>
      <c r="I1363" s="134"/>
      <c r="L1363" s="35"/>
      <c r="M1363" s="64"/>
      <c r="N1363" s="36"/>
      <c r="O1363" s="36"/>
      <c r="P1363" s="36"/>
      <c r="Q1363" s="36"/>
      <c r="R1363" s="36"/>
      <c r="S1363" s="36"/>
      <c r="T1363" s="65"/>
      <c r="AT1363" s="18" t="s">
        <v>165</v>
      </c>
      <c r="AU1363" s="18" t="s">
        <v>174</v>
      </c>
    </row>
    <row r="1364" spans="2:65" s="1" customFormat="1" ht="20.25" customHeight="1">
      <c r="B1364" s="160"/>
      <c r="C1364" s="161" t="s">
        <v>2231</v>
      </c>
      <c r="D1364" s="161" t="s">
        <v>158</v>
      </c>
      <c r="E1364" s="162" t="s">
        <v>2232</v>
      </c>
      <c r="F1364" s="163" t="s">
        <v>2233</v>
      </c>
      <c r="G1364" s="164" t="s">
        <v>307</v>
      </c>
      <c r="H1364" s="165">
        <v>6</v>
      </c>
      <c r="I1364" s="166"/>
      <c r="J1364" s="167">
        <f>ROUND(I1364*H1364,2)</f>
        <v>0</v>
      </c>
      <c r="K1364" s="163" t="s">
        <v>19</v>
      </c>
      <c r="L1364" s="35"/>
      <c r="M1364" s="168" t="s">
        <v>19</v>
      </c>
      <c r="N1364" s="169" t="s">
        <v>42</v>
      </c>
      <c r="O1364" s="36"/>
      <c r="P1364" s="170">
        <f>O1364*H1364</f>
        <v>0</v>
      </c>
      <c r="Q1364" s="170">
        <v>0</v>
      </c>
      <c r="R1364" s="170">
        <f>Q1364*H1364</f>
        <v>0</v>
      </c>
      <c r="S1364" s="170">
        <v>0</v>
      </c>
      <c r="T1364" s="171">
        <f>S1364*H1364</f>
        <v>0</v>
      </c>
      <c r="AR1364" s="18" t="s">
        <v>163</v>
      </c>
      <c r="AT1364" s="18" t="s">
        <v>158</v>
      </c>
      <c r="AU1364" s="18" t="s">
        <v>174</v>
      </c>
      <c r="AY1364" s="18" t="s">
        <v>156</v>
      </c>
      <c r="BE1364" s="172">
        <f>IF(N1364="základní",J1364,0)</f>
        <v>0</v>
      </c>
      <c r="BF1364" s="172">
        <f>IF(N1364="snížená",J1364,0)</f>
        <v>0</v>
      </c>
      <c r="BG1364" s="172">
        <f>IF(N1364="zákl. přenesená",J1364,0)</f>
        <v>0</v>
      </c>
      <c r="BH1364" s="172">
        <f>IF(N1364="sníž. přenesená",J1364,0)</f>
        <v>0</v>
      </c>
      <c r="BI1364" s="172">
        <f>IF(N1364="nulová",J1364,0)</f>
        <v>0</v>
      </c>
      <c r="BJ1364" s="18" t="s">
        <v>26</v>
      </c>
      <c r="BK1364" s="172">
        <f>ROUND(I1364*H1364,2)</f>
        <v>0</v>
      </c>
      <c r="BL1364" s="18" t="s">
        <v>163</v>
      </c>
      <c r="BM1364" s="18" t="s">
        <v>2234</v>
      </c>
    </row>
    <row r="1365" spans="2:47" s="1" customFormat="1" ht="12">
      <c r="B1365" s="35"/>
      <c r="D1365" s="176" t="s">
        <v>165</v>
      </c>
      <c r="F1365" s="196" t="s">
        <v>2233</v>
      </c>
      <c r="I1365" s="134"/>
      <c r="L1365" s="35"/>
      <c r="M1365" s="64"/>
      <c r="N1365" s="36"/>
      <c r="O1365" s="36"/>
      <c r="P1365" s="36"/>
      <c r="Q1365" s="36"/>
      <c r="R1365" s="36"/>
      <c r="S1365" s="36"/>
      <c r="T1365" s="65"/>
      <c r="AT1365" s="18" t="s">
        <v>165</v>
      </c>
      <c r="AU1365" s="18" t="s">
        <v>174</v>
      </c>
    </row>
    <row r="1366" spans="2:65" s="1" customFormat="1" ht="20.25" customHeight="1">
      <c r="B1366" s="160"/>
      <c r="C1366" s="161" t="s">
        <v>2235</v>
      </c>
      <c r="D1366" s="161" t="s">
        <v>158</v>
      </c>
      <c r="E1366" s="162" t="s">
        <v>2236</v>
      </c>
      <c r="F1366" s="163" t="s">
        <v>2237</v>
      </c>
      <c r="G1366" s="164" t="s">
        <v>307</v>
      </c>
      <c r="H1366" s="165">
        <v>5</v>
      </c>
      <c r="I1366" s="166"/>
      <c r="J1366" s="167">
        <f>ROUND(I1366*H1366,2)</f>
        <v>0</v>
      </c>
      <c r="K1366" s="163" t="s">
        <v>19</v>
      </c>
      <c r="L1366" s="35"/>
      <c r="M1366" s="168" t="s">
        <v>19</v>
      </c>
      <c r="N1366" s="169" t="s">
        <v>42</v>
      </c>
      <c r="O1366" s="36"/>
      <c r="P1366" s="170">
        <f>O1366*H1366</f>
        <v>0</v>
      </c>
      <c r="Q1366" s="170">
        <v>0</v>
      </c>
      <c r="R1366" s="170">
        <f>Q1366*H1366</f>
        <v>0</v>
      </c>
      <c r="S1366" s="170">
        <v>0</v>
      </c>
      <c r="T1366" s="171">
        <f>S1366*H1366</f>
        <v>0</v>
      </c>
      <c r="AR1366" s="18" t="s">
        <v>163</v>
      </c>
      <c r="AT1366" s="18" t="s">
        <v>158</v>
      </c>
      <c r="AU1366" s="18" t="s">
        <v>174</v>
      </c>
      <c r="AY1366" s="18" t="s">
        <v>156</v>
      </c>
      <c r="BE1366" s="172">
        <f>IF(N1366="základní",J1366,0)</f>
        <v>0</v>
      </c>
      <c r="BF1366" s="172">
        <f>IF(N1366="snížená",J1366,0)</f>
        <v>0</v>
      </c>
      <c r="BG1366" s="172">
        <f>IF(N1366="zákl. přenesená",J1366,0)</f>
        <v>0</v>
      </c>
      <c r="BH1366" s="172">
        <f>IF(N1366="sníž. přenesená",J1366,0)</f>
        <v>0</v>
      </c>
      <c r="BI1366" s="172">
        <f>IF(N1366="nulová",J1366,0)</f>
        <v>0</v>
      </c>
      <c r="BJ1366" s="18" t="s">
        <v>26</v>
      </c>
      <c r="BK1366" s="172">
        <f>ROUND(I1366*H1366,2)</f>
        <v>0</v>
      </c>
      <c r="BL1366" s="18" t="s">
        <v>163</v>
      </c>
      <c r="BM1366" s="18" t="s">
        <v>2238</v>
      </c>
    </row>
    <row r="1367" spans="2:47" s="1" customFormat="1" ht="12">
      <c r="B1367" s="35"/>
      <c r="D1367" s="176" t="s">
        <v>165</v>
      </c>
      <c r="F1367" s="196" t="s">
        <v>2237</v>
      </c>
      <c r="I1367" s="134"/>
      <c r="L1367" s="35"/>
      <c r="M1367" s="64"/>
      <c r="N1367" s="36"/>
      <c r="O1367" s="36"/>
      <c r="P1367" s="36"/>
      <c r="Q1367" s="36"/>
      <c r="R1367" s="36"/>
      <c r="S1367" s="36"/>
      <c r="T1367" s="65"/>
      <c r="AT1367" s="18" t="s">
        <v>165</v>
      </c>
      <c r="AU1367" s="18" t="s">
        <v>174</v>
      </c>
    </row>
    <row r="1368" spans="2:65" s="1" customFormat="1" ht="20.25" customHeight="1">
      <c r="B1368" s="160"/>
      <c r="C1368" s="161" t="s">
        <v>2239</v>
      </c>
      <c r="D1368" s="161" t="s">
        <v>158</v>
      </c>
      <c r="E1368" s="162" t="s">
        <v>2240</v>
      </c>
      <c r="F1368" s="163" t="s">
        <v>2241</v>
      </c>
      <c r="G1368" s="164" t="s">
        <v>307</v>
      </c>
      <c r="H1368" s="165">
        <v>22</v>
      </c>
      <c r="I1368" s="166"/>
      <c r="J1368" s="167">
        <f>ROUND(I1368*H1368,2)</f>
        <v>0</v>
      </c>
      <c r="K1368" s="163" t="s">
        <v>19</v>
      </c>
      <c r="L1368" s="35"/>
      <c r="M1368" s="168" t="s">
        <v>19</v>
      </c>
      <c r="N1368" s="169" t="s">
        <v>42</v>
      </c>
      <c r="O1368" s="36"/>
      <c r="P1368" s="170">
        <f>O1368*H1368</f>
        <v>0</v>
      </c>
      <c r="Q1368" s="170">
        <v>0</v>
      </c>
      <c r="R1368" s="170">
        <f>Q1368*H1368</f>
        <v>0</v>
      </c>
      <c r="S1368" s="170">
        <v>0</v>
      </c>
      <c r="T1368" s="171">
        <f>S1368*H1368</f>
        <v>0</v>
      </c>
      <c r="AR1368" s="18" t="s">
        <v>163</v>
      </c>
      <c r="AT1368" s="18" t="s">
        <v>158</v>
      </c>
      <c r="AU1368" s="18" t="s">
        <v>174</v>
      </c>
      <c r="AY1368" s="18" t="s">
        <v>156</v>
      </c>
      <c r="BE1368" s="172">
        <f>IF(N1368="základní",J1368,0)</f>
        <v>0</v>
      </c>
      <c r="BF1368" s="172">
        <f>IF(N1368="snížená",J1368,0)</f>
        <v>0</v>
      </c>
      <c r="BG1368" s="172">
        <f>IF(N1368="zákl. přenesená",J1368,0)</f>
        <v>0</v>
      </c>
      <c r="BH1368" s="172">
        <f>IF(N1368="sníž. přenesená",J1368,0)</f>
        <v>0</v>
      </c>
      <c r="BI1368" s="172">
        <f>IF(N1368="nulová",J1368,0)</f>
        <v>0</v>
      </c>
      <c r="BJ1368" s="18" t="s">
        <v>26</v>
      </c>
      <c r="BK1368" s="172">
        <f>ROUND(I1368*H1368,2)</f>
        <v>0</v>
      </c>
      <c r="BL1368" s="18" t="s">
        <v>163</v>
      </c>
      <c r="BM1368" s="18" t="s">
        <v>2242</v>
      </c>
    </row>
    <row r="1369" spans="2:47" s="1" customFormat="1" ht="12">
      <c r="B1369" s="35"/>
      <c r="D1369" s="176" t="s">
        <v>165</v>
      </c>
      <c r="F1369" s="196" t="s">
        <v>2241</v>
      </c>
      <c r="I1369" s="134"/>
      <c r="L1369" s="35"/>
      <c r="M1369" s="64"/>
      <c r="N1369" s="36"/>
      <c r="O1369" s="36"/>
      <c r="P1369" s="36"/>
      <c r="Q1369" s="36"/>
      <c r="R1369" s="36"/>
      <c r="S1369" s="36"/>
      <c r="T1369" s="65"/>
      <c r="AT1369" s="18" t="s">
        <v>165</v>
      </c>
      <c r="AU1369" s="18" t="s">
        <v>174</v>
      </c>
    </row>
    <row r="1370" spans="2:65" s="1" customFormat="1" ht="20.25" customHeight="1">
      <c r="B1370" s="160"/>
      <c r="C1370" s="161" t="s">
        <v>2243</v>
      </c>
      <c r="D1370" s="161" t="s">
        <v>158</v>
      </c>
      <c r="E1370" s="162" t="s">
        <v>2244</v>
      </c>
      <c r="F1370" s="163" t="s">
        <v>2245</v>
      </c>
      <c r="G1370" s="164" t="s">
        <v>307</v>
      </c>
      <c r="H1370" s="165">
        <v>1</v>
      </c>
      <c r="I1370" s="166"/>
      <c r="J1370" s="167">
        <f>ROUND(I1370*H1370,2)</f>
        <v>0</v>
      </c>
      <c r="K1370" s="163" t="s">
        <v>19</v>
      </c>
      <c r="L1370" s="35"/>
      <c r="M1370" s="168" t="s">
        <v>19</v>
      </c>
      <c r="N1370" s="169" t="s">
        <v>42</v>
      </c>
      <c r="O1370" s="36"/>
      <c r="P1370" s="170">
        <f>O1370*H1370</f>
        <v>0</v>
      </c>
      <c r="Q1370" s="170">
        <v>0</v>
      </c>
      <c r="R1370" s="170">
        <f>Q1370*H1370</f>
        <v>0</v>
      </c>
      <c r="S1370" s="170">
        <v>0</v>
      </c>
      <c r="T1370" s="171">
        <f>S1370*H1370</f>
        <v>0</v>
      </c>
      <c r="AR1370" s="18" t="s">
        <v>163</v>
      </c>
      <c r="AT1370" s="18" t="s">
        <v>158</v>
      </c>
      <c r="AU1370" s="18" t="s">
        <v>174</v>
      </c>
      <c r="AY1370" s="18" t="s">
        <v>156</v>
      </c>
      <c r="BE1370" s="172">
        <f>IF(N1370="základní",J1370,0)</f>
        <v>0</v>
      </c>
      <c r="BF1370" s="172">
        <f>IF(N1370="snížená",J1370,0)</f>
        <v>0</v>
      </c>
      <c r="BG1370" s="172">
        <f>IF(N1370="zákl. přenesená",J1370,0)</f>
        <v>0</v>
      </c>
      <c r="BH1370" s="172">
        <f>IF(N1370="sníž. přenesená",J1370,0)</f>
        <v>0</v>
      </c>
      <c r="BI1370" s="172">
        <f>IF(N1370="nulová",J1370,0)</f>
        <v>0</v>
      </c>
      <c r="BJ1370" s="18" t="s">
        <v>26</v>
      </c>
      <c r="BK1370" s="172">
        <f>ROUND(I1370*H1370,2)</f>
        <v>0</v>
      </c>
      <c r="BL1370" s="18" t="s">
        <v>163</v>
      </c>
      <c r="BM1370" s="18" t="s">
        <v>2246</v>
      </c>
    </row>
    <row r="1371" spans="2:47" s="1" customFormat="1" ht="12">
      <c r="B1371" s="35"/>
      <c r="D1371" s="176" t="s">
        <v>165</v>
      </c>
      <c r="F1371" s="196" t="s">
        <v>2245</v>
      </c>
      <c r="I1371" s="134"/>
      <c r="L1371" s="35"/>
      <c r="M1371" s="64"/>
      <c r="N1371" s="36"/>
      <c r="O1371" s="36"/>
      <c r="P1371" s="36"/>
      <c r="Q1371" s="36"/>
      <c r="R1371" s="36"/>
      <c r="S1371" s="36"/>
      <c r="T1371" s="65"/>
      <c r="AT1371" s="18" t="s">
        <v>165</v>
      </c>
      <c r="AU1371" s="18" t="s">
        <v>174</v>
      </c>
    </row>
    <row r="1372" spans="2:65" s="1" customFormat="1" ht="28.5" customHeight="1">
      <c r="B1372" s="160"/>
      <c r="C1372" s="161" t="s">
        <v>2247</v>
      </c>
      <c r="D1372" s="161" t="s">
        <v>158</v>
      </c>
      <c r="E1372" s="162" t="s">
        <v>2248</v>
      </c>
      <c r="F1372" s="163" t="s">
        <v>2249</v>
      </c>
      <c r="G1372" s="164" t="s">
        <v>307</v>
      </c>
      <c r="H1372" s="165">
        <v>4</v>
      </c>
      <c r="I1372" s="166"/>
      <c r="J1372" s="167">
        <f>ROUND(I1372*H1372,2)</f>
        <v>0</v>
      </c>
      <c r="K1372" s="163" t="s">
        <v>19</v>
      </c>
      <c r="L1372" s="35"/>
      <c r="M1372" s="168" t="s">
        <v>19</v>
      </c>
      <c r="N1372" s="169" t="s">
        <v>42</v>
      </c>
      <c r="O1372" s="36"/>
      <c r="P1372" s="170">
        <f>O1372*H1372</f>
        <v>0</v>
      </c>
      <c r="Q1372" s="170">
        <v>0</v>
      </c>
      <c r="R1372" s="170">
        <f>Q1372*H1372</f>
        <v>0</v>
      </c>
      <c r="S1372" s="170">
        <v>0</v>
      </c>
      <c r="T1372" s="171">
        <f>S1372*H1372</f>
        <v>0</v>
      </c>
      <c r="AR1372" s="18" t="s">
        <v>163</v>
      </c>
      <c r="AT1372" s="18" t="s">
        <v>158</v>
      </c>
      <c r="AU1372" s="18" t="s">
        <v>174</v>
      </c>
      <c r="AY1372" s="18" t="s">
        <v>156</v>
      </c>
      <c r="BE1372" s="172">
        <f>IF(N1372="základní",J1372,0)</f>
        <v>0</v>
      </c>
      <c r="BF1372" s="172">
        <f>IF(N1372="snížená",J1372,0)</f>
        <v>0</v>
      </c>
      <c r="BG1372" s="172">
        <f>IF(N1372="zákl. přenesená",J1372,0)</f>
        <v>0</v>
      </c>
      <c r="BH1372" s="172">
        <f>IF(N1372="sníž. přenesená",J1372,0)</f>
        <v>0</v>
      </c>
      <c r="BI1372" s="172">
        <f>IF(N1372="nulová",J1372,0)</f>
        <v>0</v>
      </c>
      <c r="BJ1372" s="18" t="s">
        <v>26</v>
      </c>
      <c r="BK1372" s="172">
        <f>ROUND(I1372*H1372,2)</f>
        <v>0</v>
      </c>
      <c r="BL1372" s="18" t="s">
        <v>163</v>
      </c>
      <c r="BM1372" s="18" t="s">
        <v>2250</v>
      </c>
    </row>
    <row r="1373" spans="2:47" s="1" customFormat="1" ht="24">
      <c r="B1373" s="35"/>
      <c r="D1373" s="176" t="s">
        <v>165</v>
      </c>
      <c r="F1373" s="196" t="s">
        <v>2249</v>
      </c>
      <c r="I1373" s="134"/>
      <c r="L1373" s="35"/>
      <c r="M1373" s="64"/>
      <c r="N1373" s="36"/>
      <c r="O1373" s="36"/>
      <c r="P1373" s="36"/>
      <c r="Q1373" s="36"/>
      <c r="R1373" s="36"/>
      <c r="S1373" s="36"/>
      <c r="T1373" s="65"/>
      <c r="AT1373" s="18" t="s">
        <v>165</v>
      </c>
      <c r="AU1373" s="18" t="s">
        <v>174</v>
      </c>
    </row>
    <row r="1374" spans="2:65" s="1" customFormat="1" ht="28.5" customHeight="1">
      <c r="B1374" s="160"/>
      <c r="C1374" s="161" t="s">
        <v>2251</v>
      </c>
      <c r="D1374" s="161" t="s">
        <v>158</v>
      </c>
      <c r="E1374" s="162" t="s">
        <v>2252</v>
      </c>
      <c r="F1374" s="163" t="s">
        <v>2253</v>
      </c>
      <c r="G1374" s="164" t="s">
        <v>307</v>
      </c>
      <c r="H1374" s="165">
        <v>1</v>
      </c>
      <c r="I1374" s="166"/>
      <c r="J1374" s="167">
        <f>ROUND(I1374*H1374,2)</f>
        <v>0</v>
      </c>
      <c r="K1374" s="163" t="s">
        <v>19</v>
      </c>
      <c r="L1374" s="35"/>
      <c r="M1374" s="168" t="s">
        <v>19</v>
      </c>
      <c r="N1374" s="169" t="s">
        <v>42</v>
      </c>
      <c r="O1374" s="36"/>
      <c r="P1374" s="170">
        <f>O1374*H1374</f>
        <v>0</v>
      </c>
      <c r="Q1374" s="170">
        <v>0</v>
      </c>
      <c r="R1374" s="170">
        <f>Q1374*H1374</f>
        <v>0</v>
      </c>
      <c r="S1374" s="170">
        <v>0</v>
      </c>
      <c r="T1374" s="171">
        <f>S1374*H1374</f>
        <v>0</v>
      </c>
      <c r="AR1374" s="18" t="s">
        <v>163</v>
      </c>
      <c r="AT1374" s="18" t="s">
        <v>158</v>
      </c>
      <c r="AU1374" s="18" t="s">
        <v>174</v>
      </c>
      <c r="AY1374" s="18" t="s">
        <v>156</v>
      </c>
      <c r="BE1374" s="172">
        <f>IF(N1374="základní",J1374,0)</f>
        <v>0</v>
      </c>
      <c r="BF1374" s="172">
        <f>IF(N1374="snížená",J1374,0)</f>
        <v>0</v>
      </c>
      <c r="BG1374" s="172">
        <f>IF(N1374="zákl. přenesená",J1374,0)</f>
        <v>0</v>
      </c>
      <c r="BH1374" s="172">
        <f>IF(N1374="sníž. přenesená",J1374,0)</f>
        <v>0</v>
      </c>
      <c r="BI1374" s="172">
        <f>IF(N1374="nulová",J1374,0)</f>
        <v>0</v>
      </c>
      <c r="BJ1374" s="18" t="s">
        <v>26</v>
      </c>
      <c r="BK1374" s="172">
        <f>ROUND(I1374*H1374,2)</f>
        <v>0</v>
      </c>
      <c r="BL1374" s="18" t="s">
        <v>163</v>
      </c>
      <c r="BM1374" s="18" t="s">
        <v>2254</v>
      </c>
    </row>
    <row r="1375" spans="2:47" s="1" customFormat="1" ht="24">
      <c r="B1375" s="35"/>
      <c r="D1375" s="173" t="s">
        <v>165</v>
      </c>
      <c r="F1375" s="174" t="s">
        <v>2253</v>
      </c>
      <c r="I1375" s="134"/>
      <c r="L1375" s="35"/>
      <c r="M1375" s="64"/>
      <c r="N1375" s="36"/>
      <c r="O1375" s="36"/>
      <c r="P1375" s="36"/>
      <c r="Q1375" s="36"/>
      <c r="R1375" s="36"/>
      <c r="S1375" s="36"/>
      <c r="T1375" s="65"/>
      <c r="AT1375" s="18" t="s">
        <v>165</v>
      </c>
      <c r="AU1375" s="18" t="s">
        <v>174</v>
      </c>
    </row>
    <row r="1376" spans="2:63" s="10" customFormat="1" ht="21.75" customHeight="1">
      <c r="B1376" s="146"/>
      <c r="D1376" s="157" t="s">
        <v>70</v>
      </c>
      <c r="E1376" s="158" t="s">
        <v>2255</v>
      </c>
      <c r="F1376" s="158" t="s">
        <v>2256</v>
      </c>
      <c r="I1376" s="149"/>
      <c r="J1376" s="159">
        <f>BK1376</f>
        <v>0</v>
      </c>
      <c r="L1376" s="146"/>
      <c r="M1376" s="151"/>
      <c r="N1376" s="152"/>
      <c r="O1376" s="152"/>
      <c r="P1376" s="153">
        <f>SUM(P1377:P1398)</f>
        <v>0</v>
      </c>
      <c r="Q1376" s="152"/>
      <c r="R1376" s="153">
        <f>SUM(R1377:R1398)</f>
        <v>0</v>
      </c>
      <c r="S1376" s="152"/>
      <c r="T1376" s="154">
        <f>SUM(T1377:T1398)</f>
        <v>0</v>
      </c>
      <c r="AR1376" s="147" t="s">
        <v>174</v>
      </c>
      <c r="AT1376" s="155" t="s">
        <v>70</v>
      </c>
      <c r="AU1376" s="155" t="s">
        <v>77</v>
      </c>
      <c r="AY1376" s="147" t="s">
        <v>156</v>
      </c>
      <c r="BK1376" s="156">
        <f>SUM(BK1377:BK1398)</f>
        <v>0</v>
      </c>
    </row>
    <row r="1377" spans="2:65" s="1" customFormat="1" ht="20.25" customHeight="1">
      <c r="B1377" s="160"/>
      <c r="C1377" s="161" t="s">
        <v>2257</v>
      </c>
      <c r="D1377" s="161" t="s">
        <v>158</v>
      </c>
      <c r="E1377" s="162" t="s">
        <v>2258</v>
      </c>
      <c r="F1377" s="163" t="s">
        <v>2259</v>
      </c>
      <c r="G1377" s="164" t="s">
        <v>307</v>
      </c>
      <c r="H1377" s="165">
        <v>67</v>
      </c>
      <c r="I1377" s="166"/>
      <c r="J1377" s="167">
        <f>ROUND(I1377*H1377,2)</f>
        <v>0</v>
      </c>
      <c r="K1377" s="163" t="s">
        <v>19</v>
      </c>
      <c r="L1377" s="35"/>
      <c r="M1377" s="168" t="s">
        <v>19</v>
      </c>
      <c r="N1377" s="169" t="s">
        <v>42</v>
      </c>
      <c r="O1377" s="36"/>
      <c r="P1377" s="170">
        <f>O1377*H1377</f>
        <v>0</v>
      </c>
      <c r="Q1377" s="170">
        <v>0</v>
      </c>
      <c r="R1377" s="170">
        <f>Q1377*H1377</f>
        <v>0</v>
      </c>
      <c r="S1377" s="170">
        <v>0</v>
      </c>
      <c r="T1377" s="171">
        <f>S1377*H1377</f>
        <v>0</v>
      </c>
      <c r="AR1377" s="18" t="s">
        <v>163</v>
      </c>
      <c r="AT1377" s="18" t="s">
        <v>158</v>
      </c>
      <c r="AU1377" s="18" t="s">
        <v>174</v>
      </c>
      <c r="AY1377" s="18" t="s">
        <v>156</v>
      </c>
      <c r="BE1377" s="172">
        <f>IF(N1377="základní",J1377,0)</f>
        <v>0</v>
      </c>
      <c r="BF1377" s="172">
        <f>IF(N1377="snížená",J1377,0)</f>
        <v>0</v>
      </c>
      <c r="BG1377" s="172">
        <f>IF(N1377="zákl. přenesená",J1377,0)</f>
        <v>0</v>
      </c>
      <c r="BH1377" s="172">
        <f>IF(N1377="sníž. přenesená",J1377,0)</f>
        <v>0</v>
      </c>
      <c r="BI1377" s="172">
        <f>IF(N1377="nulová",J1377,0)</f>
        <v>0</v>
      </c>
      <c r="BJ1377" s="18" t="s">
        <v>26</v>
      </c>
      <c r="BK1377" s="172">
        <f>ROUND(I1377*H1377,2)</f>
        <v>0</v>
      </c>
      <c r="BL1377" s="18" t="s">
        <v>163</v>
      </c>
      <c r="BM1377" s="18" t="s">
        <v>2260</v>
      </c>
    </row>
    <row r="1378" spans="2:47" s="1" customFormat="1" ht="12">
      <c r="B1378" s="35"/>
      <c r="D1378" s="176" t="s">
        <v>165</v>
      </c>
      <c r="F1378" s="196" t="s">
        <v>2259</v>
      </c>
      <c r="I1378" s="134"/>
      <c r="L1378" s="35"/>
      <c r="M1378" s="64"/>
      <c r="N1378" s="36"/>
      <c r="O1378" s="36"/>
      <c r="P1378" s="36"/>
      <c r="Q1378" s="36"/>
      <c r="R1378" s="36"/>
      <c r="S1378" s="36"/>
      <c r="T1378" s="65"/>
      <c r="AT1378" s="18" t="s">
        <v>165</v>
      </c>
      <c r="AU1378" s="18" t="s">
        <v>174</v>
      </c>
    </row>
    <row r="1379" spans="2:65" s="1" customFormat="1" ht="28.5" customHeight="1">
      <c r="B1379" s="160"/>
      <c r="C1379" s="161" t="s">
        <v>2261</v>
      </c>
      <c r="D1379" s="161" t="s">
        <v>158</v>
      </c>
      <c r="E1379" s="162" t="s">
        <v>2262</v>
      </c>
      <c r="F1379" s="163" t="s">
        <v>2263</v>
      </c>
      <c r="G1379" s="164" t="s">
        <v>307</v>
      </c>
      <c r="H1379" s="165">
        <v>12</v>
      </c>
      <c r="I1379" s="166"/>
      <c r="J1379" s="167">
        <f>ROUND(I1379*H1379,2)</f>
        <v>0</v>
      </c>
      <c r="K1379" s="163" t="s">
        <v>19</v>
      </c>
      <c r="L1379" s="35"/>
      <c r="M1379" s="168" t="s">
        <v>19</v>
      </c>
      <c r="N1379" s="169" t="s">
        <v>42</v>
      </c>
      <c r="O1379" s="36"/>
      <c r="P1379" s="170">
        <f>O1379*H1379</f>
        <v>0</v>
      </c>
      <c r="Q1379" s="170">
        <v>0</v>
      </c>
      <c r="R1379" s="170">
        <f>Q1379*H1379</f>
        <v>0</v>
      </c>
      <c r="S1379" s="170">
        <v>0</v>
      </c>
      <c r="T1379" s="171">
        <f>S1379*H1379</f>
        <v>0</v>
      </c>
      <c r="AR1379" s="18" t="s">
        <v>163</v>
      </c>
      <c r="AT1379" s="18" t="s">
        <v>158</v>
      </c>
      <c r="AU1379" s="18" t="s">
        <v>174</v>
      </c>
      <c r="AY1379" s="18" t="s">
        <v>156</v>
      </c>
      <c r="BE1379" s="172">
        <f>IF(N1379="základní",J1379,0)</f>
        <v>0</v>
      </c>
      <c r="BF1379" s="172">
        <f>IF(N1379="snížená",J1379,0)</f>
        <v>0</v>
      </c>
      <c r="BG1379" s="172">
        <f>IF(N1379="zákl. přenesená",J1379,0)</f>
        <v>0</v>
      </c>
      <c r="BH1379" s="172">
        <f>IF(N1379="sníž. přenesená",J1379,0)</f>
        <v>0</v>
      </c>
      <c r="BI1379" s="172">
        <f>IF(N1379="nulová",J1379,0)</f>
        <v>0</v>
      </c>
      <c r="BJ1379" s="18" t="s">
        <v>26</v>
      </c>
      <c r="BK1379" s="172">
        <f>ROUND(I1379*H1379,2)</f>
        <v>0</v>
      </c>
      <c r="BL1379" s="18" t="s">
        <v>163</v>
      </c>
      <c r="BM1379" s="18" t="s">
        <v>2264</v>
      </c>
    </row>
    <row r="1380" spans="2:47" s="1" customFormat="1" ht="24">
      <c r="B1380" s="35"/>
      <c r="D1380" s="176" t="s">
        <v>165</v>
      </c>
      <c r="F1380" s="196" t="s">
        <v>2263</v>
      </c>
      <c r="I1380" s="134"/>
      <c r="L1380" s="35"/>
      <c r="M1380" s="64"/>
      <c r="N1380" s="36"/>
      <c r="O1380" s="36"/>
      <c r="P1380" s="36"/>
      <c r="Q1380" s="36"/>
      <c r="R1380" s="36"/>
      <c r="S1380" s="36"/>
      <c r="T1380" s="65"/>
      <c r="AT1380" s="18" t="s">
        <v>165</v>
      </c>
      <c r="AU1380" s="18" t="s">
        <v>174</v>
      </c>
    </row>
    <row r="1381" spans="2:65" s="1" customFormat="1" ht="20.25" customHeight="1">
      <c r="B1381" s="160"/>
      <c r="C1381" s="161" t="s">
        <v>2265</v>
      </c>
      <c r="D1381" s="161" t="s">
        <v>158</v>
      </c>
      <c r="E1381" s="162" t="s">
        <v>2266</v>
      </c>
      <c r="F1381" s="163" t="s">
        <v>2267</v>
      </c>
      <c r="G1381" s="164" t="s">
        <v>307</v>
      </c>
      <c r="H1381" s="165">
        <v>8</v>
      </c>
      <c r="I1381" s="166"/>
      <c r="J1381" s="167">
        <f>ROUND(I1381*H1381,2)</f>
        <v>0</v>
      </c>
      <c r="K1381" s="163" t="s">
        <v>19</v>
      </c>
      <c r="L1381" s="35"/>
      <c r="M1381" s="168" t="s">
        <v>19</v>
      </c>
      <c r="N1381" s="169" t="s">
        <v>42</v>
      </c>
      <c r="O1381" s="36"/>
      <c r="P1381" s="170">
        <f>O1381*H1381</f>
        <v>0</v>
      </c>
      <c r="Q1381" s="170">
        <v>0</v>
      </c>
      <c r="R1381" s="170">
        <f>Q1381*H1381</f>
        <v>0</v>
      </c>
      <c r="S1381" s="170">
        <v>0</v>
      </c>
      <c r="T1381" s="171">
        <f>S1381*H1381</f>
        <v>0</v>
      </c>
      <c r="AR1381" s="18" t="s">
        <v>163</v>
      </c>
      <c r="AT1381" s="18" t="s">
        <v>158</v>
      </c>
      <c r="AU1381" s="18" t="s">
        <v>174</v>
      </c>
      <c r="AY1381" s="18" t="s">
        <v>156</v>
      </c>
      <c r="BE1381" s="172">
        <f>IF(N1381="základní",J1381,0)</f>
        <v>0</v>
      </c>
      <c r="BF1381" s="172">
        <f>IF(N1381="snížená",J1381,0)</f>
        <v>0</v>
      </c>
      <c r="BG1381" s="172">
        <f>IF(N1381="zákl. přenesená",J1381,0)</f>
        <v>0</v>
      </c>
      <c r="BH1381" s="172">
        <f>IF(N1381="sníž. přenesená",J1381,0)</f>
        <v>0</v>
      </c>
      <c r="BI1381" s="172">
        <f>IF(N1381="nulová",J1381,0)</f>
        <v>0</v>
      </c>
      <c r="BJ1381" s="18" t="s">
        <v>26</v>
      </c>
      <c r="BK1381" s="172">
        <f>ROUND(I1381*H1381,2)</f>
        <v>0</v>
      </c>
      <c r="BL1381" s="18" t="s">
        <v>163</v>
      </c>
      <c r="BM1381" s="18" t="s">
        <v>2268</v>
      </c>
    </row>
    <row r="1382" spans="2:47" s="1" customFormat="1" ht="12">
      <c r="B1382" s="35"/>
      <c r="D1382" s="176" t="s">
        <v>165</v>
      </c>
      <c r="F1382" s="196" t="s">
        <v>2267</v>
      </c>
      <c r="I1382" s="134"/>
      <c r="L1382" s="35"/>
      <c r="M1382" s="64"/>
      <c r="N1382" s="36"/>
      <c r="O1382" s="36"/>
      <c r="P1382" s="36"/>
      <c r="Q1382" s="36"/>
      <c r="R1382" s="36"/>
      <c r="S1382" s="36"/>
      <c r="T1382" s="65"/>
      <c r="AT1382" s="18" t="s">
        <v>165</v>
      </c>
      <c r="AU1382" s="18" t="s">
        <v>174</v>
      </c>
    </row>
    <row r="1383" spans="2:65" s="1" customFormat="1" ht="20.25" customHeight="1">
      <c r="B1383" s="160"/>
      <c r="C1383" s="161" t="s">
        <v>2269</v>
      </c>
      <c r="D1383" s="161" t="s">
        <v>158</v>
      </c>
      <c r="E1383" s="162" t="s">
        <v>2270</v>
      </c>
      <c r="F1383" s="163" t="s">
        <v>2271</v>
      </c>
      <c r="G1383" s="164" t="s">
        <v>177</v>
      </c>
      <c r="H1383" s="165">
        <v>50</v>
      </c>
      <c r="I1383" s="166"/>
      <c r="J1383" s="167">
        <f>ROUND(I1383*H1383,2)</f>
        <v>0</v>
      </c>
      <c r="K1383" s="163" t="s">
        <v>19</v>
      </c>
      <c r="L1383" s="35"/>
      <c r="M1383" s="168" t="s">
        <v>19</v>
      </c>
      <c r="N1383" s="169" t="s">
        <v>42</v>
      </c>
      <c r="O1383" s="36"/>
      <c r="P1383" s="170">
        <f>O1383*H1383</f>
        <v>0</v>
      </c>
      <c r="Q1383" s="170">
        <v>0</v>
      </c>
      <c r="R1383" s="170">
        <f>Q1383*H1383</f>
        <v>0</v>
      </c>
      <c r="S1383" s="170">
        <v>0</v>
      </c>
      <c r="T1383" s="171">
        <f>S1383*H1383</f>
        <v>0</v>
      </c>
      <c r="AR1383" s="18" t="s">
        <v>163</v>
      </c>
      <c r="AT1383" s="18" t="s">
        <v>158</v>
      </c>
      <c r="AU1383" s="18" t="s">
        <v>174</v>
      </c>
      <c r="AY1383" s="18" t="s">
        <v>156</v>
      </c>
      <c r="BE1383" s="172">
        <f>IF(N1383="základní",J1383,0)</f>
        <v>0</v>
      </c>
      <c r="BF1383" s="172">
        <f>IF(N1383="snížená",J1383,0)</f>
        <v>0</v>
      </c>
      <c r="BG1383" s="172">
        <f>IF(N1383="zákl. přenesená",J1383,0)</f>
        <v>0</v>
      </c>
      <c r="BH1383" s="172">
        <f>IF(N1383="sníž. přenesená",J1383,0)</f>
        <v>0</v>
      </c>
      <c r="BI1383" s="172">
        <f>IF(N1383="nulová",J1383,0)</f>
        <v>0</v>
      </c>
      <c r="BJ1383" s="18" t="s">
        <v>26</v>
      </c>
      <c r="BK1383" s="172">
        <f>ROUND(I1383*H1383,2)</f>
        <v>0</v>
      </c>
      <c r="BL1383" s="18" t="s">
        <v>163</v>
      </c>
      <c r="BM1383" s="18" t="s">
        <v>2272</v>
      </c>
    </row>
    <row r="1384" spans="2:47" s="1" customFormat="1" ht="12">
      <c r="B1384" s="35"/>
      <c r="D1384" s="176" t="s">
        <v>165</v>
      </c>
      <c r="F1384" s="196" t="s">
        <v>2271</v>
      </c>
      <c r="I1384" s="134"/>
      <c r="L1384" s="35"/>
      <c r="M1384" s="64"/>
      <c r="N1384" s="36"/>
      <c r="O1384" s="36"/>
      <c r="P1384" s="36"/>
      <c r="Q1384" s="36"/>
      <c r="R1384" s="36"/>
      <c r="S1384" s="36"/>
      <c r="T1384" s="65"/>
      <c r="AT1384" s="18" t="s">
        <v>165</v>
      </c>
      <c r="AU1384" s="18" t="s">
        <v>174</v>
      </c>
    </row>
    <row r="1385" spans="2:65" s="1" customFormat="1" ht="20.25" customHeight="1">
      <c r="B1385" s="160"/>
      <c r="C1385" s="161" t="s">
        <v>2273</v>
      </c>
      <c r="D1385" s="161" t="s">
        <v>158</v>
      </c>
      <c r="E1385" s="162" t="s">
        <v>2274</v>
      </c>
      <c r="F1385" s="163" t="s">
        <v>2275</v>
      </c>
      <c r="G1385" s="164" t="s">
        <v>177</v>
      </c>
      <c r="H1385" s="165">
        <v>50</v>
      </c>
      <c r="I1385" s="166"/>
      <c r="J1385" s="167">
        <f>ROUND(I1385*H1385,2)</f>
        <v>0</v>
      </c>
      <c r="K1385" s="163" t="s">
        <v>19</v>
      </c>
      <c r="L1385" s="35"/>
      <c r="M1385" s="168" t="s">
        <v>19</v>
      </c>
      <c r="N1385" s="169" t="s">
        <v>42</v>
      </c>
      <c r="O1385" s="36"/>
      <c r="P1385" s="170">
        <f>O1385*H1385</f>
        <v>0</v>
      </c>
      <c r="Q1385" s="170">
        <v>0</v>
      </c>
      <c r="R1385" s="170">
        <f>Q1385*H1385</f>
        <v>0</v>
      </c>
      <c r="S1385" s="170">
        <v>0</v>
      </c>
      <c r="T1385" s="171">
        <f>S1385*H1385</f>
        <v>0</v>
      </c>
      <c r="AR1385" s="18" t="s">
        <v>163</v>
      </c>
      <c r="AT1385" s="18" t="s">
        <v>158</v>
      </c>
      <c r="AU1385" s="18" t="s">
        <v>174</v>
      </c>
      <c r="AY1385" s="18" t="s">
        <v>156</v>
      </c>
      <c r="BE1385" s="172">
        <f>IF(N1385="základní",J1385,0)</f>
        <v>0</v>
      </c>
      <c r="BF1385" s="172">
        <f>IF(N1385="snížená",J1385,0)</f>
        <v>0</v>
      </c>
      <c r="BG1385" s="172">
        <f>IF(N1385="zákl. přenesená",J1385,0)</f>
        <v>0</v>
      </c>
      <c r="BH1385" s="172">
        <f>IF(N1385="sníž. přenesená",J1385,0)</f>
        <v>0</v>
      </c>
      <c r="BI1385" s="172">
        <f>IF(N1385="nulová",J1385,0)</f>
        <v>0</v>
      </c>
      <c r="BJ1385" s="18" t="s">
        <v>26</v>
      </c>
      <c r="BK1385" s="172">
        <f>ROUND(I1385*H1385,2)</f>
        <v>0</v>
      </c>
      <c r="BL1385" s="18" t="s">
        <v>163</v>
      </c>
      <c r="BM1385" s="18" t="s">
        <v>2276</v>
      </c>
    </row>
    <row r="1386" spans="2:47" s="1" customFormat="1" ht="12">
      <c r="B1386" s="35"/>
      <c r="D1386" s="176" t="s">
        <v>165</v>
      </c>
      <c r="F1386" s="196" t="s">
        <v>2275</v>
      </c>
      <c r="I1386" s="134"/>
      <c r="L1386" s="35"/>
      <c r="M1386" s="64"/>
      <c r="N1386" s="36"/>
      <c r="O1386" s="36"/>
      <c r="P1386" s="36"/>
      <c r="Q1386" s="36"/>
      <c r="R1386" s="36"/>
      <c r="S1386" s="36"/>
      <c r="T1386" s="65"/>
      <c r="AT1386" s="18" t="s">
        <v>165</v>
      </c>
      <c r="AU1386" s="18" t="s">
        <v>174</v>
      </c>
    </row>
    <row r="1387" spans="2:65" s="1" customFormat="1" ht="20.25" customHeight="1">
      <c r="B1387" s="160"/>
      <c r="C1387" s="161" t="s">
        <v>2277</v>
      </c>
      <c r="D1387" s="161" t="s">
        <v>158</v>
      </c>
      <c r="E1387" s="162" t="s">
        <v>2278</v>
      </c>
      <c r="F1387" s="163" t="s">
        <v>2279</v>
      </c>
      <c r="G1387" s="164" t="s">
        <v>177</v>
      </c>
      <c r="H1387" s="165">
        <v>25</v>
      </c>
      <c r="I1387" s="166"/>
      <c r="J1387" s="167">
        <f>ROUND(I1387*H1387,2)</f>
        <v>0</v>
      </c>
      <c r="K1387" s="163" t="s">
        <v>19</v>
      </c>
      <c r="L1387" s="35"/>
      <c r="M1387" s="168" t="s">
        <v>19</v>
      </c>
      <c r="N1387" s="169" t="s">
        <v>42</v>
      </c>
      <c r="O1387" s="36"/>
      <c r="P1387" s="170">
        <f>O1387*H1387</f>
        <v>0</v>
      </c>
      <c r="Q1387" s="170">
        <v>0</v>
      </c>
      <c r="R1387" s="170">
        <f>Q1387*H1387</f>
        <v>0</v>
      </c>
      <c r="S1387" s="170">
        <v>0</v>
      </c>
      <c r="T1387" s="171">
        <f>S1387*H1387</f>
        <v>0</v>
      </c>
      <c r="AR1387" s="18" t="s">
        <v>163</v>
      </c>
      <c r="AT1387" s="18" t="s">
        <v>158</v>
      </c>
      <c r="AU1387" s="18" t="s">
        <v>174</v>
      </c>
      <c r="AY1387" s="18" t="s">
        <v>156</v>
      </c>
      <c r="BE1387" s="172">
        <f>IF(N1387="základní",J1387,0)</f>
        <v>0</v>
      </c>
      <c r="BF1387" s="172">
        <f>IF(N1387="snížená",J1387,0)</f>
        <v>0</v>
      </c>
      <c r="BG1387" s="172">
        <f>IF(N1387="zákl. přenesená",J1387,0)</f>
        <v>0</v>
      </c>
      <c r="BH1387" s="172">
        <f>IF(N1387="sníž. přenesená",J1387,0)</f>
        <v>0</v>
      </c>
      <c r="BI1387" s="172">
        <f>IF(N1387="nulová",J1387,0)</f>
        <v>0</v>
      </c>
      <c r="BJ1387" s="18" t="s">
        <v>26</v>
      </c>
      <c r="BK1387" s="172">
        <f>ROUND(I1387*H1387,2)</f>
        <v>0</v>
      </c>
      <c r="BL1387" s="18" t="s">
        <v>163</v>
      </c>
      <c r="BM1387" s="18" t="s">
        <v>2280</v>
      </c>
    </row>
    <row r="1388" spans="2:47" s="1" customFormat="1" ht="12">
      <c r="B1388" s="35"/>
      <c r="D1388" s="176" t="s">
        <v>165</v>
      </c>
      <c r="F1388" s="196" t="s">
        <v>2279</v>
      </c>
      <c r="I1388" s="134"/>
      <c r="L1388" s="35"/>
      <c r="M1388" s="64"/>
      <c r="N1388" s="36"/>
      <c r="O1388" s="36"/>
      <c r="P1388" s="36"/>
      <c r="Q1388" s="36"/>
      <c r="R1388" s="36"/>
      <c r="S1388" s="36"/>
      <c r="T1388" s="65"/>
      <c r="AT1388" s="18" t="s">
        <v>165</v>
      </c>
      <c r="AU1388" s="18" t="s">
        <v>174</v>
      </c>
    </row>
    <row r="1389" spans="2:65" s="1" customFormat="1" ht="20.25" customHeight="1">
      <c r="B1389" s="160"/>
      <c r="C1389" s="161" t="s">
        <v>2281</v>
      </c>
      <c r="D1389" s="161" t="s">
        <v>158</v>
      </c>
      <c r="E1389" s="162" t="s">
        <v>2282</v>
      </c>
      <c r="F1389" s="163" t="s">
        <v>2283</v>
      </c>
      <c r="G1389" s="164" t="s">
        <v>177</v>
      </c>
      <c r="H1389" s="165">
        <v>42</v>
      </c>
      <c r="I1389" s="166"/>
      <c r="J1389" s="167">
        <f>ROUND(I1389*H1389,2)</f>
        <v>0</v>
      </c>
      <c r="K1389" s="163" t="s">
        <v>19</v>
      </c>
      <c r="L1389" s="35"/>
      <c r="M1389" s="168" t="s">
        <v>19</v>
      </c>
      <c r="N1389" s="169" t="s">
        <v>42</v>
      </c>
      <c r="O1389" s="36"/>
      <c r="P1389" s="170">
        <f>O1389*H1389</f>
        <v>0</v>
      </c>
      <c r="Q1389" s="170">
        <v>0</v>
      </c>
      <c r="R1389" s="170">
        <f>Q1389*H1389</f>
        <v>0</v>
      </c>
      <c r="S1389" s="170">
        <v>0</v>
      </c>
      <c r="T1389" s="171">
        <f>S1389*H1389</f>
        <v>0</v>
      </c>
      <c r="AR1389" s="18" t="s">
        <v>163</v>
      </c>
      <c r="AT1389" s="18" t="s">
        <v>158</v>
      </c>
      <c r="AU1389" s="18" t="s">
        <v>174</v>
      </c>
      <c r="AY1389" s="18" t="s">
        <v>156</v>
      </c>
      <c r="BE1389" s="172">
        <f>IF(N1389="základní",J1389,0)</f>
        <v>0</v>
      </c>
      <c r="BF1389" s="172">
        <f>IF(N1389="snížená",J1389,0)</f>
        <v>0</v>
      </c>
      <c r="BG1389" s="172">
        <f>IF(N1389="zákl. přenesená",J1389,0)</f>
        <v>0</v>
      </c>
      <c r="BH1389" s="172">
        <f>IF(N1389="sníž. přenesená",J1389,0)</f>
        <v>0</v>
      </c>
      <c r="BI1389" s="172">
        <f>IF(N1389="nulová",J1389,0)</f>
        <v>0</v>
      </c>
      <c r="BJ1389" s="18" t="s">
        <v>26</v>
      </c>
      <c r="BK1389" s="172">
        <f>ROUND(I1389*H1389,2)</f>
        <v>0</v>
      </c>
      <c r="BL1389" s="18" t="s">
        <v>163</v>
      </c>
      <c r="BM1389" s="18" t="s">
        <v>2284</v>
      </c>
    </row>
    <row r="1390" spans="2:47" s="1" customFormat="1" ht="12">
      <c r="B1390" s="35"/>
      <c r="D1390" s="176" t="s">
        <v>165</v>
      </c>
      <c r="F1390" s="196" t="s">
        <v>2283</v>
      </c>
      <c r="I1390" s="134"/>
      <c r="L1390" s="35"/>
      <c r="M1390" s="64"/>
      <c r="N1390" s="36"/>
      <c r="O1390" s="36"/>
      <c r="P1390" s="36"/>
      <c r="Q1390" s="36"/>
      <c r="R1390" s="36"/>
      <c r="S1390" s="36"/>
      <c r="T1390" s="65"/>
      <c r="AT1390" s="18" t="s">
        <v>165</v>
      </c>
      <c r="AU1390" s="18" t="s">
        <v>174</v>
      </c>
    </row>
    <row r="1391" spans="2:65" s="1" customFormat="1" ht="20.25" customHeight="1">
      <c r="B1391" s="160"/>
      <c r="C1391" s="161" t="s">
        <v>2285</v>
      </c>
      <c r="D1391" s="161" t="s">
        <v>158</v>
      </c>
      <c r="E1391" s="162" t="s">
        <v>2286</v>
      </c>
      <c r="F1391" s="163" t="s">
        <v>2287</v>
      </c>
      <c r="G1391" s="164" t="s">
        <v>177</v>
      </c>
      <c r="H1391" s="165">
        <v>18</v>
      </c>
      <c r="I1391" s="166"/>
      <c r="J1391" s="167">
        <f>ROUND(I1391*H1391,2)</f>
        <v>0</v>
      </c>
      <c r="K1391" s="163" t="s">
        <v>19</v>
      </c>
      <c r="L1391" s="35"/>
      <c r="M1391" s="168" t="s">
        <v>19</v>
      </c>
      <c r="N1391" s="169" t="s">
        <v>42</v>
      </c>
      <c r="O1391" s="36"/>
      <c r="P1391" s="170">
        <f>O1391*H1391</f>
        <v>0</v>
      </c>
      <c r="Q1391" s="170">
        <v>0</v>
      </c>
      <c r="R1391" s="170">
        <f>Q1391*H1391</f>
        <v>0</v>
      </c>
      <c r="S1391" s="170">
        <v>0</v>
      </c>
      <c r="T1391" s="171">
        <f>S1391*H1391</f>
        <v>0</v>
      </c>
      <c r="AR1391" s="18" t="s">
        <v>163</v>
      </c>
      <c r="AT1391" s="18" t="s">
        <v>158</v>
      </c>
      <c r="AU1391" s="18" t="s">
        <v>174</v>
      </c>
      <c r="AY1391" s="18" t="s">
        <v>156</v>
      </c>
      <c r="BE1391" s="172">
        <f>IF(N1391="základní",J1391,0)</f>
        <v>0</v>
      </c>
      <c r="BF1391" s="172">
        <f>IF(N1391="snížená",J1391,0)</f>
        <v>0</v>
      </c>
      <c r="BG1391" s="172">
        <f>IF(N1391="zákl. přenesená",J1391,0)</f>
        <v>0</v>
      </c>
      <c r="BH1391" s="172">
        <f>IF(N1391="sníž. přenesená",J1391,0)</f>
        <v>0</v>
      </c>
      <c r="BI1391" s="172">
        <f>IF(N1391="nulová",J1391,0)</f>
        <v>0</v>
      </c>
      <c r="BJ1391" s="18" t="s">
        <v>26</v>
      </c>
      <c r="BK1391" s="172">
        <f>ROUND(I1391*H1391,2)</f>
        <v>0</v>
      </c>
      <c r="BL1391" s="18" t="s">
        <v>163</v>
      </c>
      <c r="BM1391" s="18" t="s">
        <v>2288</v>
      </c>
    </row>
    <row r="1392" spans="2:47" s="1" customFormat="1" ht="12">
      <c r="B1392" s="35"/>
      <c r="D1392" s="176" t="s">
        <v>165</v>
      </c>
      <c r="F1392" s="196" t="s">
        <v>2287</v>
      </c>
      <c r="I1392" s="134"/>
      <c r="L1392" s="35"/>
      <c r="M1392" s="64"/>
      <c r="N1392" s="36"/>
      <c r="O1392" s="36"/>
      <c r="P1392" s="36"/>
      <c r="Q1392" s="36"/>
      <c r="R1392" s="36"/>
      <c r="S1392" s="36"/>
      <c r="T1392" s="65"/>
      <c r="AT1392" s="18" t="s">
        <v>165</v>
      </c>
      <c r="AU1392" s="18" t="s">
        <v>174</v>
      </c>
    </row>
    <row r="1393" spans="2:65" s="1" customFormat="1" ht="20.25" customHeight="1">
      <c r="B1393" s="160"/>
      <c r="C1393" s="161" t="s">
        <v>2289</v>
      </c>
      <c r="D1393" s="161" t="s">
        <v>158</v>
      </c>
      <c r="E1393" s="162" t="s">
        <v>2290</v>
      </c>
      <c r="F1393" s="163" t="s">
        <v>2291</v>
      </c>
      <c r="G1393" s="164" t="s">
        <v>307</v>
      </c>
      <c r="H1393" s="165">
        <v>200</v>
      </c>
      <c r="I1393" s="166"/>
      <c r="J1393" s="167">
        <f>ROUND(I1393*H1393,2)</f>
        <v>0</v>
      </c>
      <c r="K1393" s="163" t="s">
        <v>19</v>
      </c>
      <c r="L1393" s="35"/>
      <c r="M1393" s="168" t="s">
        <v>19</v>
      </c>
      <c r="N1393" s="169" t="s">
        <v>42</v>
      </c>
      <c r="O1393" s="36"/>
      <c r="P1393" s="170">
        <f>O1393*H1393</f>
        <v>0</v>
      </c>
      <c r="Q1393" s="170">
        <v>0</v>
      </c>
      <c r="R1393" s="170">
        <f>Q1393*H1393</f>
        <v>0</v>
      </c>
      <c r="S1393" s="170">
        <v>0</v>
      </c>
      <c r="T1393" s="171">
        <f>S1393*H1393</f>
        <v>0</v>
      </c>
      <c r="AR1393" s="18" t="s">
        <v>163</v>
      </c>
      <c r="AT1393" s="18" t="s">
        <v>158</v>
      </c>
      <c r="AU1393" s="18" t="s">
        <v>174</v>
      </c>
      <c r="AY1393" s="18" t="s">
        <v>156</v>
      </c>
      <c r="BE1393" s="172">
        <f>IF(N1393="základní",J1393,0)</f>
        <v>0</v>
      </c>
      <c r="BF1393" s="172">
        <f>IF(N1393="snížená",J1393,0)</f>
        <v>0</v>
      </c>
      <c r="BG1393" s="172">
        <f>IF(N1393="zákl. přenesená",J1393,0)</f>
        <v>0</v>
      </c>
      <c r="BH1393" s="172">
        <f>IF(N1393="sníž. přenesená",J1393,0)</f>
        <v>0</v>
      </c>
      <c r="BI1393" s="172">
        <f>IF(N1393="nulová",J1393,0)</f>
        <v>0</v>
      </c>
      <c r="BJ1393" s="18" t="s">
        <v>26</v>
      </c>
      <c r="BK1393" s="172">
        <f>ROUND(I1393*H1393,2)</f>
        <v>0</v>
      </c>
      <c r="BL1393" s="18" t="s">
        <v>163</v>
      </c>
      <c r="BM1393" s="18" t="s">
        <v>2292</v>
      </c>
    </row>
    <row r="1394" spans="2:47" s="1" customFormat="1" ht="12">
      <c r="B1394" s="35"/>
      <c r="D1394" s="176" t="s">
        <v>165</v>
      </c>
      <c r="F1394" s="196" t="s">
        <v>2291</v>
      </c>
      <c r="I1394" s="134"/>
      <c r="L1394" s="35"/>
      <c r="M1394" s="64"/>
      <c r="N1394" s="36"/>
      <c r="O1394" s="36"/>
      <c r="P1394" s="36"/>
      <c r="Q1394" s="36"/>
      <c r="R1394" s="36"/>
      <c r="S1394" s="36"/>
      <c r="T1394" s="65"/>
      <c r="AT1394" s="18" t="s">
        <v>165</v>
      </c>
      <c r="AU1394" s="18" t="s">
        <v>174</v>
      </c>
    </row>
    <row r="1395" spans="2:65" s="1" customFormat="1" ht="20.25" customHeight="1">
      <c r="B1395" s="160"/>
      <c r="C1395" s="161" t="s">
        <v>2293</v>
      </c>
      <c r="D1395" s="161" t="s">
        <v>158</v>
      </c>
      <c r="E1395" s="162" t="s">
        <v>2294</v>
      </c>
      <c r="F1395" s="163" t="s">
        <v>2295</v>
      </c>
      <c r="G1395" s="164" t="s">
        <v>307</v>
      </c>
      <c r="H1395" s="165">
        <v>100</v>
      </c>
      <c r="I1395" s="166"/>
      <c r="J1395" s="167">
        <f>ROUND(I1395*H1395,2)</f>
        <v>0</v>
      </c>
      <c r="K1395" s="163" t="s">
        <v>19</v>
      </c>
      <c r="L1395" s="35"/>
      <c r="M1395" s="168" t="s">
        <v>19</v>
      </c>
      <c r="N1395" s="169" t="s">
        <v>42</v>
      </c>
      <c r="O1395" s="36"/>
      <c r="P1395" s="170">
        <f>O1395*H1395</f>
        <v>0</v>
      </c>
      <c r="Q1395" s="170">
        <v>0</v>
      </c>
      <c r="R1395" s="170">
        <f>Q1395*H1395</f>
        <v>0</v>
      </c>
      <c r="S1395" s="170">
        <v>0</v>
      </c>
      <c r="T1395" s="171">
        <f>S1395*H1395</f>
        <v>0</v>
      </c>
      <c r="AR1395" s="18" t="s">
        <v>163</v>
      </c>
      <c r="AT1395" s="18" t="s">
        <v>158</v>
      </c>
      <c r="AU1395" s="18" t="s">
        <v>174</v>
      </c>
      <c r="AY1395" s="18" t="s">
        <v>156</v>
      </c>
      <c r="BE1395" s="172">
        <f>IF(N1395="základní",J1395,0)</f>
        <v>0</v>
      </c>
      <c r="BF1395" s="172">
        <f>IF(N1395="snížená",J1395,0)</f>
        <v>0</v>
      </c>
      <c r="BG1395" s="172">
        <f>IF(N1395="zákl. přenesená",J1395,0)</f>
        <v>0</v>
      </c>
      <c r="BH1395" s="172">
        <f>IF(N1395="sníž. přenesená",J1395,0)</f>
        <v>0</v>
      </c>
      <c r="BI1395" s="172">
        <f>IF(N1395="nulová",J1395,0)</f>
        <v>0</v>
      </c>
      <c r="BJ1395" s="18" t="s">
        <v>26</v>
      </c>
      <c r="BK1395" s="172">
        <f>ROUND(I1395*H1395,2)</f>
        <v>0</v>
      </c>
      <c r="BL1395" s="18" t="s">
        <v>163</v>
      </c>
      <c r="BM1395" s="18" t="s">
        <v>2296</v>
      </c>
    </row>
    <row r="1396" spans="2:47" s="1" customFormat="1" ht="12">
      <c r="B1396" s="35"/>
      <c r="D1396" s="176" t="s">
        <v>165</v>
      </c>
      <c r="F1396" s="196" t="s">
        <v>2295</v>
      </c>
      <c r="I1396" s="134"/>
      <c r="L1396" s="35"/>
      <c r="M1396" s="64"/>
      <c r="N1396" s="36"/>
      <c r="O1396" s="36"/>
      <c r="P1396" s="36"/>
      <c r="Q1396" s="36"/>
      <c r="R1396" s="36"/>
      <c r="S1396" s="36"/>
      <c r="T1396" s="65"/>
      <c r="AT1396" s="18" t="s">
        <v>165</v>
      </c>
      <c r="AU1396" s="18" t="s">
        <v>174</v>
      </c>
    </row>
    <row r="1397" spans="2:65" s="1" customFormat="1" ht="20.25" customHeight="1">
      <c r="B1397" s="160"/>
      <c r="C1397" s="161" t="s">
        <v>2297</v>
      </c>
      <c r="D1397" s="161" t="s">
        <v>158</v>
      </c>
      <c r="E1397" s="162" t="s">
        <v>2298</v>
      </c>
      <c r="F1397" s="163" t="s">
        <v>2299</v>
      </c>
      <c r="G1397" s="164" t="s">
        <v>307</v>
      </c>
      <c r="H1397" s="165">
        <v>4</v>
      </c>
      <c r="I1397" s="166"/>
      <c r="J1397" s="167">
        <f>ROUND(I1397*H1397,2)</f>
        <v>0</v>
      </c>
      <c r="K1397" s="163" t="s">
        <v>19</v>
      </c>
      <c r="L1397" s="35"/>
      <c r="M1397" s="168" t="s">
        <v>19</v>
      </c>
      <c r="N1397" s="169" t="s">
        <v>42</v>
      </c>
      <c r="O1397" s="36"/>
      <c r="P1397" s="170">
        <f>O1397*H1397</f>
        <v>0</v>
      </c>
      <c r="Q1397" s="170">
        <v>0</v>
      </c>
      <c r="R1397" s="170">
        <f>Q1397*H1397</f>
        <v>0</v>
      </c>
      <c r="S1397" s="170">
        <v>0</v>
      </c>
      <c r="T1397" s="171">
        <f>S1397*H1397</f>
        <v>0</v>
      </c>
      <c r="AR1397" s="18" t="s">
        <v>163</v>
      </c>
      <c r="AT1397" s="18" t="s">
        <v>158</v>
      </c>
      <c r="AU1397" s="18" t="s">
        <v>174</v>
      </c>
      <c r="AY1397" s="18" t="s">
        <v>156</v>
      </c>
      <c r="BE1397" s="172">
        <f>IF(N1397="základní",J1397,0)</f>
        <v>0</v>
      </c>
      <c r="BF1397" s="172">
        <f>IF(N1397="snížená",J1397,0)</f>
        <v>0</v>
      </c>
      <c r="BG1397" s="172">
        <f>IF(N1397="zákl. přenesená",J1397,0)</f>
        <v>0</v>
      </c>
      <c r="BH1397" s="172">
        <f>IF(N1397="sníž. přenesená",J1397,0)</f>
        <v>0</v>
      </c>
      <c r="BI1397" s="172">
        <f>IF(N1397="nulová",J1397,0)</f>
        <v>0</v>
      </c>
      <c r="BJ1397" s="18" t="s">
        <v>26</v>
      </c>
      <c r="BK1397" s="172">
        <f>ROUND(I1397*H1397,2)</f>
        <v>0</v>
      </c>
      <c r="BL1397" s="18" t="s">
        <v>163</v>
      </c>
      <c r="BM1397" s="18" t="s">
        <v>2300</v>
      </c>
    </row>
    <row r="1398" spans="2:47" s="1" customFormat="1" ht="12">
      <c r="B1398" s="35"/>
      <c r="D1398" s="173" t="s">
        <v>165</v>
      </c>
      <c r="F1398" s="174" t="s">
        <v>2299</v>
      </c>
      <c r="I1398" s="134"/>
      <c r="L1398" s="35"/>
      <c r="M1398" s="64"/>
      <c r="N1398" s="36"/>
      <c r="O1398" s="36"/>
      <c r="P1398" s="36"/>
      <c r="Q1398" s="36"/>
      <c r="R1398" s="36"/>
      <c r="S1398" s="36"/>
      <c r="T1398" s="65"/>
      <c r="AT1398" s="18" t="s">
        <v>165</v>
      </c>
      <c r="AU1398" s="18" t="s">
        <v>174</v>
      </c>
    </row>
    <row r="1399" spans="2:63" s="10" customFormat="1" ht="21.75" customHeight="1">
      <c r="B1399" s="146"/>
      <c r="D1399" s="157" t="s">
        <v>70</v>
      </c>
      <c r="E1399" s="158" t="s">
        <v>2301</v>
      </c>
      <c r="F1399" s="158" t="s">
        <v>2302</v>
      </c>
      <c r="I1399" s="149"/>
      <c r="J1399" s="159">
        <f>BK1399</f>
        <v>0</v>
      </c>
      <c r="L1399" s="146"/>
      <c r="M1399" s="151"/>
      <c r="N1399" s="152"/>
      <c r="O1399" s="152"/>
      <c r="P1399" s="153">
        <f>SUM(P1400:P1405)</f>
        <v>0</v>
      </c>
      <c r="Q1399" s="152"/>
      <c r="R1399" s="153">
        <f>SUM(R1400:R1405)</f>
        <v>0</v>
      </c>
      <c r="S1399" s="152"/>
      <c r="T1399" s="154">
        <f>SUM(T1400:T1405)</f>
        <v>0</v>
      </c>
      <c r="AR1399" s="147" t="s">
        <v>174</v>
      </c>
      <c r="AT1399" s="155" t="s">
        <v>70</v>
      </c>
      <c r="AU1399" s="155" t="s">
        <v>77</v>
      </c>
      <c r="AY1399" s="147" t="s">
        <v>156</v>
      </c>
      <c r="BK1399" s="156">
        <f>SUM(BK1400:BK1405)</f>
        <v>0</v>
      </c>
    </row>
    <row r="1400" spans="2:65" s="1" customFormat="1" ht="20.25" customHeight="1">
      <c r="B1400" s="160"/>
      <c r="C1400" s="161" t="s">
        <v>2303</v>
      </c>
      <c r="D1400" s="161" t="s">
        <v>158</v>
      </c>
      <c r="E1400" s="162" t="s">
        <v>2304</v>
      </c>
      <c r="F1400" s="163" t="s">
        <v>2305</v>
      </c>
      <c r="G1400" s="164" t="s">
        <v>307</v>
      </c>
      <c r="H1400" s="165">
        <v>79</v>
      </c>
      <c r="I1400" s="166"/>
      <c r="J1400" s="167">
        <f>ROUND(I1400*H1400,2)</f>
        <v>0</v>
      </c>
      <c r="K1400" s="163" t="s">
        <v>19</v>
      </c>
      <c r="L1400" s="35"/>
      <c r="M1400" s="168" t="s">
        <v>19</v>
      </c>
      <c r="N1400" s="169" t="s">
        <v>42</v>
      </c>
      <c r="O1400" s="36"/>
      <c r="P1400" s="170">
        <f>O1400*H1400</f>
        <v>0</v>
      </c>
      <c r="Q1400" s="170">
        <v>0</v>
      </c>
      <c r="R1400" s="170">
        <f>Q1400*H1400</f>
        <v>0</v>
      </c>
      <c r="S1400" s="170">
        <v>0</v>
      </c>
      <c r="T1400" s="171">
        <f>S1400*H1400</f>
        <v>0</v>
      </c>
      <c r="AR1400" s="18" t="s">
        <v>163</v>
      </c>
      <c r="AT1400" s="18" t="s">
        <v>158</v>
      </c>
      <c r="AU1400" s="18" t="s">
        <v>174</v>
      </c>
      <c r="AY1400" s="18" t="s">
        <v>156</v>
      </c>
      <c r="BE1400" s="172">
        <f>IF(N1400="základní",J1400,0)</f>
        <v>0</v>
      </c>
      <c r="BF1400" s="172">
        <f>IF(N1400="snížená",J1400,0)</f>
        <v>0</v>
      </c>
      <c r="BG1400" s="172">
        <f>IF(N1400="zákl. přenesená",J1400,0)</f>
        <v>0</v>
      </c>
      <c r="BH1400" s="172">
        <f>IF(N1400="sníž. přenesená",J1400,0)</f>
        <v>0</v>
      </c>
      <c r="BI1400" s="172">
        <f>IF(N1400="nulová",J1400,0)</f>
        <v>0</v>
      </c>
      <c r="BJ1400" s="18" t="s">
        <v>26</v>
      </c>
      <c r="BK1400" s="172">
        <f>ROUND(I1400*H1400,2)</f>
        <v>0</v>
      </c>
      <c r="BL1400" s="18" t="s">
        <v>163</v>
      </c>
      <c r="BM1400" s="18" t="s">
        <v>2306</v>
      </c>
    </row>
    <row r="1401" spans="2:47" s="1" customFormat="1" ht="12">
      <c r="B1401" s="35"/>
      <c r="D1401" s="176" t="s">
        <v>165</v>
      </c>
      <c r="F1401" s="196" t="s">
        <v>2305</v>
      </c>
      <c r="I1401" s="134"/>
      <c r="L1401" s="35"/>
      <c r="M1401" s="64"/>
      <c r="N1401" s="36"/>
      <c r="O1401" s="36"/>
      <c r="P1401" s="36"/>
      <c r="Q1401" s="36"/>
      <c r="R1401" s="36"/>
      <c r="S1401" s="36"/>
      <c r="T1401" s="65"/>
      <c r="AT1401" s="18" t="s">
        <v>165</v>
      </c>
      <c r="AU1401" s="18" t="s">
        <v>174</v>
      </c>
    </row>
    <row r="1402" spans="2:65" s="1" customFormat="1" ht="20.25" customHeight="1">
      <c r="B1402" s="160"/>
      <c r="C1402" s="161" t="s">
        <v>2307</v>
      </c>
      <c r="D1402" s="161" t="s">
        <v>158</v>
      </c>
      <c r="E1402" s="162" t="s">
        <v>2308</v>
      </c>
      <c r="F1402" s="163" t="s">
        <v>2309</v>
      </c>
      <c r="G1402" s="164" t="s">
        <v>177</v>
      </c>
      <c r="H1402" s="165">
        <v>58</v>
      </c>
      <c r="I1402" s="166"/>
      <c r="J1402" s="167">
        <f>ROUND(I1402*H1402,2)</f>
        <v>0</v>
      </c>
      <c r="K1402" s="163" t="s">
        <v>19</v>
      </c>
      <c r="L1402" s="35"/>
      <c r="M1402" s="168" t="s">
        <v>19</v>
      </c>
      <c r="N1402" s="169" t="s">
        <v>42</v>
      </c>
      <c r="O1402" s="36"/>
      <c r="P1402" s="170">
        <f>O1402*H1402</f>
        <v>0</v>
      </c>
      <c r="Q1402" s="170">
        <v>0</v>
      </c>
      <c r="R1402" s="170">
        <f>Q1402*H1402</f>
        <v>0</v>
      </c>
      <c r="S1402" s="170">
        <v>0</v>
      </c>
      <c r="T1402" s="171">
        <f>S1402*H1402</f>
        <v>0</v>
      </c>
      <c r="AR1402" s="18" t="s">
        <v>163</v>
      </c>
      <c r="AT1402" s="18" t="s">
        <v>158</v>
      </c>
      <c r="AU1402" s="18" t="s">
        <v>174</v>
      </c>
      <c r="AY1402" s="18" t="s">
        <v>156</v>
      </c>
      <c r="BE1402" s="172">
        <f>IF(N1402="základní",J1402,0)</f>
        <v>0</v>
      </c>
      <c r="BF1402" s="172">
        <f>IF(N1402="snížená",J1402,0)</f>
        <v>0</v>
      </c>
      <c r="BG1402" s="172">
        <f>IF(N1402="zákl. přenesená",J1402,0)</f>
        <v>0</v>
      </c>
      <c r="BH1402" s="172">
        <f>IF(N1402="sníž. přenesená",J1402,0)</f>
        <v>0</v>
      </c>
      <c r="BI1402" s="172">
        <f>IF(N1402="nulová",J1402,0)</f>
        <v>0</v>
      </c>
      <c r="BJ1402" s="18" t="s">
        <v>26</v>
      </c>
      <c r="BK1402" s="172">
        <f>ROUND(I1402*H1402,2)</f>
        <v>0</v>
      </c>
      <c r="BL1402" s="18" t="s">
        <v>163</v>
      </c>
      <c r="BM1402" s="18" t="s">
        <v>2310</v>
      </c>
    </row>
    <row r="1403" spans="2:47" s="1" customFormat="1" ht="12">
      <c r="B1403" s="35"/>
      <c r="D1403" s="176" t="s">
        <v>165</v>
      </c>
      <c r="F1403" s="196" t="s">
        <v>2309</v>
      </c>
      <c r="I1403" s="134"/>
      <c r="L1403" s="35"/>
      <c r="M1403" s="64"/>
      <c r="N1403" s="36"/>
      <c r="O1403" s="36"/>
      <c r="P1403" s="36"/>
      <c r="Q1403" s="36"/>
      <c r="R1403" s="36"/>
      <c r="S1403" s="36"/>
      <c r="T1403" s="65"/>
      <c r="AT1403" s="18" t="s">
        <v>165</v>
      </c>
      <c r="AU1403" s="18" t="s">
        <v>174</v>
      </c>
    </row>
    <row r="1404" spans="2:65" s="1" customFormat="1" ht="20.25" customHeight="1">
      <c r="B1404" s="160"/>
      <c r="C1404" s="161" t="s">
        <v>2311</v>
      </c>
      <c r="D1404" s="161" t="s">
        <v>158</v>
      </c>
      <c r="E1404" s="162" t="s">
        <v>2312</v>
      </c>
      <c r="F1404" s="163" t="s">
        <v>2313</v>
      </c>
      <c r="G1404" s="164" t="s">
        <v>177</v>
      </c>
      <c r="H1404" s="165">
        <v>76</v>
      </c>
      <c r="I1404" s="166"/>
      <c r="J1404" s="167">
        <f>ROUND(I1404*H1404,2)</f>
        <v>0</v>
      </c>
      <c r="K1404" s="163" t="s">
        <v>19</v>
      </c>
      <c r="L1404" s="35"/>
      <c r="M1404" s="168" t="s">
        <v>19</v>
      </c>
      <c r="N1404" s="169" t="s">
        <v>42</v>
      </c>
      <c r="O1404" s="36"/>
      <c r="P1404" s="170">
        <f>O1404*H1404</f>
        <v>0</v>
      </c>
      <c r="Q1404" s="170">
        <v>0</v>
      </c>
      <c r="R1404" s="170">
        <f>Q1404*H1404</f>
        <v>0</v>
      </c>
      <c r="S1404" s="170">
        <v>0</v>
      </c>
      <c r="T1404" s="171">
        <f>S1404*H1404</f>
        <v>0</v>
      </c>
      <c r="AR1404" s="18" t="s">
        <v>163</v>
      </c>
      <c r="AT1404" s="18" t="s">
        <v>158</v>
      </c>
      <c r="AU1404" s="18" t="s">
        <v>174</v>
      </c>
      <c r="AY1404" s="18" t="s">
        <v>156</v>
      </c>
      <c r="BE1404" s="172">
        <f>IF(N1404="základní",J1404,0)</f>
        <v>0</v>
      </c>
      <c r="BF1404" s="172">
        <f>IF(N1404="snížená",J1404,0)</f>
        <v>0</v>
      </c>
      <c r="BG1404" s="172">
        <f>IF(N1404="zákl. přenesená",J1404,0)</f>
        <v>0</v>
      </c>
      <c r="BH1404" s="172">
        <f>IF(N1404="sníž. přenesená",J1404,0)</f>
        <v>0</v>
      </c>
      <c r="BI1404" s="172">
        <f>IF(N1404="nulová",J1404,0)</f>
        <v>0</v>
      </c>
      <c r="BJ1404" s="18" t="s">
        <v>26</v>
      </c>
      <c r="BK1404" s="172">
        <f>ROUND(I1404*H1404,2)</f>
        <v>0</v>
      </c>
      <c r="BL1404" s="18" t="s">
        <v>163</v>
      </c>
      <c r="BM1404" s="18" t="s">
        <v>2314</v>
      </c>
    </row>
    <row r="1405" spans="2:47" s="1" customFormat="1" ht="12">
      <c r="B1405" s="35"/>
      <c r="D1405" s="173" t="s">
        <v>165</v>
      </c>
      <c r="F1405" s="174" t="s">
        <v>2313</v>
      </c>
      <c r="I1405" s="134"/>
      <c r="L1405" s="35"/>
      <c r="M1405" s="64"/>
      <c r="N1405" s="36"/>
      <c r="O1405" s="36"/>
      <c r="P1405" s="36"/>
      <c r="Q1405" s="36"/>
      <c r="R1405" s="36"/>
      <c r="S1405" s="36"/>
      <c r="T1405" s="65"/>
      <c r="AT1405" s="18" t="s">
        <v>165</v>
      </c>
      <c r="AU1405" s="18" t="s">
        <v>174</v>
      </c>
    </row>
    <row r="1406" spans="2:63" s="10" customFormat="1" ht="21.75" customHeight="1">
      <c r="B1406" s="146"/>
      <c r="D1406" s="157" t="s">
        <v>70</v>
      </c>
      <c r="E1406" s="158" t="s">
        <v>2315</v>
      </c>
      <c r="F1406" s="158" t="s">
        <v>2316</v>
      </c>
      <c r="I1406" s="149"/>
      <c r="J1406" s="159">
        <f>BK1406</f>
        <v>0</v>
      </c>
      <c r="L1406" s="146"/>
      <c r="M1406" s="151"/>
      <c r="N1406" s="152"/>
      <c r="O1406" s="152"/>
      <c r="P1406" s="153">
        <f>SUM(P1407:P1428)</f>
        <v>0</v>
      </c>
      <c r="Q1406" s="152"/>
      <c r="R1406" s="153">
        <f>SUM(R1407:R1428)</f>
        <v>0</v>
      </c>
      <c r="S1406" s="152"/>
      <c r="T1406" s="154">
        <f>SUM(T1407:T1428)</f>
        <v>0</v>
      </c>
      <c r="AR1406" s="147" t="s">
        <v>174</v>
      </c>
      <c r="AT1406" s="155" t="s">
        <v>70</v>
      </c>
      <c r="AU1406" s="155" t="s">
        <v>77</v>
      </c>
      <c r="AY1406" s="147" t="s">
        <v>156</v>
      </c>
      <c r="BK1406" s="156">
        <f>SUM(BK1407:BK1428)</f>
        <v>0</v>
      </c>
    </row>
    <row r="1407" spans="2:65" s="1" customFormat="1" ht="20.25" customHeight="1">
      <c r="B1407" s="160"/>
      <c r="C1407" s="161" t="s">
        <v>2317</v>
      </c>
      <c r="D1407" s="161" t="s">
        <v>158</v>
      </c>
      <c r="E1407" s="162" t="s">
        <v>2318</v>
      </c>
      <c r="F1407" s="163" t="s">
        <v>2319</v>
      </c>
      <c r="G1407" s="164" t="s">
        <v>177</v>
      </c>
      <c r="H1407" s="165">
        <v>58</v>
      </c>
      <c r="I1407" s="166"/>
      <c r="J1407" s="167">
        <f>ROUND(I1407*H1407,2)</f>
        <v>0</v>
      </c>
      <c r="K1407" s="163" t="s">
        <v>19</v>
      </c>
      <c r="L1407" s="35"/>
      <c r="M1407" s="168" t="s">
        <v>19</v>
      </c>
      <c r="N1407" s="169" t="s">
        <v>42</v>
      </c>
      <c r="O1407" s="36"/>
      <c r="P1407" s="170">
        <f>O1407*H1407</f>
        <v>0</v>
      </c>
      <c r="Q1407" s="170">
        <v>0</v>
      </c>
      <c r="R1407" s="170">
        <f>Q1407*H1407</f>
        <v>0</v>
      </c>
      <c r="S1407" s="170">
        <v>0</v>
      </c>
      <c r="T1407" s="171">
        <f>S1407*H1407</f>
        <v>0</v>
      </c>
      <c r="AR1407" s="18" t="s">
        <v>163</v>
      </c>
      <c r="AT1407" s="18" t="s">
        <v>158</v>
      </c>
      <c r="AU1407" s="18" t="s">
        <v>174</v>
      </c>
      <c r="AY1407" s="18" t="s">
        <v>156</v>
      </c>
      <c r="BE1407" s="172">
        <f>IF(N1407="základní",J1407,0)</f>
        <v>0</v>
      </c>
      <c r="BF1407" s="172">
        <f>IF(N1407="snížená",J1407,0)</f>
        <v>0</v>
      </c>
      <c r="BG1407" s="172">
        <f>IF(N1407="zákl. přenesená",J1407,0)</f>
        <v>0</v>
      </c>
      <c r="BH1407" s="172">
        <f>IF(N1407="sníž. přenesená",J1407,0)</f>
        <v>0</v>
      </c>
      <c r="BI1407" s="172">
        <f>IF(N1407="nulová",J1407,0)</f>
        <v>0</v>
      </c>
      <c r="BJ1407" s="18" t="s">
        <v>26</v>
      </c>
      <c r="BK1407" s="172">
        <f>ROUND(I1407*H1407,2)</f>
        <v>0</v>
      </c>
      <c r="BL1407" s="18" t="s">
        <v>163</v>
      </c>
      <c r="BM1407" s="18" t="s">
        <v>2320</v>
      </c>
    </row>
    <row r="1408" spans="2:47" s="1" customFormat="1" ht="12">
      <c r="B1408" s="35"/>
      <c r="D1408" s="176" t="s">
        <v>165</v>
      </c>
      <c r="F1408" s="196" t="s">
        <v>2319</v>
      </c>
      <c r="I1408" s="134"/>
      <c r="L1408" s="35"/>
      <c r="M1408" s="64"/>
      <c r="N1408" s="36"/>
      <c r="O1408" s="36"/>
      <c r="P1408" s="36"/>
      <c r="Q1408" s="36"/>
      <c r="R1408" s="36"/>
      <c r="S1408" s="36"/>
      <c r="T1408" s="65"/>
      <c r="AT1408" s="18" t="s">
        <v>165</v>
      </c>
      <c r="AU1408" s="18" t="s">
        <v>174</v>
      </c>
    </row>
    <row r="1409" spans="2:65" s="1" customFormat="1" ht="20.25" customHeight="1">
      <c r="B1409" s="160"/>
      <c r="C1409" s="161" t="s">
        <v>2321</v>
      </c>
      <c r="D1409" s="161" t="s">
        <v>158</v>
      </c>
      <c r="E1409" s="162" t="s">
        <v>2322</v>
      </c>
      <c r="F1409" s="163" t="s">
        <v>2323</v>
      </c>
      <c r="G1409" s="164" t="s">
        <v>177</v>
      </c>
      <c r="H1409" s="165">
        <v>433</v>
      </c>
      <c r="I1409" s="166"/>
      <c r="J1409" s="167">
        <f>ROUND(I1409*H1409,2)</f>
        <v>0</v>
      </c>
      <c r="K1409" s="163" t="s">
        <v>19</v>
      </c>
      <c r="L1409" s="35"/>
      <c r="M1409" s="168" t="s">
        <v>19</v>
      </c>
      <c r="N1409" s="169" t="s">
        <v>42</v>
      </c>
      <c r="O1409" s="36"/>
      <c r="P1409" s="170">
        <f>O1409*H1409</f>
        <v>0</v>
      </c>
      <c r="Q1409" s="170">
        <v>0</v>
      </c>
      <c r="R1409" s="170">
        <f>Q1409*H1409</f>
        <v>0</v>
      </c>
      <c r="S1409" s="170">
        <v>0</v>
      </c>
      <c r="T1409" s="171">
        <f>S1409*H1409</f>
        <v>0</v>
      </c>
      <c r="AR1409" s="18" t="s">
        <v>163</v>
      </c>
      <c r="AT1409" s="18" t="s">
        <v>158</v>
      </c>
      <c r="AU1409" s="18" t="s">
        <v>174</v>
      </c>
      <c r="AY1409" s="18" t="s">
        <v>156</v>
      </c>
      <c r="BE1409" s="172">
        <f>IF(N1409="základní",J1409,0)</f>
        <v>0</v>
      </c>
      <c r="BF1409" s="172">
        <f>IF(N1409="snížená",J1409,0)</f>
        <v>0</v>
      </c>
      <c r="BG1409" s="172">
        <f>IF(N1409="zákl. přenesená",J1409,0)</f>
        <v>0</v>
      </c>
      <c r="BH1409" s="172">
        <f>IF(N1409="sníž. přenesená",J1409,0)</f>
        <v>0</v>
      </c>
      <c r="BI1409" s="172">
        <f>IF(N1409="nulová",J1409,0)</f>
        <v>0</v>
      </c>
      <c r="BJ1409" s="18" t="s">
        <v>26</v>
      </c>
      <c r="BK1409" s="172">
        <f>ROUND(I1409*H1409,2)</f>
        <v>0</v>
      </c>
      <c r="BL1409" s="18" t="s">
        <v>163</v>
      </c>
      <c r="BM1409" s="18" t="s">
        <v>2324</v>
      </c>
    </row>
    <row r="1410" spans="2:47" s="1" customFormat="1" ht="12">
      <c r="B1410" s="35"/>
      <c r="D1410" s="176" t="s">
        <v>165</v>
      </c>
      <c r="F1410" s="196" t="s">
        <v>2323</v>
      </c>
      <c r="I1410" s="134"/>
      <c r="L1410" s="35"/>
      <c r="M1410" s="64"/>
      <c r="N1410" s="36"/>
      <c r="O1410" s="36"/>
      <c r="P1410" s="36"/>
      <c r="Q1410" s="36"/>
      <c r="R1410" s="36"/>
      <c r="S1410" s="36"/>
      <c r="T1410" s="65"/>
      <c r="AT1410" s="18" t="s">
        <v>165</v>
      </c>
      <c r="AU1410" s="18" t="s">
        <v>174</v>
      </c>
    </row>
    <row r="1411" spans="2:65" s="1" customFormat="1" ht="20.25" customHeight="1">
      <c r="B1411" s="160"/>
      <c r="C1411" s="161" t="s">
        <v>2325</v>
      </c>
      <c r="D1411" s="161" t="s">
        <v>158</v>
      </c>
      <c r="E1411" s="162" t="s">
        <v>2326</v>
      </c>
      <c r="F1411" s="163" t="s">
        <v>2327</v>
      </c>
      <c r="G1411" s="164" t="s">
        <v>177</v>
      </c>
      <c r="H1411" s="165">
        <v>386</v>
      </c>
      <c r="I1411" s="166"/>
      <c r="J1411" s="167">
        <f>ROUND(I1411*H1411,2)</f>
        <v>0</v>
      </c>
      <c r="K1411" s="163" t="s">
        <v>19</v>
      </c>
      <c r="L1411" s="35"/>
      <c r="M1411" s="168" t="s">
        <v>19</v>
      </c>
      <c r="N1411" s="169" t="s">
        <v>42</v>
      </c>
      <c r="O1411" s="36"/>
      <c r="P1411" s="170">
        <f>O1411*H1411</f>
        <v>0</v>
      </c>
      <c r="Q1411" s="170">
        <v>0</v>
      </c>
      <c r="R1411" s="170">
        <f>Q1411*H1411</f>
        <v>0</v>
      </c>
      <c r="S1411" s="170">
        <v>0</v>
      </c>
      <c r="T1411" s="171">
        <f>S1411*H1411</f>
        <v>0</v>
      </c>
      <c r="AR1411" s="18" t="s">
        <v>163</v>
      </c>
      <c r="AT1411" s="18" t="s">
        <v>158</v>
      </c>
      <c r="AU1411" s="18" t="s">
        <v>174</v>
      </c>
      <c r="AY1411" s="18" t="s">
        <v>156</v>
      </c>
      <c r="BE1411" s="172">
        <f>IF(N1411="základní",J1411,0)</f>
        <v>0</v>
      </c>
      <c r="BF1411" s="172">
        <f>IF(N1411="snížená",J1411,0)</f>
        <v>0</v>
      </c>
      <c r="BG1411" s="172">
        <f>IF(N1411="zákl. přenesená",J1411,0)</f>
        <v>0</v>
      </c>
      <c r="BH1411" s="172">
        <f>IF(N1411="sníž. přenesená",J1411,0)</f>
        <v>0</v>
      </c>
      <c r="BI1411" s="172">
        <f>IF(N1411="nulová",J1411,0)</f>
        <v>0</v>
      </c>
      <c r="BJ1411" s="18" t="s">
        <v>26</v>
      </c>
      <c r="BK1411" s="172">
        <f>ROUND(I1411*H1411,2)</f>
        <v>0</v>
      </c>
      <c r="BL1411" s="18" t="s">
        <v>163</v>
      </c>
      <c r="BM1411" s="18" t="s">
        <v>2328</v>
      </c>
    </row>
    <row r="1412" spans="2:47" s="1" customFormat="1" ht="12">
      <c r="B1412" s="35"/>
      <c r="D1412" s="176" t="s">
        <v>165</v>
      </c>
      <c r="F1412" s="196" t="s">
        <v>2327</v>
      </c>
      <c r="I1412" s="134"/>
      <c r="L1412" s="35"/>
      <c r="M1412" s="64"/>
      <c r="N1412" s="36"/>
      <c r="O1412" s="36"/>
      <c r="P1412" s="36"/>
      <c r="Q1412" s="36"/>
      <c r="R1412" s="36"/>
      <c r="S1412" s="36"/>
      <c r="T1412" s="65"/>
      <c r="AT1412" s="18" t="s">
        <v>165</v>
      </c>
      <c r="AU1412" s="18" t="s">
        <v>174</v>
      </c>
    </row>
    <row r="1413" spans="2:65" s="1" customFormat="1" ht="20.25" customHeight="1">
      <c r="B1413" s="160"/>
      <c r="C1413" s="161" t="s">
        <v>2329</v>
      </c>
      <c r="D1413" s="161" t="s">
        <v>158</v>
      </c>
      <c r="E1413" s="162" t="s">
        <v>2330</v>
      </c>
      <c r="F1413" s="163" t="s">
        <v>2331</v>
      </c>
      <c r="G1413" s="164" t="s">
        <v>177</v>
      </c>
      <c r="H1413" s="165">
        <v>9</v>
      </c>
      <c r="I1413" s="166"/>
      <c r="J1413" s="167">
        <f>ROUND(I1413*H1413,2)</f>
        <v>0</v>
      </c>
      <c r="K1413" s="163" t="s">
        <v>19</v>
      </c>
      <c r="L1413" s="35"/>
      <c r="M1413" s="168" t="s">
        <v>19</v>
      </c>
      <c r="N1413" s="169" t="s">
        <v>42</v>
      </c>
      <c r="O1413" s="36"/>
      <c r="P1413" s="170">
        <f>O1413*H1413</f>
        <v>0</v>
      </c>
      <c r="Q1413" s="170">
        <v>0</v>
      </c>
      <c r="R1413" s="170">
        <f>Q1413*H1413</f>
        <v>0</v>
      </c>
      <c r="S1413" s="170">
        <v>0</v>
      </c>
      <c r="T1413" s="171">
        <f>S1413*H1413</f>
        <v>0</v>
      </c>
      <c r="AR1413" s="18" t="s">
        <v>163</v>
      </c>
      <c r="AT1413" s="18" t="s">
        <v>158</v>
      </c>
      <c r="AU1413" s="18" t="s">
        <v>174</v>
      </c>
      <c r="AY1413" s="18" t="s">
        <v>156</v>
      </c>
      <c r="BE1413" s="172">
        <f>IF(N1413="základní",J1413,0)</f>
        <v>0</v>
      </c>
      <c r="BF1413" s="172">
        <f>IF(N1413="snížená",J1413,0)</f>
        <v>0</v>
      </c>
      <c r="BG1413" s="172">
        <f>IF(N1413="zákl. přenesená",J1413,0)</f>
        <v>0</v>
      </c>
      <c r="BH1413" s="172">
        <f>IF(N1413="sníž. přenesená",J1413,0)</f>
        <v>0</v>
      </c>
      <c r="BI1413" s="172">
        <f>IF(N1413="nulová",J1413,0)</f>
        <v>0</v>
      </c>
      <c r="BJ1413" s="18" t="s">
        <v>26</v>
      </c>
      <c r="BK1413" s="172">
        <f>ROUND(I1413*H1413,2)</f>
        <v>0</v>
      </c>
      <c r="BL1413" s="18" t="s">
        <v>163</v>
      </c>
      <c r="BM1413" s="18" t="s">
        <v>2332</v>
      </c>
    </row>
    <row r="1414" spans="2:47" s="1" customFormat="1" ht="12">
      <c r="B1414" s="35"/>
      <c r="D1414" s="176" t="s">
        <v>165</v>
      </c>
      <c r="F1414" s="196" t="s">
        <v>2331</v>
      </c>
      <c r="I1414" s="134"/>
      <c r="L1414" s="35"/>
      <c r="M1414" s="64"/>
      <c r="N1414" s="36"/>
      <c r="O1414" s="36"/>
      <c r="P1414" s="36"/>
      <c r="Q1414" s="36"/>
      <c r="R1414" s="36"/>
      <c r="S1414" s="36"/>
      <c r="T1414" s="65"/>
      <c r="AT1414" s="18" t="s">
        <v>165</v>
      </c>
      <c r="AU1414" s="18" t="s">
        <v>174</v>
      </c>
    </row>
    <row r="1415" spans="2:65" s="1" customFormat="1" ht="20.25" customHeight="1">
      <c r="B1415" s="160"/>
      <c r="C1415" s="161" t="s">
        <v>2333</v>
      </c>
      <c r="D1415" s="161" t="s">
        <v>158</v>
      </c>
      <c r="E1415" s="162" t="s">
        <v>2334</v>
      </c>
      <c r="F1415" s="163" t="s">
        <v>2335</v>
      </c>
      <c r="G1415" s="164" t="s">
        <v>177</v>
      </c>
      <c r="H1415" s="165">
        <v>32</v>
      </c>
      <c r="I1415" s="166"/>
      <c r="J1415" s="167">
        <f>ROUND(I1415*H1415,2)</f>
        <v>0</v>
      </c>
      <c r="K1415" s="163" t="s">
        <v>19</v>
      </c>
      <c r="L1415" s="35"/>
      <c r="M1415" s="168" t="s">
        <v>19</v>
      </c>
      <c r="N1415" s="169" t="s">
        <v>42</v>
      </c>
      <c r="O1415" s="36"/>
      <c r="P1415" s="170">
        <f>O1415*H1415</f>
        <v>0</v>
      </c>
      <c r="Q1415" s="170">
        <v>0</v>
      </c>
      <c r="R1415" s="170">
        <f>Q1415*H1415</f>
        <v>0</v>
      </c>
      <c r="S1415" s="170">
        <v>0</v>
      </c>
      <c r="T1415" s="171">
        <f>S1415*H1415</f>
        <v>0</v>
      </c>
      <c r="AR1415" s="18" t="s">
        <v>163</v>
      </c>
      <c r="AT1415" s="18" t="s">
        <v>158</v>
      </c>
      <c r="AU1415" s="18" t="s">
        <v>174</v>
      </c>
      <c r="AY1415" s="18" t="s">
        <v>156</v>
      </c>
      <c r="BE1415" s="172">
        <f>IF(N1415="základní",J1415,0)</f>
        <v>0</v>
      </c>
      <c r="BF1415" s="172">
        <f>IF(N1415="snížená",J1415,0)</f>
        <v>0</v>
      </c>
      <c r="BG1415" s="172">
        <f>IF(N1415="zákl. přenesená",J1415,0)</f>
        <v>0</v>
      </c>
      <c r="BH1415" s="172">
        <f>IF(N1415="sníž. přenesená",J1415,0)</f>
        <v>0</v>
      </c>
      <c r="BI1415" s="172">
        <f>IF(N1415="nulová",J1415,0)</f>
        <v>0</v>
      </c>
      <c r="BJ1415" s="18" t="s">
        <v>26</v>
      </c>
      <c r="BK1415" s="172">
        <f>ROUND(I1415*H1415,2)</f>
        <v>0</v>
      </c>
      <c r="BL1415" s="18" t="s">
        <v>163</v>
      </c>
      <c r="BM1415" s="18" t="s">
        <v>2336</v>
      </c>
    </row>
    <row r="1416" spans="2:47" s="1" customFormat="1" ht="12">
      <c r="B1416" s="35"/>
      <c r="D1416" s="176" t="s">
        <v>165</v>
      </c>
      <c r="F1416" s="196" t="s">
        <v>2335</v>
      </c>
      <c r="I1416" s="134"/>
      <c r="L1416" s="35"/>
      <c r="M1416" s="64"/>
      <c r="N1416" s="36"/>
      <c r="O1416" s="36"/>
      <c r="P1416" s="36"/>
      <c r="Q1416" s="36"/>
      <c r="R1416" s="36"/>
      <c r="S1416" s="36"/>
      <c r="T1416" s="65"/>
      <c r="AT1416" s="18" t="s">
        <v>165</v>
      </c>
      <c r="AU1416" s="18" t="s">
        <v>174</v>
      </c>
    </row>
    <row r="1417" spans="2:65" s="1" customFormat="1" ht="20.25" customHeight="1">
      <c r="B1417" s="160"/>
      <c r="C1417" s="161" t="s">
        <v>2337</v>
      </c>
      <c r="D1417" s="161" t="s">
        <v>158</v>
      </c>
      <c r="E1417" s="162" t="s">
        <v>2338</v>
      </c>
      <c r="F1417" s="163" t="s">
        <v>2339</v>
      </c>
      <c r="G1417" s="164" t="s">
        <v>177</v>
      </c>
      <c r="H1417" s="165">
        <v>3</v>
      </c>
      <c r="I1417" s="166"/>
      <c r="J1417" s="167">
        <f>ROUND(I1417*H1417,2)</f>
        <v>0</v>
      </c>
      <c r="K1417" s="163" t="s">
        <v>19</v>
      </c>
      <c r="L1417" s="35"/>
      <c r="M1417" s="168" t="s">
        <v>19</v>
      </c>
      <c r="N1417" s="169" t="s">
        <v>42</v>
      </c>
      <c r="O1417" s="36"/>
      <c r="P1417" s="170">
        <f>O1417*H1417</f>
        <v>0</v>
      </c>
      <c r="Q1417" s="170">
        <v>0</v>
      </c>
      <c r="R1417" s="170">
        <f>Q1417*H1417</f>
        <v>0</v>
      </c>
      <c r="S1417" s="170">
        <v>0</v>
      </c>
      <c r="T1417" s="171">
        <f>S1417*H1417</f>
        <v>0</v>
      </c>
      <c r="AR1417" s="18" t="s">
        <v>163</v>
      </c>
      <c r="AT1417" s="18" t="s">
        <v>158</v>
      </c>
      <c r="AU1417" s="18" t="s">
        <v>174</v>
      </c>
      <c r="AY1417" s="18" t="s">
        <v>156</v>
      </c>
      <c r="BE1417" s="172">
        <f>IF(N1417="základní",J1417,0)</f>
        <v>0</v>
      </c>
      <c r="BF1417" s="172">
        <f>IF(N1417="snížená",J1417,0)</f>
        <v>0</v>
      </c>
      <c r="BG1417" s="172">
        <f>IF(N1417="zákl. přenesená",J1417,0)</f>
        <v>0</v>
      </c>
      <c r="BH1417" s="172">
        <f>IF(N1417="sníž. přenesená",J1417,0)</f>
        <v>0</v>
      </c>
      <c r="BI1417" s="172">
        <f>IF(N1417="nulová",J1417,0)</f>
        <v>0</v>
      </c>
      <c r="BJ1417" s="18" t="s">
        <v>26</v>
      </c>
      <c r="BK1417" s="172">
        <f>ROUND(I1417*H1417,2)</f>
        <v>0</v>
      </c>
      <c r="BL1417" s="18" t="s">
        <v>163</v>
      </c>
      <c r="BM1417" s="18" t="s">
        <v>2340</v>
      </c>
    </row>
    <row r="1418" spans="2:47" s="1" customFormat="1" ht="12">
      <c r="B1418" s="35"/>
      <c r="D1418" s="176" t="s">
        <v>165</v>
      </c>
      <c r="F1418" s="196" t="s">
        <v>2339</v>
      </c>
      <c r="I1418" s="134"/>
      <c r="L1418" s="35"/>
      <c r="M1418" s="64"/>
      <c r="N1418" s="36"/>
      <c r="O1418" s="36"/>
      <c r="P1418" s="36"/>
      <c r="Q1418" s="36"/>
      <c r="R1418" s="36"/>
      <c r="S1418" s="36"/>
      <c r="T1418" s="65"/>
      <c r="AT1418" s="18" t="s">
        <v>165</v>
      </c>
      <c r="AU1418" s="18" t="s">
        <v>174</v>
      </c>
    </row>
    <row r="1419" spans="2:65" s="1" customFormat="1" ht="20.25" customHeight="1">
      <c r="B1419" s="160"/>
      <c r="C1419" s="161" t="s">
        <v>2341</v>
      </c>
      <c r="D1419" s="161" t="s">
        <v>158</v>
      </c>
      <c r="E1419" s="162" t="s">
        <v>2342</v>
      </c>
      <c r="F1419" s="163" t="s">
        <v>2343</v>
      </c>
      <c r="G1419" s="164" t="s">
        <v>177</v>
      </c>
      <c r="H1419" s="165">
        <v>6</v>
      </c>
      <c r="I1419" s="166"/>
      <c r="J1419" s="167">
        <f>ROUND(I1419*H1419,2)</f>
        <v>0</v>
      </c>
      <c r="K1419" s="163" t="s">
        <v>19</v>
      </c>
      <c r="L1419" s="35"/>
      <c r="M1419" s="168" t="s">
        <v>19</v>
      </c>
      <c r="N1419" s="169" t="s">
        <v>42</v>
      </c>
      <c r="O1419" s="36"/>
      <c r="P1419" s="170">
        <f>O1419*H1419</f>
        <v>0</v>
      </c>
      <c r="Q1419" s="170">
        <v>0</v>
      </c>
      <c r="R1419" s="170">
        <f>Q1419*H1419</f>
        <v>0</v>
      </c>
      <c r="S1419" s="170">
        <v>0</v>
      </c>
      <c r="T1419" s="171">
        <f>S1419*H1419</f>
        <v>0</v>
      </c>
      <c r="AR1419" s="18" t="s">
        <v>163</v>
      </c>
      <c r="AT1419" s="18" t="s">
        <v>158</v>
      </c>
      <c r="AU1419" s="18" t="s">
        <v>174</v>
      </c>
      <c r="AY1419" s="18" t="s">
        <v>156</v>
      </c>
      <c r="BE1419" s="172">
        <f>IF(N1419="základní",J1419,0)</f>
        <v>0</v>
      </c>
      <c r="BF1419" s="172">
        <f>IF(N1419="snížená",J1419,0)</f>
        <v>0</v>
      </c>
      <c r="BG1419" s="172">
        <f>IF(N1419="zákl. přenesená",J1419,0)</f>
        <v>0</v>
      </c>
      <c r="BH1419" s="172">
        <f>IF(N1419="sníž. přenesená",J1419,0)</f>
        <v>0</v>
      </c>
      <c r="BI1419" s="172">
        <f>IF(N1419="nulová",J1419,0)</f>
        <v>0</v>
      </c>
      <c r="BJ1419" s="18" t="s">
        <v>26</v>
      </c>
      <c r="BK1419" s="172">
        <f>ROUND(I1419*H1419,2)</f>
        <v>0</v>
      </c>
      <c r="BL1419" s="18" t="s">
        <v>163</v>
      </c>
      <c r="BM1419" s="18" t="s">
        <v>2344</v>
      </c>
    </row>
    <row r="1420" spans="2:47" s="1" customFormat="1" ht="12">
      <c r="B1420" s="35"/>
      <c r="D1420" s="176" t="s">
        <v>165</v>
      </c>
      <c r="F1420" s="196" t="s">
        <v>2343</v>
      </c>
      <c r="I1420" s="134"/>
      <c r="L1420" s="35"/>
      <c r="M1420" s="64"/>
      <c r="N1420" s="36"/>
      <c r="O1420" s="36"/>
      <c r="P1420" s="36"/>
      <c r="Q1420" s="36"/>
      <c r="R1420" s="36"/>
      <c r="S1420" s="36"/>
      <c r="T1420" s="65"/>
      <c r="AT1420" s="18" t="s">
        <v>165</v>
      </c>
      <c r="AU1420" s="18" t="s">
        <v>174</v>
      </c>
    </row>
    <row r="1421" spans="2:65" s="1" customFormat="1" ht="20.25" customHeight="1">
      <c r="B1421" s="160"/>
      <c r="C1421" s="161" t="s">
        <v>2345</v>
      </c>
      <c r="D1421" s="161" t="s">
        <v>158</v>
      </c>
      <c r="E1421" s="162" t="s">
        <v>2346</v>
      </c>
      <c r="F1421" s="163" t="s">
        <v>2347</v>
      </c>
      <c r="G1421" s="164" t="s">
        <v>177</v>
      </c>
      <c r="H1421" s="165">
        <v>9</v>
      </c>
      <c r="I1421" s="166"/>
      <c r="J1421" s="167">
        <f>ROUND(I1421*H1421,2)</f>
        <v>0</v>
      </c>
      <c r="K1421" s="163" t="s">
        <v>19</v>
      </c>
      <c r="L1421" s="35"/>
      <c r="M1421" s="168" t="s">
        <v>19</v>
      </c>
      <c r="N1421" s="169" t="s">
        <v>42</v>
      </c>
      <c r="O1421" s="36"/>
      <c r="P1421" s="170">
        <f>O1421*H1421</f>
        <v>0</v>
      </c>
      <c r="Q1421" s="170">
        <v>0</v>
      </c>
      <c r="R1421" s="170">
        <f>Q1421*H1421</f>
        <v>0</v>
      </c>
      <c r="S1421" s="170">
        <v>0</v>
      </c>
      <c r="T1421" s="171">
        <f>S1421*H1421</f>
        <v>0</v>
      </c>
      <c r="AR1421" s="18" t="s">
        <v>163</v>
      </c>
      <c r="AT1421" s="18" t="s">
        <v>158</v>
      </c>
      <c r="AU1421" s="18" t="s">
        <v>174</v>
      </c>
      <c r="AY1421" s="18" t="s">
        <v>156</v>
      </c>
      <c r="BE1421" s="172">
        <f>IF(N1421="základní",J1421,0)</f>
        <v>0</v>
      </c>
      <c r="BF1421" s="172">
        <f>IF(N1421="snížená",J1421,0)</f>
        <v>0</v>
      </c>
      <c r="BG1421" s="172">
        <f>IF(N1421="zákl. přenesená",J1421,0)</f>
        <v>0</v>
      </c>
      <c r="BH1421" s="172">
        <f>IF(N1421="sníž. přenesená",J1421,0)</f>
        <v>0</v>
      </c>
      <c r="BI1421" s="172">
        <f>IF(N1421="nulová",J1421,0)</f>
        <v>0</v>
      </c>
      <c r="BJ1421" s="18" t="s">
        <v>26</v>
      </c>
      <c r="BK1421" s="172">
        <f>ROUND(I1421*H1421,2)</f>
        <v>0</v>
      </c>
      <c r="BL1421" s="18" t="s">
        <v>163</v>
      </c>
      <c r="BM1421" s="18" t="s">
        <v>2348</v>
      </c>
    </row>
    <row r="1422" spans="2:47" s="1" customFormat="1" ht="12">
      <c r="B1422" s="35"/>
      <c r="D1422" s="176" t="s">
        <v>165</v>
      </c>
      <c r="F1422" s="196" t="s">
        <v>2347</v>
      </c>
      <c r="I1422" s="134"/>
      <c r="L1422" s="35"/>
      <c r="M1422" s="64"/>
      <c r="N1422" s="36"/>
      <c r="O1422" s="36"/>
      <c r="P1422" s="36"/>
      <c r="Q1422" s="36"/>
      <c r="R1422" s="36"/>
      <c r="S1422" s="36"/>
      <c r="T1422" s="65"/>
      <c r="AT1422" s="18" t="s">
        <v>165</v>
      </c>
      <c r="AU1422" s="18" t="s">
        <v>174</v>
      </c>
    </row>
    <row r="1423" spans="2:65" s="1" customFormat="1" ht="20.25" customHeight="1">
      <c r="B1423" s="160"/>
      <c r="C1423" s="161" t="s">
        <v>2349</v>
      </c>
      <c r="D1423" s="161" t="s">
        <v>158</v>
      </c>
      <c r="E1423" s="162" t="s">
        <v>2350</v>
      </c>
      <c r="F1423" s="163" t="s">
        <v>2351</v>
      </c>
      <c r="G1423" s="164" t="s">
        <v>177</v>
      </c>
      <c r="H1423" s="165">
        <v>6</v>
      </c>
      <c r="I1423" s="166"/>
      <c r="J1423" s="167">
        <f>ROUND(I1423*H1423,2)</f>
        <v>0</v>
      </c>
      <c r="K1423" s="163" t="s">
        <v>19</v>
      </c>
      <c r="L1423" s="35"/>
      <c r="M1423" s="168" t="s">
        <v>19</v>
      </c>
      <c r="N1423" s="169" t="s">
        <v>42</v>
      </c>
      <c r="O1423" s="36"/>
      <c r="P1423" s="170">
        <f>O1423*H1423</f>
        <v>0</v>
      </c>
      <c r="Q1423" s="170">
        <v>0</v>
      </c>
      <c r="R1423" s="170">
        <f>Q1423*H1423</f>
        <v>0</v>
      </c>
      <c r="S1423" s="170">
        <v>0</v>
      </c>
      <c r="T1423" s="171">
        <f>S1423*H1423</f>
        <v>0</v>
      </c>
      <c r="AR1423" s="18" t="s">
        <v>163</v>
      </c>
      <c r="AT1423" s="18" t="s">
        <v>158</v>
      </c>
      <c r="AU1423" s="18" t="s">
        <v>174</v>
      </c>
      <c r="AY1423" s="18" t="s">
        <v>156</v>
      </c>
      <c r="BE1423" s="172">
        <f>IF(N1423="základní",J1423,0)</f>
        <v>0</v>
      </c>
      <c r="BF1423" s="172">
        <f>IF(N1423="snížená",J1423,0)</f>
        <v>0</v>
      </c>
      <c r="BG1423" s="172">
        <f>IF(N1423="zákl. přenesená",J1423,0)</f>
        <v>0</v>
      </c>
      <c r="BH1423" s="172">
        <f>IF(N1423="sníž. přenesená",J1423,0)</f>
        <v>0</v>
      </c>
      <c r="BI1423" s="172">
        <f>IF(N1423="nulová",J1423,0)</f>
        <v>0</v>
      </c>
      <c r="BJ1423" s="18" t="s">
        <v>26</v>
      </c>
      <c r="BK1423" s="172">
        <f>ROUND(I1423*H1423,2)</f>
        <v>0</v>
      </c>
      <c r="BL1423" s="18" t="s">
        <v>163</v>
      </c>
      <c r="BM1423" s="18" t="s">
        <v>2352</v>
      </c>
    </row>
    <row r="1424" spans="2:47" s="1" customFormat="1" ht="12">
      <c r="B1424" s="35"/>
      <c r="D1424" s="176" t="s">
        <v>165</v>
      </c>
      <c r="F1424" s="196" t="s">
        <v>2351</v>
      </c>
      <c r="I1424" s="134"/>
      <c r="L1424" s="35"/>
      <c r="M1424" s="64"/>
      <c r="N1424" s="36"/>
      <c r="O1424" s="36"/>
      <c r="P1424" s="36"/>
      <c r="Q1424" s="36"/>
      <c r="R1424" s="36"/>
      <c r="S1424" s="36"/>
      <c r="T1424" s="65"/>
      <c r="AT1424" s="18" t="s">
        <v>165</v>
      </c>
      <c r="AU1424" s="18" t="s">
        <v>174</v>
      </c>
    </row>
    <row r="1425" spans="2:65" s="1" customFormat="1" ht="20.25" customHeight="1">
      <c r="B1425" s="160"/>
      <c r="C1425" s="161" t="s">
        <v>2353</v>
      </c>
      <c r="D1425" s="161" t="s">
        <v>158</v>
      </c>
      <c r="E1425" s="162" t="s">
        <v>2354</v>
      </c>
      <c r="F1425" s="163" t="s">
        <v>2355</v>
      </c>
      <c r="G1425" s="164" t="s">
        <v>177</v>
      </c>
      <c r="H1425" s="165">
        <v>6</v>
      </c>
      <c r="I1425" s="166"/>
      <c r="J1425" s="167">
        <f>ROUND(I1425*H1425,2)</f>
        <v>0</v>
      </c>
      <c r="K1425" s="163" t="s">
        <v>19</v>
      </c>
      <c r="L1425" s="35"/>
      <c r="M1425" s="168" t="s">
        <v>19</v>
      </c>
      <c r="N1425" s="169" t="s">
        <v>42</v>
      </c>
      <c r="O1425" s="36"/>
      <c r="P1425" s="170">
        <f>O1425*H1425</f>
        <v>0</v>
      </c>
      <c r="Q1425" s="170">
        <v>0</v>
      </c>
      <c r="R1425" s="170">
        <f>Q1425*H1425</f>
        <v>0</v>
      </c>
      <c r="S1425" s="170">
        <v>0</v>
      </c>
      <c r="T1425" s="171">
        <f>S1425*H1425</f>
        <v>0</v>
      </c>
      <c r="AR1425" s="18" t="s">
        <v>163</v>
      </c>
      <c r="AT1425" s="18" t="s">
        <v>158</v>
      </c>
      <c r="AU1425" s="18" t="s">
        <v>174</v>
      </c>
      <c r="AY1425" s="18" t="s">
        <v>156</v>
      </c>
      <c r="BE1425" s="172">
        <f>IF(N1425="základní",J1425,0)</f>
        <v>0</v>
      </c>
      <c r="BF1425" s="172">
        <f>IF(N1425="snížená",J1425,0)</f>
        <v>0</v>
      </c>
      <c r="BG1425" s="172">
        <f>IF(N1425="zákl. přenesená",J1425,0)</f>
        <v>0</v>
      </c>
      <c r="BH1425" s="172">
        <f>IF(N1425="sníž. přenesená",J1425,0)</f>
        <v>0</v>
      </c>
      <c r="BI1425" s="172">
        <f>IF(N1425="nulová",J1425,0)</f>
        <v>0</v>
      </c>
      <c r="BJ1425" s="18" t="s">
        <v>26</v>
      </c>
      <c r="BK1425" s="172">
        <f>ROUND(I1425*H1425,2)</f>
        <v>0</v>
      </c>
      <c r="BL1425" s="18" t="s">
        <v>163</v>
      </c>
      <c r="BM1425" s="18" t="s">
        <v>2356</v>
      </c>
    </row>
    <row r="1426" spans="2:47" s="1" customFormat="1" ht="12">
      <c r="B1426" s="35"/>
      <c r="D1426" s="176" t="s">
        <v>165</v>
      </c>
      <c r="F1426" s="196" t="s">
        <v>2355</v>
      </c>
      <c r="I1426" s="134"/>
      <c r="L1426" s="35"/>
      <c r="M1426" s="64"/>
      <c r="N1426" s="36"/>
      <c r="O1426" s="36"/>
      <c r="P1426" s="36"/>
      <c r="Q1426" s="36"/>
      <c r="R1426" s="36"/>
      <c r="S1426" s="36"/>
      <c r="T1426" s="65"/>
      <c r="AT1426" s="18" t="s">
        <v>165</v>
      </c>
      <c r="AU1426" s="18" t="s">
        <v>174</v>
      </c>
    </row>
    <row r="1427" spans="2:65" s="1" customFormat="1" ht="20.25" customHeight="1">
      <c r="B1427" s="160"/>
      <c r="C1427" s="161" t="s">
        <v>2357</v>
      </c>
      <c r="D1427" s="161" t="s">
        <v>158</v>
      </c>
      <c r="E1427" s="162" t="s">
        <v>2358</v>
      </c>
      <c r="F1427" s="163" t="s">
        <v>2359</v>
      </c>
      <c r="G1427" s="164" t="s">
        <v>2360</v>
      </c>
      <c r="H1427" s="165">
        <v>1</v>
      </c>
      <c r="I1427" s="166"/>
      <c r="J1427" s="167">
        <f>ROUND(I1427*H1427,2)</f>
        <v>0</v>
      </c>
      <c r="K1427" s="163" t="s">
        <v>19</v>
      </c>
      <c r="L1427" s="35"/>
      <c r="M1427" s="168" t="s">
        <v>19</v>
      </c>
      <c r="N1427" s="169" t="s">
        <v>42</v>
      </c>
      <c r="O1427" s="36"/>
      <c r="P1427" s="170">
        <f>O1427*H1427</f>
        <v>0</v>
      </c>
      <c r="Q1427" s="170">
        <v>0</v>
      </c>
      <c r="R1427" s="170">
        <f>Q1427*H1427</f>
        <v>0</v>
      </c>
      <c r="S1427" s="170">
        <v>0</v>
      </c>
      <c r="T1427" s="171">
        <f>S1427*H1427</f>
        <v>0</v>
      </c>
      <c r="AR1427" s="18" t="s">
        <v>163</v>
      </c>
      <c r="AT1427" s="18" t="s">
        <v>158</v>
      </c>
      <c r="AU1427" s="18" t="s">
        <v>174</v>
      </c>
      <c r="AY1427" s="18" t="s">
        <v>156</v>
      </c>
      <c r="BE1427" s="172">
        <f>IF(N1427="základní",J1427,0)</f>
        <v>0</v>
      </c>
      <c r="BF1427" s="172">
        <f>IF(N1427="snížená",J1427,0)</f>
        <v>0</v>
      </c>
      <c r="BG1427" s="172">
        <f>IF(N1427="zákl. přenesená",J1427,0)</f>
        <v>0</v>
      </c>
      <c r="BH1427" s="172">
        <f>IF(N1427="sníž. přenesená",J1427,0)</f>
        <v>0</v>
      </c>
      <c r="BI1427" s="172">
        <f>IF(N1427="nulová",J1427,0)</f>
        <v>0</v>
      </c>
      <c r="BJ1427" s="18" t="s">
        <v>26</v>
      </c>
      <c r="BK1427" s="172">
        <f>ROUND(I1427*H1427,2)</f>
        <v>0</v>
      </c>
      <c r="BL1427" s="18" t="s">
        <v>163</v>
      </c>
      <c r="BM1427" s="18" t="s">
        <v>2361</v>
      </c>
    </row>
    <row r="1428" spans="2:47" s="1" customFormat="1" ht="12">
      <c r="B1428" s="35"/>
      <c r="D1428" s="173" t="s">
        <v>165</v>
      </c>
      <c r="F1428" s="174" t="s">
        <v>2359</v>
      </c>
      <c r="I1428" s="134"/>
      <c r="L1428" s="35"/>
      <c r="M1428" s="64"/>
      <c r="N1428" s="36"/>
      <c r="O1428" s="36"/>
      <c r="P1428" s="36"/>
      <c r="Q1428" s="36"/>
      <c r="R1428" s="36"/>
      <c r="S1428" s="36"/>
      <c r="T1428" s="65"/>
      <c r="AT1428" s="18" t="s">
        <v>165</v>
      </c>
      <c r="AU1428" s="18" t="s">
        <v>174</v>
      </c>
    </row>
    <row r="1429" spans="2:63" s="10" customFormat="1" ht="21.75" customHeight="1">
      <c r="B1429" s="146"/>
      <c r="D1429" s="157" t="s">
        <v>70</v>
      </c>
      <c r="E1429" s="158" t="s">
        <v>2362</v>
      </c>
      <c r="F1429" s="158" t="s">
        <v>2363</v>
      </c>
      <c r="I1429" s="149"/>
      <c r="J1429" s="159">
        <f>BK1429</f>
        <v>0</v>
      </c>
      <c r="L1429" s="146"/>
      <c r="M1429" s="151"/>
      <c r="N1429" s="152"/>
      <c r="O1429" s="152"/>
      <c r="P1429" s="153">
        <f>SUM(P1430:P1445)</f>
        <v>0</v>
      </c>
      <c r="Q1429" s="152"/>
      <c r="R1429" s="153">
        <f>SUM(R1430:R1445)</f>
        <v>0</v>
      </c>
      <c r="S1429" s="152"/>
      <c r="T1429" s="154">
        <f>SUM(T1430:T1445)</f>
        <v>0</v>
      </c>
      <c r="AR1429" s="147" t="s">
        <v>174</v>
      </c>
      <c r="AT1429" s="155" t="s">
        <v>70</v>
      </c>
      <c r="AU1429" s="155" t="s">
        <v>77</v>
      </c>
      <c r="AY1429" s="147" t="s">
        <v>156</v>
      </c>
      <c r="BK1429" s="156">
        <f>SUM(BK1430:BK1445)</f>
        <v>0</v>
      </c>
    </row>
    <row r="1430" spans="2:65" s="1" customFormat="1" ht="20.25" customHeight="1">
      <c r="B1430" s="160"/>
      <c r="C1430" s="161" t="s">
        <v>2364</v>
      </c>
      <c r="D1430" s="161" t="s">
        <v>158</v>
      </c>
      <c r="E1430" s="162" t="s">
        <v>2266</v>
      </c>
      <c r="F1430" s="163" t="s">
        <v>2267</v>
      </c>
      <c r="G1430" s="164" t="s">
        <v>307</v>
      </c>
      <c r="H1430" s="165">
        <v>10</v>
      </c>
      <c r="I1430" s="166"/>
      <c r="J1430" s="167">
        <f>ROUND(I1430*H1430,2)</f>
        <v>0</v>
      </c>
      <c r="K1430" s="163" t="s">
        <v>19</v>
      </c>
      <c r="L1430" s="35"/>
      <c r="M1430" s="168" t="s">
        <v>19</v>
      </c>
      <c r="N1430" s="169" t="s">
        <v>42</v>
      </c>
      <c r="O1430" s="36"/>
      <c r="P1430" s="170">
        <f>O1430*H1430</f>
        <v>0</v>
      </c>
      <c r="Q1430" s="170">
        <v>0</v>
      </c>
      <c r="R1430" s="170">
        <f>Q1430*H1430</f>
        <v>0</v>
      </c>
      <c r="S1430" s="170">
        <v>0</v>
      </c>
      <c r="T1430" s="171">
        <f>S1430*H1430</f>
        <v>0</v>
      </c>
      <c r="AR1430" s="18" t="s">
        <v>163</v>
      </c>
      <c r="AT1430" s="18" t="s">
        <v>158</v>
      </c>
      <c r="AU1430" s="18" t="s">
        <v>174</v>
      </c>
      <c r="AY1430" s="18" t="s">
        <v>156</v>
      </c>
      <c r="BE1430" s="172">
        <f>IF(N1430="základní",J1430,0)</f>
        <v>0</v>
      </c>
      <c r="BF1430" s="172">
        <f>IF(N1430="snížená",J1430,0)</f>
        <v>0</v>
      </c>
      <c r="BG1430" s="172">
        <f>IF(N1430="zákl. přenesená",J1430,0)</f>
        <v>0</v>
      </c>
      <c r="BH1430" s="172">
        <f>IF(N1430="sníž. přenesená",J1430,0)</f>
        <v>0</v>
      </c>
      <c r="BI1430" s="172">
        <f>IF(N1430="nulová",J1430,0)</f>
        <v>0</v>
      </c>
      <c r="BJ1430" s="18" t="s">
        <v>26</v>
      </c>
      <c r="BK1430" s="172">
        <f>ROUND(I1430*H1430,2)</f>
        <v>0</v>
      </c>
      <c r="BL1430" s="18" t="s">
        <v>163</v>
      </c>
      <c r="BM1430" s="18" t="s">
        <v>2365</v>
      </c>
    </row>
    <row r="1431" spans="2:47" s="1" customFormat="1" ht="12">
      <c r="B1431" s="35"/>
      <c r="D1431" s="176" t="s">
        <v>165</v>
      </c>
      <c r="F1431" s="196" t="s">
        <v>2267</v>
      </c>
      <c r="I1431" s="134"/>
      <c r="L1431" s="35"/>
      <c r="M1431" s="64"/>
      <c r="N1431" s="36"/>
      <c r="O1431" s="36"/>
      <c r="P1431" s="36"/>
      <c r="Q1431" s="36"/>
      <c r="R1431" s="36"/>
      <c r="S1431" s="36"/>
      <c r="T1431" s="65"/>
      <c r="AT1431" s="18" t="s">
        <v>165</v>
      </c>
      <c r="AU1431" s="18" t="s">
        <v>174</v>
      </c>
    </row>
    <row r="1432" spans="2:65" s="1" customFormat="1" ht="20.25" customHeight="1">
      <c r="B1432" s="160"/>
      <c r="C1432" s="161" t="s">
        <v>2366</v>
      </c>
      <c r="D1432" s="161" t="s">
        <v>158</v>
      </c>
      <c r="E1432" s="162" t="s">
        <v>2367</v>
      </c>
      <c r="F1432" s="163" t="s">
        <v>2368</v>
      </c>
      <c r="G1432" s="164" t="s">
        <v>2369</v>
      </c>
      <c r="H1432" s="165">
        <v>6</v>
      </c>
      <c r="I1432" s="166"/>
      <c r="J1432" s="167">
        <f>ROUND(I1432*H1432,2)</f>
        <v>0</v>
      </c>
      <c r="K1432" s="163" t="s">
        <v>19</v>
      </c>
      <c r="L1432" s="35"/>
      <c r="M1432" s="168" t="s">
        <v>19</v>
      </c>
      <c r="N1432" s="169" t="s">
        <v>42</v>
      </c>
      <c r="O1432" s="36"/>
      <c r="P1432" s="170">
        <f>O1432*H1432</f>
        <v>0</v>
      </c>
      <c r="Q1432" s="170">
        <v>0</v>
      </c>
      <c r="R1432" s="170">
        <f>Q1432*H1432</f>
        <v>0</v>
      </c>
      <c r="S1432" s="170">
        <v>0</v>
      </c>
      <c r="T1432" s="171">
        <f>S1432*H1432</f>
        <v>0</v>
      </c>
      <c r="AR1432" s="18" t="s">
        <v>163</v>
      </c>
      <c r="AT1432" s="18" t="s">
        <v>158</v>
      </c>
      <c r="AU1432" s="18" t="s">
        <v>174</v>
      </c>
      <c r="AY1432" s="18" t="s">
        <v>156</v>
      </c>
      <c r="BE1432" s="172">
        <f>IF(N1432="základní",J1432,0)</f>
        <v>0</v>
      </c>
      <c r="BF1432" s="172">
        <f>IF(N1432="snížená",J1432,0)</f>
        <v>0</v>
      </c>
      <c r="BG1432" s="172">
        <f>IF(N1432="zákl. přenesená",J1432,0)</f>
        <v>0</v>
      </c>
      <c r="BH1432" s="172">
        <f>IF(N1432="sníž. přenesená",J1432,0)</f>
        <v>0</v>
      </c>
      <c r="BI1432" s="172">
        <f>IF(N1432="nulová",J1432,0)</f>
        <v>0</v>
      </c>
      <c r="BJ1432" s="18" t="s">
        <v>26</v>
      </c>
      <c r="BK1432" s="172">
        <f>ROUND(I1432*H1432,2)</f>
        <v>0</v>
      </c>
      <c r="BL1432" s="18" t="s">
        <v>163</v>
      </c>
      <c r="BM1432" s="18" t="s">
        <v>2370</v>
      </c>
    </row>
    <row r="1433" spans="2:47" s="1" customFormat="1" ht="12">
      <c r="B1433" s="35"/>
      <c r="D1433" s="176" t="s">
        <v>165</v>
      </c>
      <c r="F1433" s="196" t="s">
        <v>2368</v>
      </c>
      <c r="I1433" s="134"/>
      <c r="L1433" s="35"/>
      <c r="M1433" s="64"/>
      <c r="N1433" s="36"/>
      <c r="O1433" s="36"/>
      <c r="P1433" s="36"/>
      <c r="Q1433" s="36"/>
      <c r="R1433" s="36"/>
      <c r="S1433" s="36"/>
      <c r="T1433" s="65"/>
      <c r="AT1433" s="18" t="s">
        <v>165</v>
      </c>
      <c r="AU1433" s="18" t="s">
        <v>174</v>
      </c>
    </row>
    <row r="1434" spans="2:65" s="1" customFormat="1" ht="20.25" customHeight="1">
      <c r="B1434" s="160"/>
      <c r="C1434" s="161" t="s">
        <v>2371</v>
      </c>
      <c r="D1434" s="161" t="s">
        <v>158</v>
      </c>
      <c r="E1434" s="162" t="s">
        <v>2372</v>
      </c>
      <c r="F1434" s="163" t="s">
        <v>2373</v>
      </c>
      <c r="G1434" s="164" t="s">
        <v>2360</v>
      </c>
      <c r="H1434" s="165">
        <v>1</v>
      </c>
      <c r="I1434" s="166"/>
      <c r="J1434" s="167">
        <f>ROUND(I1434*H1434,2)</f>
        <v>0</v>
      </c>
      <c r="K1434" s="163" t="s">
        <v>19</v>
      </c>
      <c r="L1434" s="35"/>
      <c r="M1434" s="168" t="s">
        <v>19</v>
      </c>
      <c r="N1434" s="169" t="s">
        <v>42</v>
      </c>
      <c r="O1434" s="36"/>
      <c r="P1434" s="170">
        <f>O1434*H1434</f>
        <v>0</v>
      </c>
      <c r="Q1434" s="170">
        <v>0</v>
      </c>
      <c r="R1434" s="170">
        <f>Q1434*H1434</f>
        <v>0</v>
      </c>
      <c r="S1434" s="170">
        <v>0</v>
      </c>
      <c r="T1434" s="171">
        <f>S1434*H1434</f>
        <v>0</v>
      </c>
      <c r="AR1434" s="18" t="s">
        <v>163</v>
      </c>
      <c r="AT1434" s="18" t="s">
        <v>158</v>
      </c>
      <c r="AU1434" s="18" t="s">
        <v>174</v>
      </c>
      <c r="AY1434" s="18" t="s">
        <v>156</v>
      </c>
      <c r="BE1434" s="172">
        <f>IF(N1434="základní",J1434,0)</f>
        <v>0</v>
      </c>
      <c r="BF1434" s="172">
        <f>IF(N1434="snížená",J1434,0)</f>
        <v>0</v>
      </c>
      <c r="BG1434" s="172">
        <f>IF(N1434="zákl. přenesená",J1434,0)</f>
        <v>0</v>
      </c>
      <c r="BH1434" s="172">
        <f>IF(N1434="sníž. přenesená",J1434,0)</f>
        <v>0</v>
      </c>
      <c r="BI1434" s="172">
        <f>IF(N1434="nulová",J1434,0)</f>
        <v>0</v>
      </c>
      <c r="BJ1434" s="18" t="s">
        <v>26</v>
      </c>
      <c r="BK1434" s="172">
        <f>ROUND(I1434*H1434,2)</f>
        <v>0</v>
      </c>
      <c r="BL1434" s="18" t="s">
        <v>163</v>
      </c>
      <c r="BM1434" s="18" t="s">
        <v>2374</v>
      </c>
    </row>
    <row r="1435" spans="2:47" s="1" customFormat="1" ht="12">
      <c r="B1435" s="35"/>
      <c r="D1435" s="176" t="s">
        <v>165</v>
      </c>
      <c r="F1435" s="196" t="s">
        <v>2373</v>
      </c>
      <c r="I1435" s="134"/>
      <c r="L1435" s="35"/>
      <c r="M1435" s="64"/>
      <c r="N1435" s="36"/>
      <c r="O1435" s="36"/>
      <c r="P1435" s="36"/>
      <c r="Q1435" s="36"/>
      <c r="R1435" s="36"/>
      <c r="S1435" s="36"/>
      <c r="T1435" s="65"/>
      <c r="AT1435" s="18" t="s">
        <v>165</v>
      </c>
      <c r="AU1435" s="18" t="s">
        <v>174</v>
      </c>
    </row>
    <row r="1436" spans="2:65" s="1" customFormat="1" ht="20.25" customHeight="1">
      <c r="B1436" s="160"/>
      <c r="C1436" s="161" t="s">
        <v>2375</v>
      </c>
      <c r="D1436" s="161" t="s">
        <v>158</v>
      </c>
      <c r="E1436" s="162" t="s">
        <v>2376</v>
      </c>
      <c r="F1436" s="163" t="s">
        <v>2377</v>
      </c>
      <c r="G1436" s="164" t="s">
        <v>307</v>
      </c>
      <c r="H1436" s="165">
        <v>1</v>
      </c>
      <c r="I1436" s="166"/>
      <c r="J1436" s="167">
        <f>ROUND(I1436*H1436,2)</f>
        <v>0</v>
      </c>
      <c r="K1436" s="163" t="s">
        <v>19</v>
      </c>
      <c r="L1436" s="35"/>
      <c r="M1436" s="168" t="s">
        <v>19</v>
      </c>
      <c r="N1436" s="169" t="s">
        <v>42</v>
      </c>
      <c r="O1436" s="36"/>
      <c r="P1436" s="170">
        <f>O1436*H1436</f>
        <v>0</v>
      </c>
      <c r="Q1436" s="170">
        <v>0</v>
      </c>
      <c r="R1436" s="170">
        <f>Q1436*H1436</f>
        <v>0</v>
      </c>
      <c r="S1436" s="170">
        <v>0</v>
      </c>
      <c r="T1436" s="171">
        <f>S1436*H1436</f>
        <v>0</v>
      </c>
      <c r="AR1436" s="18" t="s">
        <v>163</v>
      </c>
      <c r="AT1436" s="18" t="s">
        <v>158</v>
      </c>
      <c r="AU1436" s="18" t="s">
        <v>174</v>
      </c>
      <c r="AY1436" s="18" t="s">
        <v>156</v>
      </c>
      <c r="BE1436" s="172">
        <f>IF(N1436="základní",J1436,0)</f>
        <v>0</v>
      </c>
      <c r="BF1436" s="172">
        <f>IF(N1436="snížená",J1436,0)</f>
        <v>0</v>
      </c>
      <c r="BG1436" s="172">
        <f>IF(N1436="zákl. přenesená",J1436,0)</f>
        <v>0</v>
      </c>
      <c r="BH1436" s="172">
        <f>IF(N1436="sníž. přenesená",J1436,0)</f>
        <v>0</v>
      </c>
      <c r="BI1436" s="172">
        <f>IF(N1436="nulová",J1436,0)</f>
        <v>0</v>
      </c>
      <c r="BJ1436" s="18" t="s">
        <v>26</v>
      </c>
      <c r="BK1436" s="172">
        <f>ROUND(I1436*H1436,2)</f>
        <v>0</v>
      </c>
      <c r="BL1436" s="18" t="s">
        <v>163</v>
      </c>
      <c r="BM1436" s="18" t="s">
        <v>2378</v>
      </c>
    </row>
    <row r="1437" spans="2:47" s="1" customFormat="1" ht="12">
      <c r="B1437" s="35"/>
      <c r="D1437" s="176" t="s">
        <v>165</v>
      </c>
      <c r="F1437" s="196" t="s">
        <v>2377</v>
      </c>
      <c r="I1437" s="134"/>
      <c r="L1437" s="35"/>
      <c r="M1437" s="64"/>
      <c r="N1437" s="36"/>
      <c r="O1437" s="36"/>
      <c r="P1437" s="36"/>
      <c r="Q1437" s="36"/>
      <c r="R1437" s="36"/>
      <c r="S1437" s="36"/>
      <c r="T1437" s="65"/>
      <c r="AT1437" s="18" t="s">
        <v>165</v>
      </c>
      <c r="AU1437" s="18" t="s">
        <v>174</v>
      </c>
    </row>
    <row r="1438" spans="2:65" s="1" customFormat="1" ht="20.25" customHeight="1">
      <c r="B1438" s="160"/>
      <c r="C1438" s="161" t="s">
        <v>2379</v>
      </c>
      <c r="D1438" s="161" t="s">
        <v>158</v>
      </c>
      <c r="E1438" s="162" t="s">
        <v>2380</v>
      </c>
      <c r="F1438" s="163" t="s">
        <v>2381</v>
      </c>
      <c r="G1438" s="164" t="s">
        <v>307</v>
      </c>
      <c r="H1438" s="165">
        <v>2</v>
      </c>
      <c r="I1438" s="166"/>
      <c r="J1438" s="167">
        <f>ROUND(I1438*H1438,2)</f>
        <v>0</v>
      </c>
      <c r="K1438" s="163" t="s">
        <v>19</v>
      </c>
      <c r="L1438" s="35"/>
      <c r="M1438" s="168" t="s">
        <v>19</v>
      </c>
      <c r="N1438" s="169" t="s">
        <v>42</v>
      </c>
      <c r="O1438" s="36"/>
      <c r="P1438" s="170">
        <f>O1438*H1438</f>
        <v>0</v>
      </c>
      <c r="Q1438" s="170">
        <v>0</v>
      </c>
      <c r="R1438" s="170">
        <f>Q1438*H1438</f>
        <v>0</v>
      </c>
      <c r="S1438" s="170">
        <v>0</v>
      </c>
      <c r="T1438" s="171">
        <f>S1438*H1438</f>
        <v>0</v>
      </c>
      <c r="AR1438" s="18" t="s">
        <v>163</v>
      </c>
      <c r="AT1438" s="18" t="s">
        <v>158</v>
      </c>
      <c r="AU1438" s="18" t="s">
        <v>174</v>
      </c>
      <c r="AY1438" s="18" t="s">
        <v>156</v>
      </c>
      <c r="BE1438" s="172">
        <f>IF(N1438="základní",J1438,0)</f>
        <v>0</v>
      </c>
      <c r="BF1438" s="172">
        <f>IF(N1438="snížená",J1438,0)</f>
        <v>0</v>
      </c>
      <c r="BG1438" s="172">
        <f>IF(N1438="zákl. přenesená",J1438,0)</f>
        <v>0</v>
      </c>
      <c r="BH1438" s="172">
        <f>IF(N1438="sníž. přenesená",J1438,0)</f>
        <v>0</v>
      </c>
      <c r="BI1438" s="172">
        <f>IF(N1438="nulová",J1438,0)</f>
        <v>0</v>
      </c>
      <c r="BJ1438" s="18" t="s">
        <v>26</v>
      </c>
      <c r="BK1438" s="172">
        <f>ROUND(I1438*H1438,2)</f>
        <v>0</v>
      </c>
      <c r="BL1438" s="18" t="s">
        <v>163</v>
      </c>
      <c r="BM1438" s="18" t="s">
        <v>2382</v>
      </c>
    </row>
    <row r="1439" spans="2:47" s="1" customFormat="1" ht="12">
      <c r="B1439" s="35"/>
      <c r="D1439" s="176" t="s">
        <v>165</v>
      </c>
      <c r="F1439" s="196" t="s">
        <v>2381</v>
      </c>
      <c r="I1439" s="134"/>
      <c r="L1439" s="35"/>
      <c r="M1439" s="64"/>
      <c r="N1439" s="36"/>
      <c r="O1439" s="36"/>
      <c r="P1439" s="36"/>
      <c r="Q1439" s="36"/>
      <c r="R1439" s="36"/>
      <c r="S1439" s="36"/>
      <c r="T1439" s="65"/>
      <c r="AT1439" s="18" t="s">
        <v>165</v>
      </c>
      <c r="AU1439" s="18" t="s">
        <v>174</v>
      </c>
    </row>
    <row r="1440" spans="2:65" s="1" customFormat="1" ht="20.25" customHeight="1">
      <c r="B1440" s="160"/>
      <c r="C1440" s="161" t="s">
        <v>2383</v>
      </c>
      <c r="D1440" s="161" t="s">
        <v>158</v>
      </c>
      <c r="E1440" s="162" t="s">
        <v>2384</v>
      </c>
      <c r="F1440" s="163" t="s">
        <v>2385</v>
      </c>
      <c r="G1440" s="164" t="s">
        <v>307</v>
      </c>
      <c r="H1440" s="165">
        <v>3</v>
      </c>
      <c r="I1440" s="166"/>
      <c r="J1440" s="167">
        <f>ROUND(I1440*H1440,2)</f>
        <v>0</v>
      </c>
      <c r="K1440" s="163" t="s">
        <v>19</v>
      </c>
      <c r="L1440" s="35"/>
      <c r="M1440" s="168" t="s">
        <v>19</v>
      </c>
      <c r="N1440" s="169" t="s">
        <v>42</v>
      </c>
      <c r="O1440" s="36"/>
      <c r="P1440" s="170">
        <f>O1440*H1440</f>
        <v>0</v>
      </c>
      <c r="Q1440" s="170">
        <v>0</v>
      </c>
      <c r="R1440" s="170">
        <f>Q1440*H1440</f>
        <v>0</v>
      </c>
      <c r="S1440" s="170">
        <v>0</v>
      </c>
      <c r="T1440" s="171">
        <f>S1440*H1440</f>
        <v>0</v>
      </c>
      <c r="AR1440" s="18" t="s">
        <v>163</v>
      </c>
      <c r="AT1440" s="18" t="s">
        <v>158</v>
      </c>
      <c r="AU1440" s="18" t="s">
        <v>174</v>
      </c>
      <c r="AY1440" s="18" t="s">
        <v>156</v>
      </c>
      <c r="BE1440" s="172">
        <f>IF(N1440="základní",J1440,0)</f>
        <v>0</v>
      </c>
      <c r="BF1440" s="172">
        <f>IF(N1440="snížená",J1440,0)</f>
        <v>0</v>
      </c>
      <c r="BG1440" s="172">
        <f>IF(N1440="zákl. přenesená",J1440,0)</f>
        <v>0</v>
      </c>
      <c r="BH1440" s="172">
        <f>IF(N1440="sníž. přenesená",J1440,0)</f>
        <v>0</v>
      </c>
      <c r="BI1440" s="172">
        <f>IF(N1440="nulová",J1440,0)</f>
        <v>0</v>
      </c>
      <c r="BJ1440" s="18" t="s">
        <v>26</v>
      </c>
      <c r="BK1440" s="172">
        <f>ROUND(I1440*H1440,2)</f>
        <v>0</v>
      </c>
      <c r="BL1440" s="18" t="s">
        <v>163</v>
      </c>
      <c r="BM1440" s="18" t="s">
        <v>2386</v>
      </c>
    </row>
    <row r="1441" spans="2:47" s="1" customFormat="1" ht="12">
      <c r="B1441" s="35"/>
      <c r="D1441" s="176" t="s">
        <v>165</v>
      </c>
      <c r="F1441" s="196" t="s">
        <v>2385</v>
      </c>
      <c r="I1441" s="134"/>
      <c r="L1441" s="35"/>
      <c r="M1441" s="64"/>
      <c r="N1441" s="36"/>
      <c r="O1441" s="36"/>
      <c r="P1441" s="36"/>
      <c r="Q1441" s="36"/>
      <c r="R1441" s="36"/>
      <c r="S1441" s="36"/>
      <c r="T1441" s="65"/>
      <c r="AT1441" s="18" t="s">
        <v>165</v>
      </c>
      <c r="AU1441" s="18" t="s">
        <v>174</v>
      </c>
    </row>
    <row r="1442" spans="2:65" s="1" customFormat="1" ht="20.25" customHeight="1">
      <c r="B1442" s="160"/>
      <c r="C1442" s="161" t="s">
        <v>2387</v>
      </c>
      <c r="D1442" s="161" t="s">
        <v>158</v>
      </c>
      <c r="E1442" s="162" t="s">
        <v>2388</v>
      </c>
      <c r="F1442" s="163" t="s">
        <v>2389</v>
      </c>
      <c r="G1442" s="164" t="s">
        <v>307</v>
      </c>
      <c r="H1442" s="165">
        <v>2</v>
      </c>
      <c r="I1442" s="166"/>
      <c r="J1442" s="167">
        <f>ROUND(I1442*H1442,2)</f>
        <v>0</v>
      </c>
      <c r="K1442" s="163" t="s">
        <v>19</v>
      </c>
      <c r="L1442" s="35"/>
      <c r="M1442" s="168" t="s">
        <v>19</v>
      </c>
      <c r="N1442" s="169" t="s">
        <v>42</v>
      </c>
      <c r="O1442" s="36"/>
      <c r="P1442" s="170">
        <f>O1442*H1442</f>
        <v>0</v>
      </c>
      <c r="Q1442" s="170">
        <v>0</v>
      </c>
      <c r="R1442" s="170">
        <f>Q1442*H1442</f>
        <v>0</v>
      </c>
      <c r="S1442" s="170">
        <v>0</v>
      </c>
      <c r="T1442" s="171">
        <f>S1442*H1442</f>
        <v>0</v>
      </c>
      <c r="AR1442" s="18" t="s">
        <v>163</v>
      </c>
      <c r="AT1442" s="18" t="s">
        <v>158</v>
      </c>
      <c r="AU1442" s="18" t="s">
        <v>174</v>
      </c>
      <c r="AY1442" s="18" t="s">
        <v>156</v>
      </c>
      <c r="BE1442" s="172">
        <f>IF(N1442="základní",J1442,0)</f>
        <v>0</v>
      </c>
      <c r="BF1442" s="172">
        <f>IF(N1442="snížená",J1442,0)</f>
        <v>0</v>
      </c>
      <c r="BG1442" s="172">
        <f>IF(N1442="zákl. přenesená",J1442,0)</f>
        <v>0</v>
      </c>
      <c r="BH1442" s="172">
        <f>IF(N1442="sníž. přenesená",J1442,0)</f>
        <v>0</v>
      </c>
      <c r="BI1442" s="172">
        <f>IF(N1442="nulová",J1442,0)</f>
        <v>0</v>
      </c>
      <c r="BJ1442" s="18" t="s">
        <v>26</v>
      </c>
      <c r="BK1442" s="172">
        <f>ROUND(I1442*H1442,2)</f>
        <v>0</v>
      </c>
      <c r="BL1442" s="18" t="s">
        <v>163</v>
      </c>
      <c r="BM1442" s="18" t="s">
        <v>2390</v>
      </c>
    </row>
    <row r="1443" spans="2:47" s="1" customFormat="1" ht="12">
      <c r="B1443" s="35"/>
      <c r="D1443" s="176" t="s">
        <v>165</v>
      </c>
      <c r="F1443" s="196" t="s">
        <v>2389</v>
      </c>
      <c r="I1443" s="134"/>
      <c r="L1443" s="35"/>
      <c r="M1443" s="64"/>
      <c r="N1443" s="36"/>
      <c r="O1443" s="36"/>
      <c r="P1443" s="36"/>
      <c r="Q1443" s="36"/>
      <c r="R1443" s="36"/>
      <c r="S1443" s="36"/>
      <c r="T1443" s="65"/>
      <c r="AT1443" s="18" t="s">
        <v>165</v>
      </c>
      <c r="AU1443" s="18" t="s">
        <v>174</v>
      </c>
    </row>
    <row r="1444" spans="2:65" s="1" customFormat="1" ht="20.25" customHeight="1">
      <c r="B1444" s="160"/>
      <c r="C1444" s="161" t="s">
        <v>2391</v>
      </c>
      <c r="D1444" s="161" t="s">
        <v>158</v>
      </c>
      <c r="E1444" s="162" t="s">
        <v>2392</v>
      </c>
      <c r="F1444" s="163" t="s">
        <v>2393</v>
      </c>
      <c r="G1444" s="164" t="s">
        <v>307</v>
      </c>
      <c r="H1444" s="165">
        <v>2</v>
      </c>
      <c r="I1444" s="166"/>
      <c r="J1444" s="167">
        <f>ROUND(I1444*H1444,2)</f>
        <v>0</v>
      </c>
      <c r="K1444" s="163" t="s">
        <v>19</v>
      </c>
      <c r="L1444" s="35"/>
      <c r="M1444" s="168" t="s">
        <v>19</v>
      </c>
      <c r="N1444" s="169" t="s">
        <v>42</v>
      </c>
      <c r="O1444" s="36"/>
      <c r="P1444" s="170">
        <f>O1444*H1444</f>
        <v>0</v>
      </c>
      <c r="Q1444" s="170">
        <v>0</v>
      </c>
      <c r="R1444" s="170">
        <f>Q1444*H1444</f>
        <v>0</v>
      </c>
      <c r="S1444" s="170">
        <v>0</v>
      </c>
      <c r="T1444" s="171">
        <f>S1444*H1444</f>
        <v>0</v>
      </c>
      <c r="AR1444" s="18" t="s">
        <v>163</v>
      </c>
      <c r="AT1444" s="18" t="s">
        <v>158</v>
      </c>
      <c r="AU1444" s="18" t="s">
        <v>174</v>
      </c>
      <c r="AY1444" s="18" t="s">
        <v>156</v>
      </c>
      <c r="BE1444" s="172">
        <f>IF(N1444="základní",J1444,0)</f>
        <v>0</v>
      </c>
      <c r="BF1444" s="172">
        <f>IF(N1444="snížená",J1444,0)</f>
        <v>0</v>
      </c>
      <c r="BG1444" s="172">
        <f>IF(N1444="zákl. přenesená",J1444,0)</f>
        <v>0</v>
      </c>
      <c r="BH1444" s="172">
        <f>IF(N1444="sníž. přenesená",J1444,0)</f>
        <v>0</v>
      </c>
      <c r="BI1444" s="172">
        <f>IF(N1444="nulová",J1444,0)</f>
        <v>0</v>
      </c>
      <c r="BJ1444" s="18" t="s">
        <v>26</v>
      </c>
      <c r="BK1444" s="172">
        <f>ROUND(I1444*H1444,2)</f>
        <v>0</v>
      </c>
      <c r="BL1444" s="18" t="s">
        <v>163</v>
      </c>
      <c r="BM1444" s="18" t="s">
        <v>2394</v>
      </c>
    </row>
    <row r="1445" spans="2:47" s="1" customFormat="1" ht="12">
      <c r="B1445" s="35"/>
      <c r="D1445" s="173" t="s">
        <v>165</v>
      </c>
      <c r="F1445" s="174" t="s">
        <v>2393</v>
      </c>
      <c r="I1445" s="134"/>
      <c r="L1445" s="35"/>
      <c r="M1445" s="64"/>
      <c r="N1445" s="36"/>
      <c r="O1445" s="36"/>
      <c r="P1445" s="36"/>
      <c r="Q1445" s="36"/>
      <c r="R1445" s="36"/>
      <c r="S1445" s="36"/>
      <c r="T1445" s="65"/>
      <c r="AT1445" s="18" t="s">
        <v>165</v>
      </c>
      <c r="AU1445" s="18" t="s">
        <v>174</v>
      </c>
    </row>
    <row r="1446" spans="2:63" s="10" customFormat="1" ht="21.75" customHeight="1">
      <c r="B1446" s="146"/>
      <c r="D1446" s="157" t="s">
        <v>70</v>
      </c>
      <c r="E1446" s="158" t="s">
        <v>2395</v>
      </c>
      <c r="F1446" s="158" t="s">
        <v>2396</v>
      </c>
      <c r="I1446" s="149"/>
      <c r="J1446" s="159">
        <f>BK1446</f>
        <v>0</v>
      </c>
      <c r="L1446" s="146"/>
      <c r="M1446" s="151"/>
      <c r="N1446" s="152"/>
      <c r="O1446" s="152"/>
      <c r="P1446" s="153">
        <f>SUM(P1447:P1462)</f>
        <v>0</v>
      </c>
      <c r="Q1446" s="152"/>
      <c r="R1446" s="153">
        <f>SUM(R1447:R1462)</f>
        <v>0</v>
      </c>
      <c r="S1446" s="152"/>
      <c r="T1446" s="154">
        <f>SUM(T1447:T1462)</f>
        <v>0</v>
      </c>
      <c r="AR1446" s="147" t="s">
        <v>174</v>
      </c>
      <c r="AT1446" s="155" t="s">
        <v>70</v>
      </c>
      <c r="AU1446" s="155" t="s">
        <v>77</v>
      </c>
      <c r="AY1446" s="147" t="s">
        <v>156</v>
      </c>
      <c r="BK1446" s="156">
        <f>SUM(BK1447:BK1462)</f>
        <v>0</v>
      </c>
    </row>
    <row r="1447" spans="2:65" s="1" customFormat="1" ht="20.25" customHeight="1">
      <c r="B1447" s="160"/>
      <c r="C1447" s="161" t="s">
        <v>2397</v>
      </c>
      <c r="D1447" s="161" t="s">
        <v>158</v>
      </c>
      <c r="E1447" s="162" t="s">
        <v>2398</v>
      </c>
      <c r="F1447" s="163" t="s">
        <v>2399</v>
      </c>
      <c r="G1447" s="164" t="s">
        <v>177</v>
      </c>
      <c r="H1447" s="165">
        <v>38</v>
      </c>
      <c r="I1447" s="166"/>
      <c r="J1447" s="167">
        <f>ROUND(I1447*H1447,2)</f>
        <v>0</v>
      </c>
      <c r="K1447" s="163" t="s">
        <v>19</v>
      </c>
      <c r="L1447" s="35"/>
      <c r="M1447" s="168" t="s">
        <v>19</v>
      </c>
      <c r="N1447" s="169" t="s">
        <v>42</v>
      </c>
      <c r="O1447" s="36"/>
      <c r="P1447" s="170">
        <f>O1447*H1447</f>
        <v>0</v>
      </c>
      <c r="Q1447" s="170">
        <v>0</v>
      </c>
      <c r="R1447" s="170">
        <f>Q1447*H1447</f>
        <v>0</v>
      </c>
      <c r="S1447" s="170">
        <v>0</v>
      </c>
      <c r="T1447" s="171">
        <f>S1447*H1447</f>
        <v>0</v>
      </c>
      <c r="AR1447" s="18" t="s">
        <v>163</v>
      </c>
      <c r="AT1447" s="18" t="s">
        <v>158</v>
      </c>
      <c r="AU1447" s="18" t="s">
        <v>174</v>
      </c>
      <c r="AY1447" s="18" t="s">
        <v>156</v>
      </c>
      <c r="BE1447" s="172">
        <f>IF(N1447="základní",J1447,0)</f>
        <v>0</v>
      </c>
      <c r="BF1447" s="172">
        <f>IF(N1447="snížená",J1447,0)</f>
        <v>0</v>
      </c>
      <c r="BG1447" s="172">
        <f>IF(N1447="zákl. přenesená",J1447,0)</f>
        <v>0</v>
      </c>
      <c r="BH1447" s="172">
        <f>IF(N1447="sníž. přenesená",J1447,0)</f>
        <v>0</v>
      </c>
      <c r="BI1447" s="172">
        <f>IF(N1447="nulová",J1447,0)</f>
        <v>0</v>
      </c>
      <c r="BJ1447" s="18" t="s">
        <v>26</v>
      </c>
      <c r="BK1447" s="172">
        <f>ROUND(I1447*H1447,2)</f>
        <v>0</v>
      </c>
      <c r="BL1447" s="18" t="s">
        <v>163</v>
      </c>
      <c r="BM1447" s="18" t="s">
        <v>2400</v>
      </c>
    </row>
    <row r="1448" spans="2:47" s="1" customFormat="1" ht="12">
      <c r="B1448" s="35"/>
      <c r="D1448" s="176" t="s">
        <v>165</v>
      </c>
      <c r="F1448" s="196" t="s">
        <v>2399</v>
      </c>
      <c r="I1448" s="134"/>
      <c r="L1448" s="35"/>
      <c r="M1448" s="64"/>
      <c r="N1448" s="36"/>
      <c r="O1448" s="36"/>
      <c r="P1448" s="36"/>
      <c r="Q1448" s="36"/>
      <c r="R1448" s="36"/>
      <c r="S1448" s="36"/>
      <c r="T1448" s="65"/>
      <c r="AT1448" s="18" t="s">
        <v>165</v>
      </c>
      <c r="AU1448" s="18" t="s">
        <v>174</v>
      </c>
    </row>
    <row r="1449" spans="2:65" s="1" customFormat="1" ht="20.25" customHeight="1">
      <c r="B1449" s="160"/>
      <c r="C1449" s="161" t="s">
        <v>2401</v>
      </c>
      <c r="D1449" s="161" t="s">
        <v>158</v>
      </c>
      <c r="E1449" s="162" t="s">
        <v>2402</v>
      </c>
      <c r="F1449" s="163" t="s">
        <v>2403</v>
      </c>
      <c r="G1449" s="164" t="s">
        <v>307</v>
      </c>
      <c r="H1449" s="165">
        <v>36</v>
      </c>
      <c r="I1449" s="166"/>
      <c r="J1449" s="167">
        <f>ROUND(I1449*H1449,2)</f>
        <v>0</v>
      </c>
      <c r="K1449" s="163" t="s">
        <v>19</v>
      </c>
      <c r="L1449" s="35"/>
      <c r="M1449" s="168" t="s">
        <v>19</v>
      </c>
      <c r="N1449" s="169" t="s">
        <v>42</v>
      </c>
      <c r="O1449" s="36"/>
      <c r="P1449" s="170">
        <f>O1449*H1449</f>
        <v>0</v>
      </c>
      <c r="Q1449" s="170">
        <v>0</v>
      </c>
      <c r="R1449" s="170">
        <f>Q1449*H1449</f>
        <v>0</v>
      </c>
      <c r="S1449" s="170">
        <v>0</v>
      </c>
      <c r="T1449" s="171">
        <f>S1449*H1449</f>
        <v>0</v>
      </c>
      <c r="AR1449" s="18" t="s">
        <v>163</v>
      </c>
      <c r="AT1449" s="18" t="s">
        <v>158</v>
      </c>
      <c r="AU1449" s="18" t="s">
        <v>174</v>
      </c>
      <c r="AY1449" s="18" t="s">
        <v>156</v>
      </c>
      <c r="BE1449" s="172">
        <f>IF(N1449="základní",J1449,0)</f>
        <v>0</v>
      </c>
      <c r="BF1449" s="172">
        <f>IF(N1449="snížená",J1449,0)</f>
        <v>0</v>
      </c>
      <c r="BG1449" s="172">
        <f>IF(N1449="zákl. přenesená",J1449,0)</f>
        <v>0</v>
      </c>
      <c r="BH1449" s="172">
        <f>IF(N1449="sníž. přenesená",J1449,0)</f>
        <v>0</v>
      </c>
      <c r="BI1449" s="172">
        <f>IF(N1449="nulová",J1449,0)</f>
        <v>0</v>
      </c>
      <c r="BJ1449" s="18" t="s">
        <v>26</v>
      </c>
      <c r="BK1449" s="172">
        <f>ROUND(I1449*H1449,2)</f>
        <v>0</v>
      </c>
      <c r="BL1449" s="18" t="s">
        <v>163</v>
      </c>
      <c r="BM1449" s="18" t="s">
        <v>2404</v>
      </c>
    </row>
    <row r="1450" spans="2:47" s="1" customFormat="1" ht="12">
      <c r="B1450" s="35"/>
      <c r="D1450" s="176" t="s">
        <v>165</v>
      </c>
      <c r="F1450" s="196" t="s">
        <v>2403</v>
      </c>
      <c r="I1450" s="134"/>
      <c r="L1450" s="35"/>
      <c r="M1450" s="64"/>
      <c r="N1450" s="36"/>
      <c r="O1450" s="36"/>
      <c r="P1450" s="36"/>
      <c r="Q1450" s="36"/>
      <c r="R1450" s="36"/>
      <c r="S1450" s="36"/>
      <c r="T1450" s="65"/>
      <c r="AT1450" s="18" t="s">
        <v>165</v>
      </c>
      <c r="AU1450" s="18" t="s">
        <v>174</v>
      </c>
    </row>
    <row r="1451" spans="2:65" s="1" customFormat="1" ht="20.25" customHeight="1">
      <c r="B1451" s="160"/>
      <c r="C1451" s="161" t="s">
        <v>2405</v>
      </c>
      <c r="D1451" s="161" t="s">
        <v>158</v>
      </c>
      <c r="E1451" s="162" t="s">
        <v>2406</v>
      </c>
      <c r="F1451" s="163" t="s">
        <v>2407</v>
      </c>
      <c r="G1451" s="164" t="s">
        <v>307</v>
      </c>
      <c r="H1451" s="165">
        <v>16</v>
      </c>
      <c r="I1451" s="166"/>
      <c r="J1451" s="167">
        <f>ROUND(I1451*H1451,2)</f>
        <v>0</v>
      </c>
      <c r="K1451" s="163" t="s">
        <v>19</v>
      </c>
      <c r="L1451" s="35"/>
      <c r="M1451" s="168" t="s">
        <v>19</v>
      </c>
      <c r="N1451" s="169" t="s">
        <v>42</v>
      </c>
      <c r="O1451" s="36"/>
      <c r="P1451" s="170">
        <f>O1451*H1451</f>
        <v>0</v>
      </c>
      <c r="Q1451" s="170">
        <v>0</v>
      </c>
      <c r="R1451" s="170">
        <f>Q1451*H1451</f>
        <v>0</v>
      </c>
      <c r="S1451" s="170">
        <v>0</v>
      </c>
      <c r="T1451" s="171">
        <f>S1451*H1451</f>
        <v>0</v>
      </c>
      <c r="AR1451" s="18" t="s">
        <v>163</v>
      </c>
      <c r="AT1451" s="18" t="s">
        <v>158</v>
      </c>
      <c r="AU1451" s="18" t="s">
        <v>174</v>
      </c>
      <c r="AY1451" s="18" t="s">
        <v>156</v>
      </c>
      <c r="BE1451" s="172">
        <f>IF(N1451="základní",J1451,0)</f>
        <v>0</v>
      </c>
      <c r="BF1451" s="172">
        <f>IF(N1451="snížená",J1451,0)</f>
        <v>0</v>
      </c>
      <c r="BG1451" s="172">
        <f>IF(N1451="zákl. přenesená",J1451,0)</f>
        <v>0</v>
      </c>
      <c r="BH1451" s="172">
        <f>IF(N1451="sníž. přenesená",J1451,0)</f>
        <v>0</v>
      </c>
      <c r="BI1451" s="172">
        <f>IF(N1451="nulová",J1451,0)</f>
        <v>0</v>
      </c>
      <c r="BJ1451" s="18" t="s">
        <v>26</v>
      </c>
      <c r="BK1451" s="172">
        <f>ROUND(I1451*H1451,2)</f>
        <v>0</v>
      </c>
      <c r="BL1451" s="18" t="s">
        <v>163</v>
      </c>
      <c r="BM1451" s="18" t="s">
        <v>2408</v>
      </c>
    </row>
    <row r="1452" spans="2:47" s="1" customFormat="1" ht="12">
      <c r="B1452" s="35"/>
      <c r="D1452" s="176" t="s">
        <v>165</v>
      </c>
      <c r="F1452" s="196" t="s">
        <v>2407</v>
      </c>
      <c r="I1452" s="134"/>
      <c r="L1452" s="35"/>
      <c r="M1452" s="64"/>
      <c r="N1452" s="36"/>
      <c r="O1452" s="36"/>
      <c r="P1452" s="36"/>
      <c r="Q1452" s="36"/>
      <c r="R1452" s="36"/>
      <c r="S1452" s="36"/>
      <c r="T1452" s="65"/>
      <c r="AT1452" s="18" t="s">
        <v>165</v>
      </c>
      <c r="AU1452" s="18" t="s">
        <v>174</v>
      </c>
    </row>
    <row r="1453" spans="2:65" s="1" customFormat="1" ht="20.25" customHeight="1">
      <c r="B1453" s="160"/>
      <c r="C1453" s="161" t="s">
        <v>2409</v>
      </c>
      <c r="D1453" s="161" t="s">
        <v>158</v>
      </c>
      <c r="E1453" s="162" t="s">
        <v>2410</v>
      </c>
      <c r="F1453" s="163" t="s">
        <v>2411</v>
      </c>
      <c r="G1453" s="164" t="s">
        <v>177</v>
      </c>
      <c r="H1453" s="165">
        <v>18</v>
      </c>
      <c r="I1453" s="166"/>
      <c r="J1453" s="167">
        <f>ROUND(I1453*H1453,2)</f>
        <v>0</v>
      </c>
      <c r="K1453" s="163" t="s">
        <v>19</v>
      </c>
      <c r="L1453" s="35"/>
      <c r="M1453" s="168" t="s">
        <v>19</v>
      </c>
      <c r="N1453" s="169" t="s">
        <v>42</v>
      </c>
      <c r="O1453" s="36"/>
      <c r="P1453" s="170">
        <f>O1453*H1453</f>
        <v>0</v>
      </c>
      <c r="Q1453" s="170">
        <v>0</v>
      </c>
      <c r="R1453" s="170">
        <f>Q1453*H1453</f>
        <v>0</v>
      </c>
      <c r="S1453" s="170">
        <v>0</v>
      </c>
      <c r="T1453" s="171">
        <f>S1453*H1453</f>
        <v>0</v>
      </c>
      <c r="AR1453" s="18" t="s">
        <v>163</v>
      </c>
      <c r="AT1453" s="18" t="s">
        <v>158</v>
      </c>
      <c r="AU1453" s="18" t="s">
        <v>174</v>
      </c>
      <c r="AY1453" s="18" t="s">
        <v>156</v>
      </c>
      <c r="BE1453" s="172">
        <f>IF(N1453="základní",J1453,0)</f>
        <v>0</v>
      </c>
      <c r="BF1453" s="172">
        <f>IF(N1453="snížená",J1453,0)</f>
        <v>0</v>
      </c>
      <c r="BG1453" s="172">
        <f>IF(N1453="zákl. přenesená",J1453,0)</f>
        <v>0</v>
      </c>
      <c r="BH1453" s="172">
        <f>IF(N1453="sníž. přenesená",J1453,0)</f>
        <v>0</v>
      </c>
      <c r="BI1453" s="172">
        <f>IF(N1453="nulová",J1453,0)</f>
        <v>0</v>
      </c>
      <c r="BJ1453" s="18" t="s">
        <v>26</v>
      </c>
      <c r="BK1453" s="172">
        <f>ROUND(I1453*H1453,2)</f>
        <v>0</v>
      </c>
      <c r="BL1453" s="18" t="s">
        <v>163</v>
      </c>
      <c r="BM1453" s="18" t="s">
        <v>2412</v>
      </c>
    </row>
    <row r="1454" spans="2:47" s="1" customFormat="1" ht="12">
      <c r="B1454" s="35"/>
      <c r="D1454" s="176" t="s">
        <v>165</v>
      </c>
      <c r="F1454" s="196" t="s">
        <v>2411</v>
      </c>
      <c r="I1454" s="134"/>
      <c r="L1454" s="35"/>
      <c r="M1454" s="64"/>
      <c r="N1454" s="36"/>
      <c r="O1454" s="36"/>
      <c r="P1454" s="36"/>
      <c r="Q1454" s="36"/>
      <c r="R1454" s="36"/>
      <c r="S1454" s="36"/>
      <c r="T1454" s="65"/>
      <c r="AT1454" s="18" t="s">
        <v>165</v>
      </c>
      <c r="AU1454" s="18" t="s">
        <v>174</v>
      </c>
    </row>
    <row r="1455" spans="2:65" s="1" customFormat="1" ht="20.25" customHeight="1">
      <c r="B1455" s="160"/>
      <c r="C1455" s="161" t="s">
        <v>2413</v>
      </c>
      <c r="D1455" s="161" t="s">
        <v>158</v>
      </c>
      <c r="E1455" s="162" t="s">
        <v>2414</v>
      </c>
      <c r="F1455" s="163" t="s">
        <v>2415</v>
      </c>
      <c r="G1455" s="164" t="s">
        <v>307</v>
      </c>
      <c r="H1455" s="165">
        <v>2</v>
      </c>
      <c r="I1455" s="166"/>
      <c r="J1455" s="167">
        <f>ROUND(I1455*H1455,2)</f>
        <v>0</v>
      </c>
      <c r="K1455" s="163" t="s">
        <v>19</v>
      </c>
      <c r="L1455" s="35"/>
      <c r="M1455" s="168" t="s">
        <v>19</v>
      </c>
      <c r="N1455" s="169" t="s">
        <v>42</v>
      </c>
      <c r="O1455" s="36"/>
      <c r="P1455" s="170">
        <f>O1455*H1455</f>
        <v>0</v>
      </c>
      <c r="Q1455" s="170">
        <v>0</v>
      </c>
      <c r="R1455" s="170">
        <f>Q1455*H1455</f>
        <v>0</v>
      </c>
      <c r="S1455" s="170">
        <v>0</v>
      </c>
      <c r="T1455" s="171">
        <f>S1455*H1455</f>
        <v>0</v>
      </c>
      <c r="AR1455" s="18" t="s">
        <v>163</v>
      </c>
      <c r="AT1455" s="18" t="s">
        <v>158</v>
      </c>
      <c r="AU1455" s="18" t="s">
        <v>174</v>
      </c>
      <c r="AY1455" s="18" t="s">
        <v>156</v>
      </c>
      <c r="BE1455" s="172">
        <f>IF(N1455="základní",J1455,0)</f>
        <v>0</v>
      </c>
      <c r="BF1455" s="172">
        <f>IF(N1455="snížená",J1455,0)</f>
        <v>0</v>
      </c>
      <c r="BG1455" s="172">
        <f>IF(N1455="zákl. přenesená",J1455,0)</f>
        <v>0</v>
      </c>
      <c r="BH1455" s="172">
        <f>IF(N1455="sníž. přenesená",J1455,0)</f>
        <v>0</v>
      </c>
      <c r="BI1455" s="172">
        <f>IF(N1455="nulová",J1455,0)</f>
        <v>0</v>
      </c>
      <c r="BJ1455" s="18" t="s">
        <v>26</v>
      </c>
      <c r="BK1455" s="172">
        <f>ROUND(I1455*H1455,2)</f>
        <v>0</v>
      </c>
      <c r="BL1455" s="18" t="s">
        <v>163</v>
      </c>
      <c r="BM1455" s="18" t="s">
        <v>2416</v>
      </c>
    </row>
    <row r="1456" spans="2:47" s="1" customFormat="1" ht="12">
      <c r="B1456" s="35"/>
      <c r="D1456" s="176" t="s">
        <v>165</v>
      </c>
      <c r="F1456" s="196" t="s">
        <v>2415</v>
      </c>
      <c r="I1456" s="134"/>
      <c r="L1456" s="35"/>
      <c r="M1456" s="64"/>
      <c r="N1456" s="36"/>
      <c r="O1456" s="36"/>
      <c r="P1456" s="36"/>
      <c r="Q1456" s="36"/>
      <c r="R1456" s="36"/>
      <c r="S1456" s="36"/>
      <c r="T1456" s="65"/>
      <c r="AT1456" s="18" t="s">
        <v>165</v>
      </c>
      <c r="AU1456" s="18" t="s">
        <v>174</v>
      </c>
    </row>
    <row r="1457" spans="2:65" s="1" customFormat="1" ht="20.25" customHeight="1">
      <c r="B1457" s="160"/>
      <c r="C1457" s="161" t="s">
        <v>2417</v>
      </c>
      <c r="D1457" s="161" t="s">
        <v>158</v>
      </c>
      <c r="E1457" s="162" t="s">
        <v>2418</v>
      </c>
      <c r="F1457" s="163" t="s">
        <v>2419</v>
      </c>
      <c r="G1457" s="164" t="s">
        <v>307</v>
      </c>
      <c r="H1457" s="165">
        <v>2</v>
      </c>
      <c r="I1457" s="166"/>
      <c r="J1457" s="167">
        <f>ROUND(I1457*H1457,2)</f>
        <v>0</v>
      </c>
      <c r="K1457" s="163" t="s">
        <v>19</v>
      </c>
      <c r="L1457" s="35"/>
      <c r="M1457" s="168" t="s">
        <v>19</v>
      </c>
      <c r="N1457" s="169" t="s">
        <v>42</v>
      </c>
      <c r="O1457" s="36"/>
      <c r="P1457" s="170">
        <f>O1457*H1457</f>
        <v>0</v>
      </c>
      <c r="Q1457" s="170">
        <v>0</v>
      </c>
      <c r="R1457" s="170">
        <f>Q1457*H1457</f>
        <v>0</v>
      </c>
      <c r="S1457" s="170">
        <v>0</v>
      </c>
      <c r="T1457" s="171">
        <f>S1457*H1457</f>
        <v>0</v>
      </c>
      <c r="AR1457" s="18" t="s">
        <v>163</v>
      </c>
      <c r="AT1457" s="18" t="s">
        <v>158</v>
      </c>
      <c r="AU1457" s="18" t="s">
        <v>174</v>
      </c>
      <c r="AY1457" s="18" t="s">
        <v>156</v>
      </c>
      <c r="BE1457" s="172">
        <f>IF(N1457="základní",J1457,0)</f>
        <v>0</v>
      </c>
      <c r="BF1457" s="172">
        <f>IF(N1457="snížená",J1457,0)</f>
        <v>0</v>
      </c>
      <c r="BG1457" s="172">
        <f>IF(N1457="zákl. přenesená",J1457,0)</f>
        <v>0</v>
      </c>
      <c r="BH1457" s="172">
        <f>IF(N1457="sníž. přenesená",J1457,0)</f>
        <v>0</v>
      </c>
      <c r="BI1457" s="172">
        <f>IF(N1457="nulová",J1457,0)</f>
        <v>0</v>
      </c>
      <c r="BJ1457" s="18" t="s">
        <v>26</v>
      </c>
      <c r="BK1457" s="172">
        <f>ROUND(I1457*H1457,2)</f>
        <v>0</v>
      </c>
      <c r="BL1457" s="18" t="s">
        <v>163</v>
      </c>
      <c r="BM1457" s="18" t="s">
        <v>2420</v>
      </c>
    </row>
    <row r="1458" spans="2:47" s="1" customFormat="1" ht="12">
      <c r="B1458" s="35"/>
      <c r="D1458" s="176" t="s">
        <v>165</v>
      </c>
      <c r="F1458" s="196" t="s">
        <v>2419</v>
      </c>
      <c r="I1458" s="134"/>
      <c r="L1458" s="35"/>
      <c r="M1458" s="64"/>
      <c r="N1458" s="36"/>
      <c r="O1458" s="36"/>
      <c r="P1458" s="36"/>
      <c r="Q1458" s="36"/>
      <c r="R1458" s="36"/>
      <c r="S1458" s="36"/>
      <c r="T1458" s="65"/>
      <c r="AT1458" s="18" t="s">
        <v>165</v>
      </c>
      <c r="AU1458" s="18" t="s">
        <v>174</v>
      </c>
    </row>
    <row r="1459" spans="2:65" s="1" customFormat="1" ht="20.25" customHeight="1">
      <c r="B1459" s="160"/>
      <c r="C1459" s="161" t="s">
        <v>2421</v>
      </c>
      <c r="D1459" s="161" t="s">
        <v>158</v>
      </c>
      <c r="E1459" s="162" t="s">
        <v>2422</v>
      </c>
      <c r="F1459" s="163" t="s">
        <v>2423</v>
      </c>
      <c r="G1459" s="164" t="s">
        <v>307</v>
      </c>
      <c r="H1459" s="165">
        <v>4</v>
      </c>
      <c r="I1459" s="166"/>
      <c r="J1459" s="167">
        <f>ROUND(I1459*H1459,2)</f>
        <v>0</v>
      </c>
      <c r="K1459" s="163" t="s">
        <v>19</v>
      </c>
      <c r="L1459" s="35"/>
      <c r="M1459" s="168" t="s">
        <v>19</v>
      </c>
      <c r="N1459" s="169" t="s">
        <v>42</v>
      </c>
      <c r="O1459" s="36"/>
      <c r="P1459" s="170">
        <f>O1459*H1459</f>
        <v>0</v>
      </c>
      <c r="Q1459" s="170">
        <v>0</v>
      </c>
      <c r="R1459" s="170">
        <f>Q1459*H1459</f>
        <v>0</v>
      </c>
      <c r="S1459" s="170">
        <v>0</v>
      </c>
      <c r="T1459" s="171">
        <f>S1459*H1459</f>
        <v>0</v>
      </c>
      <c r="AR1459" s="18" t="s">
        <v>163</v>
      </c>
      <c r="AT1459" s="18" t="s">
        <v>158</v>
      </c>
      <c r="AU1459" s="18" t="s">
        <v>174</v>
      </c>
      <c r="AY1459" s="18" t="s">
        <v>156</v>
      </c>
      <c r="BE1459" s="172">
        <f>IF(N1459="základní",J1459,0)</f>
        <v>0</v>
      </c>
      <c r="BF1459" s="172">
        <f>IF(N1459="snížená",J1459,0)</f>
        <v>0</v>
      </c>
      <c r="BG1459" s="172">
        <f>IF(N1459="zákl. přenesená",J1459,0)</f>
        <v>0</v>
      </c>
      <c r="BH1459" s="172">
        <f>IF(N1459="sníž. přenesená",J1459,0)</f>
        <v>0</v>
      </c>
      <c r="BI1459" s="172">
        <f>IF(N1459="nulová",J1459,0)</f>
        <v>0</v>
      </c>
      <c r="BJ1459" s="18" t="s">
        <v>26</v>
      </c>
      <c r="BK1459" s="172">
        <f>ROUND(I1459*H1459,2)</f>
        <v>0</v>
      </c>
      <c r="BL1459" s="18" t="s">
        <v>163</v>
      </c>
      <c r="BM1459" s="18" t="s">
        <v>2424</v>
      </c>
    </row>
    <row r="1460" spans="2:47" s="1" customFormat="1" ht="12">
      <c r="B1460" s="35"/>
      <c r="D1460" s="176" t="s">
        <v>165</v>
      </c>
      <c r="F1460" s="196" t="s">
        <v>2423</v>
      </c>
      <c r="I1460" s="134"/>
      <c r="L1460" s="35"/>
      <c r="M1460" s="64"/>
      <c r="N1460" s="36"/>
      <c r="O1460" s="36"/>
      <c r="P1460" s="36"/>
      <c r="Q1460" s="36"/>
      <c r="R1460" s="36"/>
      <c r="S1460" s="36"/>
      <c r="T1460" s="65"/>
      <c r="AT1460" s="18" t="s">
        <v>165</v>
      </c>
      <c r="AU1460" s="18" t="s">
        <v>174</v>
      </c>
    </row>
    <row r="1461" spans="2:65" s="1" customFormat="1" ht="20.25" customHeight="1">
      <c r="B1461" s="160"/>
      <c r="C1461" s="161" t="s">
        <v>2425</v>
      </c>
      <c r="D1461" s="161" t="s">
        <v>158</v>
      </c>
      <c r="E1461" s="162" t="s">
        <v>2426</v>
      </c>
      <c r="F1461" s="163" t="s">
        <v>2427</v>
      </c>
      <c r="G1461" s="164" t="s">
        <v>307</v>
      </c>
      <c r="H1461" s="165">
        <v>8</v>
      </c>
      <c r="I1461" s="166"/>
      <c r="J1461" s="167">
        <f>ROUND(I1461*H1461,2)</f>
        <v>0</v>
      </c>
      <c r="K1461" s="163" t="s">
        <v>19</v>
      </c>
      <c r="L1461" s="35"/>
      <c r="M1461" s="168" t="s">
        <v>19</v>
      </c>
      <c r="N1461" s="169" t="s">
        <v>42</v>
      </c>
      <c r="O1461" s="36"/>
      <c r="P1461" s="170">
        <f>O1461*H1461</f>
        <v>0</v>
      </c>
      <c r="Q1461" s="170">
        <v>0</v>
      </c>
      <c r="R1461" s="170">
        <f>Q1461*H1461</f>
        <v>0</v>
      </c>
      <c r="S1461" s="170">
        <v>0</v>
      </c>
      <c r="T1461" s="171">
        <f>S1461*H1461</f>
        <v>0</v>
      </c>
      <c r="AR1461" s="18" t="s">
        <v>163</v>
      </c>
      <c r="AT1461" s="18" t="s">
        <v>158</v>
      </c>
      <c r="AU1461" s="18" t="s">
        <v>174</v>
      </c>
      <c r="AY1461" s="18" t="s">
        <v>156</v>
      </c>
      <c r="BE1461" s="172">
        <f>IF(N1461="základní",J1461,0)</f>
        <v>0</v>
      </c>
      <c r="BF1461" s="172">
        <f>IF(N1461="snížená",J1461,0)</f>
        <v>0</v>
      </c>
      <c r="BG1461" s="172">
        <f>IF(N1461="zákl. přenesená",J1461,0)</f>
        <v>0</v>
      </c>
      <c r="BH1461" s="172">
        <f>IF(N1461="sníž. přenesená",J1461,0)</f>
        <v>0</v>
      </c>
      <c r="BI1461" s="172">
        <f>IF(N1461="nulová",J1461,0)</f>
        <v>0</v>
      </c>
      <c r="BJ1461" s="18" t="s">
        <v>26</v>
      </c>
      <c r="BK1461" s="172">
        <f>ROUND(I1461*H1461,2)</f>
        <v>0</v>
      </c>
      <c r="BL1461" s="18" t="s">
        <v>163</v>
      </c>
      <c r="BM1461" s="18" t="s">
        <v>2428</v>
      </c>
    </row>
    <row r="1462" spans="2:47" s="1" customFormat="1" ht="12">
      <c r="B1462" s="35"/>
      <c r="D1462" s="173" t="s">
        <v>165</v>
      </c>
      <c r="F1462" s="174" t="s">
        <v>2427</v>
      </c>
      <c r="I1462" s="134"/>
      <c r="L1462" s="35"/>
      <c r="M1462" s="64"/>
      <c r="N1462" s="36"/>
      <c r="O1462" s="36"/>
      <c r="P1462" s="36"/>
      <c r="Q1462" s="36"/>
      <c r="R1462" s="36"/>
      <c r="S1462" s="36"/>
      <c r="T1462" s="65"/>
      <c r="AT1462" s="18" t="s">
        <v>165</v>
      </c>
      <c r="AU1462" s="18" t="s">
        <v>174</v>
      </c>
    </row>
    <row r="1463" spans="2:63" s="10" customFormat="1" ht="21.75" customHeight="1">
      <c r="B1463" s="146"/>
      <c r="D1463" s="157" t="s">
        <v>70</v>
      </c>
      <c r="E1463" s="158" t="s">
        <v>2429</v>
      </c>
      <c r="F1463" s="158" t="s">
        <v>2430</v>
      </c>
      <c r="I1463" s="149"/>
      <c r="J1463" s="159">
        <f>BK1463</f>
        <v>0</v>
      </c>
      <c r="L1463" s="146"/>
      <c r="M1463" s="151"/>
      <c r="N1463" s="152"/>
      <c r="O1463" s="152"/>
      <c r="P1463" s="153">
        <f>SUM(P1464:P1472)</f>
        <v>0</v>
      </c>
      <c r="Q1463" s="152"/>
      <c r="R1463" s="153">
        <f>SUM(R1464:R1472)</f>
        <v>0</v>
      </c>
      <c r="S1463" s="152"/>
      <c r="T1463" s="154">
        <f>SUM(T1464:T1472)</f>
        <v>0</v>
      </c>
      <c r="AR1463" s="147" t="s">
        <v>174</v>
      </c>
      <c r="AT1463" s="155" t="s">
        <v>70</v>
      </c>
      <c r="AU1463" s="155" t="s">
        <v>77</v>
      </c>
      <c r="AY1463" s="147" t="s">
        <v>156</v>
      </c>
      <c r="BK1463" s="156">
        <f>SUM(BK1464:BK1472)</f>
        <v>0</v>
      </c>
    </row>
    <row r="1464" spans="2:65" s="1" customFormat="1" ht="20.25" customHeight="1">
      <c r="B1464" s="160"/>
      <c r="C1464" s="161" t="s">
        <v>2431</v>
      </c>
      <c r="D1464" s="161" t="s">
        <v>158</v>
      </c>
      <c r="E1464" s="162" t="s">
        <v>2432</v>
      </c>
      <c r="F1464" s="163" t="s">
        <v>2433</v>
      </c>
      <c r="G1464" s="164" t="s">
        <v>2360</v>
      </c>
      <c r="H1464" s="165">
        <v>1</v>
      </c>
      <c r="I1464" s="166"/>
      <c r="J1464" s="167">
        <f>ROUND(I1464*H1464,2)</f>
        <v>0</v>
      </c>
      <c r="K1464" s="163" t="s">
        <v>19</v>
      </c>
      <c r="L1464" s="35"/>
      <c r="M1464" s="168" t="s">
        <v>19</v>
      </c>
      <c r="N1464" s="169" t="s">
        <v>42</v>
      </c>
      <c r="O1464" s="36"/>
      <c r="P1464" s="170">
        <f>O1464*H1464</f>
        <v>0</v>
      </c>
      <c r="Q1464" s="170">
        <v>0</v>
      </c>
      <c r="R1464" s="170">
        <f>Q1464*H1464</f>
        <v>0</v>
      </c>
      <c r="S1464" s="170">
        <v>0</v>
      </c>
      <c r="T1464" s="171">
        <f>S1464*H1464</f>
        <v>0</v>
      </c>
      <c r="AR1464" s="18" t="s">
        <v>163</v>
      </c>
      <c r="AT1464" s="18" t="s">
        <v>158</v>
      </c>
      <c r="AU1464" s="18" t="s">
        <v>174</v>
      </c>
      <c r="AY1464" s="18" t="s">
        <v>156</v>
      </c>
      <c r="BE1464" s="172">
        <f>IF(N1464="základní",J1464,0)</f>
        <v>0</v>
      </c>
      <c r="BF1464" s="172">
        <f>IF(N1464="snížená",J1464,0)</f>
        <v>0</v>
      </c>
      <c r="BG1464" s="172">
        <f>IF(N1464="zákl. přenesená",J1464,0)</f>
        <v>0</v>
      </c>
      <c r="BH1464" s="172">
        <f>IF(N1464="sníž. přenesená",J1464,0)</f>
        <v>0</v>
      </c>
      <c r="BI1464" s="172">
        <f>IF(N1464="nulová",J1464,0)</f>
        <v>0</v>
      </c>
      <c r="BJ1464" s="18" t="s">
        <v>26</v>
      </c>
      <c r="BK1464" s="172">
        <f>ROUND(I1464*H1464,2)</f>
        <v>0</v>
      </c>
      <c r="BL1464" s="18" t="s">
        <v>163</v>
      </c>
      <c r="BM1464" s="18" t="s">
        <v>2434</v>
      </c>
    </row>
    <row r="1465" spans="2:47" s="1" customFormat="1" ht="12">
      <c r="B1465" s="35"/>
      <c r="D1465" s="176" t="s">
        <v>165</v>
      </c>
      <c r="F1465" s="196" t="s">
        <v>2433</v>
      </c>
      <c r="I1465" s="134"/>
      <c r="L1465" s="35"/>
      <c r="M1465" s="64"/>
      <c r="N1465" s="36"/>
      <c r="O1465" s="36"/>
      <c r="P1465" s="36"/>
      <c r="Q1465" s="36"/>
      <c r="R1465" s="36"/>
      <c r="S1465" s="36"/>
      <c r="T1465" s="65"/>
      <c r="AT1465" s="18" t="s">
        <v>165</v>
      </c>
      <c r="AU1465" s="18" t="s">
        <v>174</v>
      </c>
    </row>
    <row r="1466" spans="2:65" s="1" customFormat="1" ht="20.25" customHeight="1">
      <c r="B1466" s="160"/>
      <c r="C1466" s="161" t="s">
        <v>2435</v>
      </c>
      <c r="D1466" s="161" t="s">
        <v>158</v>
      </c>
      <c r="E1466" s="162" t="s">
        <v>2436</v>
      </c>
      <c r="F1466" s="163" t="s">
        <v>2437</v>
      </c>
      <c r="G1466" s="164" t="s">
        <v>2360</v>
      </c>
      <c r="H1466" s="165">
        <v>1</v>
      </c>
      <c r="I1466" s="166"/>
      <c r="J1466" s="167">
        <f>ROUND(I1466*H1466,2)</f>
        <v>0</v>
      </c>
      <c r="K1466" s="163" t="s">
        <v>19</v>
      </c>
      <c r="L1466" s="35"/>
      <c r="M1466" s="168" t="s">
        <v>19</v>
      </c>
      <c r="N1466" s="169" t="s">
        <v>42</v>
      </c>
      <c r="O1466" s="36"/>
      <c r="P1466" s="170">
        <f>O1466*H1466</f>
        <v>0</v>
      </c>
      <c r="Q1466" s="170">
        <v>0</v>
      </c>
      <c r="R1466" s="170">
        <f>Q1466*H1466</f>
        <v>0</v>
      </c>
      <c r="S1466" s="170">
        <v>0</v>
      </c>
      <c r="T1466" s="171">
        <f>S1466*H1466</f>
        <v>0</v>
      </c>
      <c r="AR1466" s="18" t="s">
        <v>163</v>
      </c>
      <c r="AT1466" s="18" t="s">
        <v>158</v>
      </c>
      <c r="AU1466" s="18" t="s">
        <v>174</v>
      </c>
      <c r="AY1466" s="18" t="s">
        <v>156</v>
      </c>
      <c r="BE1466" s="172">
        <f>IF(N1466="základní",J1466,0)</f>
        <v>0</v>
      </c>
      <c r="BF1466" s="172">
        <f>IF(N1466="snížená",J1466,0)</f>
        <v>0</v>
      </c>
      <c r="BG1466" s="172">
        <f>IF(N1466="zákl. přenesená",J1466,0)</f>
        <v>0</v>
      </c>
      <c r="BH1466" s="172">
        <f>IF(N1466="sníž. přenesená",J1466,0)</f>
        <v>0</v>
      </c>
      <c r="BI1466" s="172">
        <f>IF(N1466="nulová",J1466,0)</f>
        <v>0</v>
      </c>
      <c r="BJ1466" s="18" t="s">
        <v>26</v>
      </c>
      <c r="BK1466" s="172">
        <f>ROUND(I1466*H1466,2)</f>
        <v>0</v>
      </c>
      <c r="BL1466" s="18" t="s">
        <v>163</v>
      </c>
      <c r="BM1466" s="18" t="s">
        <v>2438</v>
      </c>
    </row>
    <row r="1467" spans="2:47" s="1" customFormat="1" ht="12">
      <c r="B1467" s="35"/>
      <c r="D1467" s="176" t="s">
        <v>165</v>
      </c>
      <c r="F1467" s="196" t="s">
        <v>2437</v>
      </c>
      <c r="I1467" s="134"/>
      <c r="L1467" s="35"/>
      <c r="M1467" s="64"/>
      <c r="N1467" s="36"/>
      <c r="O1467" s="36"/>
      <c r="P1467" s="36"/>
      <c r="Q1467" s="36"/>
      <c r="R1467" s="36"/>
      <c r="S1467" s="36"/>
      <c r="T1467" s="65"/>
      <c r="AT1467" s="18" t="s">
        <v>165</v>
      </c>
      <c r="AU1467" s="18" t="s">
        <v>174</v>
      </c>
    </row>
    <row r="1468" spans="2:65" s="1" customFormat="1" ht="20.25" customHeight="1">
      <c r="B1468" s="160"/>
      <c r="C1468" s="161" t="s">
        <v>2439</v>
      </c>
      <c r="D1468" s="161" t="s">
        <v>158</v>
      </c>
      <c r="E1468" s="162" t="s">
        <v>2440</v>
      </c>
      <c r="F1468" s="163" t="s">
        <v>2441</v>
      </c>
      <c r="G1468" s="164" t="s">
        <v>2360</v>
      </c>
      <c r="H1468" s="165">
        <v>1</v>
      </c>
      <c r="I1468" s="166"/>
      <c r="J1468" s="167">
        <f>ROUND(I1468*H1468,2)</f>
        <v>0</v>
      </c>
      <c r="K1468" s="163" t="s">
        <v>19</v>
      </c>
      <c r="L1468" s="35"/>
      <c r="M1468" s="168" t="s">
        <v>19</v>
      </c>
      <c r="N1468" s="169" t="s">
        <v>42</v>
      </c>
      <c r="O1468" s="36"/>
      <c r="P1468" s="170">
        <f>O1468*H1468</f>
        <v>0</v>
      </c>
      <c r="Q1468" s="170">
        <v>0</v>
      </c>
      <c r="R1468" s="170">
        <f>Q1468*H1468</f>
        <v>0</v>
      </c>
      <c r="S1468" s="170">
        <v>0</v>
      </c>
      <c r="T1468" s="171">
        <f>S1468*H1468</f>
        <v>0</v>
      </c>
      <c r="AR1468" s="18" t="s">
        <v>163</v>
      </c>
      <c r="AT1468" s="18" t="s">
        <v>158</v>
      </c>
      <c r="AU1468" s="18" t="s">
        <v>174</v>
      </c>
      <c r="AY1468" s="18" t="s">
        <v>156</v>
      </c>
      <c r="BE1468" s="172">
        <f>IF(N1468="základní",J1468,0)</f>
        <v>0</v>
      </c>
      <c r="BF1468" s="172">
        <f>IF(N1468="snížená",J1468,0)</f>
        <v>0</v>
      </c>
      <c r="BG1468" s="172">
        <f>IF(N1468="zákl. přenesená",J1468,0)</f>
        <v>0</v>
      </c>
      <c r="BH1468" s="172">
        <f>IF(N1468="sníž. přenesená",J1468,0)</f>
        <v>0</v>
      </c>
      <c r="BI1468" s="172">
        <f>IF(N1468="nulová",J1468,0)</f>
        <v>0</v>
      </c>
      <c r="BJ1468" s="18" t="s">
        <v>26</v>
      </c>
      <c r="BK1468" s="172">
        <f>ROUND(I1468*H1468,2)</f>
        <v>0</v>
      </c>
      <c r="BL1468" s="18" t="s">
        <v>163</v>
      </c>
      <c r="BM1468" s="18" t="s">
        <v>2442</v>
      </c>
    </row>
    <row r="1469" spans="2:47" s="1" customFormat="1" ht="12">
      <c r="B1469" s="35"/>
      <c r="D1469" s="176" t="s">
        <v>165</v>
      </c>
      <c r="F1469" s="196" t="s">
        <v>2441</v>
      </c>
      <c r="I1469" s="134"/>
      <c r="L1469" s="35"/>
      <c r="M1469" s="64"/>
      <c r="N1469" s="36"/>
      <c r="O1469" s="36"/>
      <c r="P1469" s="36"/>
      <c r="Q1469" s="36"/>
      <c r="R1469" s="36"/>
      <c r="S1469" s="36"/>
      <c r="T1469" s="65"/>
      <c r="AT1469" s="18" t="s">
        <v>165</v>
      </c>
      <c r="AU1469" s="18" t="s">
        <v>174</v>
      </c>
    </row>
    <row r="1470" spans="2:65" s="1" customFormat="1" ht="20.25" customHeight="1">
      <c r="B1470" s="160"/>
      <c r="C1470" s="161" t="s">
        <v>2443</v>
      </c>
      <c r="D1470" s="161" t="s">
        <v>158</v>
      </c>
      <c r="E1470" s="162" t="s">
        <v>2444</v>
      </c>
      <c r="F1470" s="163" t="s">
        <v>2445</v>
      </c>
      <c r="G1470" s="164" t="s">
        <v>2360</v>
      </c>
      <c r="H1470" s="165">
        <v>1</v>
      </c>
      <c r="I1470" s="166"/>
      <c r="J1470" s="167">
        <f>ROUND(I1470*H1470,2)</f>
        <v>0</v>
      </c>
      <c r="K1470" s="163" t="s">
        <v>19</v>
      </c>
      <c r="L1470" s="35"/>
      <c r="M1470" s="168" t="s">
        <v>19</v>
      </c>
      <c r="N1470" s="169" t="s">
        <v>42</v>
      </c>
      <c r="O1470" s="36"/>
      <c r="P1470" s="170">
        <f>O1470*H1470</f>
        <v>0</v>
      </c>
      <c r="Q1470" s="170">
        <v>0</v>
      </c>
      <c r="R1470" s="170">
        <f>Q1470*H1470</f>
        <v>0</v>
      </c>
      <c r="S1470" s="170">
        <v>0</v>
      </c>
      <c r="T1470" s="171">
        <f>S1470*H1470</f>
        <v>0</v>
      </c>
      <c r="AR1470" s="18" t="s">
        <v>163</v>
      </c>
      <c r="AT1470" s="18" t="s">
        <v>158</v>
      </c>
      <c r="AU1470" s="18" t="s">
        <v>174</v>
      </c>
      <c r="AY1470" s="18" t="s">
        <v>156</v>
      </c>
      <c r="BE1470" s="172">
        <f>IF(N1470="základní",J1470,0)</f>
        <v>0</v>
      </c>
      <c r="BF1470" s="172">
        <f>IF(N1470="snížená",J1470,0)</f>
        <v>0</v>
      </c>
      <c r="BG1470" s="172">
        <f>IF(N1470="zákl. přenesená",J1470,0)</f>
        <v>0</v>
      </c>
      <c r="BH1470" s="172">
        <f>IF(N1470="sníž. přenesená",J1470,0)</f>
        <v>0</v>
      </c>
      <c r="BI1470" s="172">
        <f>IF(N1470="nulová",J1470,0)</f>
        <v>0</v>
      </c>
      <c r="BJ1470" s="18" t="s">
        <v>26</v>
      </c>
      <c r="BK1470" s="172">
        <f>ROUND(I1470*H1470,2)</f>
        <v>0</v>
      </c>
      <c r="BL1470" s="18" t="s">
        <v>163</v>
      </c>
      <c r="BM1470" s="18" t="s">
        <v>2446</v>
      </c>
    </row>
    <row r="1471" spans="2:47" s="1" customFormat="1" ht="12">
      <c r="B1471" s="35"/>
      <c r="D1471" s="173" t="s">
        <v>165</v>
      </c>
      <c r="F1471" s="174" t="s">
        <v>2445</v>
      </c>
      <c r="I1471" s="134"/>
      <c r="L1471" s="35"/>
      <c r="M1471" s="64"/>
      <c r="N1471" s="36"/>
      <c r="O1471" s="36"/>
      <c r="P1471" s="36"/>
      <c r="Q1471" s="36"/>
      <c r="R1471" s="36"/>
      <c r="S1471" s="36"/>
      <c r="T1471" s="65"/>
      <c r="AT1471" s="18" t="s">
        <v>165</v>
      </c>
      <c r="AU1471" s="18" t="s">
        <v>174</v>
      </c>
    </row>
    <row r="1472" spans="2:47" s="1" customFormat="1" ht="156">
      <c r="B1472" s="35"/>
      <c r="D1472" s="173" t="s">
        <v>379</v>
      </c>
      <c r="F1472" s="210" t="s">
        <v>2447</v>
      </c>
      <c r="I1472" s="134"/>
      <c r="L1472" s="35"/>
      <c r="M1472" s="64"/>
      <c r="N1472" s="36"/>
      <c r="O1472" s="36"/>
      <c r="P1472" s="36"/>
      <c r="Q1472" s="36"/>
      <c r="R1472" s="36"/>
      <c r="S1472" s="36"/>
      <c r="T1472" s="65"/>
      <c r="AT1472" s="18" t="s">
        <v>379</v>
      </c>
      <c r="AU1472" s="18" t="s">
        <v>174</v>
      </c>
    </row>
    <row r="1473" spans="2:63" s="10" customFormat="1" ht="21.75" customHeight="1">
      <c r="B1473" s="146"/>
      <c r="D1473" s="157" t="s">
        <v>70</v>
      </c>
      <c r="E1473" s="158" t="s">
        <v>2448</v>
      </c>
      <c r="F1473" s="158" t="s">
        <v>2449</v>
      </c>
      <c r="I1473" s="149"/>
      <c r="J1473" s="159">
        <f>BK1473</f>
        <v>0</v>
      </c>
      <c r="L1473" s="146"/>
      <c r="M1473" s="151"/>
      <c r="N1473" s="152"/>
      <c r="O1473" s="152"/>
      <c r="P1473" s="153">
        <f>SUM(P1474:P1475)</f>
        <v>0</v>
      </c>
      <c r="Q1473" s="152"/>
      <c r="R1473" s="153">
        <f>SUM(R1474:R1475)</f>
        <v>0</v>
      </c>
      <c r="S1473" s="152"/>
      <c r="T1473" s="154">
        <f>SUM(T1474:T1475)</f>
        <v>0</v>
      </c>
      <c r="AR1473" s="147" t="s">
        <v>174</v>
      </c>
      <c r="AT1473" s="155" t="s">
        <v>70</v>
      </c>
      <c r="AU1473" s="155" t="s">
        <v>77</v>
      </c>
      <c r="AY1473" s="147" t="s">
        <v>156</v>
      </c>
      <c r="BK1473" s="156">
        <f>SUM(BK1474:BK1475)</f>
        <v>0</v>
      </c>
    </row>
    <row r="1474" spans="2:65" s="1" customFormat="1" ht="20.25" customHeight="1">
      <c r="B1474" s="160"/>
      <c r="C1474" s="161" t="s">
        <v>2450</v>
      </c>
      <c r="D1474" s="161" t="s">
        <v>158</v>
      </c>
      <c r="E1474" s="162" t="s">
        <v>2451</v>
      </c>
      <c r="F1474" s="163" t="s">
        <v>2449</v>
      </c>
      <c r="G1474" s="164" t="s">
        <v>2360</v>
      </c>
      <c r="H1474" s="165">
        <v>1</v>
      </c>
      <c r="I1474" s="166"/>
      <c r="J1474" s="167">
        <f>ROUND(I1474*H1474,2)</f>
        <v>0</v>
      </c>
      <c r="K1474" s="163" t="s">
        <v>19</v>
      </c>
      <c r="L1474" s="35"/>
      <c r="M1474" s="168" t="s">
        <v>19</v>
      </c>
      <c r="N1474" s="169" t="s">
        <v>42</v>
      </c>
      <c r="O1474" s="36"/>
      <c r="P1474" s="170">
        <f>O1474*H1474</f>
        <v>0</v>
      </c>
      <c r="Q1474" s="170">
        <v>0</v>
      </c>
      <c r="R1474" s="170">
        <f>Q1474*H1474</f>
        <v>0</v>
      </c>
      <c r="S1474" s="170">
        <v>0</v>
      </c>
      <c r="T1474" s="171">
        <f>S1474*H1474</f>
        <v>0</v>
      </c>
      <c r="AR1474" s="18" t="s">
        <v>590</v>
      </c>
      <c r="AT1474" s="18" t="s">
        <v>158</v>
      </c>
      <c r="AU1474" s="18" t="s">
        <v>174</v>
      </c>
      <c r="AY1474" s="18" t="s">
        <v>156</v>
      </c>
      <c r="BE1474" s="172">
        <f>IF(N1474="základní",J1474,0)</f>
        <v>0</v>
      </c>
      <c r="BF1474" s="172">
        <f>IF(N1474="snížená",J1474,0)</f>
        <v>0</v>
      </c>
      <c r="BG1474" s="172">
        <f>IF(N1474="zákl. přenesená",J1474,0)</f>
        <v>0</v>
      </c>
      <c r="BH1474" s="172">
        <f>IF(N1474="sníž. přenesená",J1474,0)</f>
        <v>0</v>
      </c>
      <c r="BI1474" s="172">
        <f>IF(N1474="nulová",J1474,0)</f>
        <v>0</v>
      </c>
      <c r="BJ1474" s="18" t="s">
        <v>26</v>
      </c>
      <c r="BK1474" s="172">
        <f>ROUND(I1474*H1474,2)</f>
        <v>0</v>
      </c>
      <c r="BL1474" s="18" t="s">
        <v>590</v>
      </c>
      <c r="BM1474" s="18" t="s">
        <v>2452</v>
      </c>
    </row>
    <row r="1475" spans="2:47" s="1" customFormat="1" ht="12">
      <c r="B1475" s="35"/>
      <c r="D1475" s="173" t="s">
        <v>165</v>
      </c>
      <c r="F1475" s="174" t="s">
        <v>2449</v>
      </c>
      <c r="I1475" s="134"/>
      <c r="L1475" s="35"/>
      <c r="M1475" s="64"/>
      <c r="N1475" s="36"/>
      <c r="O1475" s="36"/>
      <c r="P1475" s="36"/>
      <c r="Q1475" s="36"/>
      <c r="R1475" s="36"/>
      <c r="S1475" s="36"/>
      <c r="T1475" s="65"/>
      <c r="AT1475" s="18" t="s">
        <v>165</v>
      </c>
      <c r="AU1475" s="18" t="s">
        <v>174</v>
      </c>
    </row>
    <row r="1476" spans="2:63" s="10" customFormat="1" ht="29.25" customHeight="1">
      <c r="B1476" s="146"/>
      <c r="D1476" s="147" t="s">
        <v>70</v>
      </c>
      <c r="E1476" s="227" t="s">
        <v>2453</v>
      </c>
      <c r="F1476" s="227" t="s">
        <v>2454</v>
      </c>
      <c r="I1476" s="149"/>
      <c r="J1476" s="228">
        <f>BK1476</f>
        <v>0</v>
      </c>
      <c r="L1476" s="146"/>
      <c r="M1476" s="151"/>
      <c r="N1476" s="152"/>
      <c r="O1476" s="152"/>
      <c r="P1476" s="153">
        <f>P1477+P1520+P1553+P1580</f>
        <v>0</v>
      </c>
      <c r="Q1476" s="152"/>
      <c r="R1476" s="153">
        <f>R1477+R1520+R1553+R1580</f>
        <v>0</v>
      </c>
      <c r="S1476" s="152"/>
      <c r="T1476" s="154">
        <f>T1477+T1520+T1553+T1580</f>
        <v>0</v>
      </c>
      <c r="AR1476" s="147" t="s">
        <v>174</v>
      </c>
      <c r="AT1476" s="155" t="s">
        <v>70</v>
      </c>
      <c r="AU1476" s="155" t="s">
        <v>26</v>
      </c>
      <c r="AY1476" s="147" t="s">
        <v>156</v>
      </c>
      <c r="BK1476" s="156">
        <f>BK1477+BK1520+BK1553+BK1580</f>
        <v>0</v>
      </c>
    </row>
    <row r="1477" spans="2:63" s="10" customFormat="1" ht="14.25" customHeight="1">
      <c r="B1477" s="146"/>
      <c r="D1477" s="157" t="s">
        <v>70</v>
      </c>
      <c r="E1477" s="158" t="s">
        <v>2455</v>
      </c>
      <c r="F1477" s="158" t="s">
        <v>2456</v>
      </c>
      <c r="I1477" s="149"/>
      <c r="J1477" s="159">
        <f>BK1477</f>
        <v>0</v>
      </c>
      <c r="L1477" s="146"/>
      <c r="M1477" s="151"/>
      <c r="N1477" s="152"/>
      <c r="O1477" s="152"/>
      <c r="P1477" s="153">
        <f>SUM(P1478:P1519)</f>
        <v>0</v>
      </c>
      <c r="Q1477" s="152"/>
      <c r="R1477" s="153">
        <f>SUM(R1478:R1519)</f>
        <v>0</v>
      </c>
      <c r="S1477" s="152"/>
      <c r="T1477" s="154">
        <f>SUM(T1478:T1519)</f>
        <v>0</v>
      </c>
      <c r="AR1477" s="147" t="s">
        <v>174</v>
      </c>
      <c r="AT1477" s="155" t="s">
        <v>70</v>
      </c>
      <c r="AU1477" s="155" t="s">
        <v>77</v>
      </c>
      <c r="AY1477" s="147" t="s">
        <v>156</v>
      </c>
      <c r="BK1477" s="156">
        <f>SUM(BK1478:BK1519)</f>
        <v>0</v>
      </c>
    </row>
    <row r="1478" spans="2:65" s="1" customFormat="1" ht="28.5" customHeight="1">
      <c r="B1478" s="160"/>
      <c r="C1478" s="161" t="s">
        <v>2457</v>
      </c>
      <c r="D1478" s="161" t="s">
        <v>158</v>
      </c>
      <c r="E1478" s="162" t="s">
        <v>2458</v>
      </c>
      <c r="F1478" s="163" t="s">
        <v>2459</v>
      </c>
      <c r="G1478" s="164" t="s">
        <v>307</v>
      </c>
      <c r="H1478" s="165">
        <v>1</v>
      </c>
      <c r="I1478" s="166"/>
      <c r="J1478" s="167">
        <f>ROUND(I1478*H1478,2)</f>
        <v>0</v>
      </c>
      <c r="K1478" s="163" t="s">
        <v>19</v>
      </c>
      <c r="L1478" s="35"/>
      <c r="M1478" s="168" t="s">
        <v>19</v>
      </c>
      <c r="N1478" s="169" t="s">
        <v>42</v>
      </c>
      <c r="O1478" s="36"/>
      <c r="P1478" s="170">
        <f>O1478*H1478</f>
        <v>0</v>
      </c>
      <c r="Q1478" s="170">
        <v>0</v>
      </c>
      <c r="R1478" s="170">
        <f>Q1478*H1478</f>
        <v>0</v>
      </c>
      <c r="S1478" s="170">
        <v>0</v>
      </c>
      <c r="T1478" s="171">
        <f>S1478*H1478</f>
        <v>0</v>
      </c>
      <c r="AR1478" s="18" t="s">
        <v>163</v>
      </c>
      <c r="AT1478" s="18" t="s">
        <v>158</v>
      </c>
      <c r="AU1478" s="18" t="s">
        <v>174</v>
      </c>
      <c r="AY1478" s="18" t="s">
        <v>156</v>
      </c>
      <c r="BE1478" s="172">
        <f>IF(N1478="základní",J1478,0)</f>
        <v>0</v>
      </c>
      <c r="BF1478" s="172">
        <f>IF(N1478="snížená",J1478,0)</f>
        <v>0</v>
      </c>
      <c r="BG1478" s="172">
        <f>IF(N1478="zákl. přenesená",J1478,0)</f>
        <v>0</v>
      </c>
      <c r="BH1478" s="172">
        <f>IF(N1478="sníž. přenesená",J1478,0)</f>
        <v>0</v>
      </c>
      <c r="BI1478" s="172">
        <f>IF(N1478="nulová",J1478,0)</f>
        <v>0</v>
      </c>
      <c r="BJ1478" s="18" t="s">
        <v>26</v>
      </c>
      <c r="BK1478" s="172">
        <f>ROUND(I1478*H1478,2)</f>
        <v>0</v>
      </c>
      <c r="BL1478" s="18" t="s">
        <v>163</v>
      </c>
      <c r="BM1478" s="18" t="s">
        <v>2460</v>
      </c>
    </row>
    <row r="1479" spans="2:47" s="1" customFormat="1" ht="12">
      <c r="B1479" s="35"/>
      <c r="D1479" s="176" t="s">
        <v>165</v>
      </c>
      <c r="F1479" s="196" t="s">
        <v>2459</v>
      </c>
      <c r="I1479" s="134"/>
      <c r="L1479" s="35"/>
      <c r="M1479" s="64"/>
      <c r="N1479" s="36"/>
      <c r="O1479" s="36"/>
      <c r="P1479" s="36"/>
      <c r="Q1479" s="36"/>
      <c r="R1479" s="36"/>
      <c r="S1479" s="36"/>
      <c r="T1479" s="65"/>
      <c r="AT1479" s="18" t="s">
        <v>165</v>
      </c>
      <c r="AU1479" s="18" t="s">
        <v>174</v>
      </c>
    </row>
    <row r="1480" spans="2:65" s="1" customFormat="1" ht="20.25" customHeight="1">
      <c r="B1480" s="160"/>
      <c r="C1480" s="161" t="s">
        <v>2461</v>
      </c>
      <c r="D1480" s="161" t="s">
        <v>158</v>
      </c>
      <c r="E1480" s="162" t="s">
        <v>2462</v>
      </c>
      <c r="F1480" s="163" t="s">
        <v>2463</v>
      </c>
      <c r="G1480" s="164" t="s">
        <v>307</v>
      </c>
      <c r="H1480" s="165">
        <v>1</v>
      </c>
      <c r="I1480" s="166"/>
      <c r="J1480" s="167">
        <f>ROUND(I1480*H1480,2)</f>
        <v>0</v>
      </c>
      <c r="K1480" s="163" t="s">
        <v>19</v>
      </c>
      <c r="L1480" s="35"/>
      <c r="M1480" s="168" t="s">
        <v>19</v>
      </c>
      <c r="N1480" s="169" t="s">
        <v>42</v>
      </c>
      <c r="O1480" s="36"/>
      <c r="P1480" s="170">
        <f>O1480*H1480</f>
        <v>0</v>
      </c>
      <c r="Q1480" s="170">
        <v>0</v>
      </c>
      <c r="R1480" s="170">
        <f>Q1480*H1480</f>
        <v>0</v>
      </c>
      <c r="S1480" s="170">
        <v>0</v>
      </c>
      <c r="T1480" s="171">
        <f>S1480*H1480</f>
        <v>0</v>
      </c>
      <c r="AR1480" s="18" t="s">
        <v>163</v>
      </c>
      <c r="AT1480" s="18" t="s">
        <v>158</v>
      </c>
      <c r="AU1480" s="18" t="s">
        <v>174</v>
      </c>
      <c r="AY1480" s="18" t="s">
        <v>156</v>
      </c>
      <c r="BE1480" s="172">
        <f>IF(N1480="základní",J1480,0)</f>
        <v>0</v>
      </c>
      <c r="BF1480" s="172">
        <f>IF(N1480="snížená",J1480,0)</f>
        <v>0</v>
      </c>
      <c r="BG1480" s="172">
        <f>IF(N1480="zákl. přenesená",J1480,0)</f>
        <v>0</v>
      </c>
      <c r="BH1480" s="172">
        <f>IF(N1480="sníž. přenesená",J1480,0)</f>
        <v>0</v>
      </c>
      <c r="BI1480" s="172">
        <f>IF(N1480="nulová",J1480,0)</f>
        <v>0</v>
      </c>
      <c r="BJ1480" s="18" t="s">
        <v>26</v>
      </c>
      <c r="BK1480" s="172">
        <f>ROUND(I1480*H1480,2)</f>
        <v>0</v>
      </c>
      <c r="BL1480" s="18" t="s">
        <v>163</v>
      </c>
      <c r="BM1480" s="18" t="s">
        <v>2464</v>
      </c>
    </row>
    <row r="1481" spans="2:47" s="1" customFormat="1" ht="12">
      <c r="B1481" s="35"/>
      <c r="D1481" s="176" t="s">
        <v>165</v>
      </c>
      <c r="F1481" s="196" t="s">
        <v>2463</v>
      </c>
      <c r="I1481" s="134"/>
      <c r="L1481" s="35"/>
      <c r="M1481" s="64"/>
      <c r="N1481" s="36"/>
      <c r="O1481" s="36"/>
      <c r="P1481" s="36"/>
      <c r="Q1481" s="36"/>
      <c r="R1481" s="36"/>
      <c r="S1481" s="36"/>
      <c r="T1481" s="65"/>
      <c r="AT1481" s="18" t="s">
        <v>165</v>
      </c>
      <c r="AU1481" s="18" t="s">
        <v>174</v>
      </c>
    </row>
    <row r="1482" spans="2:65" s="1" customFormat="1" ht="20.25" customHeight="1">
      <c r="B1482" s="160"/>
      <c r="C1482" s="161" t="s">
        <v>2465</v>
      </c>
      <c r="D1482" s="161" t="s">
        <v>158</v>
      </c>
      <c r="E1482" s="162" t="s">
        <v>2466</v>
      </c>
      <c r="F1482" s="163" t="s">
        <v>2467</v>
      </c>
      <c r="G1482" s="164" t="s">
        <v>307</v>
      </c>
      <c r="H1482" s="165">
        <v>4</v>
      </c>
      <c r="I1482" s="166"/>
      <c r="J1482" s="167">
        <f>ROUND(I1482*H1482,2)</f>
        <v>0</v>
      </c>
      <c r="K1482" s="163" t="s">
        <v>19</v>
      </c>
      <c r="L1482" s="35"/>
      <c r="M1482" s="168" t="s">
        <v>19</v>
      </c>
      <c r="N1482" s="169" t="s">
        <v>42</v>
      </c>
      <c r="O1482" s="36"/>
      <c r="P1482" s="170">
        <f>O1482*H1482</f>
        <v>0</v>
      </c>
      <c r="Q1482" s="170">
        <v>0</v>
      </c>
      <c r="R1482" s="170">
        <f>Q1482*H1482</f>
        <v>0</v>
      </c>
      <c r="S1482" s="170">
        <v>0</v>
      </c>
      <c r="T1482" s="171">
        <f>S1482*H1482</f>
        <v>0</v>
      </c>
      <c r="AR1482" s="18" t="s">
        <v>163</v>
      </c>
      <c r="AT1482" s="18" t="s">
        <v>158</v>
      </c>
      <c r="AU1482" s="18" t="s">
        <v>174</v>
      </c>
      <c r="AY1482" s="18" t="s">
        <v>156</v>
      </c>
      <c r="BE1482" s="172">
        <f>IF(N1482="základní",J1482,0)</f>
        <v>0</v>
      </c>
      <c r="BF1482" s="172">
        <f>IF(N1482="snížená",J1482,0)</f>
        <v>0</v>
      </c>
      <c r="BG1482" s="172">
        <f>IF(N1482="zákl. přenesená",J1482,0)</f>
        <v>0</v>
      </c>
      <c r="BH1482" s="172">
        <f>IF(N1482="sníž. přenesená",J1482,0)</f>
        <v>0</v>
      </c>
      <c r="BI1482" s="172">
        <f>IF(N1482="nulová",J1482,0)</f>
        <v>0</v>
      </c>
      <c r="BJ1482" s="18" t="s">
        <v>26</v>
      </c>
      <c r="BK1482" s="172">
        <f>ROUND(I1482*H1482,2)</f>
        <v>0</v>
      </c>
      <c r="BL1482" s="18" t="s">
        <v>163</v>
      </c>
      <c r="BM1482" s="18" t="s">
        <v>2468</v>
      </c>
    </row>
    <row r="1483" spans="2:47" s="1" customFormat="1" ht="12">
      <c r="B1483" s="35"/>
      <c r="D1483" s="176" t="s">
        <v>165</v>
      </c>
      <c r="F1483" s="196" t="s">
        <v>2467</v>
      </c>
      <c r="I1483" s="134"/>
      <c r="L1483" s="35"/>
      <c r="M1483" s="64"/>
      <c r="N1483" s="36"/>
      <c r="O1483" s="36"/>
      <c r="P1483" s="36"/>
      <c r="Q1483" s="36"/>
      <c r="R1483" s="36"/>
      <c r="S1483" s="36"/>
      <c r="T1483" s="65"/>
      <c r="AT1483" s="18" t="s">
        <v>165</v>
      </c>
      <c r="AU1483" s="18" t="s">
        <v>174</v>
      </c>
    </row>
    <row r="1484" spans="2:65" s="1" customFormat="1" ht="20.25" customHeight="1">
      <c r="B1484" s="160"/>
      <c r="C1484" s="161" t="s">
        <v>2469</v>
      </c>
      <c r="D1484" s="161" t="s">
        <v>158</v>
      </c>
      <c r="E1484" s="162" t="s">
        <v>2470</v>
      </c>
      <c r="F1484" s="163" t="s">
        <v>2471</v>
      </c>
      <c r="G1484" s="164" t="s">
        <v>307</v>
      </c>
      <c r="H1484" s="165">
        <v>1</v>
      </c>
      <c r="I1484" s="166"/>
      <c r="J1484" s="167">
        <f>ROUND(I1484*H1484,2)</f>
        <v>0</v>
      </c>
      <c r="K1484" s="163" t="s">
        <v>19</v>
      </c>
      <c r="L1484" s="35"/>
      <c r="M1484" s="168" t="s">
        <v>19</v>
      </c>
      <c r="N1484" s="169" t="s">
        <v>42</v>
      </c>
      <c r="O1484" s="36"/>
      <c r="P1484" s="170">
        <f>O1484*H1484</f>
        <v>0</v>
      </c>
      <c r="Q1484" s="170">
        <v>0</v>
      </c>
      <c r="R1484" s="170">
        <f>Q1484*H1484</f>
        <v>0</v>
      </c>
      <c r="S1484" s="170">
        <v>0</v>
      </c>
      <c r="T1484" s="171">
        <f>S1484*H1484</f>
        <v>0</v>
      </c>
      <c r="AR1484" s="18" t="s">
        <v>163</v>
      </c>
      <c r="AT1484" s="18" t="s">
        <v>158</v>
      </c>
      <c r="AU1484" s="18" t="s">
        <v>174</v>
      </c>
      <c r="AY1484" s="18" t="s">
        <v>156</v>
      </c>
      <c r="BE1484" s="172">
        <f>IF(N1484="základní",J1484,0)</f>
        <v>0</v>
      </c>
      <c r="BF1484" s="172">
        <f>IF(N1484="snížená",J1484,0)</f>
        <v>0</v>
      </c>
      <c r="BG1484" s="172">
        <f>IF(N1484="zákl. přenesená",J1484,0)</f>
        <v>0</v>
      </c>
      <c r="BH1484" s="172">
        <f>IF(N1484="sníž. přenesená",J1484,0)</f>
        <v>0</v>
      </c>
      <c r="BI1484" s="172">
        <f>IF(N1484="nulová",J1484,0)</f>
        <v>0</v>
      </c>
      <c r="BJ1484" s="18" t="s">
        <v>26</v>
      </c>
      <c r="BK1484" s="172">
        <f>ROUND(I1484*H1484,2)</f>
        <v>0</v>
      </c>
      <c r="BL1484" s="18" t="s">
        <v>163</v>
      </c>
      <c r="BM1484" s="18" t="s">
        <v>2472</v>
      </c>
    </row>
    <row r="1485" spans="2:47" s="1" customFormat="1" ht="12">
      <c r="B1485" s="35"/>
      <c r="D1485" s="176" t="s">
        <v>165</v>
      </c>
      <c r="F1485" s="196" t="s">
        <v>2471</v>
      </c>
      <c r="I1485" s="134"/>
      <c r="L1485" s="35"/>
      <c r="M1485" s="64"/>
      <c r="N1485" s="36"/>
      <c r="O1485" s="36"/>
      <c r="P1485" s="36"/>
      <c r="Q1485" s="36"/>
      <c r="R1485" s="36"/>
      <c r="S1485" s="36"/>
      <c r="T1485" s="65"/>
      <c r="AT1485" s="18" t="s">
        <v>165</v>
      </c>
      <c r="AU1485" s="18" t="s">
        <v>174</v>
      </c>
    </row>
    <row r="1486" spans="2:65" s="1" customFormat="1" ht="20.25" customHeight="1">
      <c r="B1486" s="160"/>
      <c r="C1486" s="161" t="s">
        <v>2473</v>
      </c>
      <c r="D1486" s="161" t="s">
        <v>158</v>
      </c>
      <c r="E1486" s="162" t="s">
        <v>2474</v>
      </c>
      <c r="F1486" s="163" t="s">
        <v>2475</v>
      </c>
      <c r="G1486" s="164" t="s">
        <v>307</v>
      </c>
      <c r="H1486" s="165">
        <v>1</v>
      </c>
      <c r="I1486" s="166"/>
      <c r="J1486" s="167">
        <f>ROUND(I1486*H1486,2)</f>
        <v>0</v>
      </c>
      <c r="K1486" s="163" t="s">
        <v>19</v>
      </c>
      <c r="L1486" s="35"/>
      <c r="M1486" s="168" t="s">
        <v>19</v>
      </c>
      <c r="N1486" s="169" t="s">
        <v>42</v>
      </c>
      <c r="O1486" s="36"/>
      <c r="P1486" s="170">
        <f>O1486*H1486</f>
        <v>0</v>
      </c>
      <c r="Q1486" s="170">
        <v>0</v>
      </c>
      <c r="R1486" s="170">
        <f>Q1486*H1486</f>
        <v>0</v>
      </c>
      <c r="S1486" s="170">
        <v>0</v>
      </c>
      <c r="T1486" s="171">
        <f>S1486*H1486</f>
        <v>0</v>
      </c>
      <c r="AR1486" s="18" t="s">
        <v>163</v>
      </c>
      <c r="AT1486" s="18" t="s">
        <v>158</v>
      </c>
      <c r="AU1486" s="18" t="s">
        <v>174</v>
      </c>
      <c r="AY1486" s="18" t="s">
        <v>156</v>
      </c>
      <c r="BE1486" s="172">
        <f>IF(N1486="základní",J1486,0)</f>
        <v>0</v>
      </c>
      <c r="BF1486" s="172">
        <f>IF(N1486="snížená",J1486,0)</f>
        <v>0</v>
      </c>
      <c r="BG1486" s="172">
        <f>IF(N1486="zákl. přenesená",J1486,0)</f>
        <v>0</v>
      </c>
      <c r="BH1486" s="172">
        <f>IF(N1486="sníž. přenesená",J1486,0)</f>
        <v>0</v>
      </c>
      <c r="BI1486" s="172">
        <f>IF(N1486="nulová",J1486,0)</f>
        <v>0</v>
      </c>
      <c r="BJ1486" s="18" t="s">
        <v>26</v>
      </c>
      <c r="BK1486" s="172">
        <f>ROUND(I1486*H1486,2)</f>
        <v>0</v>
      </c>
      <c r="BL1486" s="18" t="s">
        <v>163</v>
      </c>
      <c r="BM1486" s="18" t="s">
        <v>2476</v>
      </c>
    </row>
    <row r="1487" spans="2:47" s="1" customFormat="1" ht="12">
      <c r="B1487" s="35"/>
      <c r="D1487" s="176" t="s">
        <v>165</v>
      </c>
      <c r="F1487" s="196" t="s">
        <v>2475</v>
      </c>
      <c r="I1487" s="134"/>
      <c r="L1487" s="35"/>
      <c r="M1487" s="64"/>
      <c r="N1487" s="36"/>
      <c r="O1487" s="36"/>
      <c r="P1487" s="36"/>
      <c r="Q1487" s="36"/>
      <c r="R1487" s="36"/>
      <c r="S1487" s="36"/>
      <c r="T1487" s="65"/>
      <c r="AT1487" s="18" t="s">
        <v>165</v>
      </c>
      <c r="AU1487" s="18" t="s">
        <v>174</v>
      </c>
    </row>
    <row r="1488" spans="2:65" s="1" customFormat="1" ht="20.25" customHeight="1">
      <c r="B1488" s="160"/>
      <c r="C1488" s="161" t="s">
        <v>2477</v>
      </c>
      <c r="D1488" s="161" t="s">
        <v>158</v>
      </c>
      <c r="E1488" s="162" t="s">
        <v>2478</v>
      </c>
      <c r="F1488" s="163" t="s">
        <v>2479</v>
      </c>
      <c r="G1488" s="164" t="s">
        <v>307</v>
      </c>
      <c r="H1488" s="165">
        <v>1</v>
      </c>
      <c r="I1488" s="166"/>
      <c r="J1488" s="167">
        <f>ROUND(I1488*H1488,2)</f>
        <v>0</v>
      </c>
      <c r="K1488" s="163" t="s">
        <v>19</v>
      </c>
      <c r="L1488" s="35"/>
      <c r="M1488" s="168" t="s">
        <v>19</v>
      </c>
      <c r="N1488" s="169" t="s">
        <v>42</v>
      </c>
      <c r="O1488" s="36"/>
      <c r="P1488" s="170">
        <f>O1488*H1488</f>
        <v>0</v>
      </c>
      <c r="Q1488" s="170">
        <v>0</v>
      </c>
      <c r="R1488" s="170">
        <f>Q1488*H1488</f>
        <v>0</v>
      </c>
      <c r="S1488" s="170">
        <v>0</v>
      </c>
      <c r="T1488" s="171">
        <f>S1488*H1488</f>
        <v>0</v>
      </c>
      <c r="AR1488" s="18" t="s">
        <v>163</v>
      </c>
      <c r="AT1488" s="18" t="s">
        <v>158</v>
      </c>
      <c r="AU1488" s="18" t="s">
        <v>174</v>
      </c>
      <c r="AY1488" s="18" t="s">
        <v>156</v>
      </c>
      <c r="BE1488" s="172">
        <f>IF(N1488="základní",J1488,0)</f>
        <v>0</v>
      </c>
      <c r="BF1488" s="172">
        <f>IF(N1488="snížená",J1488,0)</f>
        <v>0</v>
      </c>
      <c r="BG1488" s="172">
        <f>IF(N1488="zákl. přenesená",J1488,0)</f>
        <v>0</v>
      </c>
      <c r="BH1488" s="172">
        <f>IF(N1488="sníž. přenesená",J1488,0)</f>
        <v>0</v>
      </c>
      <c r="BI1488" s="172">
        <f>IF(N1488="nulová",J1488,0)</f>
        <v>0</v>
      </c>
      <c r="BJ1488" s="18" t="s">
        <v>26</v>
      </c>
      <c r="BK1488" s="172">
        <f>ROUND(I1488*H1488,2)</f>
        <v>0</v>
      </c>
      <c r="BL1488" s="18" t="s">
        <v>163</v>
      </c>
      <c r="BM1488" s="18" t="s">
        <v>2480</v>
      </c>
    </row>
    <row r="1489" spans="2:47" s="1" customFormat="1" ht="12">
      <c r="B1489" s="35"/>
      <c r="D1489" s="176" t="s">
        <v>165</v>
      </c>
      <c r="F1489" s="196" t="s">
        <v>2479</v>
      </c>
      <c r="I1489" s="134"/>
      <c r="L1489" s="35"/>
      <c r="M1489" s="64"/>
      <c r="N1489" s="36"/>
      <c r="O1489" s="36"/>
      <c r="P1489" s="36"/>
      <c r="Q1489" s="36"/>
      <c r="R1489" s="36"/>
      <c r="S1489" s="36"/>
      <c r="T1489" s="65"/>
      <c r="AT1489" s="18" t="s">
        <v>165</v>
      </c>
      <c r="AU1489" s="18" t="s">
        <v>174</v>
      </c>
    </row>
    <row r="1490" spans="2:65" s="1" customFormat="1" ht="20.25" customHeight="1">
      <c r="B1490" s="160"/>
      <c r="C1490" s="161" t="s">
        <v>2481</v>
      </c>
      <c r="D1490" s="161" t="s">
        <v>158</v>
      </c>
      <c r="E1490" s="162" t="s">
        <v>2482</v>
      </c>
      <c r="F1490" s="163" t="s">
        <v>2483</v>
      </c>
      <c r="G1490" s="164" t="s">
        <v>307</v>
      </c>
      <c r="H1490" s="165">
        <v>1</v>
      </c>
      <c r="I1490" s="166"/>
      <c r="J1490" s="167">
        <f>ROUND(I1490*H1490,2)</f>
        <v>0</v>
      </c>
      <c r="K1490" s="163" t="s">
        <v>19</v>
      </c>
      <c r="L1490" s="35"/>
      <c r="M1490" s="168" t="s">
        <v>19</v>
      </c>
      <c r="N1490" s="169" t="s">
        <v>42</v>
      </c>
      <c r="O1490" s="36"/>
      <c r="P1490" s="170">
        <f>O1490*H1490</f>
        <v>0</v>
      </c>
      <c r="Q1490" s="170">
        <v>0</v>
      </c>
      <c r="R1490" s="170">
        <f>Q1490*H1490</f>
        <v>0</v>
      </c>
      <c r="S1490" s="170">
        <v>0</v>
      </c>
      <c r="T1490" s="171">
        <f>S1490*H1490</f>
        <v>0</v>
      </c>
      <c r="AR1490" s="18" t="s">
        <v>163</v>
      </c>
      <c r="AT1490" s="18" t="s">
        <v>158</v>
      </c>
      <c r="AU1490" s="18" t="s">
        <v>174</v>
      </c>
      <c r="AY1490" s="18" t="s">
        <v>156</v>
      </c>
      <c r="BE1490" s="172">
        <f>IF(N1490="základní",J1490,0)</f>
        <v>0</v>
      </c>
      <c r="BF1490" s="172">
        <f>IF(N1490="snížená",J1490,0)</f>
        <v>0</v>
      </c>
      <c r="BG1490" s="172">
        <f>IF(N1490="zákl. přenesená",J1490,0)</f>
        <v>0</v>
      </c>
      <c r="BH1490" s="172">
        <f>IF(N1490="sníž. přenesená",J1490,0)</f>
        <v>0</v>
      </c>
      <c r="BI1490" s="172">
        <f>IF(N1490="nulová",J1490,0)</f>
        <v>0</v>
      </c>
      <c r="BJ1490" s="18" t="s">
        <v>26</v>
      </c>
      <c r="BK1490" s="172">
        <f>ROUND(I1490*H1490,2)</f>
        <v>0</v>
      </c>
      <c r="BL1490" s="18" t="s">
        <v>163</v>
      </c>
      <c r="BM1490" s="18" t="s">
        <v>2484</v>
      </c>
    </row>
    <row r="1491" spans="2:47" s="1" customFormat="1" ht="12">
      <c r="B1491" s="35"/>
      <c r="D1491" s="176" t="s">
        <v>165</v>
      </c>
      <c r="F1491" s="196" t="s">
        <v>2483</v>
      </c>
      <c r="I1491" s="134"/>
      <c r="L1491" s="35"/>
      <c r="M1491" s="64"/>
      <c r="N1491" s="36"/>
      <c r="O1491" s="36"/>
      <c r="P1491" s="36"/>
      <c r="Q1491" s="36"/>
      <c r="R1491" s="36"/>
      <c r="S1491" s="36"/>
      <c r="T1491" s="65"/>
      <c r="AT1491" s="18" t="s">
        <v>165</v>
      </c>
      <c r="AU1491" s="18" t="s">
        <v>174</v>
      </c>
    </row>
    <row r="1492" spans="2:65" s="1" customFormat="1" ht="20.25" customHeight="1">
      <c r="B1492" s="160"/>
      <c r="C1492" s="161" t="s">
        <v>2485</v>
      </c>
      <c r="D1492" s="161" t="s">
        <v>158</v>
      </c>
      <c r="E1492" s="162" t="s">
        <v>2486</v>
      </c>
      <c r="F1492" s="163" t="s">
        <v>2487</v>
      </c>
      <c r="G1492" s="164" t="s">
        <v>307</v>
      </c>
      <c r="H1492" s="165">
        <v>6</v>
      </c>
      <c r="I1492" s="166"/>
      <c r="J1492" s="167">
        <f>ROUND(I1492*H1492,2)</f>
        <v>0</v>
      </c>
      <c r="K1492" s="163" t="s">
        <v>19</v>
      </c>
      <c r="L1492" s="35"/>
      <c r="M1492" s="168" t="s">
        <v>19</v>
      </c>
      <c r="N1492" s="169" t="s">
        <v>42</v>
      </c>
      <c r="O1492" s="36"/>
      <c r="P1492" s="170">
        <f>O1492*H1492</f>
        <v>0</v>
      </c>
      <c r="Q1492" s="170">
        <v>0</v>
      </c>
      <c r="R1492" s="170">
        <f>Q1492*H1492</f>
        <v>0</v>
      </c>
      <c r="S1492" s="170">
        <v>0</v>
      </c>
      <c r="T1492" s="171">
        <f>S1492*H1492</f>
        <v>0</v>
      </c>
      <c r="AR1492" s="18" t="s">
        <v>163</v>
      </c>
      <c r="AT1492" s="18" t="s">
        <v>158</v>
      </c>
      <c r="AU1492" s="18" t="s">
        <v>174</v>
      </c>
      <c r="AY1492" s="18" t="s">
        <v>156</v>
      </c>
      <c r="BE1492" s="172">
        <f>IF(N1492="základní",J1492,0)</f>
        <v>0</v>
      </c>
      <c r="BF1492" s="172">
        <f>IF(N1492="snížená",J1492,0)</f>
        <v>0</v>
      </c>
      <c r="BG1492" s="172">
        <f>IF(N1492="zákl. přenesená",J1492,0)</f>
        <v>0</v>
      </c>
      <c r="BH1492" s="172">
        <f>IF(N1492="sníž. přenesená",J1492,0)</f>
        <v>0</v>
      </c>
      <c r="BI1492" s="172">
        <f>IF(N1492="nulová",J1492,0)</f>
        <v>0</v>
      </c>
      <c r="BJ1492" s="18" t="s">
        <v>26</v>
      </c>
      <c r="BK1492" s="172">
        <f>ROUND(I1492*H1492,2)</f>
        <v>0</v>
      </c>
      <c r="BL1492" s="18" t="s">
        <v>163</v>
      </c>
      <c r="BM1492" s="18" t="s">
        <v>2488</v>
      </c>
    </row>
    <row r="1493" spans="2:47" s="1" customFormat="1" ht="12">
      <c r="B1493" s="35"/>
      <c r="D1493" s="176" t="s">
        <v>165</v>
      </c>
      <c r="F1493" s="196" t="s">
        <v>2487</v>
      </c>
      <c r="I1493" s="134"/>
      <c r="L1493" s="35"/>
      <c r="M1493" s="64"/>
      <c r="N1493" s="36"/>
      <c r="O1493" s="36"/>
      <c r="P1493" s="36"/>
      <c r="Q1493" s="36"/>
      <c r="R1493" s="36"/>
      <c r="S1493" s="36"/>
      <c r="T1493" s="65"/>
      <c r="AT1493" s="18" t="s">
        <v>165</v>
      </c>
      <c r="AU1493" s="18" t="s">
        <v>174</v>
      </c>
    </row>
    <row r="1494" spans="2:65" s="1" customFormat="1" ht="20.25" customHeight="1">
      <c r="B1494" s="160"/>
      <c r="C1494" s="161" t="s">
        <v>2489</v>
      </c>
      <c r="D1494" s="161" t="s">
        <v>158</v>
      </c>
      <c r="E1494" s="162" t="s">
        <v>2490</v>
      </c>
      <c r="F1494" s="163" t="s">
        <v>2491</v>
      </c>
      <c r="G1494" s="164" t="s">
        <v>177</v>
      </c>
      <c r="H1494" s="165">
        <v>900</v>
      </c>
      <c r="I1494" s="166"/>
      <c r="J1494" s="167">
        <f>ROUND(I1494*H1494,2)</f>
        <v>0</v>
      </c>
      <c r="K1494" s="163" t="s">
        <v>19</v>
      </c>
      <c r="L1494" s="35"/>
      <c r="M1494" s="168" t="s">
        <v>19</v>
      </c>
      <c r="N1494" s="169" t="s">
        <v>42</v>
      </c>
      <c r="O1494" s="36"/>
      <c r="P1494" s="170">
        <f>O1494*H1494</f>
        <v>0</v>
      </c>
      <c r="Q1494" s="170">
        <v>0</v>
      </c>
      <c r="R1494" s="170">
        <f>Q1494*H1494</f>
        <v>0</v>
      </c>
      <c r="S1494" s="170">
        <v>0</v>
      </c>
      <c r="T1494" s="171">
        <f>S1494*H1494</f>
        <v>0</v>
      </c>
      <c r="AR1494" s="18" t="s">
        <v>163</v>
      </c>
      <c r="AT1494" s="18" t="s">
        <v>158</v>
      </c>
      <c r="AU1494" s="18" t="s">
        <v>174</v>
      </c>
      <c r="AY1494" s="18" t="s">
        <v>156</v>
      </c>
      <c r="BE1494" s="172">
        <f>IF(N1494="základní",J1494,0)</f>
        <v>0</v>
      </c>
      <c r="BF1494" s="172">
        <f>IF(N1494="snížená",J1494,0)</f>
        <v>0</v>
      </c>
      <c r="BG1494" s="172">
        <f>IF(N1494="zákl. přenesená",J1494,0)</f>
        <v>0</v>
      </c>
      <c r="BH1494" s="172">
        <f>IF(N1494="sníž. přenesená",J1494,0)</f>
        <v>0</v>
      </c>
      <c r="BI1494" s="172">
        <f>IF(N1494="nulová",J1494,0)</f>
        <v>0</v>
      </c>
      <c r="BJ1494" s="18" t="s">
        <v>26</v>
      </c>
      <c r="BK1494" s="172">
        <f>ROUND(I1494*H1494,2)</f>
        <v>0</v>
      </c>
      <c r="BL1494" s="18" t="s">
        <v>163</v>
      </c>
      <c r="BM1494" s="18" t="s">
        <v>2492</v>
      </c>
    </row>
    <row r="1495" spans="2:47" s="1" customFormat="1" ht="12">
      <c r="B1495" s="35"/>
      <c r="D1495" s="176" t="s">
        <v>165</v>
      </c>
      <c r="F1495" s="196" t="s">
        <v>2491</v>
      </c>
      <c r="I1495" s="134"/>
      <c r="L1495" s="35"/>
      <c r="M1495" s="64"/>
      <c r="N1495" s="36"/>
      <c r="O1495" s="36"/>
      <c r="P1495" s="36"/>
      <c r="Q1495" s="36"/>
      <c r="R1495" s="36"/>
      <c r="S1495" s="36"/>
      <c r="T1495" s="65"/>
      <c r="AT1495" s="18" t="s">
        <v>165</v>
      </c>
      <c r="AU1495" s="18" t="s">
        <v>174</v>
      </c>
    </row>
    <row r="1496" spans="2:65" s="1" customFormat="1" ht="20.25" customHeight="1">
      <c r="B1496" s="160"/>
      <c r="C1496" s="161" t="s">
        <v>2493</v>
      </c>
      <c r="D1496" s="161" t="s">
        <v>158</v>
      </c>
      <c r="E1496" s="162" t="s">
        <v>2494</v>
      </c>
      <c r="F1496" s="163" t="s">
        <v>2495</v>
      </c>
      <c r="G1496" s="164" t="s">
        <v>307</v>
      </c>
      <c r="H1496" s="165">
        <v>6</v>
      </c>
      <c r="I1496" s="166"/>
      <c r="J1496" s="167">
        <f>ROUND(I1496*H1496,2)</f>
        <v>0</v>
      </c>
      <c r="K1496" s="163" t="s">
        <v>19</v>
      </c>
      <c r="L1496" s="35"/>
      <c r="M1496" s="168" t="s">
        <v>19</v>
      </c>
      <c r="N1496" s="169" t="s">
        <v>42</v>
      </c>
      <c r="O1496" s="36"/>
      <c r="P1496" s="170">
        <f>O1496*H1496</f>
        <v>0</v>
      </c>
      <c r="Q1496" s="170">
        <v>0</v>
      </c>
      <c r="R1496" s="170">
        <f>Q1496*H1496</f>
        <v>0</v>
      </c>
      <c r="S1496" s="170">
        <v>0</v>
      </c>
      <c r="T1496" s="171">
        <f>S1496*H1496</f>
        <v>0</v>
      </c>
      <c r="AR1496" s="18" t="s">
        <v>163</v>
      </c>
      <c r="AT1496" s="18" t="s">
        <v>158</v>
      </c>
      <c r="AU1496" s="18" t="s">
        <v>174</v>
      </c>
      <c r="AY1496" s="18" t="s">
        <v>156</v>
      </c>
      <c r="BE1496" s="172">
        <f>IF(N1496="základní",J1496,0)</f>
        <v>0</v>
      </c>
      <c r="BF1496" s="172">
        <f>IF(N1496="snížená",J1496,0)</f>
        <v>0</v>
      </c>
      <c r="BG1496" s="172">
        <f>IF(N1496="zákl. přenesená",J1496,0)</f>
        <v>0</v>
      </c>
      <c r="BH1496" s="172">
        <f>IF(N1496="sníž. přenesená",J1496,0)</f>
        <v>0</v>
      </c>
      <c r="BI1496" s="172">
        <f>IF(N1496="nulová",J1496,0)</f>
        <v>0</v>
      </c>
      <c r="BJ1496" s="18" t="s">
        <v>26</v>
      </c>
      <c r="BK1496" s="172">
        <f>ROUND(I1496*H1496,2)</f>
        <v>0</v>
      </c>
      <c r="BL1496" s="18" t="s">
        <v>163</v>
      </c>
      <c r="BM1496" s="18" t="s">
        <v>2496</v>
      </c>
    </row>
    <row r="1497" spans="2:47" s="1" customFormat="1" ht="12">
      <c r="B1497" s="35"/>
      <c r="D1497" s="176" t="s">
        <v>165</v>
      </c>
      <c r="F1497" s="196" t="s">
        <v>2495</v>
      </c>
      <c r="I1497" s="134"/>
      <c r="L1497" s="35"/>
      <c r="M1497" s="64"/>
      <c r="N1497" s="36"/>
      <c r="O1497" s="36"/>
      <c r="P1497" s="36"/>
      <c r="Q1497" s="36"/>
      <c r="R1497" s="36"/>
      <c r="S1497" s="36"/>
      <c r="T1497" s="65"/>
      <c r="AT1497" s="18" t="s">
        <v>165</v>
      </c>
      <c r="AU1497" s="18" t="s">
        <v>174</v>
      </c>
    </row>
    <row r="1498" spans="2:65" s="1" customFormat="1" ht="20.25" customHeight="1">
      <c r="B1498" s="160"/>
      <c r="C1498" s="161" t="s">
        <v>2497</v>
      </c>
      <c r="D1498" s="161" t="s">
        <v>158</v>
      </c>
      <c r="E1498" s="162" t="s">
        <v>2498</v>
      </c>
      <c r="F1498" s="163" t="s">
        <v>2499</v>
      </c>
      <c r="G1498" s="164" t="s">
        <v>177</v>
      </c>
      <c r="H1498" s="165">
        <v>120</v>
      </c>
      <c r="I1498" s="166"/>
      <c r="J1498" s="167">
        <f>ROUND(I1498*H1498,2)</f>
        <v>0</v>
      </c>
      <c r="K1498" s="163" t="s">
        <v>19</v>
      </c>
      <c r="L1498" s="35"/>
      <c r="M1498" s="168" t="s">
        <v>19</v>
      </c>
      <c r="N1498" s="169" t="s">
        <v>42</v>
      </c>
      <c r="O1498" s="36"/>
      <c r="P1498" s="170">
        <f>O1498*H1498</f>
        <v>0</v>
      </c>
      <c r="Q1498" s="170">
        <v>0</v>
      </c>
      <c r="R1498" s="170">
        <f>Q1498*H1498</f>
        <v>0</v>
      </c>
      <c r="S1498" s="170">
        <v>0</v>
      </c>
      <c r="T1498" s="171">
        <f>S1498*H1498</f>
        <v>0</v>
      </c>
      <c r="AR1498" s="18" t="s">
        <v>163</v>
      </c>
      <c r="AT1498" s="18" t="s">
        <v>158</v>
      </c>
      <c r="AU1498" s="18" t="s">
        <v>174</v>
      </c>
      <c r="AY1498" s="18" t="s">
        <v>156</v>
      </c>
      <c r="BE1498" s="172">
        <f>IF(N1498="základní",J1498,0)</f>
        <v>0</v>
      </c>
      <c r="BF1498" s="172">
        <f>IF(N1498="snížená",J1498,0)</f>
        <v>0</v>
      </c>
      <c r="BG1498" s="172">
        <f>IF(N1498="zákl. přenesená",J1498,0)</f>
        <v>0</v>
      </c>
      <c r="BH1498" s="172">
        <f>IF(N1498="sníž. přenesená",J1498,0)</f>
        <v>0</v>
      </c>
      <c r="BI1498" s="172">
        <f>IF(N1498="nulová",J1498,0)</f>
        <v>0</v>
      </c>
      <c r="BJ1498" s="18" t="s">
        <v>26</v>
      </c>
      <c r="BK1498" s="172">
        <f>ROUND(I1498*H1498,2)</f>
        <v>0</v>
      </c>
      <c r="BL1498" s="18" t="s">
        <v>163</v>
      </c>
      <c r="BM1498" s="18" t="s">
        <v>2500</v>
      </c>
    </row>
    <row r="1499" spans="2:47" s="1" customFormat="1" ht="12">
      <c r="B1499" s="35"/>
      <c r="D1499" s="176" t="s">
        <v>165</v>
      </c>
      <c r="F1499" s="196" t="s">
        <v>2499</v>
      </c>
      <c r="I1499" s="134"/>
      <c r="L1499" s="35"/>
      <c r="M1499" s="64"/>
      <c r="N1499" s="36"/>
      <c r="O1499" s="36"/>
      <c r="P1499" s="36"/>
      <c r="Q1499" s="36"/>
      <c r="R1499" s="36"/>
      <c r="S1499" s="36"/>
      <c r="T1499" s="65"/>
      <c r="AT1499" s="18" t="s">
        <v>165</v>
      </c>
      <c r="AU1499" s="18" t="s">
        <v>174</v>
      </c>
    </row>
    <row r="1500" spans="2:65" s="1" customFormat="1" ht="20.25" customHeight="1">
      <c r="B1500" s="160"/>
      <c r="C1500" s="161" t="s">
        <v>2501</v>
      </c>
      <c r="D1500" s="161" t="s">
        <v>158</v>
      </c>
      <c r="E1500" s="162" t="s">
        <v>2502</v>
      </c>
      <c r="F1500" s="163" t="s">
        <v>2503</v>
      </c>
      <c r="G1500" s="164" t="s">
        <v>177</v>
      </c>
      <c r="H1500" s="165">
        <v>120</v>
      </c>
      <c r="I1500" s="166"/>
      <c r="J1500" s="167">
        <f>ROUND(I1500*H1500,2)</f>
        <v>0</v>
      </c>
      <c r="K1500" s="163" t="s">
        <v>19</v>
      </c>
      <c r="L1500" s="35"/>
      <c r="M1500" s="168" t="s">
        <v>19</v>
      </c>
      <c r="N1500" s="169" t="s">
        <v>42</v>
      </c>
      <c r="O1500" s="36"/>
      <c r="P1500" s="170">
        <f>O1500*H1500</f>
        <v>0</v>
      </c>
      <c r="Q1500" s="170">
        <v>0</v>
      </c>
      <c r="R1500" s="170">
        <f>Q1500*H1500</f>
        <v>0</v>
      </c>
      <c r="S1500" s="170">
        <v>0</v>
      </c>
      <c r="T1500" s="171">
        <f>S1500*H1500</f>
        <v>0</v>
      </c>
      <c r="AR1500" s="18" t="s">
        <v>163</v>
      </c>
      <c r="AT1500" s="18" t="s">
        <v>158</v>
      </c>
      <c r="AU1500" s="18" t="s">
        <v>174</v>
      </c>
      <c r="AY1500" s="18" t="s">
        <v>156</v>
      </c>
      <c r="BE1500" s="172">
        <f>IF(N1500="základní",J1500,0)</f>
        <v>0</v>
      </c>
      <c r="BF1500" s="172">
        <f>IF(N1500="snížená",J1500,0)</f>
        <v>0</v>
      </c>
      <c r="BG1500" s="172">
        <f>IF(N1500="zákl. přenesená",J1500,0)</f>
        <v>0</v>
      </c>
      <c r="BH1500" s="172">
        <f>IF(N1500="sníž. přenesená",J1500,0)</f>
        <v>0</v>
      </c>
      <c r="BI1500" s="172">
        <f>IF(N1500="nulová",J1500,0)</f>
        <v>0</v>
      </c>
      <c r="BJ1500" s="18" t="s">
        <v>26</v>
      </c>
      <c r="BK1500" s="172">
        <f>ROUND(I1500*H1500,2)</f>
        <v>0</v>
      </c>
      <c r="BL1500" s="18" t="s">
        <v>163</v>
      </c>
      <c r="BM1500" s="18" t="s">
        <v>2504</v>
      </c>
    </row>
    <row r="1501" spans="2:47" s="1" customFormat="1" ht="12">
      <c r="B1501" s="35"/>
      <c r="D1501" s="176" t="s">
        <v>165</v>
      </c>
      <c r="F1501" s="196" t="s">
        <v>2503</v>
      </c>
      <c r="I1501" s="134"/>
      <c r="L1501" s="35"/>
      <c r="M1501" s="64"/>
      <c r="N1501" s="36"/>
      <c r="O1501" s="36"/>
      <c r="P1501" s="36"/>
      <c r="Q1501" s="36"/>
      <c r="R1501" s="36"/>
      <c r="S1501" s="36"/>
      <c r="T1501" s="65"/>
      <c r="AT1501" s="18" t="s">
        <v>165</v>
      </c>
      <c r="AU1501" s="18" t="s">
        <v>174</v>
      </c>
    </row>
    <row r="1502" spans="2:65" s="1" customFormat="1" ht="20.25" customHeight="1">
      <c r="B1502" s="160"/>
      <c r="C1502" s="161" t="s">
        <v>2505</v>
      </c>
      <c r="D1502" s="161" t="s">
        <v>158</v>
      </c>
      <c r="E1502" s="162" t="s">
        <v>2506</v>
      </c>
      <c r="F1502" s="163" t="s">
        <v>2507</v>
      </c>
      <c r="G1502" s="164" t="s">
        <v>307</v>
      </c>
      <c r="H1502" s="165">
        <v>12</v>
      </c>
      <c r="I1502" s="166"/>
      <c r="J1502" s="167">
        <f>ROUND(I1502*H1502,2)</f>
        <v>0</v>
      </c>
      <c r="K1502" s="163" t="s">
        <v>19</v>
      </c>
      <c r="L1502" s="35"/>
      <c r="M1502" s="168" t="s">
        <v>19</v>
      </c>
      <c r="N1502" s="169" t="s">
        <v>42</v>
      </c>
      <c r="O1502" s="36"/>
      <c r="P1502" s="170">
        <f>O1502*H1502</f>
        <v>0</v>
      </c>
      <c r="Q1502" s="170">
        <v>0</v>
      </c>
      <c r="R1502" s="170">
        <f>Q1502*H1502</f>
        <v>0</v>
      </c>
      <c r="S1502" s="170">
        <v>0</v>
      </c>
      <c r="T1502" s="171">
        <f>S1502*H1502</f>
        <v>0</v>
      </c>
      <c r="AR1502" s="18" t="s">
        <v>163</v>
      </c>
      <c r="AT1502" s="18" t="s">
        <v>158</v>
      </c>
      <c r="AU1502" s="18" t="s">
        <v>174</v>
      </c>
      <c r="AY1502" s="18" t="s">
        <v>156</v>
      </c>
      <c r="BE1502" s="172">
        <f>IF(N1502="základní",J1502,0)</f>
        <v>0</v>
      </c>
      <c r="BF1502" s="172">
        <f>IF(N1502="snížená",J1502,0)</f>
        <v>0</v>
      </c>
      <c r="BG1502" s="172">
        <f>IF(N1502="zákl. přenesená",J1502,0)</f>
        <v>0</v>
      </c>
      <c r="BH1502" s="172">
        <f>IF(N1502="sníž. přenesená",J1502,0)</f>
        <v>0</v>
      </c>
      <c r="BI1502" s="172">
        <f>IF(N1502="nulová",J1502,0)</f>
        <v>0</v>
      </c>
      <c r="BJ1502" s="18" t="s">
        <v>26</v>
      </c>
      <c r="BK1502" s="172">
        <f>ROUND(I1502*H1502,2)</f>
        <v>0</v>
      </c>
      <c r="BL1502" s="18" t="s">
        <v>163</v>
      </c>
      <c r="BM1502" s="18" t="s">
        <v>2508</v>
      </c>
    </row>
    <row r="1503" spans="2:47" s="1" customFormat="1" ht="12">
      <c r="B1503" s="35"/>
      <c r="D1503" s="176" t="s">
        <v>165</v>
      </c>
      <c r="F1503" s="196" t="s">
        <v>2507</v>
      </c>
      <c r="I1503" s="134"/>
      <c r="L1503" s="35"/>
      <c r="M1503" s="64"/>
      <c r="N1503" s="36"/>
      <c r="O1503" s="36"/>
      <c r="P1503" s="36"/>
      <c r="Q1503" s="36"/>
      <c r="R1503" s="36"/>
      <c r="S1503" s="36"/>
      <c r="T1503" s="65"/>
      <c r="AT1503" s="18" t="s">
        <v>165</v>
      </c>
      <c r="AU1503" s="18" t="s">
        <v>174</v>
      </c>
    </row>
    <row r="1504" spans="2:65" s="1" customFormat="1" ht="20.25" customHeight="1">
      <c r="B1504" s="160"/>
      <c r="C1504" s="161" t="s">
        <v>2509</v>
      </c>
      <c r="D1504" s="161" t="s">
        <v>158</v>
      </c>
      <c r="E1504" s="162" t="s">
        <v>2510</v>
      </c>
      <c r="F1504" s="163" t="s">
        <v>2511</v>
      </c>
      <c r="G1504" s="164" t="s">
        <v>307</v>
      </c>
      <c r="H1504" s="165">
        <v>24</v>
      </c>
      <c r="I1504" s="166"/>
      <c r="J1504" s="167">
        <f>ROUND(I1504*H1504,2)</f>
        <v>0</v>
      </c>
      <c r="K1504" s="163" t="s">
        <v>19</v>
      </c>
      <c r="L1504" s="35"/>
      <c r="M1504" s="168" t="s">
        <v>19</v>
      </c>
      <c r="N1504" s="169" t="s">
        <v>42</v>
      </c>
      <c r="O1504" s="36"/>
      <c r="P1504" s="170">
        <f>O1504*H1504</f>
        <v>0</v>
      </c>
      <c r="Q1504" s="170">
        <v>0</v>
      </c>
      <c r="R1504" s="170">
        <f>Q1504*H1504</f>
        <v>0</v>
      </c>
      <c r="S1504" s="170">
        <v>0</v>
      </c>
      <c r="T1504" s="171">
        <f>S1504*H1504</f>
        <v>0</v>
      </c>
      <c r="AR1504" s="18" t="s">
        <v>163</v>
      </c>
      <c r="AT1504" s="18" t="s">
        <v>158</v>
      </c>
      <c r="AU1504" s="18" t="s">
        <v>174</v>
      </c>
      <c r="AY1504" s="18" t="s">
        <v>156</v>
      </c>
      <c r="BE1504" s="172">
        <f>IF(N1504="základní",J1504,0)</f>
        <v>0</v>
      </c>
      <c r="BF1504" s="172">
        <f>IF(N1504="snížená",J1504,0)</f>
        <v>0</v>
      </c>
      <c r="BG1504" s="172">
        <f>IF(N1504="zákl. přenesená",J1504,0)</f>
        <v>0</v>
      </c>
      <c r="BH1504" s="172">
        <f>IF(N1504="sníž. přenesená",J1504,0)</f>
        <v>0</v>
      </c>
      <c r="BI1504" s="172">
        <f>IF(N1504="nulová",J1504,0)</f>
        <v>0</v>
      </c>
      <c r="BJ1504" s="18" t="s">
        <v>26</v>
      </c>
      <c r="BK1504" s="172">
        <f>ROUND(I1504*H1504,2)</f>
        <v>0</v>
      </c>
      <c r="BL1504" s="18" t="s">
        <v>163</v>
      </c>
      <c r="BM1504" s="18" t="s">
        <v>2512</v>
      </c>
    </row>
    <row r="1505" spans="2:47" s="1" customFormat="1" ht="12">
      <c r="B1505" s="35"/>
      <c r="D1505" s="176" t="s">
        <v>165</v>
      </c>
      <c r="F1505" s="196" t="s">
        <v>2511</v>
      </c>
      <c r="I1505" s="134"/>
      <c r="L1505" s="35"/>
      <c r="M1505" s="64"/>
      <c r="N1505" s="36"/>
      <c r="O1505" s="36"/>
      <c r="P1505" s="36"/>
      <c r="Q1505" s="36"/>
      <c r="R1505" s="36"/>
      <c r="S1505" s="36"/>
      <c r="T1505" s="65"/>
      <c r="AT1505" s="18" t="s">
        <v>165</v>
      </c>
      <c r="AU1505" s="18" t="s">
        <v>174</v>
      </c>
    </row>
    <row r="1506" spans="2:65" s="1" customFormat="1" ht="20.25" customHeight="1">
      <c r="B1506" s="160"/>
      <c r="C1506" s="161" t="s">
        <v>2513</v>
      </c>
      <c r="D1506" s="161" t="s">
        <v>158</v>
      </c>
      <c r="E1506" s="162" t="s">
        <v>2514</v>
      </c>
      <c r="F1506" s="163" t="s">
        <v>2515</v>
      </c>
      <c r="G1506" s="164" t="s">
        <v>307</v>
      </c>
      <c r="H1506" s="165">
        <v>24</v>
      </c>
      <c r="I1506" s="166"/>
      <c r="J1506" s="167">
        <f>ROUND(I1506*H1506,2)</f>
        <v>0</v>
      </c>
      <c r="K1506" s="163" t="s">
        <v>19</v>
      </c>
      <c r="L1506" s="35"/>
      <c r="M1506" s="168" t="s">
        <v>19</v>
      </c>
      <c r="N1506" s="169" t="s">
        <v>42</v>
      </c>
      <c r="O1506" s="36"/>
      <c r="P1506" s="170">
        <f>O1506*H1506</f>
        <v>0</v>
      </c>
      <c r="Q1506" s="170">
        <v>0</v>
      </c>
      <c r="R1506" s="170">
        <f>Q1506*H1506</f>
        <v>0</v>
      </c>
      <c r="S1506" s="170">
        <v>0</v>
      </c>
      <c r="T1506" s="171">
        <f>S1506*H1506</f>
        <v>0</v>
      </c>
      <c r="AR1506" s="18" t="s">
        <v>163</v>
      </c>
      <c r="AT1506" s="18" t="s">
        <v>158</v>
      </c>
      <c r="AU1506" s="18" t="s">
        <v>174</v>
      </c>
      <c r="AY1506" s="18" t="s">
        <v>156</v>
      </c>
      <c r="BE1506" s="172">
        <f>IF(N1506="základní",J1506,0)</f>
        <v>0</v>
      </c>
      <c r="BF1506" s="172">
        <f>IF(N1506="snížená",J1506,0)</f>
        <v>0</v>
      </c>
      <c r="BG1506" s="172">
        <f>IF(N1506="zákl. přenesená",J1506,0)</f>
        <v>0</v>
      </c>
      <c r="BH1506" s="172">
        <f>IF(N1506="sníž. přenesená",J1506,0)</f>
        <v>0</v>
      </c>
      <c r="BI1506" s="172">
        <f>IF(N1506="nulová",J1506,0)</f>
        <v>0</v>
      </c>
      <c r="BJ1506" s="18" t="s">
        <v>26</v>
      </c>
      <c r="BK1506" s="172">
        <f>ROUND(I1506*H1506,2)</f>
        <v>0</v>
      </c>
      <c r="BL1506" s="18" t="s">
        <v>163</v>
      </c>
      <c r="BM1506" s="18" t="s">
        <v>2516</v>
      </c>
    </row>
    <row r="1507" spans="2:47" s="1" customFormat="1" ht="12">
      <c r="B1507" s="35"/>
      <c r="D1507" s="176" t="s">
        <v>165</v>
      </c>
      <c r="F1507" s="196" t="s">
        <v>2515</v>
      </c>
      <c r="I1507" s="134"/>
      <c r="L1507" s="35"/>
      <c r="M1507" s="64"/>
      <c r="N1507" s="36"/>
      <c r="O1507" s="36"/>
      <c r="P1507" s="36"/>
      <c r="Q1507" s="36"/>
      <c r="R1507" s="36"/>
      <c r="S1507" s="36"/>
      <c r="T1507" s="65"/>
      <c r="AT1507" s="18" t="s">
        <v>165</v>
      </c>
      <c r="AU1507" s="18" t="s">
        <v>174</v>
      </c>
    </row>
    <row r="1508" spans="2:65" s="1" customFormat="1" ht="20.25" customHeight="1">
      <c r="B1508" s="160"/>
      <c r="C1508" s="161" t="s">
        <v>2517</v>
      </c>
      <c r="D1508" s="161" t="s">
        <v>158</v>
      </c>
      <c r="E1508" s="162" t="s">
        <v>2518</v>
      </c>
      <c r="F1508" s="163" t="s">
        <v>2519</v>
      </c>
      <c r="G1508" s="164" t="s">
        <v>307</v>
      </c>
      <c r="H1508" s="165">
        <v>12</v>
      </c>
      <c r="I1508" s="166"/>
      <c r="J1508" s="167">
        <f>ROUND(I1508*H1508,2)</f>
        <v>0</v>
      </c>
      <c r="K1508" s="163" t="s">
        <v>19</v>
      </c>
      <c r="L1508" s="35"/>
      <c r="M1508" s="168" t="s">
        <v>19</v>
      </c>
      <c r="N1508" s="169" t="s">
        <v>42</v>
      </c>
      <c r="O1508" s="36"/>
      <c r="P1508" s="170">
        <f>O1508*H1508</f>
        <v>0</v>
      </c>
      <c r="Q1508" s="170">
        <v>0</v>
      </c>
      <c r="R1508" s="170">
        <f>Q1508*H1508</f>
        <v>0</v>
      </c>
      <c r="S1508" s="170">
        <v>0</v>
      </c>
      <c r="T1508" s="171">
        <f>S1508*H1508</f>
        <v>0</v>
      </c>
      <c r="AR1508" s="18" t="s">
        <v>163</v>
      </c>
      <c r="AT1508" s="18" t="s">
        <v>158</v>
      </c>
      <c r="AU1508" s="18" t="s">
        <v>174</v>
      </c>
      <c r="AY1508" s="18" t="s">
        <v>156</v>
      </c>
      <c r="BE1508" s="172">
        <f>IF(N1508="základní",J1508,0)</f>
        <v>0</v>
      </c>
      <c r="BF1508" s="172">
        <f>IF(N1508="snížená",J1508,0)</f>
        <v>0</v>
      </c>
      <c r="BG1508" s="172">
        <f>IF(N1508="zákl. přenesená",J1508,0)</f>
        <v>0</v>
      </c>
      <c r="BH1508" s="172">
        <f>IF(N1508="sníž. přenesená",J1508,0)</f>
        <v>0</v>
      </c>
      <c r="BI1508" s="172">
        <f>IF(N1508="nulová",J1508,0)</f>
        <v>0</v>
      </c>
      <c r="BJ1508" s="18" t="s">
        <v>26</v>
      </c>
      <c r="BK1508" s="172">
        <f>ROUND(I1508*H1508,2)</f>
        <v>0</v>
      </c>
      <c r="BL1508" s="18" t="s">
        <v>163</v>
      </c>
      <c r="BM1508" s="18" t="s">
        <v>2520</v>
      </c>
    </row>
    <row r="1509" spans="2:47" s="1" customFormat="1" ht="12">
      <c r="B1509" s="35"/>
      <c r="D1509" s="176" t="s">
        <v>165</v>
      </c>
      <c r="F1509" s="196" t="s">
        <v>2519</v>
      </c>
      <c r="I1509" s="134"/>
      <c r="L1509" s="35"/>
      <c r="M1509" s="64"/>
      <c r="N1509" s="36"/>
      <c r="O1509" s="36"/>
      <c r="P1509" s="36"/>
      <c r="Q1509" s="36"/>
      <c r="R1509" s="36"/>
      <c r="S1509" s="36"/>
      <c r="T1509" s="65"/>
      <c r="AT1509" s="18" t="s">
        <v>165</v>
      </c>
      <c r="AU1509" s="18" t="s">
        <v>174</v>
      </c>
    </row>
    <row r="1510" spans="2:65" s="1" customFormat="1" ht="20.25" customHeight="1">
      <c r="B1510" s="160"/>
      <c r="C1510" s="161" t="s">
        <v>2521</v>
      </c>
      <c r="D1510" s="161" t="s">
        <v>158</v>
      </c>
      <c r="E1510" s="162" t="s">
        <v>2522</v>
      </c>
      <c r="F1510" s="163" t="s">
        <v>2523</v>
      </c>
      <c r="G1510" s="164" t="s">
        <v>307</v>
      </c>
      <c r="H1510" s="165">
        <v>12</v>
      </c>
      <c r="I1510" s="166"/>
      <c r="J1510" s="167">
        <f>ROUND(I1510*H1510,2)</f>
        <v>0</v>
      </c>
      <c r="K1510" s="163" t="s">
        <v>19</v>
      </c>
      <c r="L1510" s="35"/>
      <c r="M1510" s="168" t="s">
        <v>19</v>
      </c>
      <c r="N1510" s="169" t="s">
        <v>42</v>
      </c>
      <c r="O1510" s="36"/>
      <c r="P1510" s="170">
        <f>O1510*H1510</f>
        <v>0</v>
      </c>
      <c r="Q1510" s="170">
        <v>0</v>
      </c>
      <c r="R1510" s="170">
        <f>Q1510*H1510</f>
        <v>0</v>
      </c>
      <c r="S1510" s="170">
        <v>0</v>
      </c>
      <c r="T1510" s="171">
        <f>S1510*H1510</f>
        <v>0</v>
      </c>
      <c r="AR1510" s="18" t="s">
        <v>163</v>
      </c>
      <c r="AT1510" s="18" t="s">
        <v>158</v>
      </c>
      <c r="AU1510" s="18" t="s">
        <v>174</v>
      </c>
      <c r="AY1510" s="18" t="s">
        <v>156</v>
      </c>
      <c r="BE1510" s="172">
        <f>IF(N1510="základní",J1510,0)</f>
        <v>0</v>
      </c>
      <c r="BF1510" s="172">
        <f>IF(N1510="snížená",J1510,0)</f>
        <v>0</v>
      </c>
      <c r="BG1510" s="172">
        <f>IF(N1510="zákl. přenesená",J1510,0)</f>
        <v>0</v>
      </c>
      <c r="BH1510" s="172">
        <f>IF(N1510="sníž. přenesená",J1510,0)</f>
        <v>0</v>
      </c>
      <c r="BI1510" s="172">
        <f>IF(N1510="nulová",J1510,0)</f>
        <v>0</v>
      </c>
      <c r="BJ1510" s="18" t="s">
        <v>26</v>
      </c>
      <c r="BK1510" s="172">
        <f>ROUND(I1510*H1510,2)</f>
        <v>0</v>
      </c>
      <c r="BL1510" s="18" t="s">
        <v>163</v>
      </c>
      <c r="BM1510" s="18" t="s">
        <v>2524</v>
      </c>
    </row>
    <row r="1511" spans="2:47" s="1" customFormat="1" ht="12">
      <c r="B1511" s="35"/>
      <c r="D1511" s="176" t="s">
        <v>165</v>
      </c>
      <c r="F1511" s="196" t="s">
        <v>2523</v>
      </c>
      <c r="I1511" s="134"/>
      <c r="L1511" s="35"/>
      <c r="M1511" s="64"/>
      <c r="N1511" s="36"/>
      <c r="O1511" s="36"/>
      <c r="P1511" s="36"/>
      <c r="Q1511" s="36"/>
      <c r="R1511" s="36"/>
      <c r="S1511" s="36"/>
      <c r="T1511" s="65"/>
      <c r="AT1511" s="18" t="s">
        <v>165</v>
      </c>
      <c r="AU1511" s="18" t="s">
        <v>174</v>
      </c>
    </row>
    <row r="1512" spans="2:65" s="1" customFormat="1" ht="20.25" customHeight="1">
      <c r="B1512" s="160"/>
      <c r="C1512" s="161" t="s">
        <v>2525</v>
      </c>
      <c r="D1512" s="161" t="s">
        <v>158</v>
      </c>
      <c r="E1512" s="162" t="s">
        <v>2526</v>
      </c>
      <c r="F1512" s="163" t="s">
        <v>2527</v>
      </c>
      <c r="G1512" s="164" t="s">
        <v>307</v>
      </c>
      <c r="H1512" s="165">
        <v>1</v>
      </c>
      <c r="I1512" s="166"/>
      <c r="J1512" s="167">
        <f>ROUND(I1512*H1512,2)</f>
        <v>0</v>
      </c>
      <c r="K1512" s="163" t="s">
        <v>19</v>
      </c>
      <c r="L1512" s="35"/>
      <c r="M1512" s="168" t="s">
        <v>19</v>
      </c>
      <c r="N1512" s="169" t="s">
        <v>42</v>
      </c>
      <c r="O1512" s="36"/>
      <c r="P1512" s="170">
        <f>O1512*H1512</f>
        <v>0</v>
      </c>
      <c r="Q1512" s="170">
        <v>0</v>
      </c>
      <c r="R1512" s="170">
        <f>Q1512*H1512</f>
        <v>0</v>
      </c>
      <c r="S1512" s="170">
        <v>0</v>
      </c>
      <c r="T1512" s="171">
        <f>S1512*H1512</f>
        <v>0</v>
      </c>
      <c r="AR1512" s="18" t="s">
        <v>163</v>
      </c>
      <c r="AT1512" s="18" t="s">
        <v>158</v>
      </c>
      <c r="AU1512" s="18" t="s">
        <v>174</v>
      </c>
      <c r="AY1512" s="18" t="s">
        <v>156</v>
      </c>
      <c r="BE1512" s="172">
        <f>IF(N1512="základní",J1512,0)</f>
        <v>0</v>
      </c>
      <c r="BF1512" s="172">
        <f>IF(N1512="snížená",J1512,0)</f>
        <v>0</v>
      </c>
      <c r="BG1512" s="172">
        <f>IF(N1512="zákl. přenesená",J1512,0)</f>
        <v>0</v>
      </c>
      <c r="BH1512" s="172">
        <f>IF(N1512="sníž. přenesená",J1512,0)</f>
        <v>0</v>
      </c>
      <c r="BI1512" s="172">
        <f>IF(N1512="nulová",J1512,0)</f>
        <v>0</v>
      </c>
      <c r="BJ1512" s="18" t="s">
        <v>26</v>
      </c>
      <c r="BK1512" s="172">
        <f>ROUND(I1512*H1512,2)</f>
        <v>0</v>
      </c>
      <c r="BL1512" s="18" t="s">
        <v>163</v>
      </c>
      <c r="BM1512" s="18" t="s">
        <v>2528</v>
      </c>
    </row>
    <row r="1513" spans="2:47" s="1" customFormat="1" ht="12">
      <c r="B1513" s="35"/>
      <c r="D1513" s="176" t="s">
        <v>165</v>
      </c>
      <c r="F1513" s="196" t="s">
        <v>2527</v>
      </c>
      <c r="I1513" s="134"/>
      <c r="L1513" s="35"/>
      <c r="M1513" s="64"/>
      <c r="N1513" s="36"/>
      <c r="O1513" s="36"/>
      <c r="P1513" s="36"/>
      <c r="Q1513" s="36"/>
      <c r="R1513" s="36"/>
      <c r="S1513" s="36"/>
      <c r="T1513" s="65"/>
      <c r="AT1513" s="18" t="s">
        <v>165</v>
      </c>
      <c r="AU1513" s="18" t="s">
        <v>174</v>
      </c>
    </row>
    <row r="1514" spans="2:65" s="1" customFormat="1" ht="20.25" customHeight="1">
      <c r="B1514" s="160"/>
      <c r="C1514" s="161" t="s">
        <v>2529</v>
      </c>
      <c r="D1514" s="161" t="s">
        <v>158</v>
      </c>
      <c r="E1514" s="162" t="s">
        <v>2530</v>
      </c>
      <c r="F1514" s="163" t="s">
        <v>2441</v>
      </c>
      <c r="G1514" s="164" t="s">
        <v>307</v>
      </c>
      <c r="H1514" s="165">
        <v>1</v>
      </c>
      <c r="I1514" s="166"/>
      <c r="J1514" s="167">
        <f>ROUND(I1514*H1514,2)</f>
        <v>0</v>
      </c>
      <c r="K1514" s="163" t="s">
        <v>19</v>
      </c>
      <c r="L1514" s="35"/>
      <c r="M1514" s="168" t="s">
        <v>19</v>
      </c>
      <c r="N1514" s="169" t="s">
        <v>42</v>
      </c>
      <c r="O1514" s="36"/>
      <c r="P1514" s="170">
        <f>O1514*H1514</f>
        <v>0</v>
      </c>
      <c r="Q1514" s="170">
        <v>0</v>
      </c>
      <c r="R1514" s="170">
        <f>Q1514*H1514</f>
        <v>0</v>
      </c>
      <c r="S1514" s="170">
        <v>0</v>
      </c>
      <c r="T1514" s="171">
        <f>S1514*H1514</f>
        <v>0</v>
      </c>
      <c r="AR1514" s="18" t="s">
        <v>163</v>
      </c>
      <c r="AT1514" s="18" t="s">
        <v>158</v>
      </c>
      <c r="AU1514" s="18" t="s">
        <v>174</v>
      </c>
      <c r="AY1514" s="18" t="s">
        <v>156</v>
      </c>
      <c r="BE1514" s="172">
        <f>IF(N1514="základní",J1514,0)</f>
        <v>0</v>
      </c>
      <c r="BF1514" s="172">
        <f>IF(N1514="snížená",J1514,0)</f>
        <v>0</v>
      </c>
      <c r="BG1514" s="172">
        <f>IF(N1514="zákl. přenesená",J1514,0)</f>
        <v>0</v>
      </c>
      <c r="BH1514" s="172">
        <f>IF(N1514="sníž. přenesená",J1514,0)</f>
        <v>0</v>
      </c>
      <c r="BI1514" s="172">
        <f>IF(N1514="nulová",J1514,0)</f>
        <v>0</v>
      </c>
      <c r="BJ1514" s="18" t="s">
        <v>26</v>
      </c>
      <c r="BK1514" s="172">
        <f>ROUND(I1514*H1514,2)</f>
        <v>0</v>
      </c>
      <c r="BL1514" s="18" t="s">
        <v>163</v>
      </c>
      <c r="BM1514" s="18" t="s">
        <v>2531</v>
      </c>
    </row>
    <row r="1515" spans="2:47" s="1" customFormat="1" ht="12">
      <c r="B1515" s="35"/>
      <c r="D1515" s="176" t="s">
        <v>165</v>
      </c>
      <c r="F1515" s="196" t="s">
        <v>2441</v>
      </c>
      <c r="I1515" s="134"/>
      <c r="L1515" s="35"/>
      <c r="M1515" s="64"/>
      <c r="N1515" s="36"/>
      <c r="O1515" s="36"/>
      <c r="P1515" s="36"/>
      <c r="Q1515" s="36"/>
      <c r="R1515" s="36"/>
      <c r="S1515" s="36"/>
      <c r="T1515" s="65"/>
      <c r="AT1515" s="18" t="s">
        <v>165</v>
      </c>
      <c r="AU1515" s="18" t="s">
        <v>174</v>
      </c>
    </row>
    <row r="1516" spans="2:65" s="1" customFormat="1" ht="20.25" customHeight="1">
      <c r="B1516" s="160"/>
      <c r="C1516" s="161" t="s">
        <v>2532</v>
      </c>
      <c r="D1516" s="161" t="s">
        <v>158</v>
      </c>
      <c r="E1516" s="162" t="s">
        <v>2533</v>
      </c>
      <c r="F1516" s="163" t="s">
        <v>2534</v>
      </c>
      <c r="G1516" s="164" t="s">
        <v>307</v>
      </c>
      <c r="H1516" s="165">
        <v>1</v>
      </c>
      <c r="I1516" s="166"/>
      <c r="J1516" s="167">
        <f>ROUND(I1516*H1516,2)</f>
        <v>0</v>
      </c>
      <c r="K1516" s="163" t="s">
        <v>19</v>
      </c>
      <c r="L1516" s="35"/>
      <c r="M1516" s="168" t="s">
        <v>19</v>
      </c>
      <c r="N1516" s="169" t="s">
        <v>42</v>
      </c>
      <c r="O1516" s="36"/>
      <c r="P1516" s="170">
        <f>O1516*H1516</f>
        <v>0</v>
      </c>
      <c r="Q1516" s="170">
        <v>0</v>
      </c>
      <c r="R1516" s="170">
        <f>Q1516*H1516</f>
        <v>0</v>
      </c>
      <c r="S1516" s="170">
        <v>0</v>
      </c>
      <c r="T1516" s="171">
        <f>S1516*H1516</f>
        <v>0</v>
      </c>
      <c r="AR1516" s="18" t="s">
        <v>163</v>
      </c>
      <c r="AT1516" s="18" t="s">
        <v>158</v>
      </c>
      <c r="AU1516" s="18" t="s">
        <v>174</v>
      </c>
      <c r="AY1516" s="18" t="s">
        <v>156</v>
      </c>
      <c r="BE1516" s="172">
        <f>IF(N1516="základní",J1516,0)</f>
        <v>0</v>
      </c>
      <c r="BF1516" s="172">
        <f>IF(N1516="snížená",J1516,0)</f>
        <v>0</v>
      </c>
      <c r="BG1516" s="172">
        <f>IF(N1516="zákl. přenesená",J1516,0)</f>
        <v>0</v>
      </c>
      <c r="BH1516" s="172">
        <f>IF(N1516="sníž. přenesená",J1516,0)</f>
        <v>0</v>
      </c>
      <c r="BI1516" s="172">
        <f>IF(N1516="nulová",J1516,0)</f>
        <v>0</v>
      </c>
      <c r="BJ1516" s="18" t="s">
        <v>26</v>
      </c>
      <c r="BK1516" s="172">
        <f>ROUND(I1516*H1516,2)</f>
        <v>0</v>
      </c>
      <c r="BL1516" s="18" t="s">
        <v>163</v>
      </c>
      <c r="BM1516" s="18" t="s">
        <v>2535</v>
      </c>
    </row>
    <row r="1517" spans="2:47" s="1" customFormat="1" ht="12">
      <c r="B1517" s="35"/>
      <c r="D1517" s="176" t="s">
        <v>165</v>
      </c>
      <c r="F1517" s="196" t="s">
        <v>2534</v>
      </c>
      <c r="I1517" s="134"/>
      <c r="L1517" s="35"/>
      <c r="M1517" s="64"/>
      <c r="N1517" s="36"/>
      <c r="O1517" s="36"/>
      <c r="P1517" s="36"/>
      <c r="Q1517" s="36"/>
      <c r="R1517" s="36"/>
      <c r="S1517" s="36"/>
      <c r="T1517" s="65"/>
      <c r="AT1517" s="18" t="s">
        <v>165</v>
      </c>
      <c r="AU1517" s="18" t="s">
        <v>174</v>
      </c>
    </row>
    <row r="1518" spans="2:65" s="1" customFormat="1" ht="20.25" customHeight="1">
      <c r="B1518" s="160"/>
      <c r="C1518" s="161" t="s">
        <v>2536</v>
      </c>
      <c r="D1518" s="161" t="s">
        <v>158</v>
      </c>
      <c r="E1518" s="162" t="s">
        <v>2537</v>
      </c>
      <c r="F1518" s="163" t="s">
        <v>2449</v>
      </c>
      <c r="G1518" s="164" t="s">
        <v>307</v>
      </c>
      <c r="H1518" s="165">
        <v>1</v>
      </c>
      <c r="I1518" s="166"/>
      <c r="J1518" s="167">
        <f>ROUND(I1518*H1518,2)</f>
        <v>0</v>
      </c>
      <c r="K1518" s="163" t="s">
        <v>19</v>
      </c>
      <c r="L1518" s="35"/>
      <c r="M1518" s="168" t="s">
        <v>19</v>
      </c>
      <c r="N1518" s="169" t="s">
        <v>42</v>
      </c>
      <c r="O1518" s="36"/>
      <c r="P1518" s="170">
        <f>O1518*H1518</f>
        <v>0</v>
      </c>
      <c r="Q1518" s="170">
        <v>0</v>
      </c>
      <c r="R1518" s="170">
        <f>Q1518*H1518</f>
        <v>0</v>
      </c>
      <c r="S1518" s="170">
        <v>0</v>
      </c>
      <c r="T1518" s="171">
        <f>S1518*H1518</f>
        <v>0</v>
      </c>
      <c r="AR1518" s="18" t="s">
        <v>163</v>
      </c>
      <c r="AT1518" s="18" t="s">
        <v>158</v>
      </c>
      <c r="AU1518" s="18" t="s">
        <v>174</v>
      </c>
      <c r="AY1518" s="18" t="s">
        <v>156</v>
      </c>
      <c r="BE1518" s="172">
        <f>IF(N1518="základní",J1518,0)</f>
        <v>0</v>
      </c>
      <c r="BF1518" s="172">
        <f>IF(N1518="snížená",J1518,0)</f>
        <v>0</v>
      </c>
      <c r="BG1518" s="172">
        <f>IF(N1518="zákl. přenesená",J1518,0)</f>
        <v>0</v>
      </c>
      <c r="BH1518" s="172">
        <f>IF(N1518="sníž. přenesená",J1518,0)</f>
        <v>0</v>
      </c>
      <c r="BI1518" s="172">
        <f>IF(N1518="nulová",J1518,0)</f>
        <v>0</v>
      </c>
      <c r="BJ1518" s="18" t="s">
        <v>26</v>
      </c>
      <c r="BK1518" s="172">
        <f>ROUND(I1518*H1518,2)</f>
        <v>0</v>
      </c>
      <c r="BL1518" s="18" t="s">
        <v>163</v>
      </c>
      <c r="BM1518" s="18" t="s">
        <v>2538</v>
      </c>
    </row>
    <row r="1519" spans="2:47" s="1" customFormat="1" ht="12">
      <c r="B1519" s="35"/>
      <c r="D1519" s="173" t="s">
        <v>165</v>
      </c>
      <c r="F1519" s="174" t="s">
        <v>2449</v>
      </c>
      <c r="I1519" s="134"/>
      <c r="L1519" s="35"/>
      <c r="M1519" s="64"/>
      <c r="N1519" s="36"/>
      <c r="O1519" s="36"/>
      <c r="P1519" s="36"/>
      <c r="Q1519" s="36"/>
      <c r="R1519" s="36"/>
      <c r="S1519" s="36"/>
      <c r="T1519" s="65"/>
      <c r="AT1519" s="18" t="s">
        <v>165</v>
      </c>
      <c r="AU1519" s="18" t="s">
        <v>174</v>
      </c>
    </row>
    <row r="1520" spans="2:63" s="10" customFormat="1" ht="21.75" customHeight="1">
      <c r="B1520" s="146"/>
      <c r="D1520" s="157" t="s">
        <v>70</v>
      </c>
      <c r="E1520" s="158" t="s">
        <v>2539</v>
      </c>
      <c r="F1520" s="158" t="s">
        <v>2540</v>
      </c>
      <c r="I1520" s="149"/>
      <c r="J1520" s="159">
        <f>BK1520</f>
        <v>0</v>
      </c>
      <c r="L1520" s="146"/>
      <c r="M1520" s="151"/>
      <c r="N1520" s="152"/>
      <c r="O1520" s="152"/>
      <c r="P1520" s="153">
        <f>SUM(P1521:P1552)</f>
        <v>0</v>
      </c>
      <c r="Q1520" s="152"/>
      <c r="R1520" s="153">
        <f>SUM(R1521:R1552)</f>
        <v>0</v>
      </c>
      <c r="S1520" s="152"/>
      <c r="T1520" s="154">
        <f>SUM(T1521:T1552)</f>
        <v>0</v>
      </c>
      <c r="AR1520" s="147" t="s">
        <v>174</v>
      </c>
      <c r="AT1520" s="155" t="s">
        <v>70</v>
      </c>
      <c r="AU1520" s="155" t="s">
        <v>77</v>
      </c>
      <c r="AY1520" s="147" t="s">
        <v>156</v>
      </c>
      <c r="BK1520" s="156">
        <f>SUM(BK1521:BK1552)</f>
        <v>0</v>
      </c>
    </row>
    <row r="1521" spans="2:65" s="1" customFormat="1" ht="28.5" customHeight="1">
      <c r="B1521" s="160"/>
      <c r="C1521" s="161" t="s">
        <v>2541</v>
      </c>
      <c r="D1521" s="161" t="s">
        <v>158</v>
      </c>
      <c r="E1521" s="162" t="s">
        <v>2542</v>
      </c>
      <c r="F1521" s="163" t="s">
        <v>2543</v>
      </c>
      <c r="G1521" s="164" t="s">
        <v>307</v>
      </c>
      <c r="H1521" s="165">
        <v>1</v>
      </c>
      <c r="I1521" s="166"/>
      <c r="J1521" s="167">
        <f>ROUND(I1521*H1521,2)</f>
        <v>0</v>
      </c>
      <c r="K1521" s="163" t="s">
        <v>19</v>
      </c>
      <c r="L1521" s="35"/>
      <c r="M1521" s="168" t="s">
        <v>19</v>
      </c>
      <c r="N1521" s="169" t="s">
        <v>42</v>
      </c>
      <c r="O1521" s="36"/>
      <c r="P1521" s="170">
        <f>O1521*H1521</f>
        <v>0</v>
      </c>
      <c r="Q1521" s="170">
        <v>0</v>
      </c>
      <c r="R1521" s="170">
        <f>Q1521*H1521</f>
        <v>0</v>
      </c>
      <c r="S1521" s="170">
        <v>0</v>
      </c>
      <c r="T1521" s="171">
        <f>S1521*H1521</f>
        <v>0</v>
      </c>
      <c r="AR1521" s="18" t="s">
        <v>163</v>
      </c>
      <c r="AT1521" s="18" t="s">
        <v>158</v>
      </c>
      <c r="AU1521" s="18" t="s">
        <v>174</v>
      </c>
      <c r="AY1521" s="18" t="s">
        <v>156</v>
      </c>
      <c r="BE1521" s="172">
        <f>IF(N1521="základní",J1521,0)</f>
        <v>0</v>
      </c>
      <c r="BF1521" s="172">
        <f>IF(N1521="snížená",J1521,0)</f>
        <v>0</v>
      </c>
      <c r="BG1521" s="172">
        <f>IF(N1521="zákl. přenesená",J1521,0)</f>
        <v>0</v>
      </c>
      <c r="BH1521" s="172">
        <f>IF(N1521="sníž. přenesená",J1521,0)</f>
        <v>0</v>
      </c>
      <c r="BI1521" s="172">
        <f>IF(N1521="nulová",J1521,0)</f>
        <v>0</v>
      </c>
      <c r="BJ1521" s="18" t="s">
        <v>26</v>
      </c>
      <c r="BK1521" s="172">
        <f>ROUND(I1521*H1521,2)</f>
        <v>0</v>
      </c>
      <c r="BL1521" s="18" t="s">
        <v>163</v>
      </c>
      <c r="BM1521" s="18" t="s">
        <v>2544</v>
      </c>
    </row>
    <row r="1522" spans="2:47" s="1" customFormat="1" ht="24">
      <c r="B1522" s="35"/>
      <c r="D1522" s="176" t="s">
        <v>165</v>
      </c>
      <c r="F1522" s="196" t="s">
        <v>2543</v>
      </c>
      <c r="I1522" s="134"/>
      <c r="L1522" s="35"/>
      <c r="M1522" s="64"/>
      <c r="N1522" s="36"/>
      <c r="O1522" s="36"/>
      <c r="P1522" s="36"/>
      <c r="Q1522" s="36"/>
      <c r="R1522" s="36"/>
      <c r="S1522" s="36"/>
      <c r="T1522" s="65"/>
      <c r="AT1522" s="18" t="s">
        <v>165</v>
      </c>
      <c r="AU1522" s="18" t="s">
        <v>174</v>
      </c>
    </row>
    <row r="1523" spans="2:65" s="1" customFormat="1" ht="20.25" customHeight="1">
      <c r="B1523" s="160"/>
      <c r="C1523" s="161" t="s">
        <v>2545</v>
      </c>
      <c r="D1523" s="161" t="s">
        <v>158</v>
      </c>
      <c r="E1523" s="162" t="s">
        <v>2546</v>
      </c>
      <c r="F1523" s="163" t="s">
        <v>2547</v>
      </c>
      <c r="G1523" s="164" t="s">
        <v>307</v>
      </c>
      <c r="H1523" s="165">
        <v>1</v>
      </c>
      <c r="I1523" s="166"/>
      <c r="J1523" s="167">
        <f>ROUND(I1523*H1523,2)</f>
        <v>0</v>
      </c>
      <c r="K1523" s="163" t="s">
        <v>19</v>
      </c>
      <c r="L1523" s="35"/>
      <c r="M1523" s="168" t="s">
        <v>19</v>
      </c>
      <c r="N1523" s="169" t="s">
        <v>42</v>
      </c>
      <c r="O1523" s="36"/>
      <c r="P1523" s="170">
        <f>O1523*H1523</f>
        <v>0</v>
      </c>
      <c r="Q1523" s="170">
        <v>0</v>
      </c>
      <c r="R1523" s="170">
        <f>Q1523*H1523</f>
        <v>0</v>
      </c>
      <c r="S1523" s="170">
        <v>0</v>
      </c>
      <c r="T1523" s="171">
        <f>S1523*H1523</f>
        <v>0</v>
      </c>
      <c r="AR1523" s="18" t="s">
        <v>163</v>
      </c>
      <c r="AT1523" s="18" t="s">
        <v>158</v>
      </c>
      <c r="AU1523" s="18" t="s">
        <v>174</v>
      </c>
      <c r="AY1523" s="18" t="s">
        <v>156</v>
      </c>
      <c r="BE1523" s="172">
        <f>IF(N1523="základní",J1523,0)</f>
        <v>0</v>
      </c>
      <c r="BF1523" s="172">
        <f>IF(N1523="snížená",J1523,0)</f>
        <v>0</v>
      </c>
      <c r="BG1523" s="172">
        <f>IF(N1523="zákl. přenesená",J1523,0)</f>
        <v>0</v>
      </c>
      <c r="BH1523" s="172">
        <f>IF(N1523="sníž. přenesená",J1523,0)</f>
        <v>0</v>
      </c>
      <c r="BI1523" s="172">
        <f>IF(N1523="nulová",J1523,0)</f>
        <v>0</v>
      </c>
      <c r="BJ1523" s="18" t="s">
        <v>26</v>
      </c>
      <c r="BK1523" s="172">
        <f>ROUND(I1523*H1523,2)</f>
        <v>0</v>
      </c>
      <c r="BL1523" s="18" t="s">
        <v>163</v>
      </c>
      <c r="BM1523" s="18" t="s">
        <v>2548</v>
      </c>
    </row>
    <row r="1524" spans="2:47" s="1" customFormat="1" ht="12">
      <c r="B1524" s="35"/>
      <c r="D1524" s="176" t="s">
        <v>165</v>
      </c>
      <c r="F1524" s="196" t="s">
        <v>2547</v>
      </c>
      <c r="I1524" s="134"/>
      <c r="L1524" s="35"/>
      <c r="M1524" s="64"/>
      <c r="N1524" s="36"/>
      <c r="O1524" s="36"/>
      <c r="P1524" s="36"/>
      <c r="Q1524" s="36"/>
      <c r="R1524" s="36"/>
      <c r="S1524" s="36"/>
      <c r="T1524" s="65"/>
      <c r="AT1524" s="18" t="s">
        <v>165</v>
      </c>
      <c r="AU1524" s="18" t="s">
        <v>174</v>
      </c>
    </row>
    <row r="1525" spans="2:65" s="1" customFormat="1" ht="20.25" customHeight="1">
      <c r="B1525" s="160"/>
      <c r="C1525" s="161" t="s">
        <v>2549</v>
      </c>
      <c r="D1525" s="161" t="s">
        <v>158</v>
      </c>
      <c r="E1525" s="162" t="s">
        <v>2550</v>
      </c>
      <c r="F1525" s="163" t="s">
        <v>2551</v>
      </c>
      <c r="G1525" s="164" t="s">
        <v>307</v>
      </c>
      <c r="H1525" s="165">
        <v>1</v>
      </c>
      <c r="I1525" s="166"/>
      <c r="J1525" s="167">
        <f>ROUND(I1525*H1525,2)</f>
        <v>0</v>
      </c>
      <c r="K1525" s="163" t="s">
        <v>19</v>
      </c>
      <c r="L1525" s="35"/>
      <c r="M1525" s="168" t="s">
        <v>19</v>
      </c>
      <c r="N1525" s="169" t="s">
        <v>42</v>
      </c>
      <c r="O1525" s="36"/>
      <c r="P1525" s="170">
        <f>O1525*H1525</f>
        <v>0</v>
      </c>
      <c r="Q1525" s="170">
        <v>0</v>
      </c>
      <c r="R1525" s="170">
        <f>Q1525*H1525</f>
        <v>0</v>
      </c>
      <c r="S1525" s="170">
        <v>0</v>
      </c>
      <c r="T1525" s="171">
        <f>S1525*H1525</f>
        <v>0</v>
      </c>
      <c r="AR1525" s="18" t="s">
        <v>163</v>
      </c>
      <c r="AT1525" s="18" t="s">
        <v>158</v>
      </c>
      <c r="AU1525" s="18" t="s">
        <v>174</v>
      </c>
      <c r="AY1525" s="18" t="s">
        <v>156</v>
      </c>
      <c r="BE1525" s="172">
        <f>IF(N1525="základní",J1525,0)</f>
        <v>0</v>
      </c>
      <c r="BF1525" s="172">
        <f>IF(N1525="snížená",J1525,0)</f>
        <v>0</v>
      </c>
      <c r="BG1525" s="172">
        <f>IF(N1525="zákl. přenesená",J1525,0)</f>
        <v>0</v>
      </c>
      <c r="BH1525" s="172">
        <f>IF(N1525="sníž. přenesená",J1525,0)</f>
        <v>0</v>
      </c>
      <c r="BI1525" s="172">
        <f>IF(N1525="nulová",J1525,0)</f>
        <v>0</v>
      </c>
      <c r="BJ1525" s="18" t="s">
        <v>26</v>
      </c>
      <c r="BK1525" s="172">
        <f>ROUND(I1525*H1525,2)</f>
        <v>0</v>
      </c>
      <c r="BL1525" s="18" t="s">
        <v>163</v>
      </c>
      <c r="BM1525" s="18" t="s">
        <v>2552</v>
      </c>
    </row>
    <row r="1526" spans="2:47" s="1" customFormat="1" ht="12">
      <c r="B1526" s="35"/>
      <c r="D1526" s="176" t="s">
        <v>165</v>
      </c>
      <c r="F1526" s="196" t="s">
        <v>2551</v>
      </c>
      <c r="I1526" s="134"/>
      <c r="L1526" s="35"/>
      <c r="M1526" s="64"/>
      <c r="N1526" s="36"/>
      <c r="O1526" s="36"/>
      <c r="P1526" s="36"/>
      <c r="Q1526" s="36"/>
      <c r="R1526" s="36"/>
      <c r="S1526" s="36"/>
      <c r="T1526" s="65"/>
      <c r="AT1526" s="18" t="s">
        <v>165</v>
      </c>
      <c r="AU1526" s="18" t="s">
        <v>174</v>
      </c>
    </row>
    <row r="1527" spans="2:65" s="1" customFormat="1" ht="20.25" customHeight="1">
      <c r="B1527" s="160"/>
      <c r="C1527" s="161" t="s">
        <v>2553</v>
      </c>
      <c r="D1527" s="161" t="s">
        <v>158</v>
      </c>
      <c r="E1527" s="162" t="s">
        <v>2554</v>
      </c>
      <c r="F1527" s="163" t="s">
        <v>2555</v>
      </c>
      <c r="G1527" s="164" t="s">
        <v>307</v>
      </c>
      <c r="H1527" s="165">
        <v>3</v>
      </c>
      <c r="I1527" s="166"/>
      <c r="J1527" s="167">
        <f>ROUND(I1527*H1527,2)</f>
        <v>0</v>
      </c>
      <c r="K1527" s="163" t="s">
        <v>19</v>
      </c>
      <c r="L1527" s="35"/>
      <c r="M1527" s="168" t="s">
        <v>19</v>
      </c>
      <c r="N1527" s="169" t="s">
        <v>42</v>
      </c>
      <c r="O1527" s="36"/>
      <c r="P1527" s="170">
        <f>O1527*H1527</f>
        <v>0</v>
      </c>
      <c r="Q1527" s="170">
        <v>0</v>
      </c>
      <c r="R1527" s="170">
        <f>Q1527*H1527</f>
        <v>0</v>
      </c>
      <c r="S1527" s="170">
        <v>0</v>
      </c>
      <c r="T1527" s="171">
        <f>S1527*H1527</f>
        <v>0</v>
      </c>
      <c r="AR1527" s="18" t="s">
        <v>163</v>
      </c>
      <c r="AT1527" s="18" t="s">
        <v>158</v>
      </c>
      <c r="AU1527" s="18" t="s">
        <v>174</v>
      </c>
      <c r="AY1527" s="18" t="s">
        <v>156</v>
      </c>
      <c r="BE1527" s="172">
        <f>IF(N1527="základní",J1527,0)</f>
        <v>0</v>
      </c>
      <c r="BF1527" s="172">
        <f>IF(N1527="snížená",J1527,0)</f>
        <v>0</v>
      </c>
      <c r="BG1527" s="172">
        <f>IF(N1527="zákl. přenesená",J1527,0)</f>
        <v>0</v>
      </c>
      <c r="BH1527" s="172">
        <f>IF(N1527="sníž. přenesená",J1527,0)</f>
        <v>0</v>
      </c>
      <c r="BI1527" s="172">
        <f>IF(N1527="nulová",J1527,0)</f>
        <v>0</v>
      </c>
      <c r="BJ1527" s="18" t="s">
        <v>26</v>
      </c>
      <c r="BK1527" s="172">
        <f>ROUND(I1527*H1527,2)</f>
        <v>0</v>
      </c>
      <c r="BL1527" s="18" t="s">
        <v>163</v>
      </c>
      <c r="BM1527" s="18" t="s">
        <v>2556</v>
      </c>
    </row>
    <row r="1528" spans="2:47" s="1" customFormat="1" ht="12">
      <c r="B1528" s="35"/>
      <c r="D1528" s="176" t="s">
        <v>165</v>
      </c>
      <c r="F1528" s="196" t="s">
        <v>2555</v>
      </c>
      <c r="I1528" s="134"/>
      <c r="L1528" s="35"/>
      <c r="M1528" s="64"/>
      <c r="N1528" s="36"/>
      <c r="O1528" s="36"/>
      <c r="P1528" s="36"/>
      <c r="Q1528" s="36"/>
      <c r="R1528" s="36"/>
      <c r="S1528" s="36"/>
      <c r="T1528" s="65"/>
      <c r="AT1528" s="18" t="s">
        <v>165</v>
      </c>
      <c r="AU1528" s="18" t="s">
        <v>174</v>
      </c>
    </row>
    <row r="1529" spans="2:65" s="1" customFormat="1" ht="20.25" customHeight="1">
      <c r="B1529" s="160"/>
      <c r="C1529" s="161" t="s">
        <v>2557</v>
      </c>
      <c r="D1529" s="161" t="s">
        <v>158</v>
      </c>
      <c r="E1529" s="162" t="s">
        <v>2558</v>
      </c>
      <c r="F1529" s="163" t="s">
        <v>2559</v>
      </c>
      <c r="G1529" s="164" t="s">
        <v>307</v>
      </c>
      <c r="H1529" s="165">
        <v>1</v>
      </c>
      <c r="I1529" s="166"/>
      <c r="J1529" s="167">
        <f>ROUND(I1529*H1529,2)</f>
        <v>0</v>
      </c>
      <c r="K1529" s="163" t="s">
        <v>19</v>
      </c>
      <c r="L1529" s="35"/>
      <c r="M1529" s="168" t="s">
        <v>19</v>
      </c>
      <c r="N1529" s="169" t="s">
        <v>42</v>
      </c>
      <c r="O1529" s="36"/>
      <c r="P1529" s="170">
        <f>O1529*H1529</f>
        <v>0</v>
      </c>
      <c r="Q1529" s="170">
        <v>0</v>
      </c>
      <c r="R1529" s="170">
        <f>Q1529*H1529</f>
        <v>0</v>
      </c>
      <c r="S1529" s="170">
        <v>0</v>
      </c>
      <c r="T1529" s="171">
        <f>S1529*H1529</f>
        <v>0</v>
      </c>
      <c r="AR1529" s="18" t="s">
        <v>163</v>
      </c>
      <c r="AT1529" s="18" t="s">
        <v>158</v>
      </c>
      <c r="AU1529" s="18" t="s">
        <v>174</v>
      </c>
      <c r="AY1529" s="18" t="s">
        <v>156</v>
      </c>
      <c r="BE1529" s="172">
        <f>IF(N1529="základní",J1529,0)</f>
        <v>0</v>
      </c>
      <c r="BF1529" s="172">
        <f>IF(N1529="snížená",J1529,0)</f>
        <v>0</v>
      </c>
      <c r="BG1529" s="172">
        <f>IF(N1529="zákl. přenesená",J1529,0)</f>
        <v>0</v>
      </c>
      <c r="BH1529" s="172">
        <f>IF(N1529="sníž. přenesená",J1529,0)</f>
        <v>0</v>
      </c>
      <c r="BI1529" s="172">
        <f>IF(N1529="nulová",J1529,0)</f>
        <v>0</v>
      </c>
      <c r="BJ1529" s="18" t="s">
        <v>26</v>
      </c>
      <c r="BK1529" s="172">
        <f>ROUND(I1529*H1529,2)</f>
        <v>0</v>
      </c>
      <c r="BL1529" s="18" t="s">
        <v>163</v>
      </c>
      <c r="BM1529" s="18" t="s">
        <v>2560</v>
      </c>
    </row>
    <row r="1530" spans="2:47" s="1" customFormat="1" ht="12">
      <c r="B1530" s="35"/>
      <c r="D1530" s="176" t="s">
        <v>165</v>
      </c>
      <c r="F1530" s="196" t="s">
        <v>2559</v>
      </c>
      <c r="I1530" s="134"/>
      <c r="L1530" s="35"/>
      <c r="M1530" s="64"/>
      <c r="N1530" s="36"/>
      <c r="O1530" s="36"/>
      <c r="P1530" s="36"/>
      <c r="Q1530" s="36"/>
      <c r="R1530" s="36"/>
      <c r="S1530" s="36"/>
      <c r="T1530" s="65"/>
      <c r="AT1530" s="18" t="s">
        <v>165</v>
      </c>
      <c r="AU1530" s="18" t="s">
        <v>174</v>
      </c>
    </row>
    <row r="1531" spans="2:65" s="1" customFormat="1" ht="20.25" customHeight="1">
      <c r="B1531" s="160"/>
      <c r="C1531" s="161" t="s">
        <v>2561</v>
      </c>
      <c r="D1531" s="161" t="s">
        <v>158</v>
      </c>
      <c r="E1531" s="162" t="s">
        <v>2562</v>
      </c>
      <c r="F1531" s="163" t="s">
        <v>2563</v>
      </c>
      <c r="G1531" s="164" t="s">
        <v>307</v>
      </c>
      <c r="H1531" s="165">
        <v>1</v>
      </c>
      <c r="I1531" s="166"/>
      <c r="J1531" s="167">
        <f>ROUND(I1531*H1531,2)</f>
        <v>0</v>
      </c>
      <c r="K1531" s="163" t="s">
        <v>19</v>
      </c>
      <c r="L1531" s="35"/>
      <c r="M1531" s="168" t="s">
        <v>19</v>
      </c>
      <c r="N1531" s="169" t="s">
        <v>42</v>
      </c>
      <c r="O1531" s="36"/>
      <c r="P1531" s="170">
        <f>O1531*H1531</f>
        <v>0</v>
      </c>
      <c r="Q1531" s="170">
        <v>0</v>
      </c>
      <c r="R1531" s="170">
        <f>Q1531*H1531</f>
        <v>0</v>
      </c>
      <c r="S1531" s="170">
        <v>0</v>
      </c>
      <c r="T1531" s="171">
        <f>S1531*H1531</f>
        <v>0</v>
      </c>
      <c r="AR1531" s="18" t="s">
        <v>163</v>
      </c>
      <c r="AT1531" s="18" t="s">
        <v>158</v>
      </c>
      <c r="AU1531" s="18" t="s">
        <v>174</v>
      </c>
      <c r="AY1531" s="18" t="s">
        <v>156</v>
      </c>
      <c r="BE1531" s="172">
        <f>IF(N1531="základní",J1531,0)</f>
        <v>0</v>
      </c>
      <c r="BF1531" s="172">
        <f>IF(N1531="snížená",J1531,0)</f>
        <v>0</v>
      </c>
      <c r="BG1531" s="172">
        <f>IF(N1531="zákl. přenesená",J1531,0)</f>
        <v>0</v>
      </c>
      <c r="BH1531" s="172">
        <f>IF(N1531="sníž. přenesená",J1531,0)</f>
        <v>0</v>
      </c>
      <c r="BI1531" s="172">
        <f>IF(N1531="nulová",J1531,0)</f>
        <v>0</v>
      </c>
      <c r="BJ1531" s="18" t="s">
        <v>26</v>
      </c>
      <c r="BK1531" s="172">
        <f>ROUND(I1531*H1531,2)</f>
        <v>0</v>
      </c>
      <c r="BL1531" s="18" t="s">
        <v>163</v>
      </c>
      <c r="BM1531" s="18" t="s">
        <v>2564</v>
      </c>
    </row>
    <row r="1532" spans="2:47" s="1" customFormat="1" ht="12">
      <c r="B1532" s="35"/>
      <c r="D1532" s="176" t="s">
        <v>165</v>
      </c>
      <c r="F1532" s="196" t="s">
        <v>2563</v>
      </c>
      <c r="I1532" s="134"/>
      <c r="L1532" s="35"/>
      <c r="M1532" s="64"/>
      <c r="N1532" s="36"/>
      <c r="O1532" s="36"/>
      <c r="P1532" s="36"/>
      <c r="Q1532" s="36"/>
      <c r="R1532" s="36"/>
      <c r="S1532" s="36"/>
      <c r="T1532" s="65"/>
      <c r="AT1532" s="18" t="s">
        <v>165</v>
      </c>
      <c r="AU1532" s="18" t="s">
        <v>174</v>
      </c>
    </row>
    <row r="1533" spans="2:65" s="1" customFormat="1" ht="20.25" customHeight="1">
      <c r="B1533" s="160"/>
      <c r="C1533" s="161" t="s">
        <v>2565</v>
      </c>
      <c r="D1533" s="161" t="s">
        <v>158</v>
      </c>
      <c r="E1533" s="162" t="s">
        <v>2566</v>
      </c>
      <c r="F1533" s="163" t="s">
        <v>2491</v>
      </c>
      <c r="G1533" s="164" t="s">
        <v>177</v>
      </c>
      <c r="H1533" s="165">
        <v>75</v>
      </c>
      <c r="I1533" s="166"/>
      <c r="J1533" s="167">
        <f>ROUND(I1533*H1533,2)</f>
        <v>0</v>
      </c>
      <c r="K1533" s="163" t="s">
        <v>19</v>
      </c>
      <c r="L1533" s="35"/>
      <c r="M1533" s="168" t="s">
        <v>19</v>
      </c>
      <c r="N1533" s="169" t="s">
        <v>42</v>
      </c>
      <c r="O1533" s="36"/>
      <c r="P1533" s="170">
        <f>O1533*H1533</f>
        <v>0</v>
      </c>
      <c r="Q1533" s="170">
        <v>0</v>
      </c>
      <c r="R1533" s="170">
        <f>Q1533*H1533</f>
        <v>0</v>
      </c>
      <c r="S1533" s="170">
        <v>0</v>
      </c>
      <c r="T1533" s="171">
        <f>S1533*H1533</f>
        <v>0</v>
      </c>
      <c r="AR1533" s="18" t="s">
        <v>163</v>
      </c>
      <c r="AT1533" s="18" t="s">
        <v>158</v>
      </c>
      <c r="AU1533" s="18" t="s">
        <v>174</v>
      </c>
      <c r="AY1533" s="18" t="s">
        <v>156</v>
      </c>
      <c r="BE1533" s="172">
        <f>IF(N1533="základní",J1533,0)</f>
        <v>0</v>
      </c>
      <c r="BF1533" s="172">
        <f>IF(N1533="snížená",J1533,0)</f>
        <v>0</v>
      </c>
      <c r="BG1533" s="172">
        <f>IF(N1533="zákl. přenesená",J1533,0)</f>
        <v>0</v>
      </c>
      <c r="BH1533" s="172">
        <f>IF(N1533="sníž. přenesená",J1533,0)</f>
        <v>0</v>
      </c>
      <c r="BI1533" s="172">
        <f>IF(N1533="nulová",J1533,0)</f>
        <v>0</v>
      </c>
      <c r="BJ1533" s="18" t="s">
        <v>26</v>
      </c>
      <c r="BK1533" s="172">
        <f>ROUND(I1533*H1533,2)</f>
        <v>0</v>
      </c>
      <c r="BL1533" s="18" t="s">
        <v>163</v>
      </c>
      <c r="BM1533" s="18" t="s">
        <v>2567</v>
      </c>
    </row>
    <row r="1534" spans="2:47" s="1" customFormat="1" ht="12">
      <c r="B1534" s="35"/>
      <c r="D1534" s="176" t="s">
        <v>165</v>
      </c>
      <c r="F1534" s="196" t="s">
        <v>2491</v>
      </c>
      <c r="I1534" s="134"/>
      <c r="L1534" s="35"/>
      <c r="M1534" s="64"/>
      <c r="N1534" s="36"/>
      <c r="O1534" s="36"/>
      <c r="P1534" s="36"/>
      <c r="Q1534" s="36"/>
      <c r="R1534" s="36"/>
      <c r="S1534" s="36"/>
      <c r="T1534" s="65"/>
      <c r="AT1534" s="18" t="s">
        <v>165</v>
      </c>
      <c r="AU1534" s="18" t="s">
        <v>174</v>
      </c>
    </row>
    <row r="1535" spans="2:65" s="1" customFormat="1" ht="20.25" customHeight="1">
      <c r="B1535" s="160"/>
      <c r="C1535" s="161" t="s">
        <v>2568</v>
      </c>
      <c r="D1535" s="161" t="s">
        <v>158</v>
      </c>
      <c r="E1535" s="162" t="s">
        <v>2569</v>
      </c>
      <c r="F1535" s="163" t="s">
        <v>2570</v>
      </c>
      <c r="G1535" s="164" t="s">
        <v>177</v>
      </c>
      <c r="H1535" s="165">
        <v>60</v>
      </c>
      <c r="I1535" s="166"/>
      <c r="J1535" s="167">
        <f>ROUND(I1535*H1535,2)</f>
        <v>0</v>
      </c>
      <c r="K1535" s="163" t="s">
        <v>19</v>
      </c>
      <c r="L1535" s="35"/>
      <c r="M1535" s="168" t="s">
        <v>19</v>
      </c>
      <c r="N1535" s="169" t="s">
        <v>42</v>
      </c>
      <c r="O1535" s="36"/>
      <c r="P1535" s="170">
        <f>O1535*H1535</f>
        <v>0</v>
      </c>
      <c r="Q1535" s="170">
        <v>0</v>
      </c>
      <c r="R1535" s="170">
        <f>Q1535*H1535</f>
        <v>0</v>
      </c>
      <c r="S1535" s="170">
        <v>0</v>
      </c>
      <c r="T1535" s="171">
        <f>S1535*H1535</f>
        <v>0</v>
      </c>
      <c r="AR1535" s="18" t="s">
        <v>163</v>
      </c>
      <c r="AT1535" s="18" t="s">
        <v>158</v>
      </c>
      <c r="AU1535" s="18" t="s">
        <v>174</v>
      </c>
      <c r="AY1535" s="18" t="s">
        <v>156</v>
      </c>
      <c r="BE1535" s="172">
        <f>IF(N1535="základní",J1535,0)</f>
        <v>0</v>
      </c>
      <c r="BF1535" s="172">
        <f>IF(N1535="snížená",J1535,0)</f>
        <v>0</v>
      </c>
      <c r="BG1535" s="172">
        <f>IF(N1535="zákl. přenesená",J1535,0)</f>
        <v>0</v>
      </c>
      <c r="BH1535" s="172">
        <f>IF(N1535="sníž. přenesená",J1535,0)</f>
        <v>0</v>
      </c>
      <c r="BI1535" s="172">
        <f>IF(N1535="nulová",J1535,0)</f>
        <v>0</v>
      </c>
      <c r="BJ1535" s="18" t="s">
        <v>26</v>
      </c>
      <c r="BK1535" s="172">
        <f>ROUND(I1535*H1535,2)</f>
        <v>0</v>
      </c>
      <c r="BL1535" s="18" t="s">
        <v>163</v>
      </c>
      <c r="BM1535" s="18" t="s">
        <v>2571</v>
      </c>
    </row>
    <row r="1536" spans="2:47" s="1" customFormat="1" ht="12">
      <c r="B1536" s="35"/>
      <c r="D1536" s="176" t="s">
        <v>165</v>
      </c>
      <c r="F1536" s="196" t="s">
        <v>2570</v>
      </c>
      <c r="I1536" s="134"/>
      <c r="L1536" s="35"/>
      <c r="M1536" s="64"/>
      <c r="N1536" s="36"/>
      <c r="O1536" s="36"/>
      <c r="P1536" s="36"/>
      <c r="Q1536" s="36"/>
      <c r="R1536" s="36"/>
      <c r="S1536" s="36"/>
      <c r="T1536" s="65"/>
      <c r="AT1536" s="18" t="s">
        <v>165</v>
      </c>
      <c r="AU1536" s="18" t="s">
        <v>174</v>
      </c>
    </row>
    <row r="1537" spans="2:65" s="1" customFormat="1" ht="20.25" customHeight="1">
      <c r="B1537" s="160"/>
      <c r="C1537" s="161" t="s">
        <v>2572</v>
      </c>
      <c r="D1537" s="161" t="s">
        <v>158</v>
      </c>
      <c r="E1537" s="162" t="s">
        <v>2573</v>
      </c>
      <c r="F1537" s="163" t="s">
        <v>2495</v>
      </c>
      <c r="G1537" s="164" t="s">
        <v>307</v>
      </c>
      <c r="H1537" s="165">
        <v>6</v>
      </c>
      <c r="I1537" s="166"/>
      <c r="J1537" s="167">
        <f>ROUND(I1537*H1537,2)</f>
        <v>0</v>
      </c>
      <c r="K1537" s="163" t="s">
        <v>19</v>
      </c>
      <c r="L1537" s="35"/>
      <c r="M1537" s="168" t="s">
        <v>19</v>
      </c>
      <c r="N1537" s="169" t="s">
        <v>42</v>
      </c>
      <c r="O1537" s="36"/>
      <c r="P1537" s="170">
        <f>O1537*H1537</f>
        <v>0</v>
      </c>
      <c r="Q1537" s="170">
        <v>0</v>
      </c>
      <c r="R1537" s="170">
        <f>Q1537*H1537</f>
        <v>0</v>
      </c>
      <c r="S1537" s="170">
        <v>0</v>
      </c>
      <c r="T1537" s="171">
        <f>S1537*H1537</f>
        <v>0</v>
      </c>
      <c r="AR1537" s="18" t="s">
        <v>163</v>
      </c>
      <c r="AT1537" s="18" t="s">
        <v>158</v>
      </c>
      <c r="AU1537" s="18" t="s">
        <v>174</v>
      </c>
      <c r="AY1537" s="18" t="s">
        <v>156</v>
      </c>
      <c r="BE1537" s="172">
        <f>IF(N1537="základní",J1537,0)</f>
        <v>0</v>
      </c>
      <c r="BF1537" s="172">
        <f>IF(N1537="snížená",J1537,0)</f>
        <v>0</v>
      </c>
      <c r="BG1537" s="172">
        <f>IF(N1537="zákl. přenesená",J1537,0)</f>
        <v>0</v>
      </c>
      <c r="BH1537" s="172">
        <f>IF(N1537="sníž. přenesená",J1537,0)</f>
        <v>0</v>
      </c>
      <c r="BI1537" s="172">
        <f>IF(N1537="nulová",J1537,0)</f>
        <v>0</v>
      </c>
      <c r="BJ1537" s="18" t="s">
        <v>26</v>
      </c>
      <c r="BK1537" s="172">
        <f>ROUND(I1537*H1537,2)</f>
        <v>0</v>
      </c>
      <c r="BL1537" s="18" t="s">
        <v>163</v>
      </c>
      <c r="BM1537" s="18" t="s">
        <v>2574</v>
      </c>
    </row>
    <row r="1538" spans="2:47" s="1" customFormat="1" ht="12">
      <c r="B1538" s="35"/>
      <c r="D1538" s="176" t="s">
        <v>165</v>
      </c>
      <c r="F1538" s="196" t="s">
        <v>2495</v>
      </c>
      <c r="I1538" s="134"/>
      <c r="L1538" s="35"/>
      <c r="M1538" s="64"/>
      <c r="N1538" s="36"/>
      <c r="O1538" s="36"/>
      <c r="P1538" s="36"/>
      <c r="Q1538" s="36"/>
      <c r="R1538" s="36"/>
      <c r="S1538" s="36"/>
      <c r="T1538" s="65"/>
      <c r="AT1538" s="18" t="s">
        <v>165</v>
      </c>
      <c r="AU1538" s="18" t="s">
        <v>174</v>
      </c>
    </row>
    <row r="1539" spans="2:65" s="1" customFormat="1" ht="20.25" customHeight="1">
      <c r="B1539" s="160"/>
      <c r="C1539" s="161" t="s">
        <v>2575</v>
      </c>
      <c r="D1539" s="161" t="s">
        <v>158</v>
      </c>
      <c r="E1539" s="162" t="s">
        <v>2576</v>
      </c>
      <c r="F1539" s="163" t="s">
        <v>2577</v>
      </c>
      <c r="G1539" s="164" t="s">
        <v>177</v>
      </c>
      <c r="H1539" s="165">
        <v>30</v>
      </c>
      <c r="I1539" s="166"/>
      <c r="J1539" s="167">
        <f>ROUND(I1539*H1539,2)</f>
        <v>0</v>
      </c>
      <c r="K1539" s="163" t="s">
        <v>19</v>
      </c>
      <c r="L1539" s="35"/>
      <c r="M1539" s="168" t="s">
        <v>19</v>
      </c>
      <c r="N1539" s="169" t="s">
        <v>42</v>
      </c>
      <c r="O1539" s="36"/>
      <c r="P1539" s="170">
        <f>O1539*H1539</f>
        <v>0</v>
      </c>
      <c r="Q1539" s="170">
        <v>0</v>
      </c>
      <c r="R1539" s="170">
        <f>Q1539*H1539</f>
        <v>0</v>
      </c>
      <c r="S1539" s="170">
        <v>0</v>
      </c>
      <c r="T1539" s="171">
        <f>S1539*H1539</f>
        <v>0</v>
      </c>
      <c r="AR1539" s="18" t="s">
        <v>163</v>
      </c>
      <c r="AT1539" s="18" t="s">
        <v>158</v>
      </c>
      <c r="AU1539" s="18" t="s">
        <v>174</v>
      </c>
      <c r="AY1539" s="18" t="s">
        <v>156</v>
      </c>
      <c r="BE1539" s="172">
        <f>IF(N1539="základní",J1539,0)</f>
        <v>0</v>
      </c>
      <c r="BF1539" s="172">
        <f>IF(N1539="snížená",J1539,0)</f>
        <v>0</v>
      </c>
      <c r="BG1539" s="172">
        <f>IF(N1539="zákl. přenesená",J1539,0)</f>
        <v>0</v>
      </c>
      <c r="BH1539" s="172">
        <f>IF(N1539="sníž. přenesená",J1539,0)</f>
        <v>0</v>
      </c>
      <c r="BI1539" s="172">
        <f>IF(N1539="nulová",J1539,0)</f>
        <v>0</v>
      </c>
      <c r="BJ1539" s="18" t="s">
        <v>26</v>
      </c>
      <c r="BK1539" s="172">
        <f>ROUND(I1539*H1539,2)</f>
        <v>0</v>
      </c>
      <c r="BL1539" s="18" t="s">
        <v>163</v>
      </c>
      <c r="BM1539" s="18" t="s">
        <v>2578</v>
      </c>
    </row>
    <row r="1540" spans="2:47" s="1" customFormat="1" ht="12">
      <c r="B1540" s="35"/>
      <c r="D1540" s="176" t="s">
        <v>165</v>
      </c>
      <c r="F1540" s="196" t="s">
        <v>2577</v>
      </c>
      <c r="I1540" s="134"/>
      <c r="L1540" s="35"/>
      <c r="M1540" s="64"/>
      <c r="N1540" s="36"/>
      <c r="O1540" s="36"/>
      <c r="P1540" s="36"/>
      <c r="Q1540" s="36"/>
      <c r="R1540" s="36"/>
      <c r="S1540" s="36"/>
      <c r="T1540" s="65"/>
      <c r="AT1540" s="18" t="s">
        <v>165</v>
      </c>
      <c r="AU1540" s="18" t="s">
        <v>174</v>
      </c>
    </row>
    <row r="1541" spans="2:65" s="1" customFormat="1" ht="20.25" customHeight="1">
      <c r="B1541" s="160"/>
      <c r="C1541" s="161" t="s">
        <v>2579</v>
      </c>
      <c r="D1541" s="161" t="s">
        <v>158</v>
      </c>
      <c r="E1541" s="162" t="s">
        <v>2580</v>
      </c>
      <c r="F1541" s="163" t="s">
        <v>2503</v>
      </c>
      <c r="G1541" s="164" t="s">
        <v>177</v>
      </c>
      <c r="H1541" s="165">
        <v>30</v>
      </c>
      <c r="I1541" s="166"/>
      <c r="J1541" s="167">
        <f>ROUND(I1541*H1541,2)</f>
        <v>0</v>
      </c>
      <c r="K1541" s="163" t="s">
        <v>19</v>
      </c>
      <c r="L1541" s="35"/>
      <c r="M1541" s="168" t="s">
        <v>19</v>
      </c>
      <c r="N1541" s="169" t="s">
        <v>42</v>
      </c>
      <c r="O1541" s="36"/>
      <c r="P1541" s="170">
        <f>O1541*H1541</f>
        <v>0</v>
      </c>
      <c r="Q1541" s="170">
        <v>0</v>
      </c>
      <c r="R1541" s="170">
        <f>Q1541*H1541</f>
        <v>0</v>
      </c>
      <c r="S1541" s="170">
        <v>0</v>
      </c>
      <c r="T1541" s="171">
        <f>S1541*H1541</f>
        <v>0</v>
      </c>
      <c r="AR1541" s="18" t="s">
        <v>163</v>
      </c>
      <c r="AT1541" s="18" t="s">
        <v>158</v>
      </c>
      <c r="AU1541" s="18" t="s">
        <v>174</v>
      </c>
      <c r="AY1541" s="18" t="s">
        <v>156</v>
      </c>
      <c r="BE1541" s="172">
        <f>IF(N1541="základní",J1541,0)</f>
        <v>0</v>
      </c>
      <c r="BF1541" s="172">
        <f>IF(N1541="snížená",J1541,0)</f>
        <v>0</v>
      </c>
      <c r="BG1541" s="172">
        <f>IF(N1541="zákl. přenesená",J1541,0)</f>
        <v>0</v>
      </c>
      <c r="BH1541" s="172">
        <f>IF(N1541="sníž. přenesená",J1541,0)</f>
        <v>0</v>
      </c>
      <c r="BI1541" s="172">
        <f>IF(N1541="nulová",J1541,0)</f>
        <v>0</v>
      </c>
      <c r="BJ1541" s="18" t="s">
        <v>26</v>
      </c>
      <c r="BK1541" s="172">
        <f>ROUND(I1541*H1541,2)</f>
        <v>0</v>
      </c>
      <c r="BL1541" s="18" t="s">
        <v>163</v>
      </c>
      <c r="BM1541" s="18" t="s">
        <v>2581</v>
      </c>
    </row>
    <row r="1542" spans="2:47" s="1" customFormat="1" ht="12">
      <c r="B1542" s="35"/>
      <c r="D1542" s="176" t="s">
        <v>165</v>
      </c>
      <c r="F1542" s="196" t="s">
        <v>2503</v>
      </c>
      <c r="I1542" s="134"/>
      <c r="L1542" s="35"/>
      <c r="M1542" s="64"/>
      <c r="N1542" s="36"/>
      <c r="O1542" s="36"/>
      <c r="P1542" s="36"/>
      <c r="Q1542" s="36"/>
      <c r="R1542" s="36"/>
      <c r="S1542" s="36"/>
      <c r="T1542" s="65"/>
      <c r="AT1542" s="18" t="s">
        <v>165</v>
      </c>
      <c r="AU1542" s="18" t="s">
        <v>174</v>
      </c>
    </row>
    <row r="1543" spans="2:65" s="1" customFormat="1" ht="20.25" customHeight="1">
      <c r="B1543" s="160"/>
      <c r="C1543" s="161" t="s">
        <v>2582</v>
      </c>
      <c r="D1543" s="161" t="s">
        <v>158</v>
      </c>
      <c r="E1543" s="162" t="s">
        <v>2583</v>
      </c>
      <c r="F1543" s="163" t="s">
        <v>2584</v>
      </c>
      <c r="G1543" s="164" t="s">
        <v>307</v>
      </c>
      <c r="H1543" s="165">
        <v>1</v>
      </c>
      <c r="I1543" s="166"/>
      <c r="J1543" s="167">
        <f>ROUND(I1543*H1543,2)</f>
        <v>0</v>
      </c>
      <c r="K1543" s="163" t="s">
        <v>19</v>
      </c>
      <c r="L1543" s="35"/>
      <c r="M1543" s="168" t="s">
        <v>19</v>
      </c>
      <c r="N1543" s="169" t="s">
        <v>42</v>
      </c>
      <c r="O1543" s="36"/>
      <c r="P1543" s="170">
        <f>O1543*H1543</f>
        <v>0</v>
      </c>
      <c r="Q1543" s="170">
        <v>0</v>
      </c>
      <c r="R1543" s="170">
        <f>Q1543*H1543</f>
        <v>0</v>
      </c>
      <c r="S1543" s="170">
        <v>0</v>
      </c>
      <c r="T1543" s="171">
        <f>S1543*H1543</f>
        <v>0</v>
      </c>
      <c r="AR1543" s="18" t="s">
        <v>163</v>
      </c>
      <c r="AT1543" s="18" t="s">
        <v>158</v>
      </c>
      <c r="AU1543" s="18" t="s">
        <v>174</v>
      </c>
      <c r="AY1543" s="18" t="s">
        <v>156</v>
      </c>
      <c r="BE1543" s="172">
        <f>IF(N1543="základní",J1543,0)</f>
        <v>0</v>
      </c>
      <c r="BF1543" s="172">
        <f>IF(N1543="snížená",J1543,0)</f>
        <v>0</v>
      </c>
      <c r="BG1543" s="172">
        <f>IF(N1543="zákl. přenesená",J1543,0)</f>
        <v>0</v>
      </c>
      <c r="BH1543" s="172">
        <f>IF(N1543="sníž. přenesená",J1543,0)</f>
        <v>0</v>
      </c>
      <c r="BI1543" s="172">
        <f>IF(N1543="nulová",J1543,0)</f>
        <v>0</v>
      </c>
      <c r="BJ1543" s="18" t="s">
        <v>26</v>
      </c>
      <c r="BK1543" s="172">
        <f>ROUND(I1543*H1543,2)</f>
        <v>0</v>
      </c>
      <c r="BL1543" s="18" t="s">
        <v>163</v>
      </c>
      <c r="BM1543" s="18" t="s">
        <v>2585</v>
      </c>
    </row>
    <row r="1544" spans="2:47" s="1" customFormat="1" ht="12">
      <c r="B1544" s="35"/>
      <c r="D1544" s="176" t="s">
        <v>165</v>
      </c>
      <c r="F1544" s="196" t="s">
        <v>2584</v>
      </c>
      <c r="I1544" s="134"/>
      <c r="L1544" s="35"/>
      <c r="M1544" s="64"/>
      <c r="N1544" s="36"/>
      <c r="O1544" s="36"/>
      <c r="P1544" s="36"/>
      <c r="Q1544" s="36"/>
      <c r="R1544" s="36"/>
      <c r="S1544" s="36"/>
      <c r="T1544" s="65"/>
      <c r="AT1544" s="18" t="s">
        <v>165</v>
      </c>
      <c r="AU1544" s="18" t="s">
        <v>174</v>
      </c>
    </row>
    <row r="1545" spans="2:65" s="1" customFormat="1" ht="20.25" customHeight="1">
      <c r="B1545" s="160"/>
      <c r="C1545" s="161" t="s">
        <v>2586</v>
      </c>
      <c r="D1545" s="161" t="s">
        <v>158</v>
      </c>
      <c r="E1545" s="162" t="s">
        <v>2587</v>
      </c>
      <c r="F1545" s="163" t="s">
        <v>2588</v>
      </c>
      <c r="G1545" s="164" t="s">
        <v>307</v>
      </c>
      <c r="H1545" s="165">
        <v>1</v>
      </c>
      <c r="I1545" s="166"/>
      <c r="J1545" s="167">
        <f>ROUND(I1545*H1545,2)</f>
        <v>0</v>
      </c>
      <c r="K1545" s="163" t="s">
        <v>19</v>
      </c>
      <c r="L1545" s="35"/>
      <c r="M1545" s="168" t="s">
        <v>19</v>
      </c>
      <c r="N1545" s="169" t="s">
        <v>42</v>
      </c>
      <c r="O1545" s="36"/>
      <c r="P1545" s="170">
        <f>O1545*H1545</f>
        <v>0</v>
      </c>
      <c r="Q1545" s="170">
        <v>0</v>
      </c>
      <c r="R1545" s="170">
        <f>Q1545*H1545</f>
        <v>0</v>
      </c>
      <c r="S1545" s="170">
        <v>0</v>
      </c>
      <c r="T1545" s="171">
        <f>S1545*H1545</f>
        <v>0</v>
      </c>
      <c r="AR1545" s="18" t="s">
        <v>163</v>
      </c>
      <c r="AT1545" s="18" t="s">
        <v>158</v>
      </c>
      <c r="AU1545" s="18" t="s">
        <v>174</v>
      </c>
      <c r="AY1545" s="18" t="s">
        <v>156</v>
      </c>
      <c r="BE1545" s="172">
        <f>IF(N1545="základní",J1545,0)</f>
        <v>0</v>
      </c>
      <c r="BF1545" s="172">
        <f>IF(N1545="snížená",J1545,0)</f>
        <v>0</v>
      </c>
      <c r="BG1545" s="172">
        <f>IF(N1545="zákl. přenesená",J1545,0)</f>
        <v>0</v>
      </c>
      <c r="BH1545" s="172">
        <f>IF(N1545="sníž. přenesená",J1545,0)</f>
        <v>0</v>
      </c>
      <c r="BI1545" s="172">
        <f>IF(N1545="nulová",J1545,0)</f>
        <v>0</v>
      </c>
      <c r="BJ1545" s="18" t="s">
        <v>26</v>
      </c>
      <c r="BK1545" s="172">
        <f>ROUND(I1545*H1545,2)</f>
        <v>0</v>
      </c>
      <c r="BL1545" s="18" t="s">
        <v>163</v>
      </c>
      <c r="BM1545" s="18" t="s">
        <v>2589</v>
      </c>
    </row>
    <row r="1546" spans="2:47" s="1" customFormat="1" ht="12">
      <c r="B1546" s="35"/>
      <c r="D1546" s="176" t="s">
        <v>165</v>
      </c>
      <c r="F1546" s="196" t="s">
        <v>2588</v>
      </c>
      <c r="I1546" s="134"/>
      <c r="L1546" s="35"/>
      <c r="M1546" s="64"/>
      <c r="N1546" s="36"/>
      <c r="O1546" s="36"/>
      <c r="P1546" s="36"/>
      <c r="Q1546" s="36"/>
      <c r="R1546" s="36"/>
      <c r="S1546" s="36"/>
      <c r="T1546" s="65"/>
      <c r="AT1546" s="18" t="s">
        <v>165</v>
      </c>
      <c r="AU1546" s="18" t="s">
        <v>174</v>
      </c>
    </row>
    <row r="1547" spans="2:65" s="1" customFormat="1" ht="20.25" customHeight="1">
      <c r="B1547" s="160"/>
      <c r="C1547" s="161" t="s">
        <v>2590</v>
      </c>
      <c r="D1547" s="161" t="s">
        <v>158</v>
      </c>
      <c r="E1547" s="162" t="s">
        <v>2591</v>
      </c>
      <c r="F1547" s="163" t="s">
        <v>2527</v>
      </c>
      <c r="G1547" s="164" t="s">
        <v>307</v>
      </c>
      <c r="H1547" s="165">
        <v>1</v>
      </c>
      <c r="I1547" s="166"/>
      <c r="J1547" s="167">
        <f>ROUND(I1547*H1547,2)</f>
        <v>0</v>
      </c>
      <c r="K1547" s="163" t="s">
        <v>19</v>
      </c>
      <c r="L1547" s="35"/>
      <c r="M1547" s="168" t="s">
        <v>19</v>
      </c>
      <c r="N1547" s="169" t="s">
        <v>42</v>
      </c>
      <c r="O1547" s="36"/>
      <c r="P1547" s="170">
        <f>O1547*H1547</f>
        <v>0</v>
      </c>
      <c r="Q1547" s="170">
        <v>0</v>
      </c>
      <c r="R1547" s="170">
        <f>Q1547*H1547</f>
        <v>0</v>
      </c>
      <c r="S1547" s="170">
        <v>0</v>
      </c>
      <c r="T1547" s="171">
        <f>S1547*H1547</f>
        <v>0</v>
      </c>
      <c r="AR1547" s="18" t="s">
        <v>163</v>
      </c>
      <c r="AT1547" s="18" t="s">
        <v>158</v>
      </c>
      <c r="AU1547" s="18" t="s">
        <v>174</v>
      </c>
      <c r="AY1547" s="18" t="s">
        <v>156</v>
      </c>
      <c r="BE1547" s="172">
        <f>IF(N1547="základní",J1547,0)</f>
        <v>0</v>
      </c>
      <c r="BF1547" s="172">
        <f>IF(N1547="snížená",J1547,0)</f>
        <v>0</v>
      </c>
      <c r="BG1547" s="172">
        <f>IF(N1547="zákl. přenesená",J1547,0)</f>
        <v>0</v>
      </c>
      <c r="BH1547" s="172">
        <f>IF(N1547="sníž. přenesená",J1547,0)</f>
        <v>0</v>
      </c>
      <c r="BI1547" s="172">
        <f>IF(N1547="nulová",J1547,0)</f>
        <v>0</v>
      </c>
      <c r="BJ1547" s="18" t="s">
        <v>26</v>
      </c>
      <c r="BK1547" s="172">
        <f>ROUND(I1547*H1547,2)</f>
        <v>0</v>
      </c>
      <c r="BL1547" s="18" t="s">
        <v>163</v>
      </c>
      <c r="BM1547" s="18" t="s">
        <v>2592</v>
      </c>
    </row>
    <row r="1548" spans="2:47" s="1" customFormat="1" ht="12">
      <c r="B1548" s="35"/>
      <c r="D1548" s="176" t="s">
        <v>165</v>
      </c>
      <c r="F1548" s="196" t="s">
        <v>2527</v>
      </c>
      <c r="I1548" s="134"/>
      <c r="L1548" s="35"/>
      <c r="M1548" s="64"/>
      <c r="N1548" s="36"/>
      <c r="O1548" s="36"/>
      <c r="P1548" s="36"/>
      <c r="Q1548" s="36"/>
      <c r="R1548" s="36"/>
      <c r="S1548" s="36"/>
      <c r="T1548" s="65"/>
      <c r="AT1548" s="18" t="s">
        <v>165</v>
      </c>
      <c r="AU1548" s="18" t="s">
        <v>174</v>
      </c>
    </row>
    <row r="1549" spans="2:65" s="1" customFormat="1" ht="20.25" customHeight="1">
      <c r="B1549" s="160"/>
      <c r="C1549" s="161" t="s">
        <v>2593</v>
      </c>
      <c r="D1549" s="161" t="s">
        <v>158</v>
      </c>
      <c r="E1549" s="162" t="s">
        <v>2594</v>
      </c>
      <c r="F1549" s="163" t="s">
        <v>2441</v>
      </c>
      <c r="G1549" s="164" t="s">
        <v>307</v>
      </c>
      <c r="H1549" s="165">
        <v>1</v>
      </c>
      <c r="I1549" s="166"/>
      <c r="J1549" s="167">
        <f>ROUND(I1549*H1549,2)</f>
        <v>0</v>
      </c>
      <c r="K1549" s="163" t="s">
        <v>19</v>
      </c>
      <c r="L1549" s="35"/>
      <c r="M1549" s="168" t="s">
        <v>19</v>
      </c>
      <c r="N1549" s="169" t="s">
        <v>42</v>
      </c>
      <c r="O1549" s="36"/>
      <c r="P1549" s="170">
        <f>O1549*H1549</f>
        <v>0</v>
      </c>
      <c r="Q1549" s="170">
        <v>0</v>
      </c>
      <c r="R1549" s="170">
        <f>Q1549*H1549</f>
        <v>0</v>
      </c>
      <c r="S1549" s="170">
        <v>0</v>
      </c>
      <c r="T1549" s="171">
        <f>S1549*H1549</f>
        <v>0</v>
      </c>
      <c r="AR1549" s="18" t="s">
        <v>163</v>
      </c>
      <c r="AT1549" s="18" t="s">
        <v>158</v>
      </c>
      <c r="AU1549" s="18" t="s">
        <v>174</v>
      </c>
      <c r="AY1549" s="18" t="s">
        <v>156</v>
      </c>
      <c r="BE1549" s="172">
        <f>IF(N1549="základní",J1549,0)</f>
        <v>0</v>
      </c>
      <c r="BF1549" s="172">
        <f>IF(N1549="snížená",J1549,0)</f>
        <v>0</v>
      </c>
      <c r="BG1549" s="172">
        <f>IF(N1549="zákl. přenesená",J1549,0)</f>
        <v>0</v>
      </c>
      <c r="BH1549" s="172">
        <f>IF(N1549="sníž. přenesená",J1549,0)</f>
        <v>0</v>
      </c>
      <c r="BI1549" s="172">
        <f>IF(N1549="nulová",J1549,0)</f>
        <v>0</v>
      </c>
      <c r="BJ1549" s="18" t="s">
        <v>26</v>
      </c>
      <c r="BK1549" s="172">
        <f>ROUND(I1549*H1549,2)</f>
        <v>0</v>
      </c>
      <c r="BL1549" s="18" t="s">
        <v>163</v>
      </c>
      <c r="BM1549" s="18" t="s">
        <v>2595</v>
      </c>
    </row>
    <row r="1550" spans="2:47" s="1" customFormat="1" ht="12">
      <c r="B1550" s="35"/>
      <c r="D1550" s="176" t="s">
        <v>165</v>
      </c>
      <c r="F1550" s="196" t="s">
        <v>2441</v>
      </c>
      <c r="I1550" s="134"/>
      <c r="L1550" s="35"/>
      <c r="M1550" s="64"/>
      <c r="N1550" s="36"/>
      <c r="O1550" s="36"/>
      <c r="P1550" s="36"/>
      <c r="Q1550" s="36"/>
      <c r="R1550" s="36"/>
      <c r="S1550" s="36"/>
      <c r="T1550" s="65"/>
      <c r="AT1550" s="18" t="s">
        <v>165</v>
      </c>
      <c r="AU1550" s="18" t="s">
        <v>174</v>
      </c>
    </row>
    <row r="1551" spans="2:65" s="1" customFormat="1" ht="20.25" customHeight="1">
      <c r="B1551" s="160"/>
      <c r="C1551" s="161" t="s">
        <v>2596</v>
      </c>
      <c r="D1551" s="161" t="s">
        <v>158</v>
      </c>
      <c r="E1551" s="162" t="s">
        <v>2597</v>
      </c>
      <c r="F1551" s="163" t="s">
        <v>2449</v>
      </c>
      <c r="G1551" s="164" t="s">
        <v>307</v>
      </c>
      <c r="H1551" s="165">
        <v>1</v>
      </c>
      <c r="I1551" s="166"/>
      <c r="J1551" s="167">
        <f>ROUND(I1551*H1551,2)</f>
        <v>0</v>
      </c>
      <c r="K1551" s="163" t="s">
        <v>19</v>
      </c>
      <c r="L1551" s="35"/>
      <c r="M1551" s="168" t="s">
        <v>19</v>
      </c>
      <c r="N1551" s="169" t="s">
        <v>42</v>
      </c>
      <c r="O1551" s="36"/>
      <c r="P1551" s="170">
        <f>O1551*H1551</f>
        <v>0</v>
      </c>
      <c r="Q1551" s="170">
        <v>0</v>
      </c>
      <c r="R1551" s="170">
        <f>Q1551*H1551</f>
        <v>0</v>
      </c>
      <c r="S1551" s="170">
        <v>0</v>
      </c>
      <c r="T1551" s="171">
        <f>S1551*H1551</f>
        <v>0</v>
      </c>
      <c r="AR1551" s="18" t="s">
        <v>163</v>
      </c>
      <c r="AT1551" s="18" t="s">
        <v>158</v>
      </c>
      <c r="AU1551" s="18" t="s">
        <v>174</v>
      </c>
      <c r="AY1551" s="18" t="s">
        <v>156</v>
      </c>
      <c r="BE1551" s="172">
        <f>IF(N1551="základní",J1551,0)</f>
        <v>0</v>
      </c>
      <c r="BF1551" s="172">
        <f>IF(N1551="snížená",J1551,0)</f>
        <v>0</v>
      </c>
      <c r="BG1551" s="172">
        <f>IF(N1551="zákl. přenesená",J1551,0)</f>
        <v>0</v>
      </c>
      <c r="BH1551" s="172">
        <f>IF(N1551="sníž. přenesená",J1551,0)</f>
        <v>0</v>
      </c>
      <c r="BI1551" s="172">
        <f>IF(N1551="nulová",J1551,0)</f>
        <v>0</v>
      </c>
      <c r="BJ1551" s="18" t="s">
        <v>26</v>
      </c>
      <c r="BK1551" s="172">
        <f>ROUND(I1551*H1551,2)</f>
        <v>0</v>
      </c>
      <c r="BL1551" s="18" t="s">
        <v>163</v>
      </c>
      <c r="BM1551" s="18" t="s">
        <v>2598</v>
      </c>
    </row>
    <row r="1552" spans="2:47" s="1" customFormat="1" ht="12">
      <c r="B1552" s="35"/>
      <c r="D1552" s="173" t="s">
        <v>165</v>
      </c>
      <c r="F1552" s="174" t="s">
        <v>2449</v>
      </c>
      <c r="I1552" s="134"/>
      <c r="L1552" s="35"/>
      <c r="M1552" s="64"/>
      <c r="N1552" s="36"/>
      <c r="O1552" s="36"/>
      <c r="P1552" s="36"/>
      <c r="Q1552" s="36"/>
      <c r="R1552" s="36"/>
      <c r="S1552" s="36"/>
      <c r="T1552" s="65"/>
      <c r="AT1552" s="18" t="s">
        <v>165</v>
      </c>
      <c r="AU1552" s="18" t="s">
        <v>174</v>
      </c>
    </row>
    <row r="1553" spans="2:63" s="10" customFormat="1" ht="21.75" customHeight="1">
      <c r="B1553" s="146"/>
      <c r="D1553" s="157" t="s">
        <v>70</v>
      </c>
      <c r="E1553" s="158" t="s">
        <v>2599</v>
      </c>
      <c r="F1553" s="158" t="s">
        <v>2600</v>
      </c>
      <c r="I1553" s="149"/>
      <c r="J1553" s="159">
        <f>BK1553</f>
        <v>0</v>
      </c>
      <c r="L1553" s="146"/>
      <c r="M1553" s="151"/>
      <c r="N1553" s="152"/>
      <c r="O1553" s="152"/>
      <c r="P1553" s="153">
        <f>SUM(P1554:P1579)</f>
        <v>0</v>
      </c>
      <c r="Q1553" s="152"/>
      <c r="R1553" s="153">
        <f>SUM(R1554:R1579)</f>
        <v>0</v>
      </c>
      <c r="S1553" s="152"/>
      <c r="T1553" s="154">
        <f>SUM(T1554:T1579)</f>
        <v>0</v>
      </c>
      <c r="AR1553" s="147" t="s">
        <v>174</v>
      </c>
      <c r="AT1553" s="155" t="s">
        <v>70</v>
      </c>
      <c r="AU1553" s="155" t="s">
        <v>77</v>
      </c>
      <c r="AY1553" s="147" t="s">
        <v>156</v>
      </c>
      <c r="BK1553" s="156">
        <f>SUM(BK1554:BK1579)</f>
        <v>0</v>
      </c>
    </row>
    <row r="1554" spans="2:65" s="1" customFormat="1" ht="28.5" customHeight="1">
      <c r="B1554" s="160"/>
      <c r="C1554" s="161" t="s">
        <v>2601</v>
      </c>
      <c r="D1554" s="161" t="s">
        <v>158</v>
      </c>
      <c r="E1554" s="162" t="s">
        <v>2602</v>
      </c>
      <c r="F1554" s="163" t="s">
        <v>2603</v>
      </c>
      <c r="G1554" s="164" t="s">
        <v>307</v>
      </c>
      <c r="H1554" s="165">
        <v>1</v>
      </c>
      <c r="I1554" s="166"/>
      <c r="J1554" s="167">
        <f>ROUND(I1554*H1554,2)</f>
        <v>0</v>
      </c>
      <c r="K1554" s="163" t="s">
        <v>19</v>
      </c>
      <c r="L1554" s="35"/>
      <c r="M1554" s="168" t="s">
        <v>19</v>
      </c>
      <c r="N1554" s="169" t="s">
        <v>42</v>
      </c>
      <c r="O1554" s="36"/>
      <c r="P1554" s="170">
        <f>O1554*H1554</f>
        <v>0</v>
      </c>
      <c r="Q1554" s="170">
        <v>0</v>
      </c>
      <c r="R1554" s="170">
        <f>Q1554*H1554</f>
        <v>0</v>
      </c>
      <c r="S1554" s="170">
        <v>0</v>
      </c>
      <c r="T1554" s="171">
        <f>S1554*H1554</f>
        <v>0</v>
      </c>
      <c r="AR1554" s="18" t="s">
        <v>163</v>
      </c>
      <c r="AT1554" s="18" t="s">
        <v>158</v>
      </c>
      <c r="AU1554" s="18" t="s">
        <v>174</v>
      </c>
      <c r="AY1554" s="18" t="s">
        <v>156</v>
      </c>
      <c r="BE1554" s="172">
        <f>IF(N1554="základní",J1554,0)</f>
        <v>0</v>
      </c>
      <c r="BF1554" s="172">
        <f>IF(N1554="snížená",J1554,0)</f>
        <v>0</v>
      </c>
      <c r="BG1554" s="172">
        <f>IF(N1554="zákl. přenesená",J1554,0)</f>
        <v>0</v>
      </c>
      <c r="BH1554" s="172">
        <f>IF(N1554="sníž. přenesená",J1554,0)</f>
        <v>0</v>
      </c>
      <c r="BI1554" s="172">
        <f>IF(N1554="nulová",J1554,0)</f>
        <v>0</v>
      </c>
      <c r="BJ1554" s="18" t="s">
        <v>26</v>
      </c>
      <c r="BK1554" s="172">
        <f>ROUND(I1554*H1554,2)</f>
        <v>0</v>
      </c>
      <c r="BL1554" s="18" t="s">
        <v>163</v>
      </c>
      <c r="BM1554" s="18" t="s">
        <v>2604</v>
      </c>
    </row>
    <row r="1555" spans="2:47" s="1" customFormat="1" ht="24">
      <c r="B1555" s="35"/>
      <c r="D1555" s="176" t="s">
        <v>165</v>
      </c>
      <c r="F1555" s="196" t="s">
        <v>2603</v>
      </c>
      <c r="I1555" s="134"/>
      <c r="L1555" s="35"/>
      <c r="M1555" s="64"/>
      <c r="N1555" s="36"/>
      <c r="O1555" s="36"/>
      <c r="P1555" s="36"/>
      <c r="Q1555" s="36"/>
      <c r="R1555" s="36"/>
      <c r="S1555" s="36"/>
      <c r="T1555" s="65"/>
      <c r="AT1555" s="18" t="s">
        <v>165</v>
      </c>
      <c r="AU1555" s="18" t="s">
        <v>174</v>
      </c>
    </row>
    <row r="1556" spans="2:65" s="1" customFormat="1" ht="28.5" customHeight="1">
      <c r="B1556" s="160"/>
      <c r="C1556" s="161" t="s">
        <v>2605</v>
      </c>
      <c r="D1556" s="161" t="s">
        <v>158</v>
      </c>
      <c r="E1556" s="162" t="s">
        <v>2606</v>
      </c>
      <c r="F1556" s="163" t="s">
        <v>2607</v>
      </c>
      <c r="G1556" s="164" t="s">
        <v>307</v>
      </c>
      <c r="H1556" s="165">
        <v>1</v>
      </c>
      <c r="I1556" s="166"/>
      <c r="J1556" s="167">
        <f>ROUND(I1556*H1556,2)</f>
        <v>0</v>
      </c>
      <c r="K1556" s="163" t="s">
        <v>19</v>
      </c>
      <c r="L1556" s="35"/>
      <c r="M1556" s="168" t="s">
        <v>19</v>
      </c>
      <c r="N1556" s="169" t="s">
        <v>42</v>
      </c>
      <c r="O1556" s="36"/>
      <c r="P1556" s="170">
        <f>O1556*H1556</f>
        <v>0</v>
      </c>
      <c r="Q1556" s="170">
        <v>0</v>
      </c>
      <c r="R1556" s="170">
        <f>Q1556*H1556</f>
        <v>0</v>
      </c>
      <c r="S1556" s="170">
        <v>0</v>
      </c>
      <c r="T1556" s="171">
        <f>S1556*H1556</f>
        <v>0</v>
      </c>
      <c r="AR1556" s="18" t="s">
        <v>163</v>
      </c>
      <c r="AT1556" s="18" t="s">
        <v>158</v>
      </c>
      <c r="AU1556" s="18" t="s">
        <v>174</v>
      </c>
      <c r="AY1556" s="18" t="s">
        <v>156</v>
      </c>
      <c r="BE1556" s="172">
        <f>IF(N1556="základní",J1556,0)</f>
        <v>0</v>
      </c>
      <c r="BF1556" s="172">
        <f>IF(N1556="snížená",J1556,0)</f>
        <v>0</v>
      </c>
      <c r="BG1556" s="172">
        <f>IF(N1556="zákl. přenesená",J1556,0)</f>
        <v>0</v>
      </c>
      <c r="BH1556" s="172">
        <f>IF(N1556="sníž. přenesená",J1556,0)</f>
        <v>0</v>
      </c>
      <c r="BI1556" s="172">
        <f>IF(N1556="nulová",J1556,0)</f>
        <v>0</v>
      </c>
      <c r="BJ1556" s="18" t="s">
        <v>26</v>
      </c>
      <c r="BK1556" s="172">
        <f>ROUND(I1556*H1556,2)</f>
        <v>0</v>
      </c>
      <c r="BL1556" s="18" t="s">
        <v>163</v>
      </c>
      <c r="BM1556" s="18" t="s">
        <v>2608</v>
      </c>
    </row>
    <row r="1557" spans="2:47" s="1" customFormat="1" ht="24">
      <c r="B1557" s="35"/>
      <c r="D1557" s="176" t="s">
        <v>165</v>
      </c>
      <c r="F1557" s="196" t="s">
        <v>2607</v>
      </c>
      <c r="I1557" s="134"/>
      <c r="L1557" s="35"/>
      <c r="M1557" s="64"/>
      <c r="N1557" s="36"/>
      <c r="O1557" s="36"/>
      <c r="P1557" s="36"/>
      <c r="Q1557" s="36"/>
      <c r="R1557" s="36"/>
      <c r="S1557" s="36"/>
      <c r="T1557" s="65"/>
      <c r="AT1557" s="18" t="s">
        <v>165</v>
      </c>
      <c r="AU1557" s="18" t="s">
        <v>174</v>
      </c>
    </row>
    <row r="1558" spans="2:65" s="1" customFormat="1" ht="39.75" customHeight="1">
      <c r="B1558" s="160"/>
      <c r="C1558" s="161" t="s">
        <v>2609</v>
      </c>
      <c r="D1558" s="161" t="s">
        <v>158</v>
      </c>
      <c r="E1558" s="162" t="s">
        <v>2610</v>
      </c>
      <c r="F1558" s="163" t="s">
        <v>2611</v>
      </c>
      <c r="G1558" s="164" t="s">
        <v>307</v>
      </c>
      <c r="H1558" s="165">
        <v>1</v>
      </c>
      <c r="I1558" s="166"/>
      <c r="J1558" s="167">
        <f>ROUND(I1558*H1558,2)</f>
        <v>0</v>
      </c>
      <c r="K1558" s="163" t="s">
        <v>19</v>
      </c>
      <c r="L1558" s="35"/>
      <c r="M1558" s="168" t="s">
        <v>19</v>
      </c>
      <c r="N1558" s="169" t="s">
        <v>42</v>
      </c>
      <c r="O1558" s="36"/>
      <c r="P1558" s="170">
        <f>O1558*H1558</f>
        <v>0</v>
      </c>
      <c r="Q1558" s="170">
        <v>0</v>
      </c>
      <c r="R1558" s="170">
        <f>Q1558*H1558</f>
        <v>0</v>
      </c>
      <c r="S1558" s="170">
        <v>0</v>
      </c>
      <c r="T1558" s="171">
        <f>S1558*H1558</f>
        <v>0</v>
      </c>
      <c r="AR1558" s="18" t="s">
        <v>163</v>
      </c>
      <c r="AT1558" s="18" t="s">
        <v>158</v>
      </c>
      <c r="AU1558" s="18" t="s">
        <v>174</v>
      </c>
      <c r="AY1558" s="18" t="s">
        <v>156</v>
      </c>
      <c r="BE1558" s="172">
        <f>IF(N1558="základní",J1558,0)</f>
        <v>0</v>
      </c>
      <c r="BF1558" s="172">
        <f>IF(N1558="snížená",J1558,0)</f>
        <v>0</v>
      </c>
      <c r="BG1558" s="172">
        <f>IF(N1558="zákl. přenesená",J1558,0)</f>
        <v>0</v>
      </c>
      <c r="BH1558" s="172">
        <f>IF(N1558="sníž. přenesená",J1558,0)</f>
        <v>0</v>
      </c>
      <c r="BI1558" s="172">
        <f>IF(N1558="nulová",J1558,0)</f>
        <v>0</v>
      </c>
      <c r="BJ1558" s="18" t="s">
        <v>26</v>
      </c>
      <c r="BK1558" s="172">
        <f>ROUND(I1558*H1558,2)</f>
        <v>0</v>
      </c>
      <c r="BL1558" s="18" t="s">
        <v>163</v>
      </c>
      <c r="BM1558" s="18" t="s">
        <v>2612</v>
      </c>
    </row>
    <row r="1559" spans="2:47" s="1" customFormat="1" ht="24">
      <c r="B1559" s="35"/>
      <c r="D1559" s="176" t="s">
        <v>165</v>
      </c>
      <c r="F1559" s="196" t="s">
        <v>2611</v>
      </c>
      <c r="I1559" s="134"/>
      <c r="L1559" s="35"/>
      <c r="M1559" s="64"/>
      <c r="N1559" s="36"/>
      <c r="O1559" s="36"/>
      <c r="P1559" s="36"/>
      <c r="Q1559" s="36"/>
      <c r="R1559" s="36"/>
      <c r="S1559" s="36"/>
      <c r="T1559" s="65"/>
      <c r="AT1559" s="18" t="s">
        <v>165</v>
      </c>
      <c r="AU1559" s="18" t="s">
        <v>174</v>
      </c>
    </row>
    <row r="1560" spans="2:65" s="1" customFormat="1" ht="20.25" customHeight="1">
      <c r="B1560" s="160"/>
      <c r="C1560" s="161" t="s">
        <v>2613</v>
      </c>
      <c r="D1560" s="161" t="s">
        <v>158</v>
      </c>
      <c r="E1560" s="162" t="s">
        <v>2614</v>
      </c>
      <c r="F1560" s="163" t="s">
        <v>2491</v>
      </c>
      <c r="G1560" s="164" t="s">
        <v>177</v>
      </c>
      <c r="H1560" s="165">
        <v>25</v>
      </c>
      <c r="I1560" s="166"/>
      <c r="J1560" s="167">
        <f>ROUND(I1560*H1560,2)</f>
        <v>0</v>
      </c>
      <c r="K1560" s="163" t="s">
        <v>19</v>
      </c>
      <c r="L1560" s="35"/>
      <c r="M1560" s="168" t="s">
        <v>19</v>
      </c>
      <c r="N1560" s="169" t="s">
        <v>42</v>
      </c>
      <c r="O1560" s="36"/>
      <c r="P1560" s="170">
        <f>O1560*H1560</f>
        <v>0</v>
      </c>
      <c r="Q1560" s="170">
        <v>0</v>
      </c>
      <c r="R1560" s="170">
        <f>Q1560*H1560</f>
        <v>0</v>
      </c>
      <c r="S1560" s="170">
        <v>0</v>
      </c>
      <c r="T1560" s="171">
        <f>S1560*H1560</f>
        <v>0</v>
      </c>
      <c r="AR1560" s="18" t="s">
        <v>163</v>
      </c>
      <c r="AT1560" s="18" t="s">
        <v>158</v>
      </c>
      <c r="AU1560" s="18" t="s">
        <v>174</v>
      </c>
      <c r="AY1560" s="18" t="s">
        <v>156</v>
      </c>
      <c r="BE1560" s="172">
        <f>IF(N1560="základní",J1560,0)</f>
        <v>0</v>
      </c>
      <c r="BF1560" s="172">
        <f>IF(N1560="snížená",J1560,0)</f>
        <v>0</v>
      </c>
      <c r="BG1560" s="172">
        <f>IF(N1560="zákl. přenesená",J1560,0)</f>
        <v>0</v>
      </c>
      <c r="BH1560" s="172">
        <f>IF(N1560="sníž. přenesená",J1560,0)</f>
        <v>0</v>
      </c>
      <c r="BI1560" s="172">
        <f>IF(N1560="nulová",J1560,0)</f>
        <v>0</v>
      </c>
      <c r="BJ1560" s="18" t="s">
        <v>26</v>
      </c>
      <c r="BK1560" s="172">
        <f>ROUND(I1560*H1560,2)</f>
        <v>0</v>
      </c>
      <c r="BL1560" s="18" t="s">
        <v>163</v>
      </c>
      <c r="BM1560" s="18" t="s">
        <v>2615</v>
      </c>
    </row>
    <row r="1561" spans="2:47" s="1" customFormat="1" ht="12">
      <c r="B1561" s="35"/>
      <c r="D1561" s="176" t="s">
        <v>165</v>
      </c>
      <c r="F1561" s="196" t="s">
        <v>2491</v>
      </c>
      <c r="I1561" s="134"/>
      <c r="L1561" s="35"/>
      <c r="M1561" s="64"/>
      <c r="N1561" s="36"/>
      <c r="O1561" s="36"/>
      <c r="P1561" s="36"/>
      <c r="Q1561" s="36"/>
      <c r="R1561" s="36"/>
      <c r="S1561" s="36"/>
      <c r="T1561" s="65"/>
      <c r="AT1561" s="18" t="s">
        <v>165</v>
      </c>
      <c r="AU1561" s="18" t="s">
        <v>174</v>
      </c>
    </row>
    <row r="1562" spans="2:65" s="1" customFormat="1" ht="20.25" customHeight="1">
      <c r="B1562" s="160"/>
      <c r="C1562" s="161" t="s">
        <v>2616</v>
      </c>
      <c r="D1562" s="161" t="s">
        <v>158</v>
      </c>
      <c r="E1562" s="162" t="s">
        <v>2617</v>
      </c>
      <c r="F1562" s="163" t="s">
        <v>2618</v>
      </c>
      <c r="G1562" s="164" t="s">
        <v>177</v>
      </c>
      <c r="H1562" s="165">
        <v>50</v>
      </c>
      <c r="I1562" s="166"/>
      <c r="J1562" s="167">
        <f>ROUND(I1562*H1562,2)</f>
        <v>0</v>
      </c>
      <c r="K1562" s="163" t="s">
        <v>19</v>
      </c>
      <c r="L1562" s="35"/>
      <c r="M1562" s="168" t="s">
        <v>19</v>
      </c>
      <c r="N1562" s="169" t="s">
        <v>42</v>
      </c>
      <c r="O1562" s="36"/>
      <c r="P1562" s="170">
        <f>O1562*H1562</f>
        <v>0</v>
      </c>
      <c r="Q1562" s="170">
        <v>0</v>
      </c>
      <c r="R1562" s="170">
        <f>Q1562*H1562</f>
        <v>0</v>
      </c>
      <c r="S1562" s="170">
        <v>0</v>
      </c>
      <c r="T1562" s="171">
        <f>S1562*H1562</f>
        <v>0</v>
      </c>
      <c r="AR1562" s="18" t="s">
        <v>163</v>
      </c>
      <c r="AT1562" s="18" t="s">
        <v>158</v>
      </c>
      <c r="AU1562" s="18" t="s">
        <v>174</v>
      </c>
      <c r="AY1562" s="18" t="s">
        <v>156</v>
      </c>
      <c r="BE1562" s="172">
        <f>IF(N1562="základní",J1562,0)</f>
        <v>0</v>
      </c>
      <c r="BF1562" s="172">
        <f>IF(N1562="snížená",J1562,0)</f>
        <v>0</v>
      </c>
      <c r="BG1562" s="172">
        <f>IF(N1562="zákl. přenesená",J1562,0)</f>
        <v>0</v>
      </c>
      <c r="BH1562" s="172">
        <f>IF(N1562="sníž. přenesená",J1562,0)</f>
        <v>0</v>
      </c>
      <c r="BI1562" s="172">
        <f>IF(N1562="nulová",J1562,0)</f>
        <v>0</v>
      </c>
      <c r="BJ1562" s="18" t="s">
        <v>26</v>
      </c>
      <c r="BK1562" s="172">
        <f>ROUND(I1562*H1562,2)</f>
        <v>0</v>
      </c>
      <c r="BL1562" s="18" t="s">
        <v>163</v>
      </c>
      <c r="BM1562" s="18" t="s">
        <v>2619</v>
      </c>
    </row>
    <row r="1563" spans="2:47" s="1" customFormat="1" ht="12">
      <c r="B1563" s="35"/>
      <c r="D1563" s="176" t="s">
        <v>165</v>
      </c>
      <c r="F1563" s="196" t="s">
        <v>2618</v>
      </c>
      <c r="I1563" s="134"/>
      <c r="L1563" s="35"/>
      <c r="M1563" s="64"/>
      <c r="N1563" s="36"/>
      <c r="O1563" s="36"/>
      <c r="P1563" s="36"/>
      <c r="Q1563" s="36"/>
      <c r="R1563" s="36"/>
      <c r="S1563" s="36"/>
      <c r="T1563" s="65"/>
      <c r="AT1563" s="18" t="s">
        <v>165</v>
      </c>
      <c r="AU1563" s="18" t="s">
        <v>174</v>
      </c>
    </row>
    <row r="1564" spans="2:65" s="1" customFormat="1" ht="20.25" customHeight="1">
      <c r="B1564" s="160"/>
      <c r="C1564" s="161" t="s">
        <v>2620</v>
      </c>
      <c r="D1564" s="161" t="s">
        <v>158</v>
      </c>
      <c r="E1564" s="162" t="s">
        <v>2621</v>
      </c>
      <c r="F1564" s="163" t="s">
        <v>2577</v>
      </c>
      <c r="G1564" s="164" t="s">
        <v>177</v>
      </c>
      <c r="H1564" s="165">
        <v>45</v>
      </c>
      <c r="I1564" s="166"/>
      <c r="J1564" s="167">
        <f>ROUND(I1564*H1564,2)</f>
        <v>0</v>
      </c>
      <c r="K1564" s="163" t="s">
        <v>19</v>
      </c>
      <c r="L1564" s="35"/>
      <c r="M1564" s="168" t="s">
        <v>19</v>
      </c>
      <c r="N1564" s="169" t="s">
        <v>42</v>
      </c>
      <c r="O1564" s="36"/>
      <c r="P1564" s="170">
        <f>O1564*H1564</f>
        <v>0</v>
      </c>
      <c r="Q1564" s="170">
        <v>0</v>
      </c>
      <c r="R1564" s="170">
        <f>Q1564*H1564</f>
        <v>0</v>
      </c>
      <c r="S1564" s="170">
        <v>0</v>
      </c>
      <c r="T1564" s="171">
        <f>S1564*H1564</f>
        <v>0</v>
      </c>
      <c r="AR1564" s="18" t="s">
        <v>163</v>
      </c>
      <c r="AT1564" s="18" t="s">
        <v>158</v>
      </c>
      <c r="AU1564" s="18" t="s">
        <v>174</v>
      </c>
      <c r="AY1564" s="18" t="s">
        <v>156</v>
      </c>
      <c r="BE1564" s="172">
        <f>IF(N1564="základní",J1564,0)</f>
        <v>0</v>
      </c>
      <c r="BF1564" s="172">
        <f>IF(N1564="snížená",J1564,0)</f>
        <v>0</v>
      </c>
      <c r="BG1564" s="172">
        <f>IF(N1564="zákl. přenesená",J1564,0)</f>
        <v>0</v>
      </c>
      <c r="BH1564" s="172">
        <f>IF(N1564="sníž. přenesená",J1564,0)</f>
        <v>0</v>
      </c>
      <c r="BI1564" s="172">
        <f>IF(N1564="nulová",J1564,0)</f>
        <v>0</v>
      </c>
      <c r="BJ1564" s="18" t="s">
        <v>26</v>
      </c>
      <c r="BK1564" s="172">
        <f>ROUND(I1564*H1564,2)</f>
        <v>0</v>
      </c>
      <c r="BL1564" s="18" t="s">
        <v>163</v>
      </c>
      <c r="BM1564" s="18" t="s">
        <v>2622</v>
      </c>
    </row>
    <row r="1565" spans="2:47" s="1" customFormat="1" ht="12">
      <c r="B1565" s="35"/>
      <c r="D1565" s="176" t="s">
        <v>165</v>
      </c>
      <c r="F1565" s="196" t="s">
        <v>2577</v>
      </c>
      <c r="I1565" s="134"/>
      <c r="L1565" s="35"/>
      <c r="M1565" s="64"/>
      <c r="N1565" s="36"/>
      <c r="O1565" s="36"/>
      <c r="P1565" s="36"/>
      <c r="Q1565" s="36"/>
      <c r="R1565" s="36"/>
      <c r="S1565" s="36"/>
      <c r="T1565" s="65"/>
      <c r="AT1565" s="18" t="s">
        <v>165</v>
      </c>
      <c r="AU1565" s="18" t="s">
        <v>174</v>
      </c>
    </row>
    <row r="1566" spans="2:65" s="1" customFormat="1" ht="20.25" customHeight="1">
      <c r="B1566" s="160"/>
      <c r="C1566" s="161" t="s">
        <v>2623</v>
      </c>
      <c r="D1566" s="161" t="s">
        <v>158</v>
      </c>
      <c r="E1566" s="162" t="s">
        <v>2624</v>
      </c>
      <c r="F1566" s="163" t="s">
        <v>2503</v>
      </c>
      <c r="G1566" s="164" t="s">
        <v>177</v>
      </c>
      <c r="H1566" s="165">
        <v>45</v>
      </c>
      <c r="I1566" s="166"/>
      <c r="J1566" s="167">
        <f>ROUND(I1566*H1566,2)</f>
        <v>0</v>
      </c>
      <c r="K1566" s="163" t="s">
        <v>19</v>
      </c>
      <c r="L1566" s="35"/>
      <c r="M1566" s="168" t="s">
        <v>19</v>
      </c>
      <c r="N1566" s="169" t="s">
        <v>42</v>
      </c>
      <c r="O1566" s="36"/>
      <c r="P1566" s="170">
        <f>O1566*H1566</f>
        <v>0</v>
      </c>
      <c r="Q1566" s="170">
        <v>0</v>
      </c>
      <c r="R1566" s="170">
        <f>Q1566*H1566</f>
        <v>0</v>
      </c>
      <c r="S1566" s="170">
        <v>0</v>
      </c>
      <c r="T1566" s="171">
        <f>S1566*H1566</f>
        <v>0</v>
      </c>
      <c r="AR1566" s="18" t="s">
        <v>163</v>
      </c>
      <c r="AT1566" s="18" t="s">
        <v>158</v>
      </c>
      <c r="AU1566" s="18" t="s">
        <v>174</v>
      </c>
      <c r="AY1566" s="18" t="s">
        <v>156</v>
      </c>
      <c r="BE1566" s="172">
        <f>IF(N1566="základní",J1566,0)</f>
        <v>0</v>
      </c>
      <c r="BF1566" s="172">
        <f>IF(N1566="snížená",J1566,0)</f>
        <v>0</v>
      </c>
      <c r="BG1566" s="172">
        <f>IF(N1566="zákl. přenesená",J1566,0)</f>
        <v>0</v>
      </c>
      <c r="BH1566" s="172">
        <f>IF(N1566="sníž. přenesená",J1566,0)</f>
        <v>0</v>
      </c>
      <c r="BI1566" s="172">
        <f>IF(N1566="nulová",J1566,0)</f>
        <v>0</v>
      </c>
      <c r="BJ1566" s="18" t="s">
        <v>26</v>
      </c>
      <c r="BK1566" s="172">
        <f>ROUND(I1566*H1566,2)</f>
        <v>0</v>
      </c>
      <c r="BL1566" s="18" t="s">
        <v>163</v>
      </c>
      <c r="BM1566" s="18" t="s">
        <v>2625</v>
      </c>
    </row>
    <row r="1567" spans="2:47" s="1" customFormat="1" ht="12">
      <c r="B1567" s="35"/>
      <c r="D1567" s="176" t="s">
        <v>165</v>
      </c>
      <c r="F1567" s="196" t="s">
        <v>2503</v>
      </c>
      <c r="I1567" s="134"/>
      <c r="L1567" s="35"/>
      <c r="M1567" s="64"/>
      <c r="N1567" s="36"/>
      <c r="O1567" s="36"/>
      <c r="P1567" s="36"/>
      <c r="Q1567" s="36"/>
      <c r="R1567" s="36"/>
      <c r="S1567" s="36"/>
      <c r="T1567" s="65"/>
      <c r="AT1567" s="18" t="s">
        <v>165</v>
      </c>
      <c r="AU1567" s="18" t="s">
        <v>174</v>
      </c>
    </row>
    <row r="1568" spans="2:65" s="1" customFormat="1" ht="20.25" customHeight="1">
      <c r="B1568" s="160"/>
      <c r="C1568" s="161" t="s">
        <v>2626</v>
      </c>
      <c r="D1568" s="161" t="s">
        <v>158</v>
      </c>
      <c r="E1568" s="162" t="s">
        <v>2627</v>
      </c>
      <c r="F1568" s="163" t="s">
        <v>2628</v>
      </c>
      <c r="G1568" s="164" t="s">
        <v>307</v>
      </c>
      <c r="H1568" s="165">
        <v>1</v>
      </c>
      <c r="I1568" s="166"/>
      <c r="J1568" s="167">
        <f>ROUND(I1568*H1568,2)</f>
        <v>0</v>
      </c>
      <c r="K1568" s="163" t="s">
        <v>19</v>
      </c>
      <c r="L1568" s="35"/>
      <c r="M1568" s="168" t="s">
        <v>19</v>
      </c>
      <c r="N1568" s="169" t="s">
        <v>42</v>
      </c>
      <c r="O1568" s="36"/>
      <c r="P1568" s="170">
        <f>O1568*H1568</f>
        <v>0</v>
      </c>
      <c r="Q1568" s="170">
        <v>0</v>
      </c>
      <c r="R1568" s="170">
        <f>Q1568*H1568</f>
        <v>0</v>
      </c>
      <c r="S1568" s="170">
        <v>0</v>
      </c>
      <c r="T1568" s="171">
        <f>S1568*H1568</f>
        <v>0</v>
      </c>
      <c r="AR1568" s="18" t="s">
        <v>163</v>
      </c>
      <c r="AT1568" s="18" t="s">
        <v>158</v>
      </c>
      <c r="AU1568" s="18" t="s">
        <v>174</v>
      </c>
      <c r="AY1568" s="18" t="s">
        <v>156</v>
      </c>
      <c r="BE1568" s="172">
        <f>IF(N1568="základní",J1568,0)</f>
        <v>0</v>
      </c>
      <c r="BF1568" s="172">
        <f>IF(N1568="snížená",J1568,0)</f>
        <v>0</v>
      </c>
      <c r="BG1568" s="172">
        <f>IF(N1568="zákl. přenesená",J1568,0)</f>
        <v>0</v>
      </c>
      <c r="BH1568" s="172">
        <f>IF(N1568="sníž. přenesená",J1568,0)</f>
        <v>0</v>
      </c>
      <c r="BI1568" s="172">
        <f>IF(N1568="nulová",J1568,0)</f>
        <v>0</v>
      </c>
      <c r="BJ1568" s="18" t="s">
        <v>26</v>
      </c>
      <c r="BK1568" s="172">
        <f>ROUND(I1568*H1568,2)</f>
        <v>0</v>
      </c>
      <c r="BL1568" s="18" t="s">
        <v>163</v>
      </c>
      <c r="BM1568" s="18" t="s">
        <v>2629</v>
      </c>
    </row>
    <row r="1569" spans="2:47" s="1" customFormat="1" ht="12">
      <c r="B1569" s="35"/>
      <c r="D1569" s="176" t="s">
        <v>165</v>
      </c>
      <c r="F1569" s="196" t="s">
        <v>2628</v>
      </c>
      <c r="I1569" s="134"/>
      <c r="L1569" s="35"/>
      <c r="M1569" s="64"/>
      <c r="N1569" s="36"/>
      <c r="O1569" s="36"/>
      <c r="P1569" s="36"/>
      <c r="Q1569" s="36"/>
      <c r="R1569" s="36"/>
      <c r="S1569" s="36"/>
      <c r="T1569" s="65"/>
      <c r="AT1569" s="18" t="s">
        <v>165</v>
      </c>
      <c r="AU1569" s="18" t="s">
        <v>174</v>
      </c>
    </row>
    <row r="1570" spans="2:65" s="1" customFormat="1" ht="20.25" customHeight="1">
      <c r="B1570" s="160"/>
      <c r="C1570" s="161" t="s">
        <v>2630</v>
      </c>
      <c r="D1570" s="161" t="s">
        <v>158</v>
      </c>
      <c r="E1570" s="162" t="s">
        <v>2631</v>
      </c>
      <c r="F1570" s="163" t="s">
        <v>2584</v>
      </c>
      <c r="G1570" s="164" t="s">
        <v>307</v>
      </c>
      <c r="H1570" s="165">
        <v>1</v>
      </c>
      <c r="I1570" s="166"/>
      <c r="J1570" s="167">
        <f>ROUND(I1570*H1570,2)</f>
        <v>0</v>
      </c>
      <c r="K1570" s="163" t="s">
        <v>19</v>
      </c>
      <c r="L1570" s="35"/>
      <c r="M1570" s="168" t="s">
        <v>19</v>
      </c>
      <c r="N1570" s="169" t="s">
        <v>42</v>
      </c>
      <c r="O1570" s="36"/>
      <c r="P1570" s="170">
        <f>O1570*H1570</f>
        <v>0</v>
      </c>
      <c r="Q1570" s="170">
        <v>0</v>
      </c>
      <c r="R1570" s="170">
        <f>Q1570*H1570</f>
        <v>0</v>
      </c>
      <c r="S1570" s="170">
        <v>0</v>
      </c>
      <c r="T1570" s="171">
        <f>S1570*H1570</f>
        <v>0</v>
      </c>
      <c r="AR1570" s="18" t="s">
        <v>163</v>
      </c>
      <c r="AT1570" s="18" t="s">
        <v>158</v>
      </c>
      <c r="AU1570" s="18" t="s">
        <v>174</v>
      </c>
      <c r="AY1570" s="18" t="s">
        <v>156</v>
      </c>
      <c r="BE1570" s="172">
        <f>IF(N1570="základní",J1570,0)</f>
        <v>0</v>
      </c>
      <c r="BF1570" s="172">
        <f>IF(N1570="snížená",J1570,0)</f>
        <v>0</v>
      </c>
      <c r="BG1570" s="172">
        <f>IF(N1570="zákl. přenesená",J1570,0)</f>
        <v>0</v>
      </c>
      <c r="BH1570" s="172">
        <f>IF(N1570="sníž. přenesená",J1570,0)</f>
        <v>0</v>
      </c>
      <c r="BI1570" s="172">
        <f>IF(N1570="nulová",J1570,0)</f>
        <v>0</v>
      </c>
      <c r="BJ1570" s="18" t="s">
        <v>26</v>
      </c>
      <c r="BK1570" s="172">
        <f>ROUND(I1570*H1570,2)</f>
        <v>0</v>
      </c>
      <c r="BL1570" s="18" t="s">
        <v>163</v>
      </c>
      <c r="BM1570" s="18" t="s">
        <v>2632</v>
      </c>
    </row>
    <row r="1571" spans="2:47" s="1" customFormat="1" ht="12">
      <c r="B1571" s="35"/>
      <c r="D1571" s="176" t="s">
        <v>165</v>
      </c>
      <c r="F1571" s="196" t="s">
        <v>2584</v>
      </c>
      <c r="I1571" s="134"/>
      <c r="L1571" s="35"/>
      <c r="M1571" s="64"/>
      <c r="N1571" s="36"/>
      <c r="O1571" s="36"/>
      <c r="P1571" s="36"/>
      <c r="Q1571" s="36"/>
      <c r="R1571" s="36"/>
      <c r="S1571" s="36"/>
      <c r="T1571" s="65"/>
      <c r="AT1571" s="18" t="s">
        <v>165</v>
      </c>
      <c r="AU1571" s="18" t="s">
        <v>174</v>
      </c>
    </row>
    <row r="1572" spans="2:65" s="1" customFormat="1" ht="20.25" customHeight="1">
      <c r="B1572" s="160"/>
      <c r="C1572" s="161" t="s">
        <v>2633</v>
      </c>
      <c r="D1572" s="161" t="s">
        <v>158</v>
      </c>
      <c r="E1572" s="162" t="s">
        <v>2634</v>
      </c>
      <c r="F1572" s="163" t="s">
        <v>2527</v>
      </c>
      <c r="G1572" s="164" t="s">
        <v>307</v>
      </c>
      <c r="H1572" s="165">
        <v>1</v>
      </c>
      <c r="I1572" s="166"/>
      <c r="J1572" s="167">
        <f>ROUND(I1572*H1572,2)</f>
        <v>0</v>
      </c>
      <c r="K1572" s="163" t="s">
        <v>19</v>
      </c>
      <c r="L1572" s="35"/>
      <c r="M1572" s="168" t="s">
        <v>19</v>
      </c>
      <c r="N1572" s="169" t="s">
        <v>42</v>
      </c>
      <c r="O1572" s="36"/>
      <c r="P1572" s="170">
        <f>O1572*H1572</f>
        <v>0</v>
      </c>
      <c r="Q1572" s="170">
        <v>0</v>
      </c>
      <c r="R1572" s="170">
        <f>Q1572*H1572</f>
        <v>0</v>
      </c>
      <c r="S1572" s="170">
        <v>0</v>
      </c>
      <c r="T1572" s="171">
        <f>S1572*H1572</f>
        <v>0</v>
      </c>
      <c r="AR1572" s="18" t="s">
        <v>163</v>
      </c>
      <c r="AT1572" s="18" t="s">
        <v>158</v>
      </c>
      <c r="AU1572" s="18" t="s">
        <v>174</v>
      </c>
      <c r="AY1572" s="18" t="s">
        <v>156</v>
      </c>
      <c r="BE1572" s="172">
        <f>IF(N1572="základní",J1572,0)</f>
        <v>0</v>
      </c>
      <c r="BF1572" s="172">
        <f>IF(N1572="snížená",J1572,0)</f>
        <v>0</v>
      </c>
      <c r="BG1572" s="172">
        <f>IF(N1572="zákl. přenesená",J1572,0)</f>
        <v>0</v>
      </c>
      <c r="BH1572" s="172">
        <f>IF(N1572="sníž. přenesená",J1572,0)</f>
        <v>0</v>
      </c>
      <c r="BI1572" s="172">
        <f>IF(N1572="nulová",J1572,0)</f>
        <v>0</v>
      </c>
      <c r="BJ1572" s="18" t="s">
        <v>26</v>
      </c>
      <c r="BK1572" s="172">
        <f>ROUND(I1572*H1572,2)</f>
        <v>0</v>
      </c>
      <c r="BL1572" s="18" t="s">
        <v>163</v>
      </c>
      <c r="BM1572" s="18" t="s">
        <v>2635</v>
      </c>
    </row>
    <row r="1573" spans="2:47" s="1" customFormat="1" ht="12">
      <c r="B1573" s="35"/>
      <c r="D1573" s="176" t="s">
        <v>165</v>
      </c>
      <c r="F1573" s="196" t="s">
        <v>2527</v>
      </c>
      <c r="I1573" s="134"/>
      <c r="L1573" s="35"/>
      <c r="M1573" s="64"/>
      <c r="N1573" s="36"/>
      <c r="O1573" s="36"/>
      <c r="P1573" s="36"/>
      <c r="Q1573" s="36"/>
      <c r="R1573" s="36"/>
      <c r="S1573" s="36"/>
      <c r="T1573" s="65"/>
      <c r="AT1573" s="18" t="s">
        <v>165</v>
      </c>
      <c r="AU1573" s="18" t="s">
        <v>174</v>
      </c>
    </row>
    <row r="1574" spans="2:65" s="1" customFormat="1" ht="20.25" customHeight="1">
      <c r="B1574" s="160"/>
      <c r="C1574" s="161" t="s">
        <v>2636</v>
      </c>
      <c r="D1574" s="161" t="s">
        <v>158</v>
      </c>
      <c r="E1574" s="162" t="s">
        <v>2637</v>
      </c>
      <c r="F1574" s="163" t="s">
        <v>2441</v>
      </c>
      <c r="G1574" s="164" t="s">
        <v>307</v>
      </c>
      <c r="H1574" s="165">
        <v>1</v>
      </c>
      <c r="I1574" s="166"/>
      <c r="J1574" s="167">
        <f>ROUND(I1574*H1574,2)</f>
        <v>0</v>
      </c>
      <c r="K1574" s="163" t="s">
        <v>19</v>
      </c>
      <c r="L1574" s="35"/>
      <c r="M1574" s="168" t="s">
        <v>19</v>
      </c>
      <c r="N1574" s="169" t="s">
        <v>42</v>
      </c>
      <c r="O1574" s="36"/>
      <c r="P1574" s="170">
        <f>O1574*H1574</f>
        <v>0</v>
      </c>
      <c r="Q1574" s="170">
        <v>0</v>
      </c>
      <c r="R1574" s="170">
        <f>Q1574*H1574</f>
        <v>0</v>
      </c>
      <c r="S1574" s="170">
        <v>0</v>
      </c>
      <c r="T1574" s="171">
        <f>S1574*H1574</f>
        <v>0</v>
      </c>
      <c r="AR1574" s="18" t="s">
        <v>163</v>
      </c>
      <c r="AT1574" s="18" t="s">
        <v>158</v>
      </c>
      <c r="AU1574" s="18" t="s">
        <v>174</v>
      </c>
      <c r="AY1574" s="18" t="s">
        <v>156</v>
      </c>
      <c r="BE1574" s="172">
        <f>IF(N1574="základní",J1574,0)</f>
        <v>0</v>
      </c>
      <c r="BF1574" s="172">
        <f>IF(N1574="snížená",J1574,0)</f>
        <v>0</v>
      </c>
      <c r="BG1574" s="172">
        <f>IF(N1574="zákl. přenesená",J1574,0)</f>
        <v>0</v>
      </c>
      <c r="BH1574" s="172">
        <f>IF(N1574="sníž. přenesená",J1574,0)</f>
        <v>0</v>
      </c>
      <c r="BI1574" s="172">
        <f>IF(N1574="nulová",J1574,0)</f>
        <v>0</v>
      </c>
      <c r="BJ1574" s="18" t="s">
        <v>26</v>
      </c>
      <c r="BK1574" s="172">
        <f>ROUND(I1574*H1574,2)</f>
        <v>0</v>
      </c>
      <c r="BL1574" s="18" t="s">
        <v>163</v>
      </c>
      <c r="BM1574" s="18" t="s">
        <v>2638</v>
      </c>
    </row>
    <row r="1575" spans="2:47" s="1" customFormat="1" ht="12">
      <c r="B1575" s="35"/>
      <c r="D1575" s="176" t="s">
        <v>165</v>
      </c>
      <c r="F1575" s="196" t="s">
        <v>2441</v>
      </c>
      <c r="I1575" s="134"/>
      <c r="L1575" s="35"/>
      <c r="M1575" s="64"/>
      <c r="N1575" s="36"/>
      <c r="O1575" s="36"/>
      <c r="P1575" s="36"/>
      <c r="Q1575" s="36"/>
      <c r="R1575" s="36"/>
      <c r="S1575" s="36"/>
      <c r="T1575" s="65"/>
      <c r="AT1575" s="18" t="s">
        <v>165</v>
      </c>
      <c r="AU1575" s="18" t="s">
        <v>174</v>
      </c>
    </row>
    <row r="1576" spans="2:65" s="1" customFormat="1" ht="20.25" customHeight="1">
      <c r="B1576" s="160"/>
      <c r="C1576" s="161" t="s">
        <v>2639</v>
      </c>
      <c r="D1576" s="161" t="s">
        <v>158</v>
      </c>
      <c r="E1576" s="162" t="s">
        <v>2640</v>
      </c>
      <c r="F1576" s="163" t="s">
        <v>2534</v>
      </c>
      <c r="G1576" s="164" t="s">
        <v>307</v>
      </c>
      <c r="H1576" s="165">
        <v>1</v>
      </c>
      <c r="I1576" s="166"/>
      <c r="J1576" s="167">
        <f>ROUND(I1576*H1576,2)</f>
        <v>0</v>
      </c>
      <c r="K1576" s="163" t="s">
        <v>19</v>
      </c>
      <c r="L1576" s="35"/>
      <c r="M1576" s="168" t="s">
        <v>19</v>
      </c>
      <c r="N1576" s="169" t="s">
        <v>42</v>
      </c>
      <c r="O1576" s="36"/>
      <c r="P1576" s="170">
        <f>O1576*H1576</f>
        <v>0</v>
      </c>
      <c r="Q1576" s="170">
        <v>0</v>
      </c>
      <c r="R1576" s="170">
        <f>Q1576*H1576</f>
        <v>0</v>
      </c>
      <c r="S1576" s="170">
        <v>0</v>
      </c>
      <c r="T1576" s="171">
        <f>S1576*H1576</f>
        <v>0</v>
      </c>
      <c r="AR1576" s="18" t="s">
        <v>163</v>
      </c>
      <c r="AT1576" s="18" t="s">
        <v>158</v>
      </c>
      <c r="AU1576" s="18" t="s">
        <v>174</v>
      </c>
      <c r="AY1576" s="18" t="s">
        <v>156</v>
      </c>
      <c r="BE1576" s="172">
        <f>IF(N1576="základní",J1576,0)</f>
        <v>0</v>
      </c>
      <c r="BF1576" s="172">
        <f>IF(N1576="snížená",J1576,0)</f>
        <v>0</v>
      </c>
      <c r="BG1576" s="172">
        <f>IF(N1576="zákl. přenesená",J1576,0)</f>
        <v>0</v>
      </c>
      <c r="BH1576" s="172">
        <f>IF(N1576="sníž. přenesená",J1576,0)</f>
        <v>0</v>
      </c>
      <c r="BI1576" s="172">
        <f>IF(N1576="nulová",J1576,0)</f>
        <v>0</v>
      </c>
      <c r="BJ1576" s="18" t="s">
        <v>26</v>
      </c>
      <c r="BK1576" s="172">
        <f>ROUND(I1576*H1576,2)</f>
        <v>0</v>
      </c>
      <c r="BL1576" s="18" t="s">
        <v>163</v>
      </c>
      <c r="BM1576" s="18" t="s">
        <v>2641</v>
      </c>
    </row>
    <row r="1577" spans="2:47" s="1" customFormat="1" ht="12">
      <c r="B1577" s="35"/>
      <c r="D1577" s="176" t="s">
        <v>165</v>
      </c>
      <c r="F1577" s="196" t="s">
        <v>2534</v>
      </c>
      <c r="I1577" s="134"/>
      <c r="L1577" s="35"/>
      <c r="M1577" s="64"/>
      <c r="N1577" s="36"/>
      <c r="O1577" s="36"/>
      <c r="P1577" s="36"/>
      <c r="Q1577" s="36"/>
      <c r="R1577" s="36"/>
      <c r="S1577" s="36"/>
      <c r="T1577" s="65"/>
      <c r="AT1577" s="18" t="s">
        <v>165</v>
      </c>
      <c r="AU1577" s="18" t="s">
        <v>174</v>
      </c>
    </row>
    <row r="1578" spans="2:65" s="1" customFormat="1" ht="20.25" customHeight="1">
      <c r="B1578" s="160"/>
      <c r="C1578" s="161" t="s">
        <v>2642</v>
      </c>
      <c r="D1578" s="161" t="s">
        <v>158</v>
      </c>
      <c r="E1578" s="162" t="s">
        <v>2643</v>
      </c>
      <c r="F1578" s="163" t="s">
        <v>2449</v>
      </c>
      <c r="G1578" s="164" t="s">
        <v>307</v>
      </c>
      <c r="H1578" s="165">
        <v>1</v>
      </c>
      <c r="I1578" s="166"/>
      <c r="J1578" s="167">
        <f>ROUND(I1578*H1578,2)</f>
        <v>0</v>
      </c>
      <c r="K1578" s="163" t="s">
        <v>19</v>
      </c>
      <c r="L1578" s="35"/>
      <c r="M1578" s="168" t="s">
        <v>19</v>
      </c>
      <c r="N1578" s="169" t="s">
        <v>42</v>
      </c>
      <c r="O1578" s="36"/>
      <c r="P1578" s="170">
        <f>O1578*H1578</f>
        <v>0</v>
      </c>
      <c r="Q1578" s="170">
        <v>0</v>
      </c>
      <c r="R1578" s="170">
        <f>Q1578*H1578</f>
        <v>0</v>
      </c>
      <c r="S1578" s="170">
        <v>0</v>
      </c>
      <c r="T1578" s="171">
        <f>S1578*H1578</f>
        <v>0</v>
      </c>
      <c r="AR1578" s="18" t="s">
        <v>163</v>
      </c>
      <c r="AT1578" s="18" t="s">
        <v>158</v>
      </c>
      <c r="AU1578" s="18" t="s">
        <v>174</v>
      </c>
      <c r="AY1578" s="18" t="s">
        <v>156</v>
      </c>
      <c r="BE1578" s="172">
        <f>IF(N1578="základní",J1578,0)</f>
        <v>0</v>
      </c>
      <c r="BF1578" s="172">
        <f>IF(N1578="snížená",J1578,0)</f>
        <v>0</v>
      </c>
      <c r="BG1578" s="172">
        <f>IF(N1578="zákl. přenesená",J1578,0)</f>
        <v>0</v>
      </c>
      <c r="BH1578" s="172">
        <f>IF(N1578="sníž. přenesená",J1578,0)</f>
        <v>0</v>
      </c>
      <c r="BI1578" s="172">
        <f>IF(N1578="nulová",J1578,0)</f>
        <v>0</v>
      </c>
      <c r="BJ1578" s="18" t="s">
        <v>26</v>
      </c>
      <c r="BK1578" s="172">
        <f>ROUND(I1578*H1578,2)</f>
        <v>0</v>
      </c>
      <c r="BL1578" s="18" t="s">
        <v>163</v>
      </c>
      <c r="BM1578" s="18" t="s">
        <v>2644</v>
      </c>
    </row>
    <row r="1579" spans="2:47" s="1" customFormat="1" ht="12">
      <c r="B1579" s="35"/>
      <c r="D1579" s="173" t="s">
        <v>165</v>
      </c>
      <c r="F1579" s="174" t="s">
        <v>2449</v>
      </c>
      <c r="I1579" s="134"/>
      <c r="L1579" s="35"/>
      <c r="M1579" s="64"/>
      <c r="N1579" s="36"/>
      <c r="O1579" s="36"/>
      <c r="P1579" s="36"/>
      <c r="Q1579" s="36"/>
      <c r="R1579" s="36"/>
      <c r="S1579" s="36"/>
      <c r="T1579" s="65"/>
      <c r="AT1579" s="18" t="s">
        <v>165</v>
      </c>
      <c r="AU1579" s="18" t="s">
        <v>174</v>
      </c>
    </row>
    <row r="1580" spans="2:63" s="10" customFormat="1" ht="21.75" customHeight="1">
      <c r="B1580" s="146"/>
      <c r="D1580" s="157" t="s">
        <v>70</v>
      </c>
      <c r="E1580" s="158" t="s">
        <v>2645</v>
      </c>
      <c r="F1580" s="158" t="s">
        <v>2430</v>
      </c>
      <c r="I1580" s="149"/>
      <c r="J1580" s="159">
        <f>BK1580</f>
        <v>0</v>
      </c>
      <c r="L1580" s="146"/>
      <c r="M1580" s="151"/>
      <c r="N1580" s="152"/>
      <c r="O1580" s="152"/>
      <c r="P1580" s="153">
        <f>SUM(P1581:P1606)</f>
        <v>0</v>
      </c>
      <c r="Q1580" s="152"/>
      <c r="R1580" s="153">
        <f>SUM(R1581:R1606)</f>
        <v>0</v>
      </c>
      <c r="S1580" s="152"/>
      <c r="T1580" s="154">
        <f>SUM(T1581:T1606)</f>
        <v>0</v>
      </c>
      <c r="AR1580" s="147" t="s">
        <v>174</v>
      </c>
      <c r="AT1580" s="155" t="s">
        <v>70</v>
      </c>
      <c r="AU1580" s="155" t="s">
        <v>77</v>
      </c>
      <c r="AY1580" s="147" t="s">
        <v>156</v>
      </c>
      <c r="BK1580" s="156">
        <f>SUM(BK1581:BK1606)</f>
        <v>0</v>
      </c>
    </row>
    <row r="1581" spans="2:65" s="1" customFormat="1" ht="39.75" customHeight="1">
      <c r="B1581" s="160"/>
      <c r="C1581" s="161" t="s">
        <v>2646</v>
      </c>
      <c r="D1581" s="161" t="s">
        <v>158</v>
      </c>
      <c r="E1581" s="162" t="s">
        <v>2647</v>
      </c>
      <c r="F1581" s="163" t="s">
        <v>2648</v>
      </c>
      <c r="G1581" s="164" t="s">
        <v>307</v>
      </c>
      <c r="H1581" s="165">
        <v>1</v>
      </c>
      <c r="I1581" s="166"/>
      <c r="J1581" s="167">
        <f>ROUND(I1581*H1581,2)</f>
        <v>0</v>
      </c>
      <c r="K1581" s="163" t="s">
        <v>19</v>
      </c>
      <c r="L1581" s="35"/>
      <c r="M1581" s="168" t="s">
        <v>19</v>
      </c>
      <c r="N1581" s="169" t="s">
        <v>42</v>
      </c>
      <c r="O1581" s="36"/>
      <c r="P1581" s="170">
        <f>O1581*H1581</f>
        <v>0</v>
      </c>
      <c r="Q1581" s="170">
        <v>0</v>
      </c>
      <c r="R1581" s="170">
        <f>Q1581*H1581</f>
        <v>0</v>
      </c>
      <c r="S1581" s="170">
        <v>0</v>
      </c>
      <c r="T1581" s="171">
        <f>S1581*H1581</f>
        <v>0</v>
      </c>
      <c r="AR1581" s="18" t="s">
        <v>163</v>
      </c>
      <c r="AT1581" s="18" t="s">
        <v>158</v>
      </c>
      <c r="AU1581" s="18" t="s">
        <v>174</v>
      </c>
      <c r="AY1581" s="18" t="s">
        <v>156</v>
      </c>
      <c r="BE1581" s="172">
        <f>IF(N1581="základní",J1581,0)</f>
        <v>0</v>
      </c>
      <c r="BF1581" s="172">
        <f>IF(N1581="snížená",J1581,0)</f>
        <v>0</v>
      </c>
      <c r="BG1581" s="172">
        <f>IF(N1581="zákl. přenesená",J1581,0)</f>
        <v>0</v>
      </c>
      <c r="BH1581" s="172">
        <f>IF(N1581="sníž. přenesená",J1581,0)</f>
        <v>0</v>
      </c>
      <c r="BI1581" s="172">
        <f>IF(N1581="nulová",J1581,0)</f>
        <v>0</v>
      </c>
      <c r="BJ1581" s="18" t="s">
        <v>26</v>
      </c>
      <c r="BK1581" s="172">
        <f>ROUND(I1581*H1581,2)</f>
        <v>0</v>
      </c>
      <c r="BL1581" s="18" t="s">
        <v>163</v>
      </c>
      <c r="BM1581" s="18" t="s">
        <v>2649</v>
      </c>
    </row>
    <row r="1582" spans="2:47" s="1" customFormat="1" ht="36">
      <c r="B1582" s="35"/>
      <c r="D1582" s="176" t="s">
        <v>165</v>
      </c>
      <c r="F1582" s="196" t="s">
        <v>2648</v>
      </c>
      <c r="I1582" s="134"/>
      <c r="L1582" s="35"/>
      <c r="M1582" s="64"/>
      <c r="N1582" s="36"/>
      <c r="O1582" s="36"/>
      <c r="P1582" s="36"/>
      <c r="Q1582" s="36"/>
      <c r="R1582" s="36"/>
      <c r="S1582" s="36"/>
      <c r="T1582" s="65"/>
      <c r="AT1582" s="18" t="s">
        <v>165</v>
      </c>
      <c r="AU1582" s="18" t="s">
        <v>174</v>
      </c>
    </row>
    <row r="1583" spans="2:65" s="1" customFormat="1" ht="39.75" customHeight="1">
      <c r="B1583" s="160"/>
      <c r="C1583" s="161" t="s">
        <v>2650</v>
      </c>
      <c r="D1583" s="161" t="s">
        <v>158</v>
      </c>
      <c r="E1583" s="162" t="s">
        <v>2651</v>
      </c>
      <c r="F1583" s="163" t="s">
        <v>2652</v>
      </c>
      <c r="G1583" s="164" t="s">
        <v>307</v>
      </c>
      <c r="H1583" s="165">
        <v>1</v>
      </c>
      <c r="I1583" s="166"/>
      <c r="J1583" s="167">
        <f>ROUND(I1583*H1583,2)</f>
        <v>0</v>
      </c>
      <c r="K1583" s="163" t="s">
        <v>19</v>
      </c>
      <c r="L1583" s="35"/>
      <c r="M1583" s="168" t="s">
        <v>19</v>
      </c>
      <c r="N1583" s="169" t="s">
        <v>42</v>
      </c>
      <c r="O1583" s="36"/>
      <c r="P1583" s="170">
        <f>O1583*H1583</f>
        <v>0</v>
      </c>
      <c r="Q1583" s="170">
        <v>0</v>
      </c>
      <c r="R1583" s="170">
        <f>Q1583*H1583</f>
        <v>0</v>
      </c>
      <c r="S1583" s="170">
        <v>0</v>
      </c>
      <c r="T1583" s="171">
        <f>S1583*H1583</f>
        <v>0</v>
      </c>
      <c r="AR1583" s="18" t="s">
        <v>163</v>
      </c>
      <c r="AT1583" s="18" t="s">
        <v>158</v>
      </c>
      <c r="AU1583" s="18" t="s">
        <v>174</v>
      </c>
      <c r="AY1583" s="18" t="s">
        <v>156</v>
      </c>
      <c r="BE1583" s="172">
        <f>IF(N1583="základní",J1583,0)</f>
        <v>0</v>
      </c>
      <c r="BF1583" s="172">
        <f>IF(N1583="snížená",J1583,0)</f>
        <v>0</v>
      </c>
      <c r="BG1583" s="172">
        <f>IF(N1583="zákl. přenesená",J1583,0)</f>
        <v>0</v>
      </c>
      <c r="BH1583" s="172">
        <f>IF(N1583="sníž. přenesená",J1583,0)</f>
        <v>0</v>
      </c>
      <c r="BI1583" s="172">
        <f>IF(N1583="nulová",J1583,0)</f>
        <v>0</v>
      </c>
      <c r="BJ1583" s="18" t="s">
        <v>26</v>
      </c>
      <c r="BK1583" s="172">
        <f>ROUND(I1583*H1583,2)</f>
        <v>0</v>
      </c>
      <c r="BL1583" s="18" t="s">
        <v>163</v>
      </c>
      <c r="BM1583" s="18" t="s">
        <v>2653</v>
      </c>
    </row>
    <row r="1584" spans="2:47" s="1" customFormat="1" ht="36">
      <c r="B1584" s="35"/>
      <c r="D1584" s="176" t="s">
        <v>165</v>
      </c>
      <c r="F1584" s="196" t="s">
        <v>2652</v>
      </c>
      <c r="I1584" s="134"/>
      <c r="L1584" s="35"/>
      <c r="M1584" s="64"/>
      <c r="N1584" s="36"/>
      <c r="O1584" s="36"/>
      <c r="P1584" s="36"/>
      <c r="Q1584" s="36"/>
      <c r="R1584" s="36"/>
      <c r="S1584" s="36"/>
      <c r="T1584" s="65"/>
      <c r="AT1584" s="18" t="s">
        <v>165</v>
      </c>
      <c r="AU1584" s="18" t="s">
        <v>174</v>
      </c>
    </row>
    <row r="1585" spans="2:65" s="1" customFormat="1" ht="28.5" customHeight="1">
      <c r="B1585" s="160"/>
      <c r="C1585" s="161" t="s">
        <v>2654</v>
      </c>
      <c r="D1585" s="161" t="s">
        <v>158</v>
      </c>
      <c r="E1585" s="162" t="s">
        <v>2655</v>
      </c>
      <c r="F1585" s="163" t="s">
        <v>2656</v>
      </c>
      <c r="G1585" s="164" t="s">
        <v>307</v>
      </c>
      <c r="H1585" s="165">
        <v>1</v>
      </c>
      <c r="I1585" s="166"/>
      <c r="J1585" s="167">
        <f>ROUND(I1585*H1585,2)</f>
        <v>0</v>
      </c>
      <c r="K1585" s="163" t="s">
        <v>19</v>
      </c>
      <c r="L1585" s="35"/>
      <c r="M1585" s="168" t="s">
        <v>19</v>
      </c>
      <c r="N1585" s="169" t="s">
        <v>42</v>
      </c>
      <c r="O1585" s="36"/>
      <c r="P1585" s="170">
        <f>O1585*H1585</f>
        <v>0</v>
      </c>
      <c r="Q1585" s="170">
        <v>0</v>
      </c>
      <c r="R1585" s="170">
        <f>Q1585*H1585</f>
        <v>0</v>
      </c>
      <c r="S1585" s="170">
        <v>0</v>
      </c>
      <c r="T1585" s="171">
        <f>S1585*H1585</f>
        <v>0</v>
      </c>
      <c r="AR1585" s="18" t="s">
        <v>163</v>
      </c>
      <c r="AT1585" s="18" t="s">
        <v>158</v>
      </c>
      <c r="AU1585" s="18" t="s">
        <v>174</v>
      </c>
      <c r="AY1585" s="18" t="s">
        <v>156</v>
      </c>
      <c r="BE1585" s="172">
        <f>IF(N1585="základní",J1585,0)</f>
        <v>0</v>
      </c>
      <c r="BF1585" s="172">
        <f>IF(N1585="snížená",J1585,0)</f>
        <v>0</v>
      </c>
      <c r="BG1585" s="172">
        <f>IF(N1585="zákl. přenesená",J1585,0)</f>
        <v>0</v>
      </c>
      <c r="BH1585" s="172">
        <f>IF(N1585="sníž. přenesená",J1585,0)</f>
        <v>0</v>
      </c>
      <c r="BI1585" s="172">
        <f>IF(N1585="nulová",J1585,0)</f>
        <v>0</v>
      </c>
      <c r="BJ1585" s="18" t="s">
        <v>26</v>
      </c>
      <c r="BK1585" s="172">
        <f>ROUND(I1585*H1585,2)</f>
        <v>0</v>
      </c>
      <c r="BL1585" s="18" t="s">
        <v>163</v>
      </c>
      <c r="BM1585" s="18" t="s">
        <v>2657</v>
      </c>
    </row>
    <row r="1586" spans="2:47" s="1" customFormat="1" ht="24">
      <c r="B1586" s="35"/>
      <c r="D1586" s="176" t="s">
        <v>165</v>
      </c>
      <c r="F1586" s="196" t="s">
        <v>2656</v>
      </c>
      <c r="I1586" s="134"/>
      <c r="L1586" s="35"/>
      <c r="M1586" s="64"/>
      <c r="N1586" s="36"/>
      <c r="O1586" s="36"/>
      <c r="P1586" s="36"/>
      <c r="Q1586" s="36"/>
      <c r="R1586" s="36"/>
      <c r="S1586" s="36"/>
      <c r="T1586" s="65"/>
      <c r="AT1586" s="18" t="s">
        <v>165</v>
      </c>
      <c r="AU1586" s="18" t="s">
        <v>174</v>
      </c>
    </row>
    <row r="1587" spans="2:65" s="1" customFormat="1" ht="20.25" customHeight="1">
      <c r="B1587" s="160"/>
      <c r="C1587" s="161" t="s">
        <v>2658</v>
      </c>
      <c r="D1587" s="161" t="s">
        <v>158</v>
      </c>
      <c r="E1587" s="162" t="s">
        <v>2659</v>
      </c>
      <c r="F1587" s="163" t="s">
        <v>2491</v>
      </c>
      <c r="G1587" s="164" t="s">
        <v>177</v>
      </c>
      <c r="H1587" s="165">
        <v>150</v>
      </c>
      <c r="I1587" s="166"/>
      <c r="J1587" s="167">
        <f>ROUND(I1587*H1587,2)</f>
        <v>0</v>
      </c>
      <c r="K1587" s="163" t="s">
        <v>19</v>
      </c>
      <c r="L1587" s="35"/>
      <c r="M1587" s="168" t="s">
        <v>19</v>
      </c>
      <c r="N1587" s="169" t="s">
        <v>42</v>
      </c>
      <c r="O1587" s="36"/>
      <c r="P1587" s="170">
        <f>O1587*H1587</f>
        <v>0</v>
      </c>
      <c r="Q1587" s="170">
        <v>0</v>
      </c>
      <c r="R1587" s="170">
        <f>Q1587*H1587</f>
        <v>0</v>
      </c>
      <c r="S1587" s="170">
        <v>0</v>
      </c>
      <c r="T1587" s="171">
        <f>S1587*H1587</f>
        <v>0</v>
      </c>
      <c r="AR1587" s="18" t="s">
        <v>163</v>
      </c>
      <c r="AT1587" s="18" t="s">
        <v>158</v>
      </c>
      <c r="AU1587" s="18" t="s">
        <v>174</v>
      </c>
      <c r="AY1587" s="18" t="s">
        <v>156</v>
      </c>
      <c r="BE1587" s="172">
        <f>IF(N1587="základní",J1587,0)</f>
        <v>0</v>
      </c>
      <c r="BF1587" s="172">
        <f>IF(N1587="snížená",J1587,0)</f>
        <v>0</v>
      </c>
      <c r="BG1587" s="172">
        <f>IF(N1587="zákl. přenesená",J1587,0)</f>
        <v>0</v>
      </c>
      <c r="BH1587" s="172">
        <f>IF(N1587="sníž. přenesená",J1587,0)</f>
        <v>0</v>
      </c>
      <c r="BI1587" s="172">
        <f>IF(N1587="nulová",J1587,0)</f>
        <v>0</v>
      </c>
      <c r="BJ1587" s="18" t="s">
        <v>26</v>
      </c>
      <c r="BK1587" s="172">
        <f>ROUND(I1587*H1587,2)</f>
        <v>0</v>
      </c>
      <c r="BL1587" s="18" t="s">
        <v>163</v>
      </c>
      <c r="BM1587" s="18" t="s">
        <v>2660</v>
      </c>
    </row>
    <row r="1588" spans="2:47" s="1" customFormat="1" ht="12">
      <c r="B1588" s="35"/>
      <c r="D1588" s="176" t="s">
        <v>165</v>
      </c>
      <c r="F1588" s="196" t="s">
        <v>2491</v>
      </c>
      <c r="I1588" s="134"/>
      <c r="L1588" s="35"/>
      <c r="M1588" s="64"/>
      <c r="N1588" s="36"/>
      <c r="O1588" s="36"/>
      <c r="P1588" s="36"/>
      <c r="Q1588" s="36"/>
      <c r="R1588" s="36"/>
      <c r="S1588" s="36"/>
      <c r="T1588" s="65"/>
      <c r="AT1588" s="18" t="s">
        <v>165</v>
      </c>
      <c r="AU1588" s="18" t="s">
        <v>174</v>
      </c>
    </row>
    <row r="1589" spans="2:65" s="1" customFormat="1" ht="20.25" customHeight="1">
      <c r="B1589" s="160"/>
      <c r="C1589" s="161" t="s">
        <v>2661</v>
      </c>
      <c r="D1589" s="161" t="s">
        <v>158</v>
      </c>
      <c r="E1589" s="162" t="s">
        <v>2662</v>
      </c>
      <c r="F1589" s="163" t="s">
        <v>2570</v>
      </c>
      <c r="G1589" s="164" t="s">
        <v>177</v>
      </c>
      <c r="H1589" s="165">
        <v>50</v>
      </c>
      <c r="I1589" s="166"/>
      <c r="J1589" s="167">
        <f>ROUND(I1589*H1589,2)</f>
        <v>0</v>
      </c>
      <c r="K1589" s="163" t="s">
        <v>19</v>
      </c>
      <c r="L1589" s="35"/>
      <c r="M1589" s="168" t="s">
        <v>19</v>
      </c>
      <c r="N1589" s="169" t="s">
        <v>42</v>
      </c>
      <c r="O1589" s="36"/>
      <c r="P1589" s="170">
        <f>O1589*H1589</f>
        <v>0</v>
      </c>
      <c r="Q1589" s="170">
        <v>0</v>
      </c>
      <c r="R1589" s="170">
        <f>Q1589*H1589</f>
        <v>0</v>
      </c>
      <c r="S1589" s="170">
        <v>0</v>
      </c>
      <c r="T1589" s="171">
        <f>S1589*H1589</f>
        <v>0</v>
      </c>
      <c r="AR1589" s="18" t="s">
        <v>163</v>
      </c>
      <c r="AT1589" s="18" t="s">
        <v>158</v>
      </c>
      <c r="AU1589" s="18" t="s">
        <v>174</v>
      </c>
      <c r="AY1589" s="18" t="s">
        <v>156</v>
      </c>
      <c r="BE1589" s="172">
        <f>IF(N1589="základní",J1589,0)</f>
        <v>0</v>
      </c>
      <c r="BF1589" s="172">
        <f>IF(N1589="snížená",J1589,0)</f>
        <v>0</v>
      </c>
      <c r="BG1589" s="172">
        <f>IF(N1589="zákl. přenesená",J1589,0)</f>
        <v>0</v>
      </c>
      <c r="BH1589" s="172">
        <f>IF(N1589="sníž. přenesená",J1589,0)</f>
        <v>0</v>
      </c>
      <c r="BI1589" s="172">
        <f>IF(N1589="nulová",J1589,0)</f>
        <v>0</v>
      </c>
      <c r="BJ1589" s="18" t="s">
        <v>26</v>
      </c>
      <c r="BK1589" s="172">
        <f>ROUND(I1589*H1589,2)</f>
        <v>0</v>
      </c>
      <c r="BL1589" s="18" t="s">
        <v>163</v>
      </c>
      <c r="BM1589" s="18" t="s">
        <v>2663</v>
      </c>
    </row>
    <row r="1590" spans="2:47" s="1" customFormat="1" ht="12">
      <c r="B1590" s="35"/>
      <c r="D1590" s="176" t="s">
        <v>165</v>
      </c>
      <c r="F1590" s="196" t="s">
        <v>2570</v>
      </c>
      <c r="I1590" s="134"/>
      <c r="L1590" s="35"/>
      <c r="M1590" s="64"/>
      <c r="N1590" s="36"/>
      <c r="O1590" s="36"/>
      <c r="P1590" s="36"/>
      <c r="Q1590" s="36"/>
      <c r="R1590" s="36"/>
      <c r="S1590" s="36"/>
      <c r="T1590" s="65"/>
      <c r="AT1590" s="18" t="s">
        <v>165</v>
      </c>
      <c r="AU1590" s="18" t="s">
        <v>174</v>
      </c>
    </row>
    <row r="1591" spans="2:65" s="1" customFormat="1" ht="20.25" customHeight="1">
      <c r="B1591" s="160"/>
      <c r="C1591" s="161" t="s">
        <v>2664</v>
      </c>
      <c r="D1591" s="161" t="s">
        <v>158</v>
      </c>
      <c r="E1591" s="162" t="s">
        <v>2665</v>
      </c>
      <c r="F1591" s="163" t="s">
        <v>2666</v>
      </c>
      <c r="G1591" s="164" t="s">
        <v>307</v>
      </c>
      <c r="H1591" s="165">
        <v>6</v>
      </c>
      <c r="I1591" s="166"/>
      <c r="J1591" s="167">
        <f>ROUND(I1591*H1591,2)</f>
        <v>0</v>
      </c>
      <c r="K1591" s="163" t="s">
        <v>19</v>
      </c>
      <c r="L1591" s="35"/>
      <c r="M1591" s="168" t="s">
        <v>19</v>
      </c>
      <c r="N1591" s="169" t="s">
        <v>42</v>
      </c>
      <c r="O1591" s="36"/>
      <c r="P1591" s="170">
        <f>O1591*H1591</f>
        <v>0</v>
      </c>
      <c r="Q1591" s="170">
        <v>0</v>
      </c>
      <c r="R1591" s="170">
        <f>Q1591*H1591</f>
        <v>0</v>
      </c>
      <c r="S1591" s="170">
        <v>0</v>
      </c>
      <c r="T1591" s="171">
        <f>S1591*H1591</f>
        <v>0</v>
      </c>
      <c r="AR1591" s="18" t="s">
        <v>163</v>
      </c>
      <c r="AT1591" s="18" t="s">
        <v>158</v>
      </c>
      <c r="AU1591" s="18" t="s">
        <v>174</v>
      </c>
      <c r="AY1591" s="18" t="s">
        <v>156</v>
      </c>
      <c r="BE1591" s="172">
        <f>IF(N1591="základní",J1591,0)</f>
        <v>0</v>
      </c>
      <c r="BF1591" s="172">
        <f>IF(N1591="snížená",J1591,0)</f>
        <v>0</v>
      </c>
      <c r="BG1591" s="172">
        <f>IF(N1591="zákl. přenesená",J1591,0)</f>
        <v>0</v>
      </c>
      <c r="BH1591" s="172">
        <f>IF(N1591="sníž. přenesená",J1591,0)</f>
        <v>0</v>
      </c>
      <c r="BI1591" s="172">
        <f>IF(N1591="nulová",J1591,0)</f>
        <v>0</v>
      </c>
      <c r="BJ1591" s="18" t="s">
        <v>26</v>
      </c>
      <c r="BK1591" s="172">
        <f>ROUND(I1591*H1591,2)</f>
        <v>0</v>
      </c>
      <c r="BL1591" s="18" t="s">
        <v>163</v>
      </c>
      <c r="BM1591" s="18" t="s">
        <v>2667</v>
      </c>
    </row>
    <row r="1592" spans="2:47" s="1" customFormat="1" ht="12">
      <c r="B1592" s="35"/>
      <c r="D1592" s="176" t="s">
        <v>165</v>
      </c>
      <c r="F1592" s="196" t="s">
        <v>2666</v>
      </c>
      <c r="I1592" s="134"/>
      <c r="L1592" s="35"/>
      <c r="M1592" s="64"/>
      <c r="N1592" s="36"/>
      <c r="O1592" s="36"/>
      <c r="P1592" s="36"/>
      <c r="Q1592" s="36"/>
      <c r="R1592" s="36"/>
      <c r="S1592" s="36"/>
      <c r="T1592" s="65"/>
      <c r="AT1592" s="18" t="s">
        <v>165</v>
      </c>
      <c r="AU1592" s="18" t="s">
        <v>174</v>
      </c>
    </row>
    <row r="1593" spans="2:65" s="1" customFormat="1" ht="20.25" customHeight="1">
      <c r="B1593" s="160"/>
      <c r="C1593" s="161" t="s">
        <v>2668</v>
      </c>
      <c r="D1593" s="161" t="s">
        <v>158</v>
      </c>
      <c r="E1593" s="162" t="s">
        <v>2669</v>
      </c>
      <c r="F1593" s="163" t="s">
        <v>2670</v>
      </c>
      <c r="G1593" s="164" t="s">
        <v>307</v>
      </c>
      <c r="H1593" s="165">
        <v>1</v>
      </c>
      <c r="I1593" s="166"/>
      <c r="J1593" s="167">
        <f>ROUND(I1593*H1593,2)</f>
        <v>0</v>
      </c>
      <c r="K1593" s="163" t="s">
        <v>19</v>
      </c>
      <c r="L1593" s="35"/>
      <c r="M1593" s="168" t="s">
        <v>19</v>
      </c>
      <c r="N1593" s="169" t="s">
        <v>42</v>
      </c>
      <c r="O1593" s="36"/>
      <c r="P1593" s="170">
        <f>O1593*H1593</f>
        <v>0</v>
      </c>
      <c r="Q1593" s="170">
        <v>0</v>
      </c>
      <c r="R1593" s="170">
        <f>Q1593*H1593</f>
        <v>0</v>
      </c>
      <c r="S1593" s="170">
        <v>0</v>
      </c>
      <c r="T1593" s="171">
        <f>S1593*H1593</f>
        <v>0</v>
      </c>
      <c r="AR1593" s="18" t="s">
        <v>163</v>
      </c>
      <c r="AT1593" s="18" t="s">
        <v>158</v>
      </c>
      <c r="AU1593" s="18" t="s">
        <v>174</v>
      </c>
      <c r="AY1593" s="18" t="s">
        <v>156</v>
      </c>
      <c r="BE1593" s="172">
        <f>IF(N1593="základní",J1593,0)</f>
        <v>0</v>
      </c>
      <c r="BF1593" s="172">
        <f>IF(N1593="snížená",J1593,0)</f>
        <v>0</v>
      </c>
      <c r="BG1593" s="172">
        <f>IF(N1593="zákl. přenesená",J1593,0)</f>
        <v>0</v>
      </c>
      <c r="BH1593" s="172">
        <f>IF(N1593="sníž. přenesená",J1593,0)</f>
        <v>0</v>
      </c>
      <c r="BI1593" s="172">
        <f>IF(N1593="nulová",J1593,0)</f>
        <v>0</v>
      </c>
      <c r="BJ1593" s="18" t="s">
        <v>26</v>
      </c>
      <c r="BK1593" s="172">
        <f>ROUND(I1593*H1593,2)</f>
        <v>0</v>
      </c>
      <c r="BL1593" s="18" t="s">
        <v>163</v>
      </c>
      <c r="BM1593" s="18" t="s">
        <v>2671</v>
      </c>
    </row>
    <row r="1594" spans="2:47" s="1" customFormat="1" ht="12">
      <c r="B1594" s="35"/>
      <c r="D1594" s="176" t="s">
        <v>165</v>
      </c>
      <c r="F1594" s="196" t="s">
        <v>2670</v>
      </c>
      <c r="I1594" s="134"/>
      <c r="L1594" s="35"/>
      <c r="M1594" s="64"/>
      <c r="N1594" s="36"/>
      <c r="O1594" s="36"/>
      <c r="P1594" s="36"/>
      <c r="Q1594" s="36"/>
      <c r="R1594" s="36"/>
      <c r="S1594" s="36"/>
      <c r="T1594" s="65"/>
      <c r="AT1594" s="18" t="s">
        <v>165</v>
      </c>
      <c r="AU1594" s="18" t="s">
        <v>174</v>
      </c>
    </row>
    <row r="1595" spans="2:65" s="1" customFormat="1" ht="20.25" customHeight="1">
      <c r="B1595" s="160"/>
      <c r="C1595" s="161" t="s">
        <v>2672</v>
      </c>
      <c r="D1595" s="161" t="s">
        <v>158</v>
      </c>
      <c r="E1595" s="162" t="s">
        <v>2673</v>
      </c>
      <c r="F1595" s="163" t="s">
        <v>2674</v>
      </c>
      <c r="G1595" s="164" t="s">
        <v>307</v>
      </c>
      <c r="H1595" s="165">
        <v>20</v>
      </c>
      <c r="I1595" s="166"/>
      <c r="J1595" s="167">
        <f>ROUND(I1595*H1595,2)</f>
        <v>0</v>
      </c>
      <c r="K1595" s="163" t="s">
        <v>19</v>
      </c>
      <c r="L1595" s="35"/>
      <c r="M1595" s="168" t="s">
        <v>19</v>
      </c>
      <c r="N1595" s="169" t="s">
        <v>42</v>
      </c>
      <c r="O1595" s="36"/>
      <c r="P1595" s="170">
        <f>O1595*H1595</f>
        <v>0</v>
      </c>
      <c r="Q1595" s="170">
        <v>0</v>
      </c>
      <c r="R1595" s="170">
        <f>Q1595*H1595</f>
        <v>0</v>
      </c>
      <c r="S1595" s="170">
        <v>0</v>
      </c>
      <c r="T1595" s="171">
        <f>S1595*H1595</f>
        <v>0</v>
      </c>
      <c r="AR1595" s="18" t="s">
        <v>163</v>
      </c>
      <c r="AT1595" s="18" t="s">
        <v>158</v>
      </c>
      <c r="AU1595" s="18" t="s">
        <v>174</v>
      </c>
      <c r="AY1595" s="18" t="s">
        <v>156</v>
      </c>
      <c r="BE1595" s="172">
        <f>IF(N1595="základní",J1595,0)</f>
        <v>0</v>
      </c>
      <c r="BF1595" s="172">
        <f>IF(N1595="snížená",J1595,0)</f>
        <v>0</v>
      </c>
      <c r="BG1595" s="172">
        <f>IF(N1595="zákl. přenesená",J1595,0)</f>
        <v>0</v>
      </c>
      <c r="BH1595" s="172">
        <f>IF(N1595="sníž. přenesená",J1595,0)</f>
        <v>0</v>
      </c>
      <c r="BI1595" s="172">
        <f>IF(N1595="nulová",J1595,0)</f>
        <v>0</v>
      </c>
      <c r="BJ1595" s="18" t="s">
        <v>26</v>
      </c>
      <c r="BK1595" s="172">
        <f>ROUND(I1595*H1595,2)</f>
        <v>0</v>
      </c>
      <c r="BL1595" s="18" t="s">
        <v>163</v>
      </c>
      <c r="BM1595" s="18" t="s">
        <v>2675</v>
      </c>
    </row>
    <row r="1596" spans="2:47" s="1" customFormat="1" ht="12">
      <c r="B1596" s="35"/>
      <c r="D1596" s="176" t="s">
        <v>165</v>
      </c>
      <c r="F1596" s="196" t="s">
        <v>2674</v>
      </c>
      <c r="I1596" s="134"/>
      <c r="L1596" s="35"/>
      <c r="M1596" s="64"/>
      <c r="N1596" s="36"/>
      <c r="O1596" s="36"/>
      <c r="P1596" s="36"/>
      <c r="Q1596" s="36"/>
      <c r="R1596" s="36"/>
      <c r="S1596" s="36"/>
      <c r="T1596" s="65"/>
      <c r="AT1596" s="18" t="s">
        <v>165</v>
      </c>
      <c r="AU1596" s="18" t="s">
        <v>174</v>
      </c>
    </row>
    <row r="1597" spans="2:65" s="1" customFormat="1" ht="20.25" customHeight="1">
      <c r="B1597" s="160"/>
      <c r="C1597" s="161" t="s">
        <v>2676</v>
      </c>
      <c r="D1597" s="161" t="s">
        <v>158</v>
      </c>
      <c r="E1597" s="162" t="s">
        <v>2677</v>
      </c>
      <c r="F1597" s="163" t="s">
        <v>2678</v>
      </c>
      <c r="G1597" s="164" t="s">
        <v>307</v>
      </c>
      <c r="H1597" s="165">
        <v>75</v>
      </c>
      <c r="I1597" s="166"/>
      <c r="J1597" s="167">
        <f>ROUND(I1597*H1597,2)</f>
        <v>0</v>
      </c>
      <c r="K1597" s="163" t="s">
        <v>19</v>
      </c>
      <c r="L1597" s="35"/>
      <c r="M1597" s="168" t="s">
        <v>19</v>
      </c>
      <c r="N1597" s="169" t="s">
        <v>42</v>
      </c>
      <c r="O1597" s="36"/>
      <c r="P1597" s="170">
        <f>O1597*H1597</f>
        <v>0</v>
      </c>
      <c r="Q1597" s="170">
        <v>0</v>
      </c>
      <c r="R1597" s="170">
        <f>Q1597*H1597</f>
        <v>0</v>
      </c>
      <c r="S1597" s="170">
        <v>0</v>
      </c>
      <c r="T1597" s="171">
        <f>S1597*H1597</f>
        <v>0</v>
      </c>
      <c r="AR1597" s="18" t="s">
        <v>163</v>
      </c>
      <c r="AT1597" s="18" t="s">
        <v>158</v>
      </c>
      <c r="AU1597" s="18" t="s">
        <v>174</v>
      </c>
      <c r="AY1597" s="18" t="s">
        <v>156</v>
      </c>
      <c r="BE1597" s="172">
        <f>IF(N1597="základní",J1597,0)</f>
        <v>0</v>
      </c>
      <c r="BF1597" s="172">
        <f>IF(N1597="snížená",J1597,0)</f>
        <v>0</v>
      </c>
      <c r="BG1597" s="172">
        <f>IF(N1597="zákl. přenesená",J1597,0)</f>
        <v>0</v>
      </c>
      <c r="BH1597" s="172">
        <f>IF(N1597="sníž. přenesená",J1597,0)</f>
        <v>0</v>
      </c>
      <c r="BI1597" s="172">
        <f>IF(N1597="nulová",J1597,0)</f>
        <v>0</v>
      </c>
      <c r="BJ1597" s="18" t="s">
        <v>26</v>
      </c>
      <c r="BK1597" s="172">
        <f>ROUND(I1597*H1597,2)</f>
        <v>0</v>
      </c>
      <c r="BL1597" s="18" t="s">
        <v>163</v>
      </c>
      <c r="BM1597" s="18" t="s">
        <v>2679</v>
      </c>
    </row>
    <row r="1598" spans="2:47" s="1" customFormat="1" ht="12">
      <c r="B1598" s="35"/>
      <c r="D1598" s="176" t="s">
        <v>165</v>
      </c>
      <c r="F1598" s="196" t="s">
        <v>2678</v>
      </c>
      <c r="I1598" s="134"/>
      <c r="L1598" s="35"/>
      <c r="M1598" s="64"/>
      <c r="N1598" s="36"/>
      <c r="O1598" s="36"/>
      <c r="P1598" s="36"/>
      <c r="Q1598" s="36"/>
      <c r="R1598" s="36"/>
      <c r="S1598" s="36"/>
      <c r="T1598" s="65"/>
      <c r="AT1598" s="18" t="s">
        <v>165</v>
      </c>
      <c r="AU1598" s="18" t="s">
        <v>174</v>
      </c>
    </row>
    <row r="1599" spans="2:65" s="1" customFormat="1" ht="20.25" customHeight="1">
      <c r="B1599" s="160"/>
      <c r="C1599" s="161" t="s">
        <v>2680</v>
      </c>
      <c r="D1599" s="161" t="s">
        <v>158</v>
      </c>
      <c r="E1599" s="162" t="s">
        <v>2681</v>
      </c>
      <c r="F1599" s="163" t="s">
        <v>2682</v>
      </c>
      <c r="G1599" s="164" t="s">
        <v>307</v>
      </c>
      <c r="H1599" s="165">
        <v>50</v>
      </c>
      <c r="I1599" s="166"/>
      <c r="J1599" s="167">
        <f>ROUND(I1599*H1599,2)</f>
        <v>0</v>
      </c>
      <c r="K1599" s="163" t="s">
        <v>19</v>
      </c>
      <c r="L1599" s="35"/>
      <c r="M1599" s="168" t="s">
        <v>19</v>
      </c>
      <c r="N1599" s="169" t="s">
        <v>42</v>
      </c>
      <c r="O1599" s="36"/>
      <c r="P1599" s="170">
        <f>O1599*H1599</f>
        <v>0</v>
      </c>
      <c r="Q1599" s="170">
        <v>0</v>
      </c>
      <c r="R1599" s="170">
        <f>Q1599*H1599</f>
        <v>0</v>
      </c>
      <c r="S1599" s="170">
        <v>0</v>
      </c>
      <c r="T1599" s="171">
        <f>S1599*H1599</f>
        <v>0</v>
      </c>
      <c r="AR1599" s="18" t="s">
        <v>163</v>
      </c>
      <c r="AT1599" s="18" t="s">
        <v>158</v>
      </c>
      <c r="AU1599" s="18" t="s">
        <v>174</v>
      </c>
      <c r="AY1599" s="18" t="s">
        <v>156</v>
      </c>
      <c r="BE1599" s="172">
        <f>IF(N1599="základní",J1599,0)</f>
        <v>0</v>
      </c>
      <c r="BF1599" s="172">
        <f>IF(N1599="snížená",J1599,0)</f>
        <v>0</v>
      </c>
      <c r="BG1599" s="172">
        <f>IF(N1599="zákl. přenesená",J1599,0)</f>
        <v>0</v>
      </c>
      <c r="BH1599" s="172">
        <f>IF(N1599="sníž. přenesená",J1599,0)</f>
        <v>0</v>
      </c>
      <c r="BI1599" s="172">
        <f>IF(N1599="nulová",J1599,0)</f>
        <v>0</v>
      </c>
      <c r="BJ1599" s="18" t="s">
        <v>26</v>
      </c>
      <c r="BK1599" s="172">
        <f>ROUND(I1599*H1599,2)</f>
        <v>0</v>
      </c>
      <c r="BL1599" s="18" t="s">
        <v>163</v>
      </c>
      <c r="BM1599" s="18" t="s">
        <v>2683</v>
      </c>
    </row>
    <row r="1600" spans="2:47" s="1" customFormat="1" ht="12">
      <c r="B1600" s="35"/>
      <c r="D1600" s="176" t="s">
        <v>165</v>
      </c>
      <c r="F1600" s="196" t="s">
        <v>2682</v>
      </c>
      <c r="I1600" s="134"/>
      <c r="L1600" s="35"/>
      <c r="M1600" s="64"/>
      <c r="N1600" s="36"/>
      <c r="O1600" s="36"/>
      <c r="P1600" s="36"/>
      <c r="Q1600" s="36"/>
      <c r="R1600" s="36"/>
      <c r="S1600" s="36"/>
      <c r="T1600" s="65"/>
      <c r="AT1600" s="18" t="s">
        <v>165</v>
      </c>
      <c r="AU1600" s="18" t="s">
        <v>174</v>
      </c>
    </row>
    <row r="1601" spans="2:65" s="1" customFormat="1" ht="20.25" customHeight="1">
      <c r="B1601" s="160"/>
      <c r="C1601" s="161" t="s">
        <v>2684</v>
      </c>
      <c r="D1601" s="161" t="s">
        <v>158</v>
      </c>
      <c r="E1601" s="162" t="s">
        <v>2685</v>
      </c>
      <c r="F1601" s="163" t="s">
        <v>2686</v>
      </c>
      <c r="G1601" s="164" t="s">
        <v>307</v>
      </c>
      <c r="H1601" s="165">
        <v>35</v>
      </c>
      <c r="I1601" s="166"/>
      <c r="J1601" s="167">
        <f>ROUND(I1601*H1601,2)</f>
        <v>0</v>
      </c>
      <c r="K1601" s="163" t="s">
        <v>19</v>
      </c>
      <c r="L1601" s="35"/>
      <c r="M1601" s="168" t="s">
        <v>19</v>
      </c>
      <c r="N1601" s="169" t="s">
        <v>42</v>
      </c>
      <c r="O1601" s="36"/>
      <c r="P1601" s="170">
        <f>O1601*H1601</f>
        <v>0</v>
      </c>
      <c r="Q1601" s="170">
        <v>0</v>
      </c>
      <c r="R1601" s="170">
        <f>Q1601*H1601</f>
        <v>0</v>
      </c>
      <c r="S1601" s="170">
        <v>0</v>
      </c>
      <c r="T1601" s="171">
        <f>S1601*H1601</f>
        <v>0</v>
      </c>
      <c r="AR1601" s="18" t="s">
        <v>163</v>
      </c>
      <c r="AT1601" s="18" t="s">
        <v>158</v>
      </c>
      <c r="AU1601" s="18" t="s">
        <v>174</v>
      </c>
      <c r="AY1601" s="18" t="s">
        <v>156</v>
      </c>
      <c r="BE1601" s="172">
        <f>IF(N1601="základní",J1601,0)</f>
        <v>0</v>
      </c>
      <c r="BF1601" s="172">
        <f>IF(N1601="snížená",J1601,0)</f>
        <v>0</v>
      </c>
      <c r="BG1601" s="172">
        <f>IF(N1601="zákl. přenesená",J1601,0)</f>
        <v>0</v>
      </c>
      <c r="BH1601" s="172">
        <f>IF(N1601="sníž. přenesená",J1601,0)</f>
        <v>0</v>
      </c>
      <c r="BI1601" s="172">
        <f>IF(N1601="nulová",J1601,0)</f>
        <v>0</v>
      </c>
      <c r="BJ1601" s="18" t="s">
        <v>26</v>
      </c>
      <c r="BK1601" s="172">
        <f>ROUND(I1601*H1601,2)</f>
        <v>0</v>
      </c>
      <c r="BL1601" s="18" t="s">
        <v>163</v>
      </c>
      <c r="BM1601" s="18" t="s">
        <v>2687</v>
      </c>
    </row>
    <row r="1602" spans="2:47" s="1" customFormat="1" ht="12">
      <c r="B1602" s="35"/>
      <c r="D1602" s="176" t="s">
        <v>165</v>
      </c>
      <c r="F1602" s="196" t="s">
        <v>2686</v>
      </c>
      <c r="I1602" s="134"/>
      <c r="L1602" s="35"/>
      <c r="M1602" s="64"/>
      <c r="N1602" s="36"/>
      <c r="O1602" s="36"/>
      <c r="P1602" s="36"/>
      <c r="Q1602" s="36"/>
      <c r="R1602" s="36"/>
      <c r="S1602" s="36"/>
      <c r="T1602" s="65"/>
      <c r="AT1602" s="18" t="s">
        <v>165</v>
      </c>
      <c r="AU1602" s="18" t="s">
        <v>174</v>
      </c>
    </row>
    <row r="1603" spans="2:65" s="1" customFormat="1" ht="39.75" customHeight="1">
      <c r="B1603" s="160"/>
      <c r="C1603" s="161" t="s">
        <v>2688</v>
      </c>
      <c r="D1603" s="161" t="s">
        <v>158</v>
      </c>
      <c r="E1603" s="162" t="s">
        <v>2689</v>
      </c>
      <c r="F1603" s="163" t="s">
        <v>2690</v>
      </c>
      <c r="G1603" s="164" t="s">
        <v>177</v>
      </c>
      <c r="H1603" s="165">
        <v>60</v>
      </c>
      <c r="I1603" s="166"/>
      <c r="J1603" s="167">
        <f>ROUND(I1603*H1603,2)</f>
        <v>0</v>
      </c>
      <c r="K1603" s="163" t="s">
        <v>19</v>
      </c>
      <c r="L1603" s="35"/>
      <c r="M1603" s="168" t="s">
        <v>19</v>
      </c>
      <c r="N1603" s="169" t="s">
        <v>42</v>
      </c>
      <c r="O1603" s="36"/>
      <c r="P1603" s="170">
        <f>O1603*H1603</f>
        <v>0</v>
      </c>
      <c r="Q1603" s="170">
        <v>0</v>
      </c>
      <c r="R1603" s="170">
        <f>Q1603*H1603</f>
        <v>0</v>
      </c>
      <c r="S1603" s="170">
        <v>0</v>
      </c>
      <c r="T1603" s="171">
        <f>S1603*H1603</f>
        <v>0</v>
      </c>
      <c r="AR1603" s="18" t="s">
        <v>163</v>
      </c>
      <c r="AT1603" s="18" t="s">
        <v>158</v>
      </c>
      <c r="AU1603" s="18" t="s">
        <v>174</v>
      </c>
      <c r="AY1603" s="18" t="s">
        <v>156</v>
      </c>
      <c r="BE1603" s="172">
        <f>IF(N1603="základní",J1603,0)</f>
        <v>0</v>
      </c>
      <c r="BF1603" s="172">
        <f>IF(N1603="snížená",J1603,0)</f>
        <v>0</v>
      </c>
      <c r="BG1603" s="172">
        <f>IF(N1603="zákl. přenesená",J1603,0)</f>
        <v>0</v>
      </c>
      <c r="BH1603" s="172">
        <f>IF(N1603="sníž. přenesená",J1603,0)</f>
        <v>0</v>
      </c>
      <c r="BI1603" s="172">
        <f>IF(N1603="nulová",J1603,0)</f>
        <v>0</v>
      </c>
      <c r="BJ1603" s="18" t="s">
        <v>26</v>
      </c>
      <c r="BK1603" s="172">
        <f>ROUND(I1603*H1603,2)</f>
        <v>0</v>
      </c>
      <c r="BL1603" s="18" t="s">
        <v>163</v>
      </c>
      <c r="BM1603" s="18" t="s">
        <v>2691</v>
      </c>
    </row>
    <row r="1604" spans="2:47" s="1" customFormat="1" ht="24">
      <c r="B1604" s="35"/>
      <c r="D1604" s="176" t="s">
        <v>165</v>
      </c>
      <c r="F1604" s="196" t="s">
        <v>2690</v>
      </c>
      <c r="I1604" s="134"/>
      <c r="L1604" s="35"/>
      <c r="M1604" s="64"/>
      <c r="N1604" s="36"/>
      <c r="O1604" s="36"/>
      <c r="P1604" s="36"/>
      <c r="Q1604" s="36"/>
      <c r="R1604" s="36"/>
      <c r="S1604" s="36"/>
      <c r="T1604" s="65"/>
      <c r="AT1604" s="18" t="s">
        <v>165</v>
      </c>
      <c r="AU1604" s="18" t="s">
        <v>174</v>
      </c>
    </row>
    <row r="1605" spans="2:65" s="1" customFormat="1" ht="20.25" customHeight="1">
      <c r="B1605" s="160"/>
      <c r="C1605" s="161" t="s">
        <v>2692</v>
      </c>
      <c r="D1605" s="161" t="s">
        <v>158</v>
      </c>
      <c r="E1605" s="162" t="s">
        <v>2693</v>
      </c>
      <c r="F1605" s="163" t="s">
        <v>2449</v>
      </c>
      <c r="G1605" s="164" t="s">
        <v>307</v>
      </c>
      <c r="H1605" s="165">
        <v>1</v>
      </c>
      <c r="I1605" s="166"/>
      <c r="J1605" s="167">
        <f>ROUND(I1605*H1605,2)</f>
        <v>0</v>
      </c>
      <c r="K1605" s="163" t="s">
        <v>19</v>
      </c>
      <c r="L1605" s="35"/>
      <c r="M1605" s="168" t="s">
        <v>19</v>
      </c>
      <c r="N1605" s="169" t="s">
        <v>42</v>
      </c>
      <c r="O1605" s="36"/>
      <c r="P1605" s="170">
        <f>O1605*H1605</f>
        <v>0</v>
      </c>
      <c r="Q1605" s="170">
        <v>0</v>
      </c>
      <c r="R1605" s="170">
        <f>Q1605*H1605</f>
        <v>0</v>
      </c>
      <c r="S1605" s="170">
        <v>0</v>
      </c>
      <c r="T1605" s="171">
        <f>S1605*H1605</f>
        <v>0</v>
      </c>
      <c r="AR1605" s="18" t="s">
        <v>163</v>
      </c>
      <c r="AT1605" s="18" t="s">
        <v>158</v>
      </c>
      <c r="AU1605" s="18" t="s">
        <v>174</v>
      </c>
      <c r="AY1605" s="18" t="s">
        <v>156</v>
      </c>
      <c r="BE1605" s="172">
        <f>IF(N1605="základní",J1605,0)</f>
        <v>0</v>
      </c>
      <c r="BF1605" s="172">
        <f>IF(N1605="snížená",J1605,0)</f>
        <v>0</v>
      </c>
      <c r="BG1605" s="172">
        <f>IF(N1605="zákl. přenesená",J1605,0)</f>
        <v>0</v>
      </c>
      <c r="BH1605" s="172">
        <f>IF(N1605="sníž. přenesená",J1605,0)</f>
        <v>0</v>
      </c>
      <c r="BI1605" s="172">
        <f>IF(N1605="nulová",J1605,0)</f>
        <v>0</v>
      </c>
      <c r="BJ1605" s="18" t="s">
        <v>26</v>
      </c>
      <c r="BK1605" s="172">
        <f>ROUND(I1605*H1605,2)</f>
        <v>0</v>
      </c>
      <c r="BL1605" s="18" t="s">
        <v>163</v>
      </c>
      <c r="BM1605" s="18" t="s">
        <v>2694</v>
      </c>
    </row>
    <row r="1606" spans="2:47" s="1" customFormat="1" ht="12">
      <c r="B1606" s="35"/>
      <c r="D1606" s="173" t="s">
        <v>165</v>
      </c>
      <c r="F1606" s="174" t="s">
        <v>2449</v>
      </c>
      <c r="I1606" s="134"/>
      <c r="L1606" s="35"/>
      <c r="M1606" s="64"/>
      <c r="N1606" s="36"/>
      <c r="O1606" s="36"/>
      <c r="P1606" s="36"/>
      <c r="Q1606" s="36"/>
      <c r="R1606" s="36"/>
      <c r="S1606" s="36"/>
      <c r="T1606" s="65"/>
      <c r="AT1606" s="18" t="s">
        <v>165</v>
      </c>
      <c r="AU1606" s="18" t="s">
        <v>174</v>
      </c>
    </row>
    <row r="1607" spans="2:63" s="10" customFormat="1" ht="36.75" customHeight="1">
      <c r="B1607" s="146"/>
      <c r="D1607" s="157" t="s">
        <v>70</v>
      </c>
      <c r="E1607" s="229" t="s">
        <v>2695</v>
      </c>
      <c r="F1607" s="229" t="s">
        <v>2696</v>
      </c>
      <c r="I1607" s="149"/>
      <c r="J1607" s="230">
        <f>BK1607</f>
        <v>0</v>
      </c>
      <c r="L1607" s="146"/>
      <c r="M1607" s="151"/>
      <c r="N1607" s="152"/>
      <c r="O1607" s="152"/>
      <c r="P1607" s="153">
        <f>SUM(P1608:P1625)</f>
        <v>0</v>
      </c>
      <c r="Q1607" s="152"/>
      <c r="R1607" s="153">
        <f>SUM(R1608:R1625)</f>
        <v>0</v>
      </c>
      <c r="S1607" s="152"/>
      <c r="T1607" s="154">
        <f>SUM(T1608:T1625)</f>
        <v>0</v>
      </c>
      <c r="AR1607" s="147" t="s">
        <v>191</v>
      </c>
      <c r="AT1607" s="155" t="s">
        <v>70</v>
      </c>
      <c r="AU1607" s="155" t="s">
        <v>71</v>
      </c>
      <c r="AY1607" s="147" t="s">
        <v>156</v>
      </c>
      <c r="BK1607" s="156">
        <f>SUM(BK1608:BK1625)</f>
        <v>0</v>
      </c>
    </row>
    <row r="1608" spans="2:65" s="1" customFormat="1" ht="20.25" customHeight="1">
      <c r="B1608" s="160"/>
      <c r="C1608" s="161" t="s">
        <v>2697</v>
      </c>
      <c r="D1608" s="161" t="s">
        <v>158</v>
      </c>
      <c r="E1608" s="162" t="s">
        <v>2698</v>
      </c>
      <c r="F1608" s="163" t="s">
        <v>2699</v>
      </c>
      <c r="G1608" s="164" t="s">
        <v>2700</v>
      </c>
      <c r="H1608" s="165">
        <v>1</v>
      </c>
      <c r="I1608" s="166"/>
      <c r="J1608" s="167">
        <f>ROUND(I1608*H1608,2)</f>
        <v>0</v>
      </c>
      <c r="K1608" s="163" t="s">
        <v>162</v>
      </c>
      <c r="L1608" s="35"/>
      <c r="M1608" s="168" t="s">
        <v>19</v>
      </c>
      <c r="N1608" s="169" t="s">
        <v>42</v>
      </c>
      <c r="O1608" s="36"/>
      <c r="P1608" s="170">
        <f>O1608*H1608</f>
        <v>0</v>
      </c>
      <c r="Q1608" s="170">
        <v>0</v>
      </c>
      <c r="R1608" s="170">
        <f>Q1608*H1608</f>
        <v>0</v>
      </c>
      <c r="S1608" s="170">
        <v>0</v>
      </c>
      <c r="T1608" s="171">
        <f>S1608*H1608</f>
        <v>0</v>
      </c>
      <c r="AR1608" s="18" t="s">
        <v>2701</v>
      </c>
      <c r="AT1608" s="18" t="s">
        <v>158</v>
      </c>
      <c r="AU1608" s="18" t="s">
        <v>26</v>
      </c>
      <c r="AY1608" s="18" t="s">
        <v>156</v>
      </c>
      <c r="BE1608" s="172">
        <f>IF(N1608="základní",J1608,0)</f>
        <v>0</v>
      </c>
      <c r="BF1608" s="172">
        <f>IF(N1608="snížená",J1608,0)</f>
        <v>0</v>
      </c>
      <c r="BG1608" s="172">
        <f>IF(N1608="zákl. přenesená",J1608,0)</f>
        <v>0</v>
      </c>
      <c r="BH1608" s="172">
        <f>IF(N1608="sníž. přenesená",J1608,0)</f>
        <v>0</v>
      </c>
      <c r="BI1608" s="172">
        <f>IF(N1608="nulová",J1608,0)</f>
        <v>0</v>
      </c>
      <c r="BJ1608" s="18" t="s">
        <v>26</v>
      </c>
      <c r="BK1608" s="172">
        <f>ROUND(I1608*H1608,2)</f>
        <v>0</v>
      </c>
      <c r="BL1608" s="18" t="s">
        <v>2701</v>
      </c>
      <c r="BM1608" s="18" t="s">
        <v>2702</v>
      </c>
    </row>
    <row r="1609" spans="2:47" s="1" customFormat="1" ht="12">
      <c r="B1609" s="35"/>
      <c r="D1609" s="176" t="s">
        <v>165</v>
      </c>
      <c r="F1609" s="196" t="s">
        <v>2703</v>
      </c>
      <c r="I1609" s="134"/>
      <c r="L1609" s="35"/>
      <c r="M1609" s="64"/>
      <c r="N1609" s="36"/>
      <c r="O1609" s="36"/>
      <c r="P1609" s="36"/>
      <c r="Q1609" s="36"/>
      <c r="R1609" s="36"/>
      <c r="S1609" s="36"/>
      <c r="T1609" s="65"/>
      <c r="AT1609" s="18" t="s">
        <v>165</v>
      </c>
      <c r="AU1609" s="18" t="s">
        <v>26</v>
      </c>
    </row>
    <row r="1610" spans="2:65" s="1" customFormat="1" ht="20.25" customHeight="1">
      <c r="B1610" s="160"/>
      <c r="C1610" s="161" t="s">
        <v>2704</v>
      </c>
      <c r="D1610" s="161" t="s">
        <v>158</v>
      </c>
      <c r="E1610" s="162" t="s">
        <v>2705</v>
      </c>
      <c r="F1610" s="163" t="s">
        <v>2706</v>
      </c>
      <c r="G1610" s="164" t="s">
        <v>2700</v>
      </c>
      <c r="H1610" s="165">
        <v>1</v>
      </c>
      <c r="I1610" s="166"/>
      <c r="J1610" s="167">
        <f>ROUND(I1610*H1610,2)</f>
        <v>0</v>
      </c>
      <c r="K1610" s="163" t="s">
        <v>162</v>
      </c>
      <c r="L1610" s="35"/>
      <c r="M1610" s="168" t="s">
        <v>19</v>
      </c>
      <c r="N1610" s="169" t="s">
        <v>42</v>
      </c>
      <c r="O1610" s="36"/>
      <c r="P1610" s="170">
        <f>O1610*H1610</f>
        <v>0</v>
      </c>
      <c r="Q1610" s="170">
        <v>0</v>
      </c>
      <c r="R1610" s="170">
        <f>Q1610*H1610</f>
        <v>0</v>
      </c>
      <c r="S1610" s="170">
        <v>0</v>
      </c>
      <c r="T1610" s="171">
        <f>S1610*H1610</f>
        <v>0</v>
      </c>
      <c r="AR1610" s="18" t="s">
        <v>2701</v>
      </c>
      <c r="AT1610" s="18" t="s">
        <v>158</v>
      </c>
      <c r="AU1610" s="18" t="s">
        <v>26</v>
      </c>
      <c r="AY1610" s="18" t="s">
        <v>156</v>
      </c>
      <c r="BE1610" s="172">
        <f>IF(N1610="základní",J1610,0)</f>
        <v>0</v>
      </c>
      <c r="BF1610" s="172">
        <f>IF(N1610="snížená",J1610,0)</f>
        <v>0</v>
      </c>
      <c r="BG1610" s="172">
        <f>IF(N1610="zákl. přenesená",J1610,0)</f>
        <v>0</v>
      </c>
      <c r="BH1610" s="172">
        <f>IF(N1610="sníž. přenesená",J1610,0)</f>
        <v>0</v>
      </c>
      <c r="BI1610" s="172">
        <f>IF(N1610="nulová",J1610,0)</f>
        <v>0</v>
      </c>
      <c r="BJ1610" s="18" t="s">
        <v>26</v>
      </c>
      <c r="BK1610" s="172">
        <f>ROUND(I1610*H1610,2)</f>
        <v>0</v>
      </c>
      <c r="BL1610" s="18" t="s">
        <v>2701</v>
      </c>
      <c r="BM1610" s="18" t="s">
        <v>2707</v>
      </c>
    </row>
    <row r="1611" spans="2:47" s="1" customFormat="1" ht="12">
      <c r="B1611" s="35"/>
      <c r="D1611" s="176" t="s">
        <v>165</v>
      </c>
      <c r="F1611" s="196" t="s">
        <v>2708</v>
      </c>
      <c r="I1611" s="134"/>
      <c r="L1611" s="35"/>
      <c r="M1611" s="64"/>
      <c r="N1611" s="36"/>
      <c r="O1611" s="36"/>
      <c r="P1611" s="36"/>
      <c r="Q1611" s="36"/>
      <c r="R1611" s="36"/>
      <c r="S1611" s="36"/>
      <c r="T1611" s="65"/>
      <c r="AT1611" s="18" t="s">
        <v>165</v>
      </c>
      <c r="AU1611" s="18" t="s">
        <v>26</v>
      </c>
    </row>
    <row r="1612" spans="2:65" s="1" customFormat="1" ht="20.25" customHeight="1">
      <c r="B1612" s="160"/>
      <c r="C1612" s="161" t="s">
        <v>2709</v>
      </c>
      <c r="D1612" s="161" t="s">
        <v>158</v>
      </c>
      <c r="E1612" s="162" t="s">
        <v>2710</v>
      </c>
      <c r="F1612" s="163" t="s">
        <v>2711</v>
      </c>
      <c r="G1612" s="164" t="s">
        <v>2700</v>
      </c>
      <c r="H1612" s="165">
        <v>1</v>
      </c>
      <c r="I1612" s="166"/>
      <c r="J1612" s="167">
        <f>ROUND(I1612*H1612,2)</f>
        <v>0</v>
      </c>
      <c r="K1612" s="163" t="s">
        <v>162</v>
      </c>
      <c r="L1612" s="35"/>
      <c r="M1612" s="168" t="s">
        <v>19</v>
      </c>
      <c r="N1612" s="169" t="s">
        <v>42</v>
      </c>
      <c r="O1612" s="36"/>
      <c r="P1612" s="170">
        <f>O1612*H1612</f>
        <v>0</v>
      </c>
      <c r="Q1612" s="170">
        <v>0</v>
      </c>
      <c r="R1612" s="170">
        <f>Q1612*H1612</f>
        <v>0</v>
      </c>
      <c r="S1612" s="170">
        <v>0</v>
      </c>
      <c r="T1612" s="171">
        <f>S1612*H1612</f>
        <v>0</v>
      </c>
      <c r="AR1612" s="18" t="s">
        <v>2701</v>
      </c>
      <c r="AT1612" s="18" t="s">
        <v>158</v>
      </c>
      <c r="AU1612" s="18" t="s">
        <v>26</v>
      </c>
      <c r="AY1612" s="18" t="s">
        <v>156</v>
      </c>
      <c r="BE1612" s="172">
        <f>IF(N1612="základní",J1612,0)</f>
        <v>0</v>
      </c>
      <c r="BF1612" s="172">
        <f>IF(N1612="snížená",J1612,0)</f>
        <v>0</v>
      </c>
      <c r="BG1612" s="172">
        <f>IF(N1612="zákl. přenesená",J1612,0)</f>
        <v>0</v>
      </c>
      <c r="BH1612" s="172">
        <f>IF(N1612="sníž. přenesená",J1612,0)</f>
        <v>0</v>
      </c>
      <c r="BI1612" s="172">
        <f>IF(N1612="nulová",J1612,0)</f>
        <v>0</v>
      </c>
      <c r="BJ1612" s="18" t="s">
        <v>26</v>
      </c>
      <c r="BK1612" s="172">
        <f>ROUND(I1612*H1612,2)</f>
        <v>0</v>
      </c>
      <c r="BL1612" s="18" t="s">
        <v>2701</v>
      </c>
      <c r="BM1612" s="18" t="s">
        <v>2712</v>
      </c>
    </row>
    <row r="1613" spans="2:47" s="1" customFormat="1" ht="12">
      <c r="B1613" s="35"/>
      <c r="D1613" s="176" t="s">
        <v>165</v>
      </c>
      <c r="F1613" s="196" t="s">
        <v>2713</v>
      </c>
      <c r="I1613" s="134"/>
      <c r="L1613" s="35"/>
      <c r="M1613" s="64"/>
      <c r="N1613" s="36"/>
      <c r="O1613" s="36"/>
      <c r="P1613" s="36"/>
      <c r="Q1613" s="36"/>
      <c r="R1613" s="36"/>
      <c r="S1613" s="36"/>
      <c r="T1613" s="65"/>
      <c r="AT1613" s="18" t="s">
        <v>165</v>
      </c>
      <c r="AU1613" s="18" t="s">
        <v>26</v>
      </c>
    </row>
    <row r="1614" spans="2:65" s="1" customFormat="1" ht="20.25" customHeight="1">
      <c r="B1614" s="160"/>
      <c r="C1614" s="161" t="s">
        <v>2714</v>
      </c>
      <c r="D1614" s="161" t="s">
        <v>158</v>
      </c>
      <c r="E1614" s="162" t="s">
        <v>2715</v>
      </c>
      <c r="F1614" s="163" t="s">
        <v>2716</v>
      </c>
      <c r="G1614" s="164" t="s">
        <v>2700</v>
      </c>
      <c r="H1614" s="165">
        <v>1</v>
      </c>
      <c r="I1614" s="166"/>
      <c r="J1614" s="167">
        <f>ROUND(I1614*H1614,2)</f>
        <v>0</v>
      </c>
      <c r="K1614" s="163" t="s">
        <v>162</v>
      </c>
      <c r="L1614" s="35"/>
      <c r="M1614" s="168" t="s">
        <v>19</v>
      </c>
      <c r="N1614" s="169" t="s">
        <v>42</v>
      </c>
      <c r="O1614" s="36"/>
      <c r="P1614" s="170">
        <f>O1614*H1614</f>
        <v>0</v>
      </c>
      <c r="Q1614" s="170">
        <v>0</v>
      </c>
      <c r="R1614" s="170">
        <f>Q1614*H1614</f>
        <v>0</v>
      </c>
      <c r="S1614" s="170">
        <v>0</v>
      </c>
      <c r="T1614" s="171">
        <f>S1614*H1614</f>
        <v>0</v>
      </c>
      <c r="AR1614" s="18" t="s">
        <v>2701</v>
      </c>
      <c r="AT1614" s="18" t="s">
        <v>158</v>
      </c>
      <c r="AU1614" s="18" t="s">
        <v>26</v>
      </c>
      <c r="AY1614" s="18" t="s">
        <v>156</v>
      </c>
      <c r="BE1614" s="172">
        <f>IF(N1614="základní",J1614,0)</f>
        <v>0</v>
      </c>
      <c r="BF1614" s="172">
        <f>IF(N1614="snížená",J1614,0)</f>
        <v>0</v>
      </c>
      <c r="BG1614" s="172">
        <f>IF(N1614="zákl. přenesená",J1614,0)</f>
        <v>0</v>
      </c>
      <c r="BH1614" s="172">
        <f>IF(N1614="sníž. přenesená",J1614,0)</f>
        <v>0</v>
      </c>
      <c r="BI1614" s="172">
        <f>IF(N1614="nulová",J1614,0)</f>
        <v>0</v>
      </c>
      <c r="BJ1614" s="18" t="s">
        <v>26</v>
      </c>
      <c r="BK1614" s="172">
        <f>ROUND(I1614*H1614,2)</f>
        <v>0</v>
      </c>
      <c r="BL1614" s="18" t="s">
        <v>2701</v>
      </c>
      <c r="BM1614" s="18" t="s">
        <v>2717</v>
      </c>
    </row>
    <row r="1615" spans="2:47" s="1" customFormat="1" ht="24">
      <c r="B1615" s="35"/>
      <c r="D1615" s="176" t="s">
        <v>165</v>
      </c>
      <c r="F1615" s="196" t="s">
        <v>2718</v>
      </c>
      <c r="I1615" s="134"/>
      <c r="L1615" s="35"/>
      <c r="M1615" s="64"/>
      <c r="N1615" s="36"/>
      <c r="O1615" s="36"/>
      <c r="P1615" s="36"/>
      <c r="Q1615" s="36"/>
      <c r="R1615" s="36"/>
      <c r="S1615" s="36"/>
      <c r="T1615" s="65"/>
      <c r="AT1615" s="18" t="s">
        <v>165</v>
      </c>
      <c r="AU1615" s="18" t="s">
        <v>26</v>
      </c>
    </row>
    <row r="1616" spans="2:65" s="1" customFormat="1" ht="20.25" customHeight="1">
      <c r="B1616" s="160"/>
      <c r="C1616" s="161" t="s">
        <v>2719</v>
      </c>
      <c r="D1616" s="161" t="s">
        <v>158</v>
      </c>
      <c r="E1616" s="162" t="s">
        <v>2720</v>
      </c>
      <c r="F1616" s="163" t="s">
        <v>2721</v>
      </c>
      <c r="G1616" s="164" t="s">
        <v>2700</v>
      </c>
      <c r="H1616" s="165">
        <v>1</v>
      </c>
      <c r="I1616" s="166"/>
      <c r="J1616" s="167">
        <f>ROUND(I1616*H1616,2)</f>
        <v>0</v>
      </c>
      <c r="K1616" s="163" t="s">
        <v>162</v>
      </c>
      <c r="L1616" s="35"/>
      <c r="M1616" s="168" t="s">
        <v>19</v>
      </c>
      <c r="N1616" s="169" t="s">
        <v>42</v>
      </c>
      <c r="O1616" s="36"/>
      <c r="P1616" s="170">
        <f>O1616*H1616</f>
        <v>0</v>
      </c>
      <c r="Q1616" s="170">
        <v>0</v>
      </c>
      <c r="R1616" s="170">
        <f>Q1616*H1616</f>
        <v>0</v>
      </c>
      <c r="S1616" s="170">
        <v>0</v>
      </c>
      <c r="T1616" s="171">
        <f>S1616*H1616</f>
        <v>0</v>
      </c>
      <c r="AR1616" s="18" t="s">
        <v>2701</v>
      </c>
      <c r="AT1616" s="18" t="s">
        <v>158</v>
      </c>
      <c r="AU1616" s="18" t="s">
        <v>26</v>
      </c>
      <c r="AY1616" s="18" t="s">
        <v>156</v>
      </c>
      <c r="BE1616" s="172">
        <f>IF(N1616="základní",J1616,0)</f>
        <v>0</v>
      </c>
      <c r="BF1616" s="172">
        <f>IF(N1616="snížená",J1616,0)</f>
        <v>0</v>
      </c>
      <c r="BG1616" s="172">
        <f>IF(N1616="zákl. přenesená",J1616,0)</f>
        <v>0</v>
      </c>
      <c r="BH1616" s="172">
        <f>IF(N1616="sníž. přenesená",J1616,0)</f>
        <v>0</v>
      </c>
      <c r="BI1616" s="172">
        <f>IF(N1616="nulová",J1616,0)</f>
        <v>0</v>
      </c>
      <c r="BJ1616" s="18" t="s">
        <v>26</v>
      </c>
      <c r="BK1616" s="172">
        <f>ROUND(I1616*H1616,2)</f>
        <v>0</v>
      </c>
      <c r="BL1616" s="18" t="s">
        <v>2701</v>
      </c>
      <c r="BM1616" s="18" t="s">
        <v>2722</v>
      </c>
    </row>
    <row r="1617" spans="2:47" s="1" customFormat="1" ht="12">
      <c r="B1617" s="35"/>
      <c r="D1617" s="176" t="s">
        <v>165</v>
      </c>
      <c r="F1617" s="196" t="s">
        <v>2723</v>
      </c>
      <c r="I1617" s="134"/>
      <c r="L1617" s="35"/>
      <c r="M1617" s="64"/>
      <c r="N1617" s="36"/>
      <c r="O1617" s="36"/>
      <c r="P1617" s="36"/>
      <c r="Q1617" s="36"/>
      <c r="R1617" s="36"/>
      <c r="S1617" s="36"/>
      <c r="T1617" s="65"/>
      <c r="AT1617" s="18" t="s">
        <v>165</v>
      </c>
      <c r="AU1617" s="18" t="s">
        <v>26</v>
      </c>
    </row>
    <row r="1618" spans="2:65" s="1" customFormat="1" ht="20.25" customHeight="1">
      <c r="B1618" s="160"/>
      <c r="C1618" s="161" t="s">
        <v>2724</v>
      </c>
      <c r="D1618" s="161" t="s">
        <v>158</v>
      </c>
      <c r="E1618" s="162" t="s">
        <v>2725</v>
      </c>
      <c r="F1618" s="163" t="s">
        <v>2726</v>
      </c>
      <c r="G1618" s="164" t="s">
        <v>177</v>
      </c>
      <c r="H1618" s="165">
        <v>80</v>
      </c>
      <c r="I1618" s="166"/>
      <c r="J1618" s="167">
        <f>ROUND(I1618*H1618,2)</f>
        <v>0</v>
      </c>
      <c r="K1618" s="163" t="s">
        <v>162</v>
      </c>
      <c r="L1618" s="35"/>
      <c r="M1618" s="168" t="s">
        <v>19</v>
      </c>
      <c r="N1618" s="169" t="s">
        <v>42</v>
      </c>
      <c r="O1618" s="36"/>
      <c r="P1618" s="170">
        <f>O1618*H1618</f>
        <v>0</v>
      </c>
      <c r="Q1618" s="170">
        <v>0</v>
      </c>
      <c r="R1618" s="170">
        <f>Q1618*H1618</f>
        <v>0</v>
      </c>
      <c r="S1618" s="170">
        <v>0</v>
      </c>
      <c r="T1618" s="171">
        <f>S1618*H1618</f>
        <v>0</v>
      </c>
      <c r="AR1618" s="18" t="s">
        <v>2701</v>
      </c>
      <c r="AT1618" s="18" t="s">
        <v>158</v>
      </c>
      <c r="AU1618" s="18" t="s">
        <v>26</v>
      </c>
      <c r="AY1618" s="18" t="s">
        <v>156</v>
      </c>
      <c r="BE1618" s="172">
        <f>IF(N1618="základní",J1618,0)</f>
        <v>0</v>
      </c>
      <c r="BF1618" s="172">
        <f>IF(N1618="snížená",J1618,0)</f>
        <v>0</v>
      </c>
      <c r="BG1618" s="172">
        <f>IF(N1618="zákl. přenesená",J1618,0)</f>
        <v>0</v>
      </c>
      <c r="BH1618" s="172">
        <f>IF(N1618="sníž. přenesená",J1618,0)</f>
        <v>0</v>
      </c>
      <c r="BI1618" s="172">
        <f>IF(N1618="nulová",J1618,0)</f>
        <v>0</v>
      </c>
      <c r="BJ1618" s="18" t="s">
        <v>26</v>
      </c>
      <c r="BK1618" s="172">
        <f>ROUND(I1618*H1618,2)</f>
        <v>0</v>
      </c>
      <c r="BL1618" s="18" t="s">
        <v>2701</v>
      </c>
      <c r="BM1618" s="18" t="s">
        <v>2727</v>
      </c>
    </row>
    <row r="1619" spans="2:47" s="1" customFormat="1" ht="12">
      <c r="B1619" s="35"/>
      <c r="D1619" s="176" t="s">
        <v>165</v>
      </c>
      <c r="F1619" s="196" t="s">
        <v>2728</v>
      </c>
      <c r="I1619" s="134"/>
      <c r="L1619" s="35"/>
      <c r="M1619" s="64"/>
      <c r="N1619" s="36"/>
      <c r="O1619" s="36"/>
      <c r="P1619" s="36"/>
      <c r="Q1619" s="36"/>
      <c r="R1619" s="36"/>
      <c r="S1619" s="36"/>
      <c r="T1619" s="65"/>
      <c r="AT1619" s="18" t="s">
        <v>165</v>
      </c>
      <c r="AU1619" s="18" t="s">
        <v>26</v>
      </c>
    </row>
    <row r="1620" spans="2:65" s="1" customFormat="1" ht="20.25" customHeight="1">
      <c r="B1620" s="160"/>
      <c r="C1620" s="161" t="s">
        <v>2729</v>
      </c>
      <c r="D1620" s="161" t="s">
        <v>158</v>
      </c>
      <c r="E1620" s="162" t="s">
        <v>2730</v>
      </c>
      <c r="F1620" s="163" t="s">
        <v>2731</v>
      </c>
      <c r="G1620" s="164" t="s">
        <v>307</v>
      </c>
      <c r="H1620" s="165">
        <v>2</v>
      </c>
      <c r="I1620" s="166"/>
      <c r="J1620" s="167">
        <f>ROUND(I1620*H1620,2)</f>
        <v>0</v>
      </c>
      <c r="K1620" s="163" t="s">
        <v>162</v>
      </c>
      <c r="L1620" s="35"/>
      <c r="M1620" s="168" t="s">
        <v>19</v>
      </c>
      <c r="N1620" s="169" t="s">
        <v>42</v>
      </c>
      <c r="O1620" s="36"/>
      <c r="P1620" s="170">
        <f>O1620*H1620</f>
        <v>0</v>
      </c>
      <c r="Q1620" s="170">
        <v>0</v>
      </c>
      <c r="R1620" s="170">
        <f>Q1620*H1620</f>
        <v>0</v>
      </c>
      <c r="S1620" s="170">
        <v>0</v>
      </c>
      <c r="T1620" s="171">
        <f>S1620*H1620</f>
        <v>0</v>
      </c>
      <c r="AR1620" s="18" t="s">
        <v>2701</v>
      </c>
      <c r="AT1620" s="18" t="s">
        <v>158</v>
      </c>
      <c r="AU1620" s="18" t="s">
        <v>26</v>
      </c>
      <c r="AY1620" s="18" t="s">
        <v>156</v>
      </c>
      <c r="BE1620" s="172">
        <f>IF(N1620="základní",J1620,0)</f>
        <v>0</v>
      </c>
      <c r="BF1620" s="172">
        <f>IF(N1620="snížená",J1620,0)</f>
        <v>0</v>
      </c>
      <c r="BG1620" s="172">
        <f>IF(N1620="zákl. přenesená",J1620,0)</f>
        <v>0</v>
      </c>
      <c r="BH1620" s="172">
        <f>IF(N1620="sníž. přenesená",J1620,0)</f>
        <v>0</v>
      </c>
      <c r="BI1620" s="172">
        <f>IF(N1620="nulová",J1620,0)</f>
        <v>0</v>
      </c>
      <c r="BJ1620" s="18" t="s">
        <v>26</v>
      </c>
      <c r="BK1620" s="172">
        <f>ROUND(I1620*H1620,2)</f>
        <v>0</v>
      </c>
      <c r="BL1620" s="18" t="s">
        <v>2701</v>
      </c>
      <c r="BM1620" s="18" t="s">
        <v>2732</v>
      </c>
    </row>
    <row r="1621" spans="2:47" s="1" customFormat="1" ht="12">
      <c r="B1621" s="35"/>
      <c r="D1621" s="176" t="s">
        <v>165</v>
      </c>
      <c r="F1621" s="196" t="s">
        <v>2733</v>
      </c>
      <c r="I1621" s="134"/>
      <c r="L1621" s="35"/>
      <c r="M1621" s="64"/>
      <c r="N1621" s="36"/>
      <c r="O1621" s="36"/>
      <c r="P1621" s="36"/>
      <c r="Q1621" s="36"/>
      <c r="R1621" s="36"/>
      <c r="S1621" s="36"/>
      <c r="T1621" s="65"/>
      <c r="AT1621" s="18" t="s">
        <v>165</v>
      </c>
      <c r="AU1621" s="18" t="s">
        <v>26</v>
      </c>
    </row>
    <row r="1622" spans="2:65" s="1" customFormat="1" ht="20.25" customHeight="1">
      <c r="B1622" s="160"/>
      <c r="C1622" s="161" t="s">
        <v>2734</v>
      </c>
      <c r="D1622" s="161" t="s">
        <v>158</v>
      </c>
      <c r="E1622" s="162" t="s">
        <v>2735</v>
      </c>
      <c r="F1622" s="163" t="s">
        <v>2736</v>
      </c>
      <c r="G1622" s="164" t="s">
        <v>2700</v>
      </c>
      <c r="H1622" s="165">
        <v>1</v>
      </c>
      <c r="I1622" s="166"/>
      <c r="J1622" s="167">
        <f>ROUND(I1622*H1622,2)</f>
        <v>0</v>
      </c>
      <c r="K1622" s="163" t="s">
        <v>162</v>
      </c>
      <c r="L1622" s="35"/>
      <c r="M1622" s="168" t="s">
        <v>19</v>
      </c>
      <c r="N1622" s="169" t="s">
        <v>42</v>
      </c>
      <c r="O1622" s="36"/>
      <c r="P1622" s="170">
        <f>O1622*H1622</f>
        <v>0</v>
      </c>
      <c r="Q1622" s="170">
        <v>0</v>
      </c>
      <c r="R1622" s="170">
        <f>Q1622*H1622</f>
        <v>0</v>
      </c>
      <c r="S1622" s="170">
        <v>0</v>
      </c>
      <c r="T1622" s="171">
        <f>S1622*H1622</f>
        <v>0</v>
      </c>
      <c r="AR1622" s="18" t="s">
        <v>2701</v>
      </c>
      <c r="AT1622" s="18" t="s">
        <v>158</v>
      </c>
      <c r="AU1622" s="18" t="s">
        <v>26</v>
      </c>
      <c r="AY1622" s="18" t="s">
        <v>156</v>
      </c>
      <c r="BE1622" s="172">
        <f>IF(N1622="základní",J1622,0)</f>
        <v>0</v>
      </c>
      <c r="BF1622" s="172">
        <f>IF(N1622="snížená",J1622,0)</f>
        <v>0</v>
      </c>
      <c r="BG1622" s="172">
        <f>IF(N1622="zákl. přenesená",J1622,0)</f>
        <v>0</v>
      </c>
      <c r="BH1622" s="172">
        <f>IF(N1622="sníž. přenesená",J1622,0)</f>
        <v>0</v>
      </c>
      <c r="BI1622" s="172">
        <f>IF(N1622="nulová",J1622,0)</f>
        <v>0</v>
      </c>
      <c r="BJ1622" s="18" t="s">
        <v>26</v>
      </c>
      <c r="BK1622" s="172">
        <f>ROUND(I1622*H1622,2)</f>
        <v>0</v>
      </c>
      <c r="BL1622" s="18" t="s">
        <v>2701</v>
      </c>
      <c r="BM1622" s="18" t="s">
        <v>2737</v>
      </c>
    </row>
    <row r="1623" spans="2:47" s="1" customFormat="1" ht="12">
      <c r="B1623" s="35"/>
      <c r="D1623" s="176" t="s">
        <v>165</v>
      </c>
      <c r="F1623" s="196" t="s">
        <v>2738</v>
      </c>
      <c r="I1623" s="134"/>
      <c r="L1623" s="35"/>
      <c r="M1623" s="64"/>
      <c r="N1623" s="36"/>
      <c r="O1623" s="36"/>
      <c r="P1623" s="36"/>
      <c r="Q1623" s="36"/>
      <c r="R1623" s="36"/>
      <c r="S1623" s="36"/>
      <c r="T1623" s="65"/>
      <c r="AT1623" s="18" t="s">
        <v>165</v>
      </c>
      <c r="AU1623" s="18" t="s">
        <v>26</v>
      </c>
    </row>
    <row r="1624" spans="2:65" s="1" customFormat="1" ht="20.25" customHeight="1">
      <c r="B1624" s="160"/>
      <c r="C1624" s="161" t="s">
        <v>2739</v>
      </c>
      <c r="D1624" s="161" t="s">
        <v>158</v>
      </c>
      <c r="E1624" s="162" t="s">
        <v>2740</v>
      </c>
      <c r="F1624" s="163" t="s">
        <v>2741</v>
      </c>
      <c r="G1624" s="164" t="s">
        <v>2700</v>
      </c>
      <c r="H1624" s="165">
        <v>1</v>
      </c>
      <c r="I1624" s="166"/>
      <c r="J1624" s="167">
        <f>ROUND(I1624*H1624,2)</f>
        <v>0</v>
      </c>
      <c r="K1624" s="163" t="s">
        <v>162</v>
      </c>
      <c r="L1624" s="35"/>
      <c r="M1624" s="168" t="s">
        <v>19</v>
      </c>
      <c r="N1624" s="169" t="s">
        <v>42</v>
      </c>
      <c r="O1624" s="36"/>
      <c r="P1624" s="170">
        <f>O1624*H1624</f>
        <v>0</v>
      </c>
      <c r="Q1624" s="170">
        <v>0</v>
      </c>
      <c r="R1624" s="170">
        <f>Q1624*H1624</f>
        <v>0</v>
      </c>
      <c r="S1624" s="170">
        <v>0</v>
      </c>
      <c r="T1624" s="171">
        <f>S1624*H1624</f>
        <v>0</v>
      </c>
      <c r="AR1624" s="18" t="s">
        <v>2701</v>
      </c>
      <c r="AT1624" s="18" t="s">
        <v>158</v>
      </c>
      <c r="AU1624" s="18" t="s">
        <v>26</v>
      </c>
      <c r="AY1624" s="18" t="s">
        <v>156</v>
      </c>
      <c r="BE1624" s="172">
        <f>IF(N1624="základní",J1624,0)</f>
        <v>0</v>
      </c>
      <c r="BF1624" s="172">
        <f>IF(N1624="snížená",J1624,0)</f>
        <v>0</v>
      </c>
      <c r="BG1624" s="172">
        <f>IF(N1624="zákl. přenesená",J1624,0)</f>
        <v>0</v>
      </c>
      <c r="BH1624" s="172">
        <f>IF(N1624="sníž. přenesená",J1624,0)</f>
        <v>0</v>
      </c>
      <c r="BI1624" s="172">
        <f>IF(N1624="nulová",J1624,0)</f>
        <v>0</v>
      </c>
      <c r="BJ1624" s="18" t="s">
        <v>26</v>
      </c>
      <c r="BK1624" s="172">
        <f>ROUND(I1624*H1624,2)</f>
        <v>0</v>
      </c>
      <c r="BL1624" s="18" t="s">
        <v>2701</v>
      </c>
      <c r="BM1624" s="18" t="s">
        <v>2742</v>
      </c>
    </row>
    <row r="1625" spans="2:47" s="1" customFormat="1" ht="12">
      <c r="B1625" s="35"/>
      <c r="D1625" s="173" t="s">
        <v>165</v>
      </c>
      <c r="F1625" s="174" t="s">
        <v>2743</v>
      </c>
      <c r="I1625" s="134"/>
      <c r="L1625" s="35"/>
      <c r="M1625" s="231"/>
      <c r="N1625" s="232"/>
      <c r="O1625" s="232"/>
      <c r="P1625" s="232"/>
      <c r="Q1625" s="232"/>
      <c r="R1625" s="232"/>
      <c r="S1625" s="232"/>
      <c r="T1625" s="233"/>
      <c r="AT1625" s="18" t="s">
        <v>165</v>
      </c>
      <c r="AU1625" s="18" t="s">
        <v>26</v>
      </c>
    </row>
    <row r="1626" spans="2:12" s="1" customFormat="1" ht="6.75" customHeight="1">
      <c r="B1626" s="50"/>
      <c r="C1626" s="51"/>
      <c r="D1626" s="51"/>
      <c r="E1626" s="51"/>
      <c r="F1626" s="51"/>
      <c r="G1626" s="51"/>
      <c r="H1626" s="51"/>
      <c r="I1626" s="112"/>
      <c r="J1626" s="51"/>
      <c r="K1626" s="51"/>
      <c r="L1626" s="35"/>
    </row>
    <row r="1627" ht="12">
      <c r="AT1627" s="234"/>
    </row>
  </sheetData>
  <sheetProtection password="CC35" sheet="1" objects="1" scenarios="1" formatColumns="0" formatRows="0" sort="0" autoFilter="0"/>
  <autoFilter ref="C125:K125"/>
  <mergeCells count="6">
    <mergeCell ref="E7:H7"/>
    <mergeCell ref="E22:H22"/>
    <mergeCell ref="E43:H43"/>
    <mergeCell ref="E118:H11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12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  <col min="12" max="16384" width="9.1601562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291" customFormat="1" ht="45" customHeight="1">
      <c r="B3" s="288"/>
      <c r="C3" s="289" t="s">
        <v>2751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2"/>
      <c r="C4" s="293" t="s">
        <v>2752</v>
      </c>
      <c r="D4" s="293"/>
      <c r="E4" s="293"/>
      <c r="F4" s="293"/>
      <c r="G4" s="293"/>
      <c r="H4" s="293"/>
      <c r="I4" s="293"/>
      <c r="J4" s="293"/>
      <c r="K4" s="294"/>
    </row>
    <row r="5" spans="2:1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ht="15" customHeight="1">
      <c r="B6" s="292"/>
      <c r="C6" s="296" t="s">
        <v>2753</v>
      </c>
      <c r="D6" s="296"/>
      <c r="E6" s="296"/>
      <c r="F6" s="296"/>
      <c r="G6" s="296"/>
      <c r="H6" s="296"/>
      <c r="I6" s="296"/>
      <c r="J6" s="296"/>
      <c r="K6" s="294"/>
    </row>
    <row r="7" spans="2:11" ht="15" customHeight="1">
      <c r="B7" s="297"/>
      <c r="C7" s="296" t="s">
        <v>2754</v>
      </c>
      <c r="D7" s="296"/>
      <c r="E7" s="296"/>
      <c r="F7" s="296"/>
      <c r="G7" s="296"/>
      <c r="H7" s="296"/>
      <c r="I7" s="296"/>
      <c r="J7" s="296"/>
      <c r="K7" s="294"/>
    </row>
    <row r="8" spans="2:11" ht="12.75" customHeight="1">
      <c r="B8" s="297"/>
      <c r="C8" s="298"/>
      <c r="D8" s="298"/>
      <c r="E8" s="298"/>
      <c r="F8" s="298"/>
      <c r="G8" s="298"/>
      <c r="H8" s="298"/>
      <c r="I8" s="298"/>
      <c r="J8" s="298"/>
      <c r="K8" s="294"/>
    </row>
    <row r="9" spans="2:11" ht="15" customHeight="1">
      <c r="B9" s="297"/>
      <c r="C9" s="296" t="s">
        <v>2755</v>
      </c>
      <c r="D9" s="296"/>
      <c r="E9" s="296"/>
      <c r="F9" s="296"/>
      <c r="G9" s="296"/>
      <c r="H9" s="296"/>
      <c r="I9" s="296"/>
      <c r="J9" s="296"/>
      <c r="K9" s="294"/>
    </row>
    <row r="10" spans="2:11" ht="15" customHeight="1">
      <c r="B10" s="297"/>
      <c r="C10" s="298"/>
      <c r="D10" s="296" t="s">
        <v>2756</v>
      </c>
      <c r="E10" s="296"/>
      <c r="F10" s="296"/>
      <c r="G10" s="296"/>
      <c r="H10" s="296"/>
      <c r="I10" s="296"/>
      <c r="J10" s="296"/>
      <c r="K10" s="294"/>
    </row>
    <row r="11" spans="2:11" ht="15" customHeight="1">
      <c r="B11" s="297"/>
      <c r="C11" s="299"/>
      <c r="D11" s="296" t="s">
        <v>2757</v>
      </c>
      <c r="E11" s="296"/>
      <c r="F11" s="296"/>
      <c r="G11" s="296"/>
      <c r="H11" s="296"/>
      <c r="I11" s="296"/>
      <c r="J11" s="296"/>
      <c r="K11" s="294"/>
    </row>
    <row r="12" spans="2:11" ht="12.75" customHeight="1">
      <c r="B12" s="297"/>
      <c r="C12" s="299"/>
      <c r="D12" s="299"/>
      <c r="E12" s="299"/>
      <c r="F12" s="299"/>
      <c r="G12" s="299"/>
      <c r="H12" s="299"/>
      <c r="I12" s="299"/>
      <c r="J12" s="299"/>
      <c r="K12" s="294"/>
    </row>
    <row r="13" spans="2:11" ht="15" customHeight="1">
      <c r="B13" s="297"/>
      <c r="C13" s="299"/>
      <c r="D13" s="296" t="s">
        <v>2758</v>
      </c>
      <c r="E13" s="296"/>
      <c r="F13" s="296"/>
      <c r="G13" s="296"/>
      <c r="H13" s="296"/>
      <c r="I13" s="296"/>
      <c r="J13" s="296"/>
      <c r="K13" s="294"/>
    </row>
    <row r="14" spans="2:11" ht="15" customHeight="1">
      <c r="B14" s="297"/>
      <c r="C14" s="299"/>
      <c r="D14" s="296" t="s">
        <v>2759</v>
      </c>
      <c r="E14" s="296"/>
      <c r="F14" s="296"/>
      <c r="G14" s="296"/>
      <c r="H14" s="296"/>
      <c r="I14" s="296"/>
      <c r="J14" s="296"/>
      <c r="K14" s="294"/>
    </row>
    <row r="15" spans="2:11" ht="15" customHeight="1">
      <c r="B15" s="297"/>
      <c r="C15" s="299"/>
      <c r="D15" s="296" t="s">
        <v>2760</v>
      </c>
      <c r="E15" s="296"/>
      <c r="F15" s="296"/>
      <c r="G15" s="296"/>
      <c r="H15" s="296"/>
      <c r="I15" s="296"/>
      <c r="J15" s="296"/>
      <c r="K15" s="294"/>
    </row>
    <row r="16" spans="2:11" ht="15" customHeight="1">
      <c r="B16" s="297"/>
      <c r="C16" s="299"/>
      <c r="D16" s="299"/>
      <c r="E16" s="300" t="s">
        <v>74</v>
      </c>
      <c r="F16" s="296" t="s">
        <v>2761</v>
      </c>
      <c r="G16" s="296"/>
      <c r="H16" s="296"/>
      <c r="I16" s="296"/>
      <c r="J16" s="296"/>
      <c r="K16" s="294"/>
    </row>
    <row r="17" spans="2:11" ht="15" customHeight="1">
      <c r="B17" s="297"/>
      <c r="C17" s="299"/>
      <c r="D17" s="299"/>
      <c r="E17" s="300" t="s">
        <v>2762</v>
      </c>
      <c r="F17" s="296" t="s">
        <v>2763</v>
      </c>
      <c r="G17" s="296"/>
      <c r="H17" s="296"/>
      <c r="I17" s="296"/>
      <c r="J17" s="296"/>
      <c r="K17" s="294"/>
    </row>
    <row r="18" spans="2:11" ht="15" customHeight="1">
      <c r="B18" s="297"/>
      <c r="C18" s="299"/>
      <c r="D18" s="299"/>
      <c r="E18" s="300" t="s">
        <v>2764</v>
      </c>
      <c r="F18" s="296" t="s">
        <v>2765</v>
      </c>
      <c r="G18" s="296"/>
      <c r="H18" s="296"/>
      <c r="I18" s="296"/>
      <c r="J18" s="296"/>
      <c r="K18" s="294"/>
    </row>
    <row r="19" spans="2:11" ht="15" customHeight="1">
      <c r="B19" s="297"/>
      <c r="C19" s="299"/>
      <c r="D19" s="299"/>
      <c r="E19" s="300" t="s">
        <v>2766</v>
      </c>
      <c r="F19" s="296" t="s">
        <v>2767</v>
      </c>
      <c r="G19" s="296"/>
      <c r="H19" s="296"/>
      <c r="I19" s="296"/>
      <c r="J19" s="296"/>
      <c r="K19" s="294"/>
    </row>
    <row r="20" spans="2:11" ht="15" customHeight="1">
      <c r="B20" s="297"/>
      <c r="C20" s="299"/>
      <c r="D20" s="299"/>
      <c r="E20" s="300" t="s">
        <v>2768</v>
      </c>
      <c r="F20" s="296" t="s">
        <v>2430</v>
      </c>
      <c r="G20" s="296"/>
      <c r="H20" s="296"/>
      <c r="I20" s="296"/>
      <c r="J20" s="296"/>
      <c r="K20" s="294"/>
    </row>
    <row r="21" spans="2:11" ht="15" customHeight="1">
      <c r="B21" s="297"/>
      <c r="C21" s="299"/>
      <c r="D21" s="299"/>
      <c r="E21" s="300" t="s">
        <v>2769</v>
      </c>
      <c r="F21" s="296" t="s">
        <v>2770</v>
      </c>
      <c r="G21" s="296"/>
      <c r="H21" s="296"/>
      <c r="I21" s="296"/>
      <c r="J21" s="296"/>
      <c r="K21" s="294"/>
    </row>
    <row r="22" spans="2:11" ht="12.75" customHeight="1">
      <c r="B22" s="297"/>
      <c r="C22" s="299"/>
      <c r="D22" s="299"/>
      <c r="E22" s="299"/>
      <c r="F22" s="299"/>
      <c r="G22" s="299"/>
      <c r="H22" s="299"/>
      <c r="I22" s="299"/>
      <c r="J22" s="299"/>
      <c r="K22" s="294"/>
    </row>
    <row r="23" spans="2:11" ht="15" customHeight="1">
      <c r="B23" s="297"/>
      <c r="C23" s="296" t="s">
        <v>2771</v>
      </c>
      <c r="D23" s="296"/>
      <c r="E23" s="296"/>
      <c r="F23" s="296"/>
      <c r="G23" s="296"/>
      <c r="H23" s="296"/>
      <c r="I23" s="296"/>
      <c r="J23" s="296"/>
      <c r="K23" s="294"/>
    </row>
    <row r="24" spans="2:11" ht="15" customHeight="1">
      <c r="B24" s="297"/>
      <c r="C24" s="296" t="s">
        <v>2772</v>
      </c>
      <c r="D24" s="296"/>
      <c r="E24" s="296"/>
      <c r="F24" s="296"/>
      <c r="G24" s="296"/>
      <c r="H24" s="296"/>
      <c r="I24" s="296"/>
      <c r="J24" s="296"/>
      <c r="K24" s="294"/>
    </row>
    <row r="25" spans="2:11" ht="15" customHeight="1">
      <c r="B25" s="297"/>
      <c r="C25" s="298"/>
      <c r="D25" s="296" t="s">
        <v>2773</v>
      </c>
      <c r="E25" s="296"/>
      <c r="F25" s="296"/>
      <c r="G25" s="296"/>
      <c r="H25" s="296"/>
      <c r="I25" s="296"/>
      <c r="J25" s="296"/>
      <c r="K25" s="294"/>
    </row>
    <row r="26" spans="2:11" ht="15" customHeight="1">
      <c r="B26" s="297"/>
      <c r="C26" s="299"/>
      <c r="D26" s="296" t="s">
        <v>2774</v>
      </c>
      <c r="E26" s="296"/>
      <c r="F26" s="296"/>
      <c r="G26" s="296"/>
      <c r="H26" s="296"/>
      <c r="I26" s="296"/>
      <c r="J26" s="296"/>
      <c r="K26" s="294"/>
    </row>
    <row r="27" spans="2:11" ht="12.75" customHeight="1">
      <c r="B27" s="297"/>
      <c r="C27" s="299"/>
      <c r="D27" s="299"/>
      <c r="E27" s="299"/>
      <c r="F27" s="299"/>
      <c r="G27" s="299"/>
      <c r="H27" s="299"/>
      <c r="I27" s="299"/>
      <c r="J27" s="299"/>
      <c r="K27" s="294"/>
    </row>
    <row r="28" spans="2:11" ht="15" customHeight="1">
      <c r="B28" s="297"/>
      <c r="C28" s="299"/>
      <c r="D28" s="296" t="s">
        <v>2775</v>
      </c>
      <c r="E28" s="296"/>
      <c r="F28" s="296"/>
      <c r="G28" s="296"/>
      <c r="H28" s="296"/>
      <c r="I28" s="296"/>
      <c r="J28" s="296"/>
      <c r="K28" s="294"/>
    </row>
    <row r="29" spans="2:11" ht="15" customHeight="1">
      <c r="B29" s="297"/>
      <c r="C29" s="299"/>
      <c r="D29" s="296" t="s">
        <v>2776</v>
      </c>
      <c r="E29" s="296"/>
      <c r="F29" s="296"/>
      <c r="G29" s="296"/>
      <c r="H29" s="296"/>
      <c r="I29" s="296"/>
      <c r="J29" s="296"/>
      <c r="K29" s="294"/>
    </row>
    <row r="30" spans="2:11" ht="12.75" customHeight="1">
      <c r="B30" s="297"/>
      <c r="C30" s="299"/>
      <c r="D30" s="299"/>
      <c r="E30" s="299"/>
      <c r="F30" s="299"/>
      <c r="G30" s="299"/>
      <c r="H30" s="299"/>
      <c r="I30" s="299"/>
      <c r="J30" s="299"/>
      <c r="K30" s="294"/>
    </row>
    <row r="31" spans="2:11" ht="15" customHeight="1">
      <c r="B31" s="297"/>
      <c r="C31" s="299"/>
      <c r="D31" s="296" t="s">
        <v>2777</v>
      </c>
      <c r="E31" s="296"/>
      <c r="F31" s="296"/>
      <c r="G31" s="296"/>
      <c r="H31" s="296"/>
      <c r="I31" s="296"/>
      <c r="J31" s="296"/>
      <c r="K31" s="294"/>
    </row>
    <row r="32" spans="2:11" ht="15" customHeight="1">
      <c r="B32" s="297"/>
      <c r="C32" s="299"/>
      <c r="D32" s="296" t="s">
        <v>2778</v>
      </c>
      <c r="E32" s="296"/>
      <c r="F32" s="296"/>
      <c r="G32" s="296"/>
      <c r="H32" s="296"/>
      <c r="I32" s="296"/>
      <c r="J32" s="296"/>
      <c r="K32" s="294"/>
    </row>
    <row r="33" spans="2:11" ht="15" customHeight="1">
      <c r="B33" s="297"/>
      <c r="C33" s="299"/>
      <c r="D33" s="296" t="s">
        <v>2779</v>
      </c>
      <c r="E33" s="296"/>
      <c r="F33" s="296"/>
      <c r="G33" s="296"/>
      <c r="H33" s="296"/>
      <c r="I33" s="296"/>
      <c r="J33" s="296"/>
      <c r="K33" s="294"/>
    </row>
    <row r="34" spans="2:11" ht="15" customHeight="1">
      <c r="B34" s="297"/>
      <c r="C34" s="299"/>
      <c r="D34" s="298"/>
      <c r="E34" s="301" t="s">
        <v>141</v>
      </c>
      <c r="F34" s="298"/>
      <c r="G34" s="296" t="s">
        <v>2780</v>
      </c>
      <c r="H34" s="296"/>
      <c r="I34" s="296"/>
      <c r="J34" s="296"/>
      <c r="K34" s="294"/>
    </row>
    <row r="35" spans="2:11" ht="30.75" customHeight="1">
      <c r="B35" s="297"/>
      <c r="C35" s="299"/>
      <c r="D35" s="298"/>
      <c r="E35" s="301" t="s">
        <v>2781</v>
      </c>
      <c r="F35" s="298"/>
      <c r="G35" s="296" t="s">
        <v>2782</v>
      </c>
      <c r="H35" s="296"/>
      <c r="I35" s="296"/>
      <c r="J35" s="296"/>
      <c r="K35" s="294"/>
    </row>
    <row r="36" spans="2:11" ht="15" customHeight="1">
      <c r="B36" s="297"/>
      <c r="C36" s="299"/>
      <c r="D36" s="298"/>
      <c r="E36" s="301" t="s">
        <v>52</v>
      </c>
      <c r="F36" s="298"/>
      <c r="G36" s="296" t="s">
        <v>2783</v>
      </c>
      <c r="H36" s="296"/>
      <c r="I36" s="296"/>
      <c r="J36" s="296"/>
      <c r="K36" s="294"/>
    </row>
    <row r="37" spans="2:11" ht="15" customHeight="1">
      <c r="B37" s="297"/>
      <c r="C37" s="299"/>
      <c r="D37" s="298"/>
      <c r="E37" s="301" t="s">
        <v>142</v>
      </c>
      <c r="F37" s="298"/>
      <c r="G37" s="296" t="s">
        <v>2784</v>
      </c>
      <c r="H37" s="296"/>
      <c r="I37" s="296"/>
      <c r="J37" s="296"/>
      <c r="K37" s="294"/>
    </row>
    <row r="38" spans="2:11" ht="15" customHeight="1">
      <c r="B38" s="297"/>
      <c r="C38" s="299"/>
      <c r="D38" s="298"/>
      <c r="E38" s="301" t="s">
        <v>143</v>
      </c>
      <c r="F38" s="298"/>
      <c r="G38" s="296" t="s">
        <v>2785</v>
      </c>
      <c r="H38" s="296"/>
      <c r="I38" s="296"/>
      <c r="J38" s="296"/>
      <c r="K38" s="294"/>
    </row>
    <row r="39" spans="2:11" ht="15" customHeight="1">
      <c r="B39" s="297"/>
      <c r="C39" s="299"/>
      <c r="D39" s="298"/>
      <c r="E39" s="301" t="s">
        <v>144</v>
      </c>
      <c r="F39" s="298"/>
      <c r="G39" s="296" t="s">
        <v>2786</v>
      </c>
      <c r="H39" s="296"/>
      <c r="I39" s="296"/>
      <c r="J39" s="296"/>
      <c r="K39" s="294"/>
    </row>
    <row r="40" spans="2:11" ht="15" customHeight="1">
      <c r="B40" s="297"/>
      <c r="C40" s="299"/>
      <c r="D40" s="298"/>
      <c r="E40" s="301" t="s">
        <v>2787</v>
      </c>
      <c r="F40" s="298"/>
      <c r="G40" s="296" t="s">
        <v>2788</v>
      </c>
      <c r="H40" s="296"/>
      <c r="I40" s="296"/>
      <c r="J40" s="296"/>
      <c r="K40" s="294"/>
    </row>
    <row r="41" spans="2:11" ht="15" customHeight="1">
      <c r="B41" s="297"/>
      <c r="C41" s="299"/>
      <c r="D41" s="298"/>
      <c r="E41" s="301"/>
      <c r="F41" s="298"/>
      <c r="G41" s="296" t="s">
        <v>2789</v>
      </c>
      <c r="H41" s="296"/>
      <c r="I41" s="296"/>
      <c r="J41" s="296"/>
      <c r="K41" s="294"/>
    </row>
    <row r="42" spans="2:11" ht="15" customHeight="1">
      <c r="B42" s="297"/>
      <c r="C42" s="299"/>
      <c r="D42" s="298"/>
      <c r="E42" s="301" t="s">
        <v>2790</v>
      </c>
      <c r="F42" s="298"/>
      <c r="G42" s="296" t="s">
        <v>2791</v>
      </c>
      <c r="H42" s="296"/>
      <c r="I42" s="296"/>
      <c r="J42" s="296"/>
      <c r="K42" s="294"/>
    </row>
    <row r="43" spans="2:11" ht="15" customHeight="1">
      <c r="B43" s="297"/>
      <c r="C43" s="299"/>
      <c r="D43" s="298"/>
      <c r="E43" s="301" t="s">
        <v>146</v>
      </c>
      <c r="F43" s="298"/>
      <c r="G43" s="296" t="s">
        <v>2792</v>
      </c>
      <c r="H43" s="296"/>
      <c r="I43" s="296"/>
      <c r="J43" s="296"/>
      <c r="K43" s="294"/>
    </row>
    <row r="44" spans="2:11" ht="12.75" customHeight="1">
      <c r="B44" s="297"/>
      <c r="C44" s="299"/>
      <c r="D44" s="298"/>
      <c r="E44" s="298"/>
      <c r="F44" s="298"/>
      <c r="G44" s="298"/>
      <c r="H44" s="298"/>
      <c r="I44" s="298"/>
      <c r="J44" s="298"/>
      <c r="K44" s="294"/>
    </row>
    <row r="45" spans="2:11" ht="15" customHeight="1">
      <c r="B45" s="297"/>
      <c r="C45" s="299"/>
      <c r="D45" s="296" t="s">
        <v>2793</v>
      </c>
      <c r="E45" s="296"/>
      <c r="F45" s="296"/>
      <c r="G45" s="296"/>
      <c r="H45" s="296"/>
      <c r="I45" s="296"/>
      <c r="J45" s="296"/>
      <c r="K45" s="294"/>
    </row>
    <row r="46" spans="2:11" ht="15" customHeight="1">
      <c r="B46" s="297"/>
      <c r="C46" s="299"/>
      <c r="D46" s="299"/>
      <c r="E46" s="296" t="s">
        <v>2794</v>
      </c>
      <c r="F46" s="296"/>
      <c r="G46" s="296"/>
      <c r="H46" s="296"/>
      <c r="I46" s="296"/>
      <c r="J46" s="296"/>
      <c r="K46" s="294"/>
    </row>
    <row r="47" spans="2:11" ht="15" customHeight="1">
      <c r="B47" s="297"/>
      <c r="C47" s="299"/>
      <c r="D47" s="299"/>
      <c r="E47" s="296" t="s">
        <v>2795</v>
      </c>
      <c r="F47" s="296"/>
      <c r="G47" s="296"/>
      <c r="H47" s="296"/>
      <c r="I47" s="296"/>
      <c r="J47" s="296"/>
      <c r="K47" s="294"/>
    </row>
    <row r="48" spans="2:11" ht="15" customHeight="1">
      <c r="B48" s="297"/>
      <c r="C48" s="299"/>
      <c r="D48" s="299"/>
      <c r="E48" s="296" t="s">
        <v>2796</v>
      </c>
      <c r="F48" s="296"/>
      <c r="G48" s="296"/>
      <c r="H48" s="296"/>
      <c r="I48" s="296"/>
      <c r="J48" s="296"/>
      <c r="K48" s="294"/>
    </row>
    <row r="49" spans="2:11" ht="15" customHeight="1">
      <c r="B49" s="297"/>
      <c r="C49" s="299"/>
      <c r="D49" s="296" t="s">
        <v>2797</v>
      </c>
      <c r="E49" s="296"/>
      <c r="F49" s="296"/>
      <c r="G49" s="296"/>
      <c r="H49" s="296"/>
      <c r="I49" s="296"/>
      <c r="J49" s="296"/>
      <c r="K49" s="294"/>
    </row>
    <row r="50" spans="2:11" ht="25.5" customHeight="1">
      <c r="B50" s="292"/>
      <c r="C50" s="293" t="s">
        <v>2798</v>
      </c>
      <c r="D50" s="293"/>
      <c r="E50" s="293"/>
      <c r="F50" s="293"/>
      <c r="G50" s="293"/>
      <c r="H50" s="293"/>
      <c r="I50" s="293"/>
      <c r="J50" s="293"/>
      <c r="K50" s="294"/>
    </row>
    <row r="51" spans="2:11" ht="5.25" customHeight="1">
      <c r="B51" s="292"/>
      <c r="C51" s="295"/>
      <c r="D51" s="295"/>
      <c r="E51" s="295"/>
      <c r="F51" s="295"/>
      <c r="G51" s="295"/>
      <c r="H51" s="295"/>
      <c r="I51" s="295"/>
      <c r="J51" s="295"/>
      <c r="K51" s="294"/>
    </row>
    <row r="52" spans="2:11" ht="15" customHeight="1">
      <c r="B52" s="292"/>
      <c r="C52" s="296" t="s">
        <v>2799</v>
      </c>
      <c r="D52" s="296"/>
      <c r="E52" s="296"/>
      <c r="F52" s="296"/>
      <c r="G52" s="296"/>
      <c r="H52" s="296"/>
      <c r="I52" s="296"/>
      <c r="J52" s="296"/>
      <c r="K52" s="294"/>
    </row>
    <row r="53" spans="2:11" ht="15" customHeight="1">
      <c r="B53" s="292"/>
      <c r="C53" s="296" t="s">
        <v>2800</v>
      </c>
      <c r="D53" s="296"/>
      <c r="E53" s="296"/>
      <c r="F53" s="296"/>
      <c r="G53" s="296"/>
      <c r="H53" s="296"/>
      <c r="I53" s="296"/>
      <c r="J53" s="296"/>
      <c r="K53" s="294"/>
    </row>
    <row r="54" spans="2:11" ht="12.75" customHeight="1">
      <c r="B54" s="292"/>
      <c r="C54" s="298"/>
      <c r="D54" s="298"/>
      <c r="E54" s="298"/>
      <c r="F54" s="298"/>
      <c r="G54" s="298"/>
      <c r="H54" s="298"/>
      <c r="I54" s="298"/>
      <c r="J54" s="298"/>
      <c r="K54" s="294"/>
    </row>
    <row r="55" spans="2:11" ht="15" customHeight="1">
      <c r="B55" s="292"/>
      <c r="C55" s="296" t="s">
        <v>2801</v>
      </c>
      <c r="D55" s="296"/>
      <c r="E55" s="296"/>
      <c r="F55" s="296"/>
      <c r="G55" s="296"/>
      <c r="H55" s="296"/>
      <c r="I55" s="296"/>
      <c r="J55" s="296"/>
      <c r="K55" s="294"/>
    </row>
    <row r="56" spans="2:11" ht="15" customHeight="1">
      <c r="B56" s="292"/>
      <c r="C56" s="299"/>
      <c r="D56" s="296" t="s">
        <v>2802</v>
      </c>
      <c r="E56" s="296"/>
      <c r="F56" s="296"/>
      <c r="G56" s="296"/>
      <c r="H56" s="296"/>
      <c r="I56" s="296"/>
      <c r="J56" s="296"/>
      <c r="K56" s="294"/>
    </row>
    <row r="57" spans="2:11" ht="15" customHeight="1">
      <c r="B57" s="292"/>
      <c r="C57" s="299"/>
      <c r="D57" s="296" t="s">
        <v>2803</v>
      </c>
      <c r="E57" s="296"/>
      <c r="F57" s="296"/>
      <c r="G57" s="296"/>
      <c r="H57" s="296"/>
      <c r="I57" s="296"/>
      <c r="J57" s="296"/>
      <c r="K57" s="294"/>
    </row>
    <row r="58" spans="2:11" ht="15" customHeight="1">
      <c r="B58" s="292"/>
      <c r="C58" s="299"/>
      <c r="D58" s="296" t="s">
        <v>2804</v>
      </c>
      <c r="E58" s="296"/>
      <c r="F58" s="296"/>
      <c r="G58" s="296"/>
      <c r="H58" s="296"/>
      <c r="I58" s="296"/>
      <c r="J58" s="296"/>
      <c r="K58" s="294"/>
    </row>
    <row r="59" spans="2:11" ht="15" customHeight="1">
      <c r="B59" s="292"/>
      <c r="C59" s="299"/>
      <c r="D59" s="296" t="s">
        <v>2805</v>
      </c>
      <c r="E59" s="296"/>
      <c r="F59" s="296"/>
      <c r="G59" s="296"/>
      <c r="H59" s="296"/>
      <c r="I59" s="296"/>
      <c r="J59" s="296"/>
      <c r="K59" s="294"/>
    </row>
    <row r="60" spans="2:11" ht="15" customHeight="1">
      <c r="B60" s="292"/>
      <c r="C60" s="299"/>
      <c r="D60" s="302" t="s">
        <v>2806</v>
      </c>
      <c r="E60" s="302"/>
      <c r="F60" s="302"/>
      <c r="G60" s="302"/>
      <c r="H60" s="302"/>
      <c r="I60" s="302"/>
      <c r="J60" s="302"/>
      <c r="K60" s="294"/>
    </row>
    <row r="61" spans="2:11" ht="15" customHeight="1">
      <c r="B61" s="292"/>
      <c r="C61" s="299"/>
      <c r="D61" s="296" t="s">
        <v>2807</v>
      </c>
      <c r="E61" s="296"/>
      <c r="F61" s="296"/>
      <c r="G61" s="296"/>
      <c r="H61" s="296"/>
      <c r="I61" s="296"/>
      <c r="J61" s="296"/>
      <c r="K61" s="294"/>
    </row>
    <row r="62" spans="2:11" ht="12.75" customHeight="1">
      <c r="B62" s="292"/>
      <c r="C62" s="299"/>
      <c r="D62" s="299"/>
      <c r="E62" s="303"/>
      <c r="F62" s="299"/>
      <c r="G62" s="299"/>
      <c r="H62" s="299"/>
      <c r="I62" s="299"/>
      <c r="J62" s="299"/>
      <c r="K62" s="294"/>
    </row>
    <row r="63" spans="2:11" ht="15" customHeight="1">
      <c r="B63" s="292"/>
      <c r="C63" s="299"/>
      <c r="D63" s="296" t="s">
        <v>2808</v>
      </c>
      <c r="E63" s="296"/>
      <c r="F63" s="296"/>
      <c r="G63" s="296"/>
      <c r="H63" s="296"/>
      <c r="I63" s="296"/>
      <c r="J63" s="296"/>
      <c r="K63" s="294"/>
    </row>
    <row r="64" spans="2:11" ht="15" customHeight="1">
      <c r="B64" s="292"/>
      <c r="C64" s="299"/>
      <c r="D64" s="302" t="s">
        <v>2809</v>
      </c>
      <c r="E64" s="302"/>
      <c r="F64" s="302"/>
      <c r="G64" s="302"/>
      <c r="H64" s="302"/>
      <c r="I64" s="302"/>
      <c r="J64" s="302"/>
      <c r="K64" s="294"/>
    </row>
    <row r="65" spans="2:11" ht="15" customHeight="1">
      <c r="B65" s="292"/>
      <c r="C65" s="299"/>
      <c r="D65" s="296" t="s">
        <v>2810</v>
      </c>
      <c r="E65" s="296"/>
      <c r="F65" s="296"/>
      <c r="G65" s="296"/>
      <c r="H65" s="296"/>
      <c r="I65" s="296"/>
      <c r="J65" s="296"/>
      <c r="K65" s="294"/>
    </row>
    <row r="66" spans="2:11" ht="15" customHeight="1">
      <c r="B66" s="292"/>
      <c r="C66" s="299"/>
      <c r="D66" s="296" t="s">
        <v>2811</v>
      </c>
      <c r="E66" s="296"/>
      <c r="F66" s="296"/>
      <c r="G66" s="296"/>
      <c r="H66" s="296"/>
      <c r="I66" s="296"/>
      <c r="J66" s="296"/>
      <c r="K66" s="294"/>
    </row>
    <row r="67" spans="2:11" ht="15" customHeight="1">
      <c r="B67" s="292"/>
      <c r="C67" s="299"/>
      <c r="D67" s="296" t="s">
        <v>2812</v>
      </c>
      <c r="E67" s="296"/>
      <c r="F67" s="296"/>
      <c r="G67" s="296"/>
      <c r="H67" s="296"/>
      <c r="I67" s="296"/>
      <c r="J67" s="296"/>
      <c r="K67" s="294"/>
    </row>
    <row r="68" spans="2:11" ht="15" customHeight="1">
      <c r="B68" s="292"/>
      <c r="C68" s="299"/>
      <c r="D68" s="296" t="s">
        <v>2813</v>
      </c>
      <c r="E68" s="296"/>
      <c r="F68" s="296"/>
      <c r="G68" s="296"/>
      <c r="H68" s="296"/>
      <c r="I68" s="296"/>
      <c r="J68" s="296"/>
      <c r="K68" s="294"/>
    </row>
    <row r="69" spans="2:11" ht="12.75" customHeight="1">
      <c r="B69" s="304"/>
      <c r="C69" s="305"/>
      <c r="D69" s="305"/>
      <c r="E69" s="305"/>
      <c r="F69" s="305"/>
      <c r="G69" s="305"/>
      <c r="H69" s="305"/>
      <c r="I69" s="305"/>
      <c r="J69" s="305"/>
      <c r="K69" s="306"/>
    </row>
    <row r="70" spans="2:11" ht="18.75" customHeight="1">
      <c r="B70" s="307"/>
      <c r="C70" s="307"/>
      <c r="D70" s="307"/>
      <c r="E70" s="307"/>
      <c r="F70" s="307"/>
      <c r="G70" s="307"/>
      <c r="H70" s="307"/>
      <c r="I70" s="307"/>
      <c r="J70" s="307"/>
      <c r="K70" s="308"/>
    </row>
    <row r="71" spans="2:11" ht="18.75" customHeight="1">
      <c r="B71" s="308"/>
      <c r="C71" s="308"/>
      <c r="D71" s="308"/>
      <c r="E71" s="308"/>
      <c r="F71" s="308"/>
      <c r="G71" s="308"/>
      <c r="H71" s="308"/>
      <c r="I71" s="308"/>
      <c r="J71" s="308"/>
      <c r="K71" s="308"/>
    </row>
    <row r="72" spans="2:11" ht="7.5" customHeight="1">
      <c r="B72" s="309"/>
      <c r="C72" s="310"/>
      <c r="D72" s="310"/>
      <c r="E72" s="310"/>
      <c r="F72" s="310"/>
      <c r="G72" s="310"/>
      <c r="H72" s="310"/>
      <c r="I72" s="310"/>
      <c r="J72" s="310"/>
      <c r="K72" s="311"/>
    </row>
    <row r="73" spans="2:11" ht="45" customHeight="1">
      <c r="B73" s="312"/>
      <c r="C73" s="313" t="s">
        <v>2750</v>
      </c>
      <c r="D73" s="313"/>
      <c r="E73" s="313"/>
      <c r="F73" s="313"/>
      <c r="G73" s="313"/>
      <c r="H73" s="313"/>
      <c r="I73" s="313"/>
      <c r="J73" s="313"/>
      <c r="K73" s="314"/>
    </row>
    <row r="74" spans="2:11" ht="17.25" customHeight="1">
      <c r="B74" s="312"/>
      <c r="C74" s="315" t="s">
        <v>2814</v>
      </c>
      <c r="D74" s="315"/>
      <c r="E74" s="315"/>
      <c r="F74" s="315" t="s">
        <v>2815</v>
      </c>
      <c r="G74" s="316"/>
      <c r="H74" s="315" t="s">
        <v>142</v>
      </c>
      <c r="I74" s="315" t="s">
        <v>56</v>
      </c>
      <c r="J74" s="315" t="s">
        <v>2816</v>
      </c>
      <c r="K74" s="314"/>
    </row>
    <row r="75" spans="2:11" ht="17.25" customHeight="1">
      <c r="B75" s="312"/>
      <c r="C75" s="317" t="s">
        <v>2817</v>
      </c>
      <c r="D75" s="317"/>
      <c r="E75" s="317"/>
      <c r="F75" s="318" t="s">
        <v>2818</v>
      </c>
      <c r="G75" s="319"/>
      <c r="H75" s="317"/>
      <c r="I75" s="317"/>
      <c r="J75" s="317" t="s">
        <v>2819</v>
      </c>
      <c r="K75" s="314"/>
    </row>
    <row r="76" spans="2:11" ht="5.25" customHeight="1">
      <c r="B76" s="312"/>
      <c r="C76" s="320"/>
      <c r="D76" s="320"/>
      <c r="E76" s="320"/>
      <c r="F76" s="320"/>
      <c r="G76" s="321"/>
      <c r="H76" s="320"/>
      <c r="I76" s="320"/>
      <c r="J76" s="320"/>
      <c r="K76" s="314"/>
    </row>
    <row r="77" spans="2:11" ht="15" customHeight="1">
      <c r="B77" s="312"/>
      <c r="C77" s="301" t="s">
        <v>52</v>
      </c>
      <c r="D77" s="320"/>
      <c r="E77" s="320"/>
      <c r="F77" s="322" t="s">
        <v>2820</v>
      </c>
      <c r="G77" s="321"/>
      <c r="H77" s="301" t="s">
        <v>2821</v>
      </c>
      <c r="I77" s="301" t="s">
        <v>2822</v>
      </c>
      <c r="J77" s="301">
        <v>20</v>
      </c>
      <c r="K77" s="314"/>
    </row>
    <row r="78" spans="2:11" ht="15" customHeight="1">
      <c r="B78" s="312"/>
      <c r="C78" s="301" t="s">
        <v>2823</v>
      </c>
      <c r="D78" s="301"/>
      <c r="E78" s="301"/>
      <c r="F78" s="322" t="s">
        <v>2820</v>
      </c>
      <c r="G78" s="321"/>
      <c r="H78" s="301" t="s">
        <v>2824</v>
      </c>
      <c r="I78" s="301" t="s">
        <v>2822</v>
      </c>
      <c r="J78" s="301">
        <v>120</v>
      </c>
      <c r="K78" s="314"/>
    </row>
    <row r="79" spans="2:11" ht="15" customHeight="1">
      <c r="B79" s="323"/>
      <c r="C79" s="301" t="s">
        <v>2825</v>
      </c>
      <c r="D79" s="301"/>
      <c r="E79" s="301"/>
      <c r="F79" s="322" t="s">
        <v>2826</v>
      </c>
      <c r="G79" s="321"/>
      <c r="H79" s="301" t="s">
        <v>2827</v>
      </c>
      <c r="I79" s="301" t="s">
        <v>2822</v>
      </c>
      <c r="J79" s="301">
        <v>50</v>
      </c>
      <c r="K79" s="314"/>
    </row>
    <row r="80" spans="2:11" ht="15" customHeight="1">
      <c r="B80" s="323"/>
      <c r="C80" s="301" t="s">
        <v>2828</v>
      </c>
      <c r="D80" s="301"/>
      <c r="E80" s="301"/>
      <c r="F80" s="322" t="s">
        <v>2820</v>
      </c>
      <c r="G80" s="321"/>
      <c r="H80" s="301" t="s">
        <v>2829</v>
      </c>
      <c r="I80" s="301" t="s">
        <v>2830</v>
      </c>
      <c r="J80" s="301"/>
      <c r="K80" s="314"/>
    </row>
    <row r="81" spans="2:11" ht="15" customHeight="1">
      <c r="B81" s="323"/>
      <c r="C81" s="324" t="s">
        <v>2831</v>
      </c>
      <c r="D81" s="324"/>
      <c r="E81" s="324"/>
      <c r="F81" s="325" t="s">
        <v>2826</v>
      </c>
      <c r="G81" s="324"/>
      <c r="H81" s="324" t="s">
        <v>2832</v>
      </c>
      <c r="I81" s="324" t="s">
        <v>2822</v>
      </c>
      <c r="J81" s="324">
        <v>15</v>
      </c>
      <c r="K81" s="314"/>
    </row>
    <row r="82" spans="2:11" ht="15" customHeight="1">
      <c r="B82" s="323"/>
      <c r="C82" s="324" t="s">
        <v>2833</v>
      </c>
      <c r="D82" s="324"/>
      <c r="E82" s="324"/>
      <c r="F82" s="325" t="s">
        <v>2826</v>
      </c>
      <c r="G82" s="324"/>
      <c r="H82" s="324" t="s">
        <v>2834</v>
      </c>
      <c r="I82" s="324" t="s">
        <v>2822</v>
      </c>
      <c r="J82" s="324">
        <v>15</v>
      </c>
      <c r="K82" s="314"/>
    </row>
    <row r="83" spans="2:11" ht="15" customHeight="1">
      <c r="B83" s="323"/>
      <c r="C83" s="324" t="s">
        <v>2835</v>
      </c>
      <c r="D83" s="324"/>
      <c r="E83" s="324"/>
      <c r="F83" s="325" t="s">
        <v>2826</v>
      </c>
      <c r="G83" s="324"/>
      <c r="H83" s="324" t="s">
        <v>2836</v>
      </c>
      <c r="I83" s="324" t="s">
        <v>2822</v>
      </c>
      <c r="J83" s="324">
        <v>20</v>
      </c>
      <c r="K83" s="314"/>
    </row>
    <row r="84" spans="2:11" ht="15" customHeight="1">
      <c r="B84" s="323"/>
      <c r="C84" s="324" t="s">
        <v>2837</v>
      </c>
      <c r="D84" s="324"/>
      <c r="E84" s="324"/>
      <c r="F84" s="325" t="s">
        <v>2826</v>
      </c>
      <c r="G84" s="324"/>
      <c r="H84" s="324" t="s">
        <v>2838</v>
      </c>
      <c r="I84" s="324" t="s">
        <v>2822</v>
      </c>
      <c r="J84" s="324">
        <v>20</v>
      </c>
      <c r="K84" s="314"/>
    </row>
    <row r="85" spans="2:11" ht="15" customHeight="1">
      <c r="B85" s="323"/>
      <c r="C85" s="301" t="s">
        <v>2839</v>
      </c>
      <c r="D85" s="301"/>
      <c r="E85" s="301"/>
      <c r="F85" s="322" t="s">
        <v>2826</v>
      </c>
      <c r="G85" s="321"/>
      <c r="H85" s="301" t="s">
        <v>2840</v>
      </c>
      <c r="I85" s="301" t="s">
        <v>2822</v>
      </c>
      <c r="J85" s="301">
        <v>50</v>
      </c>
      <c r="K85" s="314"/>
    </row>
    <row r="86" spans="2:11" ht="15" customHeight="1">
      <c r="B86" s="323"/>
      <c r="C86" s="301" t="s">
        <v>2841</v>
      </c>
      <c r="D86" s="301"/>
      <c r="E86" s="301"/>
      <c r="F86" s="322" t="s">
        <v>2826</v>
      </c>
      <c r="G86" s="321"/>
      <c r="H86" s="301" t="s">
        <v>2842</v>
      </c>
      <c r="I86" s="301" t="s">
        <v>2822</v>
      </c>
      <c r="J86" s="301">
        <v>20</v>
      </c>
      <c r="K86" s="314"/>
    </row>
    <row r="87" spans="2:11" ht="15" customHeight="1">
      <c r="B87" s="323"/>
      <c r="C87" s="301" t="s">
        <v>2843</v>
      </c>
      <c r="D87" s="301"/>
      <c r="E87" s="301"/>
      <c r="F87" s="322" t="s">
        <v>2826</v>
      </c>
      <c r="G87" s="321"/>
      <c r="H87" s="301" t="s">
        <v>2844</v>
      </c>
      <c r="I87" s="301" t="s">
        <v>2822</v>
      </c>
      <c r="J87" s="301">
        <v>20</v>
      </c>
      <c r="K87" s="314"/>
    </row>
    <row r="88" spans="2:11" ht="15" customHeight="1">
      <c r="B88" s="323"/>
      <c r="C88" s="301" t="s">
        <v>2845</v>
      </c>
      <c r="D88" s="301"/>
      <c r="E88" s="301"/>
      <c r="F88" s="322" t="s">
        <v>2826</v>
      </c>
      <c r="G88" s="321"/>
      <c r="H88" s="301" t="s">
        <v>2846</v>
      </c>
      <c r="I88" s="301" t="s">
        <v>2822</v>
      </c>
      <c r="J88" s="301">
        <v>50</v>
      </c>
      <c r="K88" s="314"/>
    </row>
    <row r="89" spans="2:11" ht="15" customHeight="1">
      <c r="B89" s="323"/>
      <c r="C89" s="301" t="s">
        <v>2847</v>
      </c>
      <c r="D89" s="301"/>
      <c r="E89" s="301"/>
      <c r="F89" s="322" t="s">
        <v>2826</v>
      </c>
      <c r="G89" s="321"/>
      <c r="H89" s="301" t="s">
        <v>2847</v>
      </c>
      <c r="I89" s="301" t="s">
        <v>2822</v>
      </c>
      <c r="J89" s="301">
        <v>50</v>
      </c>
      <c r="K89" s="314"/>
    </row>
    <row r="90" spans="2:11" ht="15" customHeight="1">
      <c r="B90" s="323"/>
      <c r="C90" s="301" t="s">
        <v>147</v>
      </c>
      <c r="D90" s="301"/>
      <c r="E90" s="301"/>
      <c r="F90" s="322" t="s">
        <v>2826</v>
      </c>
      <c r="G90" s="321"/>
      <c r="H90" s="301" t="s">
        <v>2848</v>
      </c>
      <c r="I90" s="301" t="s">
        <v>2822</v>
      </c>
      <c r="J90" s="301">
        <v>255</v>
      </c>
      <c r="K90" s="314"/>
    </row>
    <row r="91" spans="2:11" ht="15" customHeight="1">
      <c r="B91" s="323"/>
      <c r="C91" s="301" t="s">
        <v>2849</v>
      </c>
      <c r="D91" s="301"/>
      <c r="E91" s="301"/>
      <c r="F91" s="322" t="s">
        <v>2820</v>
      </c>
      <c r="G91" s="321"/>
      <c r="H91" s="301" t="s">
        <v>2850</v>
      </c>
      <c r="I91" s="301" t="s">
        <v>2851</v>
      </c>
      <c r="J91" s="301"/>
      <c r="K91" s="314"/>
    </row>
    <row r="92" spans="2:11" ht="15" customHeight="1">
      <c r="B92" s="323"/>
      <c r="C92" s="301" t="s">
        <v>2852</v>
      </c>
      <c r="D92" s="301"/>
      <c r="E92" s="301"/>
      <c r="F92" s="322" t="s">
        <v>2820</v>
      </c>
      <c r="G92" s="321"/>
      <c r="H92" s="301" t="s">
        <v>2853</v>
      </c>
      <c r="I92" s="301" t="s">
        <v>2854</v>
      </c>
      <c r="J92" s="301"/>
      <c r="K92" s="314"/>
    </row>
    <row r="93" spans="2:11" ht="15" customHeight="1">
      <c r="B93" s="323"/>
      <c r="C93" s="301" t="s">
        <v>2855</v>
      </c>
      <c r="D93" s="301"/>
      <c r="E93" s="301"/>
      <c r="F93" s="322" t="s">
        <v>2820</v>
      </c>
      <c r="G93" s="321"/>
      <c r="H93" s="301" t="s">
        <v>2855</v>
      </c>
      <c r="I93" s="301" t="s">
        <v>2854</v>
      </c>
      <c r="J93" s="301"/>
      <c r="K93" s="314"/>
    </row>
    <row r="94" spans="2:11" ht="15" customHeight="1">
      <c r="B94" s="323"/>
      <c r="C94" s="301" t="s">
        <v>37</v>
      </c>
      <c r="D94" s="301"/>
      <c r="E94" s="301"/>
      <c r="F94" s="322" t="s">
        <v>2820</v>
      </c>
      <c r="G94" s="321"/>
      <c r="H94" s="301" t="s">
        <v>2856</v>
      </c>
      <c r="I94" s="301" t="s">
        <v>2854</v>
      </c>
      <c r="J94" s="301"/>
      <c r="K94" s="314"/>
    </row>
    <row r="95" spans="2:11" ht="15" customHeight="1">
      <c r="B95" s="323"/>
      <c r="C95" s="301" t="s">
        <v>47</v>
      </c>
      <c r="D95" s="301"/>
      <c r="E95" s="301"/>
      <c r="F95" s="322" t="s">
        <v>2820</v>
      </c>
      <c r="G95" s="321"/>
      <c r="H95" s="301" t="s">
        <v>2857</v>
      </c>
      <c r="I95" s="301" t="s">
        <v>2854</v>
      </c>
      <c r="J95" s="301"/>
      <c r="K95" s="314"/>
    </row>
    <row r="96" spans="2:11" ht="15" customHeight="1">
      <c r="B96" s="326"/>
      <c r="C96" s="327"/>
      <c r="D96" s="327"/>
      <c r="E96" s="327"/>
      <c r="F96" s="327"/>
      <c r="G96" s="327"/>
      <c r="H96" s="327"/>
      <c r="I96" s="327"/>
      <c r="J96" s="327"/>
      <c r="K96" s="328"/>
    </row>
    <row r="97" spans="2:11" ht="18.75" customHeight="1">
      <c r="B97" s="329"/>
      <c r="C97" s="330"/>
      <c r="D97" s="330"/>
      <c r="E97" s="330"/>
      <c r="F97" s="330"/>
      <c r="G97" s="330"/>
      <c r="H97" s="330"/>
      <c r="I97" s="330"/>
      <c r="J97" s="330"/>
      <c r="K97" s="329"/>
    </row>
    <row r="98" spans="2:11" ht="18.75" customHeight="1">
      <c r="B98" s="308"/>
      <c r="C98" s="308"/>
      <c r="D98" s="308"/>
      <c r="E98" s="308"/>
      <c r="F98" s="308"/>
      <c r="G98" s="308"/>
      <c r="H98" s="308"/>
      <c r="I98" s="308"/>
      <c r="J98" s="308"/>
      <c r="K98" s="308"/>
    </row>
    <row r="99" spans="2:11" ht="7.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11"/>
    </row>
    <row r="100" spans="2:11" ht="45" customHeight="1">
      <c r="B100" s="312"/>
      <c r="C100" s="313" t="s">
        <v>2858</v>
      </c>
      <c r="D100" s="313"/>
      <c r="E100" s="313"/>
      <c r="F100" s="313"/>
      <c r="G100" s="313"/>
      <c r="H100" s="313"/>
      <c r="I100" s="313"/>
      <c r="J100" s="313"/>
      <c r="K100" s="314"/>
    </row>
    <row r="101" spans="2:11" ht="17.25" customHeight="1">
      <c r="B101" s="312"/>
      <c r="C101" s="315" t="s">
        <v>2814</v>
      </c>
      <c r="D101" s="315"/>
      <c r="E101" s="315"/>
      <c r="F101" s="315" t="s">
        <v>2815</v>
      </c>
      <c r="G101" s="316"/>
      <c r="H101" s="315" t="s">
        <v>142</v>
      </c>
      <c r="I101" s="315" t="s">
        <v>56</v>
      </c>
      <c r="J101" s="315" t="s">
        <v>2816</v>
      </c>
      <c r="K101" s="314"/>
    </row>
    <row r="102" spans="2:11" ht="17.25" customHeight="1">
      <c r="B102" s="312"/>
      <c r="C102" s="317" t="s">
        <v>2817</v>
      </c>
      <c r="D102" s="317"/>
      <c r="E102" s="317"/>
      <c r="F102" s="318" t="s">
        <v>2818</v>
      </c>
      <c r="G102" s="319"/>
      <c r="H102" s="317"/>
      <c r="I102" s="317"/>
      <c r="J102" s="317" t="s">
        <v>2819</v>
      </c>
      <c r="K102" s="314"/>
    </row>
    <row r="103" spans="2:11" ht="5.25" customHeight="1">
      <c r="B103" s="312"/>
      <c r="C103" s="315"/>
      <c r="D103" s="315"/>
      <c r="E103" s="315"/>
      <c r="F103" s="315"/>
      <c r="G103" s="331"/>
      <c r="H103" s="315"/>
      <c r="I103" s="315"/>
      <c r="J103" s="315"/>
      <c r="K103" s="314"/>
    </row>
    <row r="104" spans="2:11" ht="15" customHeight="1">
      <c r="B104" s="312"/>
      <c r="C104" s="301" t="s">
        <v>52</v>
      </c>
      <c r="D104" s="320"/>
      <c r="E104" s="320"/>
      <c r="F104" s="322" t="s">
        <v>2820</v>
      </c>
      <c r="G104" s="331"/>
      <c r="H104" s="301" t="s">
        <v>2859</v>
      </c>
      <c r="I104" s="301" t="s">
        <v>2822</v>
      </c>
      <c r="J104" s="301">
        <v>20</v>
      </c>
      <c r="K104" s="314"/>
    </row>
    <row r="105" spans="2:11" ht="15" customHeight="1">
      <c r="B105" s="312"/>
      <c r="C105" s="301" t="s">
        <v>2823</v>
      </c>
      <c r="D105" s="301"/>
      <c r="E105" s="301"/>
      <c r="F105" s="322" t="s">
        <v>2820</v>
      </c>
      <c r="G105" s="301"/>
      <c r="H105" s="301" t="s">
        <v>2859</v>
      </c>
      <c r="I105" s="301" t="s">
        <v>2822</v>
      </c>
      <c r="J105" s="301">
        <v>120</v>
      </c>
      <c r="K105" s="314"/>
    </row>
    <row r="106" spans="2:11" ht="15" customHeight="1">
      <c r="B106" s="323"/>
      <c r="C106" s="301" t="s">
        <v>2825</v>
      </c>
      <c r="D106" s="301"/>
      <c r="E106" s="301"/>
      <c r="F106" s="322" t="s">
        <v>2826</v>
      </c>
      <c r="G106" s="301"/>
      <c r="H106" s="301" t="s">
        <v>2859</v>
      </c>
      <c r="I106" s="301" t="s">
        <v>2822</v>
      </c>
      <c r="J106" s="301">
        <v>50</v>
      </c>
      <c r="K106" s="314"/>
    </row>
    <row r="107" spans="2:11" ht="15" customHeight="1">
      <c r="B107" s="323"/>
      <c r="C107" s="301" t="s">
        <v>2828</v>
      </c>
      <c r="D107" s="301"/>
      <c r="E107" s="301"/>
      <c r="F107" s="322" t="s">
        <v>2820</v>
      </c>
      <c r="G107" s="301"/>
      <c r="H107" s="301" t="s">
        <v>2859</v>
      </c>
      <c r="I107" s="301" t="s">
        <v>2830</v>
      </c>
      <c r="J107" s="301"/>
      <c r="K107" s="314"/>
    </row>
    <row r="108" spans="2:11" ht="15" customHeight="1">
      <c r="B108" s="323"/>
      <c r="C108" s="301" t="s">
        <v>2839</v>
      </c>
      <c r="D108" s="301"/>
      <c r="E108" s="301"/>
      <c r="F108" s="322" t="s">
        <v>2826</v>
      </c>
      <c r="G108" s="301"/>
      <c r="H108" s="301" t="s">
        <v>2859</v>
      </c>
      <c r="I108" s="301" t="s">
        <v>2822</v>
      </c>
      <c r="J108" s="301">
        <v>50</v>
      </c>
      <c r="K108" s="314"/>
    </row>
    <row r="109" spans="2:11" ht="15" customHeight="1">
      <c r="B109" s="323"/>
      <c r="C109" s="301" t="s">
        <v>2847</v>
      </c>
      <c r="D109" s="301"/>
      <c r="E109" s="301"/>
      <c r="F109" s="322" t="s">
        <v>2826</v>
      </c>
      <c r="G109" s="301"/>
      <c r="H109" s="301" t="s">
        <v>2859</v>
      </c>
      <c r="I109" s="301" t="s">
        <v>2822</v>
      </c>
      <c r="J109" s="301">
        <v>50</v>
      </c>
      <c r="K109" s="314"/>
    </row>
    <row r="110" spans="2:11" ht="15" customHeight="1">
      <c r="B110" s="323"/>
      <c r="C110" s="301" t="s">
        <v>2845</v>
      </c>
      <c r="D110" s="301"/>
      <c r="E110" s="301"/>
      <c r="F110" s="322" t="s">
        <v>2826</v>
      </c>
      <c r="G110" s="301"/>
      <c r="H110" s="301" t="s">
        <v>2859</v>
      </c>
      <c r="I110" s="301" t="s">
        <v>2822</v>
      </c>
      <c r="J110" s="301">
        <v>50</v>
      </c>
      <c r="K110" s="314"/>
    </row>
    <row r="111" spans="2:11" ht="15" customHeight="1">
      <c r="B111" s="323"/>
      <c r="C111" s="301" t="s">
        <v>52</v>
      </c>
      <c r="D111" s="301"/>
      <c r="E111" s="301"/>
      <c r="F111" s="322" t="s">
        <v>2820</v>
      </c>
      <c r="G111" s="301"/>
      <c r="H111" s="301" t="s">
        <v>2860</v>
      </c>
      <c r="I111" s="301" t="s">
        <v>2822</v>
      </c>
      <c r="J111" s="301">
        <v>20</v>
      </c>
      <c r="K111" s="314"/>
    </row>
    <row r="112" spans="2:11" ht="15" customHeight="1">
      <c r="B112" s="323"/>
      <c r="C112" s="301" t="s">
        <v>2861</v>
      </c>
      <c r="D112" s="301"/>
      <c r="E112" s="301"/>
      <c r="F112" s="322" t="s">
        <v>2820</v>
      </c>
      <c r="G112" s="301"/>
      <c r="H112" s="301" t="s">
        <v>2862</v>
      </c>
      <c r="I112" s="301" t="s">
        <v>2822</v>
      </c>
      <c r="J112" s="301">
        <v>120</v>
      </c>
      <c r="K112" s="314"/>
    </row>
    <row r="113" spans="2:11" ht="15" customHeight="1">
      <c r="B113" s="323"/>
      <c r="C113" s="301" t="s">
        <v>37</v>
      </c>
      <c r="D113" s="301"/>
      <c r="E113" s="301"/>
      <c r="F113" s="322" t="s">
        <v>2820</v>
      </c>
      <c r="G113" s="301"/>
      <c r="H113" s="301" t="s">
        <v>2863</v>
      </c>
      <c r="I113" s="301" t="s">
        <v>2854</v>
      </c>
      <c r="J113" s="301"/>
      <c r="K113" s="314"/>
    </row>
    <row r="114" spans="2:11" ht="15" customHeight="1">
      <c r="B114" s="323"/>
      <c r="C114" s="301" t="s">
        <v>47</v>
      </c>
      <c r="D114" s="301"/>
      <c r="E114" s="301"/>
      <c r="F114" s="322" t="s">
        <v>2820</v>
      </c>
      <c r="G114" s="301"/>
      <c r="H114" s="301" t="s">
        <v>2864</v>
      </c>
      <c r="I114" s="301" t="s">
        <v>2854</v>
      </c>
      <c r="J114" s="301"/>
      <c r="K114" s="314"/>
    </row>
    <row r="115" spans="2:11" ht="15" customHeight="1">
      <c r="B115" s="323"/>
      <c r="C115" s="301" t="s">
        <v>56</v>
      </c>
      <c r="D115" s="301"/>
      <c r="E115" s="301"/>
      <c r="F115" s="322" t="s">
        <v>2820</v>
      </c>
      <c r="G115" s="301"/>
      <c r="H115" s="301" t="s">
        <v>2865</v>
      </c>
      <c r="I115" s="301" t="s">
        <v>2866</v>
      </c>
      <c r="J115" s="301"/>
      <c r="K115" s="314"/>
    </row>
    <row r="116" spans="2:11" ht="15" customHeight="1">
      <c r="B116" s="326"/>
      <c r="C116" s="332"/>
      <c r="D116" s="332"/>
      <c r="E116" s="332"/>
      <c r="F116" s="332"/>
      <c r="G116" s="332"/>
      <c r="H116" s="332"/>
      <c r="I116" s="332"/>
      <c r="J116" s="332"/>
      <c r="K116" s="328"/>
    </row>
    <row r="117" spans="2:11" ht="18.75" customHeight="1">
      <c r="B117" s="333"/>
      <c r="C117" s="298"/>
      <c r="D117" s="298"/>
      <c r="E117" s="298"/>
      <c r="F117" s="334"/>
      <c r="G117" s="298"/>
      <c r="H117" s="298"/>
      <c r="I117" s="298"/>
      <c r="J117" s="298"/>
      <c r="K117" s="333"/>
    </row>
    <row r="118" spans="2:11" ht="18.75" customHeight="1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</row>
    <row r="119" spans="2:11" ht="7.5" customHeight="1">
      <c r="B119" s="335"/>
      <c r="C119" s="336"/>
      <c r="D119" s="336"/>
      <c r="E119" s="336"/>
      <c r="F119" s="336"/>
      <c r="G119" s="336"/>
      <c r="H119" s="336"/>
      <c r="I119" s="336"/>
      <c r="J119" s="336"/>
      <c r="K119" s="337"/>
    </row>
    <row r="120" spans="2:11" ht="45" customHeight="1">
      <c r="B120" s="338"/>
      <c r="C120" s="289" t="s">
        <v>2867</v>
      </c>
      <c r="D120" s="289"/>
      <c r="E120" s="289"/>
      <c r="F120" s="289"/>
      <c r="G120" s="289"/>
      <c r="H120" s="289"/>
      <c r="I120" s="289"/>
      <c r="J120" s="289"/>
      <c r="K120" s="339"/>
    </row>
    <row r="121" spans="2:11" ht="17.25" customHeight="1">
      <c r="B121" s="340"/>
      <c r="C121" s="315" t="s">
        <v>2814</v>
      </c>
      <c r="D121" s="315"/>
      <c r="E121" s="315"/>
      <c r="F121" s="315" t="s">
        <v>2815</v>
      </c>
      <c r="G121" s="316"/>
      <c r="H121" s="315" t="s">
        <v>142</v>
      </c>
      <c r="I121" s="315" t="s">
        <v>56</v>
      </c>
      <c r="J121" s="315" t="s">
        <v>2816</v>
      </c>
      <c r="K121" s="341"/>
    </row>
    <row r="122" spans="2:11" ht="17.25" customHeight="1">
      <c r="B122" s="340"/>
      <c r="C122" s="317" t="s">
        <v>2817</v>
      </c>
      <c r="D122" s="317"/>
      <c r="E122" s="317"/>
      <c r="F122" s="318" t="s">
        <v>2818</v>
      </c>
      <c r="G122" s="319"/>
      <c r="H122" s="317"/>
      <c r="I122" s="317"/>
      <c r="J122" s="317" t="s">
        <v>2819</v>
      </c>
      <c r="K122" s="341"/>
    </row>
    <row r="123" spans="2:11" ht="5.25" customHeight="1">
      <c r="B123" s="342"/>
      <c r="C123" s="320"/>
      <c r="D123" s="320"/>
      <c r="E123" s="320"/>
      <c r="F123" s="320"/>
      <c r="G123" s="301"/>
      <c r="H123" s="320"/>
      <c r="I123" s="320"/>
      <c r="J123" s="320"/>
      <c r="K123" s="343"/>
    </row>
    <row r="124" spans="2:11" ht="15" customHeight="1">
      <c r="B124" s="342"/>
      <c r="C124" s="301" t="s">
        <v>2823</v>
      </c>
      <c r="D124" s="320"/>
      <c r="E124" s="320"/>
      <c r="F124" s="322" t="s">
        <v>2820</v>
      </c>
      <c r="G124" s="301"/>
      <c r="H124" s="301" t="s">
        <v>2859</v>
      </c>
      <c r="I124" s="301" t="s">
        <v>2822</v>
      </c>
      <c r="J124" s="301">
        <v>120</v>
      </c>
      <c r="K124" s="344"/>
    </row>
    <row r="125" spans="2:11" ht="15" customHeight="1">
      <c r="B125" s="342"/>
      <c r="C125" s="301" t="s">
        <v>2868</v>
      </c>
      <c r="D125" s="301"/>
      <c r="E125" s="301"/>
      <c r="F125" s="322" t="s">
        <v>2820</v>
      </c>
      <c r="G125" s="301"/>
      <c r="H125" s="301" t="s">
        <v>2869</v>
      </c>
      <c r="I125" s="301" t="s">
        <v>2822</v>
      </c>
      <c r="J125" s="301" t="s">
        <v>2870</v>
      </c>
      <c r="K125" s="344"/>
    </row>
    <row r="126" spans="2:11" ht="15" customHeight="1">
      <c r="B126" s="342"/>
      <c r="C126" s="301" t="s">
        <v>2769</v>
      </c>
      <c r="D126" s="301"/>
      <c r="E126" s="301"/>
      <c r="F126" s="322" t="s">
        <v>2820</v>
      </c>
      <c r="G126" s="301"/>
      <c r="H126" s="301" t="s">
        <v>2871</v>
      </c>
      <c r="I126" s="301" t="s">
        <v>2822</v>
      </c>
      <c r="J126" s="301" t="s">
        <v>2870</v>
      </c>
      <c r="K126" s="344"/>
    </row>
    <row r="127" spans="2:11" ht="15" customHeight="1">
      <c r="B127" s="342"/>
      <c r="C127" s="301" t="s">
        <v>2831</v>
      </c>
      <c r="D127" s="301"/>
      <c r="E127" s="301"/>
      <c r="F127" s="322" t="s">
        <v>2826</v>
      </c>
      <c r="G127" s="301"/>
      <c r="H127" s="301" t="s">
        <v>2832</v>
      </c>
      <c r="I127" s="301" t="s">
        <v>2822</v>
      </c>
      <c r="J127" s="301">
        <v>15</v>
      </c>
      <c r="K127" s="344"/>
    </row>
    <row r="128" spans="2:11" ht="15" customHeight="1">
      <c r="B128" s="342"/>
      <c r="C128" s="324" t="s">
        <v>2833</v>
      </c>
      <c r="D128" s="324"/>
      <c r="E128" s="324"/>
      <c r="F128" s="325" t="s">
        <v>2826</v>
      </c>
      <c r="G128" s="324"/>
      <c r="H128" s="324" t="s">
        <v>2834</v>
      </c>
      <c r="I128" s="324" t="s">
        <v>2822</v>
      </c>
      <c r="J128" s="324">
        <v>15</v>
      </c>
      <c r="K128" s="344"/>
    </row>
    <row r="129" spans="2:11" ht="15" customHeight="1">
      <c r="B129" s="342"/>
      <c r="C129" s="324" t="s">
        <v>2835</v>
      </c>
      <c r="D129" s="324"/>
      <c r="E129" s="324"/>
      <c r="F129" s="325" t="s">
        <v>2826</v>
      </c>
      <c r="G129" s="324"/>
      <c r="H129" s="324" t="s">
        <v>2836</v>
      </c>
      <c r="I129" s="324" t="s">
        <v>2822</v>
      </c>
      <c r="J129" s="324">
        <v>20</v>
      </c>
      <c r="K129" s="344"/>
    </row>
    <row r="130" spans="2:11" ht="15" customHeight="1">
      <c r="B130" s="342"/>
      <c r="C130" s="324" t="s">
        <v>2837</v>
      </c>
      <c r="D130" s="324"/>
      <c r="E130" s="324"/>
      <c r="F130" s="325" t="s">
        <v>2826</v>
      </c>
      <c r="G130" s="324"/>
      <c r="H130" s="324" t="s">
        <v>2838</v>
      </c>
      <c r="I130" s="324" t="s">
        <v>2822</v>
      </c>
      <c r="J130" s="324">
        <v>20</v>
      </c>
      <c r="K130" s="344"/>
    </row>
    <row r="131" spans="2:11" ht="15" customHeight="1">
      <c r="B131" s="342"/>
      <c r="C131" s="301" t="s">
        <v>2825</v>
      </c>
      <c r="D131" s="301"/>
      <c r="E131" s="301"/>
      <c r="F131" s="322" t="s">
        <v>2826</v>
      </c>
      <c r="G131" s="301"/>
      <c r="H131" s="301" t="s">
        <v>2859</v>
      </c>
      <c r="I131" s="301" t="s">
        <v>2822</v>
      </c>
      <c r="J131" s="301">
        <v>50</v>
      </c>
      <c r="K131" s="344"/>
    </row>
    <row r="132" spans="2:11" ht="15" customHeight="1">
      <c r="B132" s="342"/>
      <c r="C132" s="301" t="s">
        <v>2839</v>
      </c>
      <c r="D132" s="301"/>
      <c r="E132" s="301"/>
      <c r="F132" s="322" t="s">
        <v>2826</v>
      </c>
      <c r="G132" s="301"/>
      <c r="H132" s="301" t="s">
        <v>2859</v>
      </c>
      <c r="I132" s="301" t="s">
        <v>2822</v>
      </c>
      <c r="J132" s="301">
        <v>50</v>
      </c>
      <c r="K132" s="344"/>
    </row>
    <row r="133" spans="2:11" ht="15" customHeight="1">
      <c r="B133" s="342"/>
      <c r="C133" s="301" t="s">
        <v>2845</v>
      </c>
      <c r="D133" s="301"/>
      <c r="E133" s="301"/>
      <c r="F133" s="322" t="s">
        <v>2826</v>
      </c>
      <c r="G133" s="301"/>
      <c r="H133" s="301" t="s">
        <v>2859</v>
      </c>
      <c r="I133" s="301" t="s">
        <v>2822</v>
      </c>
      <c r="J133" s="301">
        <v>50</v>
      </c>
      <c r="K133" s="344"/>
    </row>
    <row r="134" spans="2:11" ht="15" customHeight="1">
      <c r="B134" s="342"/>
      <c r="C134" s="301" t="s">
        <v>2847</v>
      </c>
      <c r="D134" s="301"/>
      <c r="E134" s="301"/>
      <c r="F134" s="322" t="s">
        <v>2826</v>
      </c>
      <c r="G134" s="301"/>
      <c r="H134" s="301" t="s">
        <v>2859</v>
      </c>
      <c r="I134" s="301" t="s">
        <v>2822</v>
      </c>
      <c r="J134" s="301">
        <v>50</v>
      </c>
      <c r="K134" s="344"/>
    </row>
    <row r="135" spans="2:11" ht="15" customHeight="1">
      <c r="B135" s="342"/>
      <c r="C135" s="301" t="s">
        <v>147</v>
      </c>
      <c r="D135" s="301"/>
      <c r="E135" s="301"/>
      <c r="F135" s="322" t="s">
        <v>2826</v>
      </c>
      <c r="G135" s="301"/>
      <c r="H135" s="301" t="s">
        <v>2872</v>
      </c>
      <c r="I135" s="301" t="s">
        <v>2822</v>
      </c>
      <c r="J135" s="301">
        <v>255</v>
      </c>
      <c r="K135" s="344"/>
    </row>
    <row r="136" spans="2:11" ht="15" customHeight="1">
      <c r="B136" s="342"/>
      <c r="C136" s="301" t="s">
        <v>2849</v>
      </c>
      <c r="D136" s="301"/>
      <c r="E136" s="301"/>
      <c r="F136" s="322" t="s">
        <v>2820</v>
      </c>
      <c r="G136" s="301"/>
      <c r="H136" s="301" t="s">
        <v>2873</v>
      </c>
      <c r="I136" s="301" t="s">
        <v>2851</v>
      </c>
      <c r="J136" s="301"/>
      <c r="K136" s="344"/>
    </row>
    <row r="137" spans="2:11" ht="15" customHeight="1">
      <c r="B137" s="342"/>
      <c r="C137" s="301" t="s">
        <v>2852</v>
      </c>
      <c r="D137" s="301"/>
      <c r="E137" s="301"/>
      <c r="F137" s="322" t="s">
        <v>2820</v>
      </c>
      <c r="G137" s="301"/>
      <c r="H137" s="301" t="s">
        <v>2874</v>
      </c>
      <c r="I137" s="301" t="s">
        <v>2854</v>
      </c>
      <c r="J137" s="301"/>
      <c r="K137" s="344"/>
    </row>
    <row r="138" spans="2:11" ht="15" customHeight="1">
      <c r="B138" s="342"/>
      <c r="C138" s="301" t="s">
        <v>2855</v>
      </c>
      <c r="D138" s="301"/>
      <c r="E138" s="301"/>
      <c r="F138" s="322" t="s">
        <v>2820</v>
      </c>
      <c r="G138" s="301"/>
      <c r="H138" s="301" t="s">
        <v>2855</v>
      </c>
      <c r="I138" s="301" t="s">
        <v>2854</v>
      </c>
      <c r="J138" s="301"/>
      <c r="K138" s="344"/>
    </row>
    <row r="139" spans="2:11" ht="15" customHeight="1">
      <c r="B139" s="342"/>
      <c r="C139" s="301" t="s">
        <v>37</v>
      </c>
      <c r="D139" s="301"/>
      <c r="E139" s="301"/>
      <c r="F139" s="322" t="s">
        <v>2820</v>
      </c>
      <c r="G139" s="301"/>
      <c r="H139" s="301" t="s">
        <v>2875</v>
      </c>
      <c r="I139" s="301" t="s">
        <v>2854</v>
      </c>
      <c r="J139" s="301"/>
      <c r="K139" s="344"/>
    </row>
    <row r="140" spans="2:11" ht="15" customHeight="1">
      <c r="B140" s="342"/>
      <c r="C140" s="301" t="s">
        <v>2876</v>
      </c>
      <c r="D140" s="301"/>
      <c r="E140" s="301"/>
      <c r="F140" s="322" t="s">
        <v>2820</v>
      </c>
      <c r="G140" s="301"/>
      <c r="H140" s="301" t="s">
        <v>2877</v>
      </c>
      <c r="I140" s="301" t="s">
        <v>2854</v>
      </c>
      <c r="J140" s="301"/>
      <c r="K140" s="344"/>
    </row>
    <row r="141" spans="2:11" ht="15" customHeight="1">
      <c r="B141" s="345"/>
      <c r="C141" s="346"/>
      <c r="D141" s="346"/>
      <c r="E141" s="346"/>
      <c r="F141" s="346"/>
      <c r="G141" s="346"/>
      <c r="H141" s="346"/>
      <c r="I141" s="346"/>
      <c r="J141" s="346"/>
      <c r="K141" s="347"/>
    </row>
    <row r="142" spans="2:11" ht="18.75" customHeight="1">
      <c r="B142" s="298"/>
      <c r="C142" s="298"/>
      <c r="D142" s="298"/>
      <c r="E142" s="298"/>
      <c r="F142" s="334"/>
      <c r="G142" s="298"/>
      <c r="H142" s="298"/>
      <c r="I142" s="298"/>
      <c r="J142" s="298"/>
      <c r="K142" s="298"/>
    </row>
    <row r="143" spans="2:11" ht="18.75" customHeight="1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</row>
    <row r="144" spans="2:11" ht="7.5" customHeight="1">
      <c r="B144" s="309"/>
      <c r="C144" s="310"/>
      <c r="D144" s="310"/>
      <c r="E144" s="310"/>
      <c r="F144" s="310"/>
      <c r="G144" s="310"/>
      <c r="H144" s="310"/>
      <c r="I144" s="310"/>
      <c r="J144" s="310"/>
      <c r="K144" s="311"/>
    </row>
    <row r="145" spans="2:11" ht="45" customHeight="1">
      <c r="B145" s="312"/>
      <c r="C145" s="313" t="s">
        <v>2878</v>
      </c>
      <c r="D145" s="313"/>
      <c r="E145" s="313"/>
      <c r="F145" s="313"/>
      <c r="G145" s="313"/>
      <c r="H145" s="313"/>
      <c r="I145" s="313"/>
      <c r="J145" s="313"/>
      <c r="K145" s="314"/>
    </row>
    <row r="146" spans="2:11" ht="17.25" customHeight="1">
      <c r="B146" s="312"/>
      <c r="C146" s="315" t="s">
        <v>2814</v>
      </c>
      <c r="D146" s="315"/>
      <c r="E146" s="315"/>
      <c r="F146" s="315" t="s">
        <v>2815</v>
      </c>
      <c r="G146" s="316"/>
      <c r="H146" s="315" t="s">
        <v>142</v>
      </c>
      <c r="I146" s="315" t="s">
        <v>56</v>
      </c>
      <c r="J146" s="315" t="s">
        <v>2816</v>
      </c>
      <c r="K146" s="314"/>
    </row>
    <row r="147" spans="2:11" ht="17.25" customHeight="1">
      <c r="B147" s="312"/>
      <c r="C147" s="317" t="s">
        <v>2817</v>
      </c>
      <c r="D147" s="317"/>
      <c r="E147" s="317"/>
      <c r="F147" s="318" t="s">
        <v>2818</v>
      </c>
      <c r="G147" s="319"/>
      <c r="H147" s="317"/>
      <c r="I147" s="317"/>
      <c r="J147" s="317" t="s">
        <v>2819</v>
      </c>
      <c r="K147" s="314"/>
    </row>
    <row r="148" spans="2:11" ht="5.25" customHeight="1">
      <c r="B148" s="323"/>
      <c r="C148" s="320"/>
      <c r="D148" s="320"/>
      <c r="E148" s="320"/>
      <c r="F148" s="320"/>
      <c r="G148" s="321"/>
      <c r="H148" s="320"/>
      <c r="I148" s="320"/>
      <c r="J148" s="320"/>
      <c r="K148" s="344"/>
    </row>
    <row r="149" spans="2:11" ht="15" customHeight="1">
      <c r="B149" s="323"/>
      <c r="C149" s="348" t="s">
        <v>2823</v>
      </c>
      <c r="D149" s="301"/>
      <c r="E149" s="301"/>
      <c r="F149" s="349" t="s">
        <v>2820</v>
      </c>
      <c r="G149" s="301"/>
      <c r="H149" s="348" t="s">
        <v>2859</v>
      </c>
      <c r="I149" s="348" t="s">
        <v>2822</v>
      </c>
      <c r="J149" s="348">
        <v>120</v>
      </c>
      <c r="K149" s="344"/>
    </row>
    <row r="150" spans="2:11" ht="15" customHeight="1">
      <c r="B150" s="323"/>
      <c r="C150" s="348" t="s">
        <v>2868</v>
      </c>
      <c r="D150" s="301"/>
      <c r="E150" s="301"/>
      <c r="F150" s="349" t="s">
        <v>2820</v>
      </c>
      <c r="G150" s="301"/>
      <c r="H150" s="348" t="s">
        <v>2879</v>
      </c>
      <c r="I150" s="348" t="s">
        <v>2822</v>
      </c>
      <c r="J150" s="348" t="s">
        <v>2870</v>
      </c>
      <c r="K150" s="344"/>
    </row>
    <row r="151" spans="2:11" ht="15" customHeight="1">
      <c r="B151" s="323"/>
      <c r="C151" s="348" t="s">
        <v>2769</v>
      </c>
      <c r="D151" s="301"/>
      <c r="E151" s="301"/>
      <c r="F151" s="349" t="s">
        <v>2820</v>
      </c>
      <c r="G151" s="301"/>
      <c r="H151" s="348" t="s">
        <v>2880</v>
      </c>
      <c r="I151" s="348" t="s">
        <v>2822</v>
      </c>
      <c r="J151" s="348" t="s">
        <v>2870</v>
      </c>
      <c r="K151" s="344"/>
    </row>
    <row r="152" spans="2:11" ht="15" customHeight="1">
      <c r="B152" s="323"/>
      <c r="C152" s="348" t="s">
        <v>2825</v>
      </c>
      <c r="D152" s="301"/>
      <c r="E152" s="301"/>
      <c r="F152" s="349" t="s">
        <v>2826</v>
      </c>
      <c r="G152" s="301"/>
      <c r="H152" s="348" t="s">
        <v>2859</v>
      </c>
      <c r="I152" s="348" t="s">
        <v>2822</v>
      </c>
      <c r="J152" s="348">
        <v>50</v>
      </c>
      <c r="K152" s="344"/>
    </row>
    <row r="153" spans="2:11" ht="15" customHeight="1">
      <c r="B153" s="323"/>
      <c r="C153" s="348" t="s">
        <v>2828</v>
      </c>
      <c r="D153" s="301"/>
      <c r="E153" s="301"/>
      <c r="F153" s="349" t="s">
        <v>2820</v>
      </c>
      <c r="G153" s="301"/>
      <c r="H153" s="348" t="s">
        <v>2859</v>
      </c>
      <c r="I153" s="348" t="s">
        <v>2830</v>
      </c>
      <c r="J153" s="348"/>
      <c r="K153" s="344"/>
    </row>
    <row r="154" spans="2:11" ht="15" customHeight="1">
      <c r="B154" s="323"/>
      <c r="C154" s="348" t="s">
        <v>2839</v>
      </c>
      <c r="D154" s="301"/>
      <c r="E154" s="301"/>
      <c r="F154" s="349" t="s">
        <v>2826</v>
      </c>
      <c r="G154" s="301"/>
      <c r="H154" s="348" t="s">
        <v>2859</v>
      </c>
      <c r="I154" s="348" t="s">
        <v>2822</v>
      </c>
      <c r="J154" s="348">
        <v>50</v>
      </c>
      <c r="K154" s="344"/>
    </row>
    <row r="155" spans="2:11" ht="15" customHeight="1">
      <c r="B155" s="323"/>
      <c r="C155" s="348" t="s">
        <v>2847</v>
      </c>
      <c r="D155" s="301"/>
      <c r="E155" s="301"/>
      <c r="F155" s="349" t="s">
        <v>2826</v>
      </c>
      <c r="G155" s="301"/>
      <c r="H155" s="348" t="s">
        <v>2859</v>
      </c>
      <c r="I155" s="348" t="s">
        <v>2822</v>
      </c>
      <c r="J155" s="348">
        <v>50</v>
      </c>
      <c r="K155" s="344"/>
    </row>
    <row r="156" spans="2:11" ht="15" customHeight="1">
      <c r="B156" s="323"/>
      <c r="C156" s="348" t="s">
        <v>2845</v>
      </c>
      <c r="D156" s="301"/>
      <c r="E156" s="301"/>
      <c r="F156" s="349" t="s">
        <v>2826</v>
      </c>
      <c r="G156" s="301"/>
      <c r="H156" s="348" t="s">
        <v>2859</v>
      </c>
      <c r="I156" s="348" t="s">
        <v>2822</v>
      </c>
      <c r="J156" s="348">
        <v>50</v>
      </c>
      <c r="K156" s="344"/>
    </row>
    <row r="157" spans="2:11" ht="15" customHeight="1">
      <c r="B157" s="323"/>
      <c r="C157" s="348" t="s">
        <v>80</v>
      </c>
      <c r="D157" s="301"/>
      <c r="E157" s="301"/>
      <c r="F157" s="349" t="s">
        <v>2820</v>
      </c>
      <c r="G157" s="301"/>
      <c r="H157" s="348" t="s">
        <v>2881</v>
      </c>
      <c r="I157" s="348" t="s">
        <v>2822</v>
      </c>
      <c r="J157" s="348" t="s">
        <v>2882</v>
      </c>
      <c r="K157" s="344"/>
    </row>
    <row r="158" spans="2:11" ht="15" customHeight="1">
      <c r="B158" s="323"/>
      <c r="C158" s="348" t="s">
        <v>2883</v>
      </c>
      <c r="D158" s="301"/>
      <c r="E158" s="301"/>
      <c r="F158" s="349" t="s">
        <v>2820</v>
      </c>
      <c r="G158" s="301"/>
      <c r="H158" s="348" t="s">
        <v>2884</v>
      </c>
      <c r="I158" s="348" t="s">
        <v>2854</v>
      </c>
      <c r="J158" s="348"/>
      <c r="K158" s="344"/>
    </row>
    <row r="159" spans="2:11" ht="15" customHeight="1">
      <c r="B159" s="350"/>
      <c r="C159" s="332"/>
      <c r="D159" s="332"/>
      <c r="E159" s="332"/>
      <c r="F159" s="332"/>
      <c r="G159" s="332"/>
      <c r="H159" s="332"/>
      <c r="I159" s="332"/>
      <c r="J159" s="332"/>
      <c r="K159" s="351"/>
    </row>
    <row r="160" spans="2:11" ht="18.75" customHeight="1">
      <c r="B160" s="298"/>
      <c r="C160" s="301"/>
      <c r="D160" s="301"/>
      <c r="E160" s="301"/>
      <c r="F160" s="322"/>
      <c r="G160" s="301"/>
      <c r="H160" s="301"/>
      <c r="I160" s="301"/>
      <c r="J160" s="301"/>
      <c r="K160" s="298"/>
    </row>
    <row r="161" spans="2:11" ht="18.75" customHeight="1"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2885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5" t="s">
        <v>2814</v>
      </c>
      <c r="D164" s="315"/>
      <c r="E164" s="315"/>
      <c r="F164" s="315" t="s">
        <v>2815</v>
      </c>
      <c r="G164" s="352"/>
      <c r="H164" s="353" t="s">
        <v>142</v>
      </c>
      <c r="I164" s="353" t="s">
        <v>56</v>
      </c>
      <c r="J164" s="315" t="s">
        <v>2816</v>
      </c>
      <c r="K164" s="290"/>
    </row>
    <row r="165" spans="2:11" ht="17.25" customHeight="1">
      <c r="B165" s="292"/>
      <c r="C165" s="317" t="s">
        <v>2817</v>
      </c>
      <c r="D165" s="317"/>
      <c r="E165" s="317"/>
      <c r="F165" s="318" t="s">
        <v>2818</v>
      </c>
      <c r="G165" s="354"/>
      <c r="H165" s="355"/>
      <c r="I165" s="355"/>
      <c r="J165" s="317" t="s">
        <v>2819</v>
      </c>
      <c r="K165" s="294"/>
    </row>
    <row r="166" spans="2:11" ht="5.25" customHeight="1">
      <c r="B166" s="323"/>
      <c r="C166" s="320"/>
      <c r="D166" s="320"/>
      <c r="E166" s="320"/>
      <c r="F166" s="320"/>
      <c r="G166" s="321"/>
      <c r="H166" s="320"/>
      <c r="I166" s="320"/>
      <c r="J166" s="320"/>
      <c r="K166" s="344"/>
    </row>
    <row r="167" spans="2:11" ht="15" customHeight="1">
      <c r="B167" s="323"/>
      <c r="C167" s="301" t="s">
        <v>2823</v>
      </c>
      <c r="D167" s="301"/>
      <c r="E167" s="301"/>
      <c r="F167" s="322" t="s">
        <v>2820</v>
      </c>
      <c r="G167" s="301"/>
      <c r="H167" s="301" t="s">
        <v>2859</v>
      </c>
      <c r="I167" s="301" t="s">
        <v>2822</v>
      </c>
      <c r="J167" s="301">
        <v>120</v>
      </c>
      <c r="K167" s="344"/>
    </row>
    <row r="168" spans="2:11" ht="15" customHeight="1">
      <c r="B168" s="323"/>
      <c r="C168" s="301" t="s">
        <v>2868</v>
      </c>
      <c r="D168" s="301"/>
      <c r="E168" s="301"/>
      <c r="F168" s="322" t="s">
        <v>2820</v>
      </c>
      <c r="G168" s="301"/>
      <c r="H168" s="301" t="s">
        <v>2869</v>
      </c>
      <c r="I168" s="301" t="s">
        <v>2822</v>
      </c>
      <c r="J168" s="301" t="s">
        <v>2870</v>
      </c>
      <c r="K168" s="344"/>
    </row>
    <row r="169" spans="2:11" ht="15" customHeight="1">
      <c r="B169" s="323"/>
      <c r="C169" s="301" t="s">
        <v>2769</v>
      </c>
      <c r="D169" s="301"/>
      <c r="E169" s="301"/>
      <c r="F169" s="322" t="s">
        <v>2820</v>
      </c>
      <c r="G169" s="301"/>
      <c r="H169" s="301" t="s">
        <v>2886</v>
      </c>
      <c r="I169" s="301" t="s">
        <v>2822</v>
      </c>
      <c r="J169" s="301" t="s">
        <v>2870</v>
      </c>
      <c r="K169" s="344"/>
    </row>
    <row r="170" spans="2:11" ht="15" customHeight="1">
      <c r="B170" s="323"/>
      <c r="C170" s="301" t="s">
        <v>2825</v>
      </c>
      <c r="D170" s="301"/>
      <c r="E170" s="301"/>
      <c r="F170" s="322" t="s">
        <v>2826</v>
      </c>
      <c r="G170" s="301"/>
      <c r="H170" s="301" t="s">
        <v>2886</v>
      </c>
      <c r="I170" s="301" t="s">
        <v>2822</v>
      </c>
      <c r="J170" s="301">
        <v>50</v>
      </c>
      <c r="K170" s="344"/>
    </row>
    <row r="171" spans="2:11" ht="15" customHeight="1">
      <c r="B171" s="323"/>
      <c r="C171" s="301" t="s">
        <v>2828</v>
      </c>
      <c r="D171" s="301"/>
      <c r="E171" s="301"/>
      <c r="F171" s="322" t="s">
        <v>2820</v>
      </c>
      <c r="G171" s="301"/>
      <c r="H171" s="301" t="s">
        <v>2886</v>
      </c>
      <c r="I171" s="301" t="s">
        <v>2830</v>
      </c>
      <c r="J171" s="301"/>
      <c r="K171" s="344"/>
    </row>
    <row r="172" spans="2:11" ht="15" customHeight="1">
      <c r="B172" s="323"/>
      <c r="C172" s="301" t="s">
        <v>2839</v>
      </c>
      <c r="D172" s="301"/>
      <c r="E172" s="301"/>
      <c r="F172" s="322" t="s">
        <v>2826</v>
      </c>
      <c r="G172" s="301"/>
      <c r="H172" s="301" t="s">
        <v>2886</v>
      </c>
      <c r="I172" s="301" t="s">
        <v>2822</v>
      </c>
      <c r="J172" s="301">
        <v>50</v>
      </c>
      <c r="K172" s="344"/>
    </row>
    <row r="173" spans="2:11" ht="15" customHeight="1">
      <c r="B173" s="323"/>
      <c r="C173" s="301" t="s">
        <v>2847</v>
      </c>
      <c r="D173" s="301"/>
      <c r="E173" s="301"/>
      <c r="F173" s="322" t="s">
        <v>2826</v>
      </c>
      <c r="G173" s="301"/>
      <c r="H173" s="301" t="s">
        <v>2886</v>
      </c>
      <c r="I173" s="301" t="s">
        <v>2822</v>
      </c>
      <c r="J173" s="301">
        <v>50</v>
      </c>
      <c r="K173" s="344"/>
    </row>
    <row r="174" spans="2:11" ht="15" customHeight="1">
      <c r="B174" s="323"/>
      <c r="C174" s="301" t="s">
        <v>2845</v>
      </c>
      <c r="D174" s="301"/>
      <c r="E174" s="301"/>
      <c r="F174" s="322" t="s">
        <v>2826</v>
      </c>
      <c r="G174" s="301"/>
      <c r="H174" s="301" t="s">
        <v>2886</v>
      </c>
      <c r="I174" s="301" t="s">
        <v>2822</v>
      </c>
      <c r="J174" s="301">
        <v>50</v>
      </c>
      <c r="K174" s="344"/>
    </row>
    <row r="175" spans="2:11" ht="15" customHeight="1">
      <c r="B175" s="323"/>
      <c r="C175" s="301" t="s">
        <v>141</v>
      </c>
      <c r="D175" s="301"/>
      <c r="E175" s="301"/>
      <c r="F175" s="322" t="s">
        <v>2820</v>
      </c>
      <c r="G175" s="301"/>
      <c r="H175" s="301" t="s">
        <v>2887</v>
      </c>
      <c r="I175" s="301" t="s">
        <v>2888</v>
      </c>
      <c r="J175" s="301"/>
      <c r="K175" s="344"/>
    </row>
    <row r="176" spans="2:11" ht="15" customHeight="1">
      <c r="B176" s="323"/>
      <c r="C176" s="301" t="s">
        <v>56</v>
      </c>
      <c r="D176" s="301"/>
      <c r="E176" s="301"/>
      <c r="F176" s="322" t="s">
        <v>2820</v>
      </c>
      <c r="G176" s="301"/>
      <c r="H176" s="301" t="s">
        <v>2889</v>
      </c>
      <c r="I176" s="301" t="s">
        <v>2890</v>
      </c>
      <c r="J176" s="301">
        <v>1</v>
      </c>
      <c r="K176" s="344"/>
    </row>
    <row r="177" spans="2:11" ht="15" customHeight="1">
      <c r="B177" s="323"/>
      <c r="C177" s="301" t="s">
        <v>52</v>
      </c>
      <c r="D177" s="301"/>
      <c r="E177" s="301"/>
      <c r="F177" s="322" t="s">
        <v>2820</v>
      </c>
      <c r="G177" s="301"/>
      <c r="H177" s="301" t="s">
        <v>2891</v>
      </c>
      <c r="I177" s="301" t="s">
        <v>2822</v>
      </c>
      <c r="J177" s="301">
        <v>20</v>
      </c>
      <c r="K177" s="344"/>
    </row>
    <row r="178" spans="2:11" ht="15" customHeight="1">
      <c r="B178" s="323"/>
      <c r="C178" s="301" t="s">
        <v>142</v>
      </c>
      <c r="D178" s="301"/>
      <c r="E178" s="301"/>
      <c r="F178" s="322" t="s">
        <v>2820</v>
      </c>
      <c r="G178" s="301"/>
      <c r="H178" s="301" t="s">
        <v>2892</v>
      </c>
      <c r="I178" s="301" t="s">
        <v>2822</v>
      </c>
      <c r="J178" s="301">
        <v>255</v>
      </c>
      <c r="K178" s="344"/>
    </row>
    <row r="179" spans="2:11" ht="15" customHeight="1">
      <c r="B179" s="323"/>
      <c r="C179" s="301" t="s">
        <v>143</v>
      </c>
      <c r="D179" s="301"/>
      <c r="E179" s="301"/>
      <c r="F179" s="322" t="s">
        <v>2820</v>
      </c>
      <c r="G179" s="301"/>
      <c r="H179" s="301" t="s">
        <v>2785</v>
      </c>
      <c r="I179" s="301" t="s">
        <v>2822</v>
      </c>
      <c r="J179" s="301">
        <v>10</v>
      </c>
      <c r="K179" s="344"/>
    </row>
    <row r="180" spans="2:11" ht="15" customHeight="1">
      <c r="B180" s="323"/>
      <c r="C180" s="301" t="s">
        <v>144</v>
      </c>
      <c r="D180" s="301"/>
      <c r="E180" s="301"/>
      <c r="F180" s="322" t="s">
        <v>2820</v>
      </c>
      <c r="G180" s="301"/>
      <c r="H180" s="301" t="s">
        <v>2893</v>
      </c>
      <c r="I180" s="301" t="s">
        <v>2854</v>
      </c>
      <c r="J180" s="301"/>
      <c r="K180" s="344"/>
    </row>
    <row r="181" spans="2:11" ht="15" customHeight="1">
      <c r="B181" s="323"/>
      <c r="C181" s="301" t="s">
        <v>2894</v>
      </c>
      <c r="D181" s="301"/>
      <c r="E181" s="301"/>
      <c r="F181" s="322" t="s">
        <v>2820</v>
      </c>
      <c r="G181" s="301"/>
      <c r="H181" s="301" t="s">
        <v>2895</v>
      </c>
      <c r="I181" s="301" t="s">
        <v>2854</v>
      </c>
      <c r="J181" s="301"/>
      <c r="K181" s="344"/>
    </row>
    <row r="182" spans="2:11" ht="15" customHeight="1">
      <c r="B182" s="323"/>
      <c r="C182" s="301" t="s">
        <v>2883</v>
      </c>
      <c r="D182" s="301"/>
      <c r="E182" s="301"/>
      <c r="F182" s="322" t="s">
        <v>2820</v>
      </c>
      <c r="G182" s="301"/>
      <c r="H182" s="301" t="s">
        <v>2896</v>
      </c>
      <c r="I182" s="301" t="s">
        <v>2854</v>
      </c>
      <c r="J182" s="301"/>
      <c r="K182" s="344"/>
    </row>
    <row r="183" spans="2:11" ht="15" customHeight="1">
      <c r="B183" s="323"/>
      <c r="C183" s="301" t="s">
        <v>146</v>
      </c>
      <c r="D183" s="301"/>
      <c r="E183" s="301"/>
      <c r="F183" s="322" t="s">
        <v>2826</v>
      </c>
      <c r="G183" s="301"/>
      <c r="H183" s="301" t="s">
        <v>2897</v>
      </c>
      <c r="I183" s="301" t="s">
        <v>2822</v>
      </c>
      <c r="J183" s="301">
        <v>50</v>
      </c>
      <c r="K183" s="344"/>
    </row>
    <row r="184" spans="2:11" ht="15" customHeight="1">
      <c r="B184" s="350"/>
      <c r="C184" s="332"/>
      <c r="D184" s="332"/>
      <c r="E184" s="332"/>
      <c r="F184" s="332"/>
      <c r="G184" s="332"/>
      <c r="H184" s="332"/>
      <c r="I184" s="332"/>
      <c r="J184" s="332"/>
      <c r="K184" s="351"/>
    </row>
    <row r="185" spans="2:11" ht="18.75" customHeight="1">
      <c r="B185" s="298"/>
      <c r="C185" s="301"/>
      <c r="D185" s="301"/>
      <c r="E185" s="301"/>
      <c r="F185" s="322"/>
      <c r="G185" s="301"/>
      <c r="H185" s="301"/>
      <c r="I185" s="301"/>
      <c r="J185" s="301"/>
      <c r="K185" s="298"/>
    </row>
    <row r="186" spans="2:11" ht="18.75" customHeight="1"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</row>
    <row r="187" spans="2:11" ht="12">
      <c r="B187" s="285"/>
      <c r="C187" s="286"/>
      <c r="D187" s="286"/>
      <c r="E187" s="286"/>
      <c r="F187" s="286"/>
      <c r="G187" s="286"/>
      <c r="H187" s="286"/>
      <c r="I187" s="286"/>
      <c r="J187" s="286"/>
      <c r="K187" s="287"/>
    </row>
    <row r="188" spans="2:11" ht="21.75">
      <c r="B188" s="288"/>
      <c r="C188" s="289" t="s">
        <v>2898</v>
      </c>
      <c r="D188" s="289"/>
      <c r="E188" s="289"/>
      <c r="F188" s="289"/>
      <c r="G188" s="289"/>
      <c r="H188" s="289"/>
      <c r="I188" s="289"/>
      <c r="J188" s="289"/>
      <c r="K188" s="290"/>
    </row>
    <row r="189" spans="2:11" ht="25.5" customHeight="1">
      <c r="B189" s="288"/>
      <c r="C189" s="356" t="s">
        <v>2899</v>
      </c>
      <c r="D189" s="356"/>
      <c r="E189" s="356"/>
      <c r="F189" s="356" t="s">
        <v>2900</v>
      </c>
      <c r="G189" s="357"/>
      <c r="H189" s="358" t="s">
        <v>2901</v>
      </c>
      <c r="I189" s="358"/>
      <c r="J189" s="358"/>
      <c r="K189" s="290"/>
    </row>
    <row r="190" spans="2:11" ht="5.25" customHeight="1">
      <c r="B190" s="323"/>
      <c r="C190" s="320"/>
      <c r="D190" s="320"/>
      <c r="E190" s="320"/>
      <c r="F190" s="320"/>
      <c r="G190" s="301"/>
      <c r="H190" s="320"/>
      <c r="I190" s="320"/>
      <c r="J190" s="320"/>
      <c r="K190" s="344"/>
    </row>
    <row r="191" spans="2:11" ht="15" customHeight="1">
      <c r="B191" s="323"/>
      <c r="C191" s="301" t="s">
        <v>2902</v>
      </c>
      <c r="D191" s="301"/>
      <c r="E191" s="301"/>
      <c r="F191" s="322" t="s">
        <v>42</v>
      </c>
      <c r="G191" s="301"/>
      <c r="H191" s="359" t="s">
        <v>2903</v>
      </c>
      <c r="I191" s="359"/>
      <c r="J191" s="359"/>
      <c r="K191" s="344"/>
    </row>
    <row r="192" spans="2:11" ht="15" customHeight="1">
      <c r="B192" s="323"/>
      <c r="C192" s="329"/>
      <c r="D192" s="301"/>
      <c r="E192" s="301"/>
      <c r="F192" s="322" t="s">
        <v>43</v>
      </c>
      <c r="G192" s="301"/>
      <c r="H192" s="359" t="s">
        <v>2904</v>
      </c>
      <c r="I192" s="359"/>
      <c r="J192" s="359"/>
      <c r="K192" s="344"/>
    </row>
    <row r="193" spans="2:11" ht="15" customHeight="1">
      <c r="B193" s="323"/>
      <c r="C193" s="329"/>
      <c r="D193" s="301"/>
      <c r="E193" s="301"/>
      <c r="F193" s="322" t="s">
        <v>46</v>
      </c>
      <c r="G193" s="301"/>
      <c r="H193" s="359" t="s">
        <v>2905</v>
      </c>
      <c r="I193" s="359"/>
      <c r="J193" s="359"/>
      <c r="K193" s="344"/>
    </row>
    <row r="194" spans="2:11" ht="15" customHeight="1">
      <c r="B194" s="323"/>
      <c r="C194" s="301"/>
      <c r="D194" s="301"/>
      <c r="E194" s="301"/>
      <c r="F194" s="322" t="s">
        <v>44</v>
      </c>
      <c r="G194" s="301"/>
      <c r="H194" s="359" t="s">
        <v>2906</v>
      </c>
      <c r="I194" s="359"/>
      <c r="J194" s="359"/>
      <c r="K194" s="344"/>
    </row>
    <row r="195" spans="2:11" ht="15" customHeight="1">
      <c r="B195" s="323"/>
      <c r="C195" s="301"/>
      <c r="D195" s="301"/>
      <c r="E195" s="301"/>
      <c r="F195" s="322" t="s">
        <v>45</v>
      </c>
      <c r="G195" s="301"/>
      <c r="H195" s="359" t="s">
        <v>2907</v>
      </c>
      <c r="I195" s="359"/>
      <c r="J195" s="359"/>
      <c r="K195" s="344"/>
    </row>
    <row r="196" spans="2:11" ht="15" customHeight="1">
      <c r="B196" s="323"/>
      <c r="C196" s="301"/>
      <c r="D196" s="301"/>
      <c r="E196" s="301"/>
      <c r="F196" s="322"/>
      <c r="G196" s="301"/>
      <c r="H196" s="301"/>
      <c r="I196" s="301"/>
      <c r="J196" s="301"/>
      <c r="K196" s="344"/>
    </row>
    <row r="197" spans="2:11" ht="15" customHeight="1">
      <c r="B197" s="323"/>
      <c r="C197" s="301" t="s">
        <v>2866</v>
      </c>
      <c r="D197" s="301"/>
      <c r="E197" s="301"/>
      <c r="F197" s="322" t="s">
        <v>74</v>
      </c>
      <c r="G197" s="301"/>
      <c r="H197" s="359" t="s">
        <v>2908</v>
      </c>
      <c r="I197" s="359"/>
      <c r="J197" s="359"/>
      <c r="K197" s="344"/>
    </row>
    <row r="198" spans="2:11" ht="15" customHeight="1">
      <c r="B198" s="323"/>
      <c r="C198" s="329"/>
      <c r="D198" s="301"/>
      <c r="E198" s="301"/>
      <c r="F198" s="322" t="s">
        <v>2764</v>
      </c>
      <c r="G198" s="301"/>
      <c r="H198" s="359" t="s">
        <v>2765</v>
      </c>
      <c r="I198" s="359"/>
      <c r="J198" s="359"/>
      <c r="K198" s="344"/>
    </row>
    <row r="199" spans="2:11" ht="15" customHeight="1">
      <c r="B199" s="323"/>
      <c r="C199" s="301"/>
      <c r="D199" s="301"/>
      <c r="E199" s="301"/>
      <c r="F199" s="322" t="s">
        <v>2762</v>
      </c>
      <c r="G199" s="301"/>
      <c r="H199" s="359" t="s">
        <v>2909</v>
      </c>
      <c r="I199" s="359"/>
      <c r="J199" s="359"/>
      <c r="K199" s="344"/>
    </row>
    <row r="200" spans="2:11" ht="15" customHeight="1">
      <c r="B200" s="360"/>
      <c r="C200" s="329"/>
      <c r="D200" s="329"/>
      <c r="E200" s="329"/>
      <c r="F200" s="322" t="s">
        <v>2766</v>
      </c>
      <c r="G200" s="307"/>
      <c r="H200" s="361" t="s">
        <v>2767</v>
      </c>
      <c r="I200" s="361"/>
      <c r="J200" s="361"/>
      <c r="K200" s="362"/>
    </row>
    <row r="201" spans="2:11" ht="15" customHeight="1">
      <c r="B201" s="360"/>
      <c r="C201" s="329"/>
      <c r="D201" s="329"/>
      <c r="E201" s="329"/>
      <c r="F201" s="322" t="s">
        <v>2768</v>
      </c>
      <c r="G201" s="307"/>
      <c r="H201" s="361" t="s">
        <v>2711</v>
      </c>
      <c r="I201" s="361"/>
      <c r="J201" s="361"/>
      <c r="K201" s="362"/>
    </row>
    <row r="202" spans="2:11" ht="15" customHeight="1">
      <c r="B202" s="360"/>
      <c r="C202" s="329"/>
      <c r="D202" s="329"/>
      <c r="E202" s="329"/>
      <c r="F202" s="363"/>
      <c r="G202" s="307"/>
      <c r="H202" s="364"/>
      <c r="I202" s="364"/>
      <c r="J202" s="364"/>
      <c r="K202" s="362"/>
    </row>
    <row r="203" spans="2:11" ht="15" customHeight="1">
      <c r="B203" s="360"/>
      <c r="C203" s="301" t="s">
        <v>2890</v>
      </c>
      <c r="D203" s="329"/>
      <c r="E203" s="329"/>
      <c r="F203" s="322">
        <v>1</v>
      </c>
      <c r="G203" s="307"/>
      <c r="H203" s="361" t="s">
        <v>2910</v>
      </c>
      <c r="I203" s="361"/>
      <c r="J203" s="361"/>
      <c r="K203" s="362"/>
    </row>
    <row r="204" spans="2:11" ht="15" customHeight="1">
      <c r="B204" s="360"/>
      <c r="C204" s="329"/>
      <c r="D204" s="329"/>
      <c r="E204" s="329"/>
      <c r="F204" s="322">
        <v>2</v>
      </c>
      <c r="G204" s="307"/>
      <c r="H204" s="361" t="s">
        <v>2911</v>
      </c>
      <c r="I204" s="361"/>
      <c r="J204" s="361"/>
      <c r="K204" s="362"/>
    </row>
    <row r="205" spans="2:11" ht="15" customHeight="1">
      <c r="B205" s="360"/>
      <c r="C205" s="329"/>
      <c r="D205" s="329"/>
      <c r="E205" s="329"/>
      <c r="F205" s="322">
        <v>3</v>
      </c>
      <c r="G205" s="307"/>
      <c r="H205" s="361" t="s">
        <v>2912</v>
      </c>
      <c r="I205" s="361"/>
      <c r="J205" s="361"/>
      <c r="K205" s="362"/>
    </row>
    <row r="206" spans="2:11" ht="15" customHeight="1">
      <c r="B206" s="360"/>
      <c r="C206" s="329"/>
      <c r="D206" s="329"/>
      <c r="E206" s="329"/>
      <c r="F206" s="322">
        <v>4</v>
      </c>
      <c r="G206" s="307"/>
      <c r="H206" s="361" t="s">
        <v>2913</v>
      </c>
      <c r="I206" s="361"/>
      <c r="J206" s="361"/>
      <c r="K206" s="362"/>
    </row>
    <row r="207" spans="2:11" ht="12.75" customHeight="1">
      <c r="B207" s="365"/>
      <c r="C207" s="366"/>
      <c r="D207" s="366"/>
      <c r="E207" s="366"/>
      <c r="F207" s="366"/>
      <c r="G207" s="366"/>
      <c r="H207" s="366"/>
      <c r="I207" s="366"/>
      <c r="J207" s="366"/>
      <c r="K207" s="367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HP\Uživatel</dc:creator>
  <cp:keywords/>
  <dc:description/>
  <cp:lastModifiedBy>Uživatel</cp:lastModifiedBy>
  <dcterms:created xsi:type="dcterms:W3CDTF">2016-07-20T13:37:16Z</dcterms:created>
  <dcterms:modified xsi:type="dcterms:W3CDTF">2016-07-20T13:37:24Z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