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<sst xmlns="http://schemas.openxmlformats.org/spreadsheetml/2006/main" count="1146" uniqueCount="545">
  <si>
    <t>KRYCÍ LIST ROZPOČTU- VÝKAZU VÝMĚR</t>
  </si>
  <si>
    <t>Název stavby</t>
  </si>
  <si>
    <t>Oprava sociálního zařízení přízemí</t>
  </si>
  <si>
    <t>JKSO</t>
  </si>
  <si>
    <t xml:space="preserve"> </t>
  </si>
  <si>
    <t>Kód stavby</t>
  </si>
  <si>
    <t>104</t>
  </si>
  <si>
    <t>Název objektu</t>
  </si>
  <si>
    <t>EČO</t>
  </si>
  <si>
    <t>Kód objektu</t>
  </si>
  <si>
    <t>Název části</t>
  </si>
  <si>
    <t>Místo</t>
  </si>
  <si>
    <t>ZŠ Vrchlického</t>
  </si>
  <si>
    <t>Kód části</t>
  </si>
  <si>
    <t>Název podčásti</t>
  </si>
  <si>
    <t>Kód podčásti</t>
  </si>
  <si>
    <t>IČ</t>
  </si>
  <si>
    <t>DIČ</t>
  </si>
  <si>
    <t>Objednatel</t>
  </si>
  <si>
    <t>MML</t>
  </si>
  <si>
    <t>Projektant</t>
  </si>
  <si>
    <t>xxx</t>
  </si>
  <si>
    <t>Zhotovitel</t>
  </si>
  <si>
    <t>Rozpočet číslo</t>
  </si>
  <si>
    <t>Zpracoval</t>
  </si>
  <si>
    <t>Dne</t>
  </si>
  <si>
    <t>Boris Weinfurter</t>
  </si>
  <si>
    <t>11.09.2015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</si>
  <si>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</si>
  <si>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</si>
  <si>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</si>
  <si>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</si>
  <si>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</si>
  <si>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</si>
  <si>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</si>
  <si>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</si>
  <si>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</si>
  <si>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</si>
  <si>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</si>
  <si>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</si>
  <si>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</si>
  <si>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</si>
  <si>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</si>
  <si>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</si>
  <si>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</si>
  <si>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</si>
  <si>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</si>
  <si>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</si>
  <si>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</si>
  <si>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</si>
  <si>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</si>
  <si>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</si>
  <si>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</si>
  <si>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</si>
  <si>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</si>
  <si>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</si>
  <si>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</si>
  <si>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</si>
  <si>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</si>
  <si>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</si>
  <si>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</si>
  <si>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</si>
  <si>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</si>
  <si>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</si>
  <si>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</si>
  <si>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</si>
  <si>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</si>
  <si>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</si>
  <si>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</si>
  <si>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</si>
  <si>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</si>
  <si>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</si>
  <si>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</si>
  <si>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</si>
  <si>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</si>
  <si>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</si>
  <si>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</si>
  <si>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</si>
  <si>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</si>
  <si>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</si>
  <si>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</si>
  <si>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</si>
  <si>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</si>
  <si>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</si>
  <si>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</si>
  <si>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</si>
  <si>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</si>
  <si>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</si>
  <si>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</si>
  <si>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</si>
  <si>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</si>
  <si>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</si>
  <si>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</si>
  <si>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</si>
  <si>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</si>
  <si>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</si>
  <si>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</si>
  <si>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</si>
  <si>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</si>
  <si>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</si>
  <si>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</si>
  <si>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</si>
  <si>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</si>
  <si>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</si>
  <si>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</si>
  <si>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</si>
  <si>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</si>
  <si>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</si>
  <si>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</si>
  <si>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</si>
  <si>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</si>
  <si>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</si>
  <si>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011</t>
  </si>
  <si>
    <t>342272148</t>
  </si>
  <si>
    <t>Příčky tl 50 mm z pórobetonových přesných hladkých příčkovek objemové hmotnosti 500 kg/m3- nová dispozice WC</t>
  </si>
  <si>
    <t>m2</t>
  </si>
  <si>
    <t>2</t>
  </si>
  <si>
    <t>342272523</t>
  </si>
  <si>
    <t>Příčky tl 150 mm z pórobetonových přesných hladkých příčkovek objemové hmotnosti 500 kg/m3- pro závěsné WC</t>
  </si>
  <si>
    <t>6</t>
  </si>
  <si>
    <t>Úpravy povrchů, podlahy a osazování výplní</t>
  </si>
  <si>
    <t>612321111R</t>
  </si>
  <si>
    <t>Vápenocementová omítka hrubá jednovrstvá zatřená vnitřních stěn nanášená ručně- tl 20 mm vyrovnání po osek obkladech a soklu</t>
  </si>
  <si>
    <t>4</t>
  </si>
  <si>
    <t>612321111Ra</t>
  </si>
  <si>
    <t>Dtto do 10 cm původní neobložené stěny cca 1/2 výměry</t>
  </si>
  <si>
    <t>5</t>
  </si>
  <si>
    <t>612321121</t>
  </si>
  <si>
    <t>Vápenocementová omítka hladká jednovrstvá vnitřních stěn nanášená ručně- pod obklady</t>
  </si>
  <si>
    <t>612321141</t>
  </si>
  <si>
    <t>Vápenocementová omítka štuková dvouvrstvá vnitřních stěn nanášená ručně</t>
  </si>
  <si>
    <t>7</t>
  </si>
  <si>
    <t>014</t>
  </si>
  <si>
    <t>612335111</t>
  </si>
  <si>
    <t>Cementová hladká omítka rýh ve stěnách šířky do 150 mm-po vyb příčkách</t>
  </si>
  <si>
    <t>8</t>
  </si>
  <si>
    <t>619991001</t>
  </si>
  <si>
    <t>Zakrytí podlah fólií přilepenou lepící páskou- geotextilie chodby, schody</t>
  </si>
  <si>
    <t>9</t>
  </si>
  <si>
    <t>629991011</t>
  </si>
  <si>
    <t>Zakrytí výplní otvorů a svislých ploch fólií přilepenou lepící páskou</t>
  </si>
  <si>
    <t>10</t>
  </si>
  <si>
    <t>632452421</t>
  </si>
  <si>
    <t>Doplnění cementového potěru hlazeného pl do 4 m2 tl do 20 mm- po vybouraném stupínku pisoáry</t>
  </si>
  <si>
    <t>11</t>
  </si>
  <si>
    <t>642942111</t>
  </si>
  <si>
    <t>Osazování zárubní nebo rámů dveřních kovových do 2,5 m2 na MC</t>
  </si>
  <si>
    <t>kus</t>
  </si>
  <si>
    <t>12</t>
  </si>
  <si>
    <t>M</t>
  </si>
  <si>
    <t>MAT</t>
  </si>
  <si>
    <t>553311000</t>
  </si>
  <si>
    <t>zárubeň ocelová pro běžné zdění H 95 600 L/P¨- koje, předsíň WC učitelé</t>
  </si>
  <si>
    <t>13</t>
  </si>
  <si>
    <t>553311430</t>
  </si>
  <si>
    <t>zárubeň ocelová pro běžné zdění H 145 800 L/P- vstup do WC chlapci, dívky</t>
  </si>
  <si>
    <t>14</t>
  </si>
  <si>
    <t>553311410</t>
  </si>
  <si>
    <t>zárubeň ocelová pro běžné zdění H 145 700 L/P- vstup učitelé, úklid</t>
  </si>
  <si>
    <t>15</t>
  </si>
  <si>
    <t>642944121</t>
  </si>
  <si>
    <t>Osazování ocelových zárubní dodatečné pl do 2,5 m2</t>
  </si>
  <si>
    <t>Ostatní konstrukce a práce-bourání</t>
  </si>
  <si>
    <t>16</t>
  </si>
  <si>
    <t>PK</t>
  </si>
  <si>
    <t>9001R</t>
  </si>
  <si>
    <t>Vybourání a likvidace plechových kójí WC</t>
  </si>
  <si>
    <t>17</t>
  </si>
  <si>
    <t>003</t>
  </si>
  <si>
    <t>949101111</t>
  </si>
  <si>
    <t>Lešení pomocné pro objekty pozemních staveb s lešeňovou podlahou v do 1,9 m zatížení do 150 kg/m2</t>
  </si>
  <si>
    <t>18</t>
  </si>
  <si>
    <t>952901111</t>
  </si>
  <si>
    <t>Vyčištění budov bytové a občanské výstavby při výšce podlaží do 4 m- dotčené prostory + chodba</t>
  </si>
  <si>
    <t>19</t>
  </si>
  <si>
    <t>013</t>
  </si>
  <si>
    <t>962031132</t>
  </si>
  <si>
    <t>Bourání příček z cihel pálených na MVC tl do 100 mm- WC učitelé/úklid komora</t>
  </si>
  <si>
    <t>20</t>
  </si>
  <si>
    <t>965042131</t>
  </si>
  <si>
    <t>Bourání mazanin betonových nebo z litého asfaltu tl do 100 mm pl do 4 m2- teraco stupínek pod pisoáry</t>
  </si>
  <si>
    <t>m3</t>
  </si>
  <si>
    <t>21</t>
  </si>
  <si>
    <t>968072455</t>
  </si>
  <si>
    <t>Vybourání kovových dveřních zárubní pl do 2 m2 včt likvidace</t>
  </si>
  <si>
    <t>22</t>
  </si>
  <si>
    <t>978059541</t>
  </si>
  <si>
    <t>Odsekání a odebrání obkladů stěn z vnitřních obkládaček plochy přes 1 m2 včt nezbytně nutné podklad omítky</t>
  </si>
  <si>
    <t>23</t>
  </si>
  <si>
    <t>997013212</t>
  </si>
  <si>
    <t>Vnitrostaveništní doprava suti a vybouraných hmot pro budovy v do 9 m ručně, do 50 m</t>
  </si>
  <si>
    <t>t</t>
  </si>
  <si>
    <t>24</t>
  </si>
  <si>
    <t>997013501</t>
  </si>
  <si>
    <t>Odvoz suti na skládku a vybouraných hmot nebo meziskládku do 1 km se složením</t>
  </si>
  <si>
    <t>25</t>
  </si>
  <si>
    <t>997013509</t>
  </si>
  <si>
    <t>Příplatek k odvozu suti a vybouraných hmot na skládku ZKD 1 km přes 1 km</t>
  </si>
  <si>
    <t>26</t>
  </si>
  <si>
    <t>997013803</t>
  </si>
  <si>
    <t>Poplatek za uložení stavebního odpadu z keramických materiálů na skládce (skládkovné)</t>
  </si>
  <si>
    <t>99</t>
  </si>
  <si>
    <t>Přesun hmot</t>
  </si>
  <si>
    <t>27</t>
  </si>
  <si>
    <t>998011001</t>
  </si>
  <si>
    <t>Přesun hmot pro budovy zděné v do 6 m</t>
  </si>
  <si>
    <t>Práce a dodávky PSV</t>
  </si>
  <si>
    <t>721</t>
  </si>
  <si>
    <t>Zdravotechnika - vnitřní kanalizace</t>
  </si>
  <si>
    <t>28</t>
  </si>
  <si>
    <t>721001R</t>
  </si>
  <si>
    <t>Zednické přípomoce- sekání,prostupy, rýhy, záhozy</t>
  </si>
  <si>
    <t>soub</t>
  </si>
  <si>
    <t>29</t>
  </si>
  <si>
    <t>721002R</t>
  </si>
  <si>
    <t>zaslepení/ukončení potrubí pův  klozetů se svislým napojením</t>
  </si>
  <si>
    <t>30</t>
  </si>
  <si>
    <t>721173723</t>
  </si>
  <si>
    <t>Potrubí kanalizační z PE připojovací DN 50 ( umyvadla, výlevka ) včt výpustek a napoj na stáv rozvod</t>
  </si>
  <si>
    <t>m</t>
  </si>
  <si>
    <t>31</t>
  </si>
  <si>
    <t>721173724</t>
  </si>
  <si>
    <t>Potrubí kanalizační z PE připojovací DN 70 ( pisoáry, bidet ) včt výpustek a napoj na stáv rozvod</t>
  </si>
  <si>
    <t>32</t>
  </si>
  <si>
    <t>721173726</t>
  </si>
  <si>
    <t>Potrubí kanalizační z PE připojovací DN 100 ( WC ) včt výpustek a připoj na stáv rozvod- částečně na závěsech</t>
  </si>
  <si>
    <t>33</t>
  </si>
  <si>
    <t>721211421R</t>
  </si>
  <si>
    <t>Vpusť podlahová se svislým odtokem DN 50/75/110 mřížka nerez 115x115 včt dmtž původní a úpravy potrubí- u pisoárů</t>
  </si>
  <si>
    <t>34</t>
  </si>
  <si>
    <t>721290111</t>
  </si>
  <si>
    <t>Zkouška těsnosti potrubí kanalizace vodou do DN 125</t>
  </si>
  <si>
    <t>35</t>
  </si>
  <si>
    <t>722110821</t>
  </si>
  <si>
    <t>Demontáž potrubí litinového hrdlového do DN 80- včt vysekání ze zdiva ( pisoáry ) a likvidace</t>
  </si>
  <si>
    <t>36</t>
  </si>
  <si>
    <t>722110825</t>
  </si>
  <si>
    <t>Demontáž potrubí litinového hrdlového do DN 125 včt vysek ze zdiva ( WC ) a likvidace</t>
  </si>
  <si>
    <t>37</t>
  </si>
  <si>
    <t>998721201</t>
  </si>
  <si>
    <t>Přesun hmot procentní pro vnitřní kanalizace v objektech v do 6 m</t>
  </si>
  <si>
    <t>722</t>
  </si>
  <si>
    <t>Zdravotechnika - vnitřní vodovod</t>
  </si>
  <si>
    <t>38</t>
  </si>
  <si>
    <t>722001R</t>
  </si>
  <si>
    <t>Zednické přípomoce- sekání, prostupy, rýhy, záhozy</t>
  </si>
  <si>
    <t>39</t>
  </si>
  <si>
    <t>722174022</t>
  </si>
  <si>
    <t>Potrubí vodovodní plastové PPR svar polyfuze PN 20 D 20 x 3,4 mm včt napoj na stáv rozvod, nástěnek a roh ventilů pro baterie</t>
  </si>
  <si>
    <t>40</t>
  </si>
  <si>
    <t>722181241</t>
  </si>
  <si>
    <t>Ochrana vodovodního potrubí přilepenými tepelně izolačními trubicemi z PE tl do 20 mm DN do 22 mm- TUV</t>
  </si>
  <si>
    <t>41</t>
  </si>
  <si>
    <t>722290226</t>
  </si>
  <si>
    <t>Zkouška těsnosti vodovodního potrubí  do DN 50</t>
  </si>
  <si>
    <t>42</t>
  </si>
  <si>
    <t>998722201</t>
  </si>
  <si>
    <t>Přesun hmot procentní pro vnitřní vodovod v objektech v do 6 m</t>
  </si>
  <si>
    <t>725</t>
  </si>
  <si>
    <t>Zdravotechnika - zařizovací předměty</t>
  </si>
  <si>
    <t>43</t>
  </si>
  <si>
    <t>725001R</t>
  </si>
  <si>
    <t>Dmtž původních koupelnových doplňků a zrcadel</t>
  </si>
  <si>
    <t>44</t>
  </si>
  <si>
    <t>725002R</t>
  </si>
  <si>
    <t xml:space="preserve">Dmtž a zpět mtž zásobníku toal papíru a zásob papír ručníků LOTUS </t>
  </si>
  <si>
    <t>45</t>
  </si>
  <si>
    <t>725003R</t>
  </si>
  <si>
    <t>D+M zásobník tekutého mýdla plast</t>
  </si>
  <si>
    <t>46</t>
  </si>
  <si>
    <t>725004R</t>
  </si>
  <si>
    <t>D+M zrcadlo lepené na obklad ( do rastru spár ) cca 60/60 cm</t>
  </si>
  <si>
    <t>47</t>
  </si>
  <si>
    <t>725005R</t>
  </si>
  <si>
    <t>D+M WC štětka závěsná na zeď</t>
  </si>
  <si>
    <t>48</t>
  </si>
  <si>
    <t>725006R</t>
  </si>
  <si>
    <t>D+M zásobník toaletního papíru</t>
  </si>
  <si>
    <t>49</t>
  </si>
  <si>
    <t>725007R</t>
  </si>
  <si>
    <t>D+M zásobník papírových ručníků</t>
  </si>
  <si>
    <t>50</t>
  </si>
  <si>
    <t>725008R</t>
  </si>
  <si>
    <t>D+M odpadkový koš s nášlapem</t>
  </si>
  <si>
    <t>51</t>
  </si>
  <si>
    <t>725110811</t>
  </si>
  <si>
    <t>Demontáž a likvidace klozetů splachovací s horní nádrží včt sedátka a zaslepení přívodu vody</t>
  </si>
  <si>
    <t>soubor</t>
  </si>
  <si>
    <t>52</t>
  </si>
  <si>
    <t>725112002</t>
  </si>
  <si>
    <t>Klozet keramický standardní samostatně stojící s hlubokým splachováním odpad svislý např JIKA LYRA včt plast sedátka</t>
  </si>
  <si>
    <t>53</t>
  </si>
  <si>
    <t>725112021</t>
  </si>
  <si>
    <t>Klozet keramický závěsný na nosné stěny s hlubokým splachováním odpad vodorovný např JIKA LYRA včt plast sedátka a podomítkového modulu</t>
  </si>
  <si>
    <t>54</t>
  </si>
  <si>
    <t>725122813</t>
  </si>
  <si>
    <t>Demontáž pisoárových stání se splachovacím čidlem pro další použití + zpět montáž a připojení čidla</t>
  </si>
  <si>
    <t>55</t>
  </si>
  <si>
    <t>725210821</t>
  </si>
  <si>
    <t>Demontáž a likvidace umyvadel včt sifonů</t>
  </si>
  <si>
    <t>56</t>
  </si>
  <si>
    <t>725211601</t>
  </si>
  <si>
    <t>Umyvadlo keramické připevněné na stěnu šrouby bílé  500 mm + nerez sifon</t>
  </si>
  <si>
    <t>57</t>
  </si>
  <si>
    <t>725211602</t>
  </si>
  <si>
    <t>Umyvadlo keramické připevněné na stěnu šrouby bílé  550 mm + nerez sifon</t>
  </si>
  <si>
    <t>58</t>
  </si>
  <si>
    <t>725231201</t>
  </si>
  <si>
    <t>D+M bidet  keramický klasický např JIKA LYRA</t>
  </si>
  <si>
    <t>59</t>
  </si>
  <si>
    <t>725330820</t>
  </si>
  <si>
    <t>Demontáž a likvidace výlevka diturvitová</t>
  </si>
  <si>
    <t>60</t>
  </si>
  <si>
    <t>725339111</t>
  </si>
  <si>
    <t>D+Montáž výlevky platové s mříží</t>
  </si>
  <si>
    <t>61</t>
  </si>
  <si>
    <t>725820801</t>
  </si>
  <si>
    <t>Demontáž baterie nástěnné do G 3 / 4</t>
  </si>
  <si>
    <t>62</t>
  </si>
  <si>
    <t>725822611</t>
  </si>
  <si>
    <t>Baterie umyvadlové stojánkové pákové bez výpusti</t>
  </si>
  <si>
    <t>63</t>
  </si>
  <si>
    <t>725823112</t>
  </si>
  <si>
    <t>Baterie bidetové stojánkové pákové s výpustí</t>
  </si>
  <si>
    <t>64</t>
  </si>
  <si>
    <t>725829121</t>
  </si>
  <si>
    <t xml:space="preserve">D+M  baterie umyvadlové nástěnné pákové </t>
  </si>
  <si>
    <t>65</t>
  </si>
  <si>
    <t>725829121a</t>
  </si>
  <si>
    <t>D+M  baterie výlevkové nástěnné pákové s prodluž ramínkem</t>
  </si>
  <si>
    <t>66</t>
  </si>
  <si>
    <t>998725201</t>
  </si>
  <si>
    <t>Přesun hmot procentní pro zařizovací předměty v objektech v do 6 m</t>
  </si>
  <si>
    <t>733</t>
  </si>
  <si>
    <t>Ústřední vytápění - potrubí</t>
  </si>
  <si>
    <t>67</t>
  </si>
  <si>
    <t>733001R</t>
  </si>
  <si>
    <t>Přechodka na potrubí ocel/Cu</t>
  </si>
  <si>
    <t>ks</t>
  </si>
  <si>
    <t>68</t>
  </si>
  <si>
    <t>731</t>
  </si>
  <si>
    <t>733222204</t>
  </si>
  <si>
    <t xml:space="preserve">Potrubí měděné polotvrdé spojované tvrdým pájením D 22x1 - úprava pro osazení nových těles </t>
  </si>
  <si>
    <t>734</t>
  </si>
  <si>
    <t>Ústřední vytápění - armatury</t>
  </si>
  <si>
    <t>69</t>
  </si>
  <si>
    <t>734291951</t>
  </si>
  <si>
    <t>Demontáž a zpětná montáž hlavice ručního a termostatického ovládání</t>
  </si>
  <si>
    <t>735</t>
  </si>
  <si>
    <t>Ústřední vytápění - otopná tělesa</t>
  </si>
  <si>
    <t>70</t>
  </si>
  <si>
    <t>735121810</t>
  </si>
  <si>
    <t>Demontáž otopného tělesa ocelového článkového včt nezbytně nutného nap a vyp systému</t>
  </si>
  <si>
    <t>71</t>
  </si>
  <si>
    <t>735151271</t>
  </si>
  <si>
    <t>Otopné těleso panelové Korado Radik Klasik typ 11 výška/délka 600/400 mm</t>
  </si>
  <si>
    <t>72</t>
  </si>
  <si>
    <t>735151277</t>
  </si>
  <si>
    <t>Otopné těleso panelové Korado Radik Klasik typ 11 výška/délka 600/1000 mm</t>
  </si>
  <si>
    <t>73</t>
  </si>
  <si>
    <t>998735201</t>
  </si>
  <si>
    <t>Přesun hmot procentní pro otopná tělesa v objektech v do 6 m</t>
  </si>
  <si>
    <t>763</t>
  </si>
  <si>
    <t>Konstrukce suché výstavby</t>
  </si>
  <si>
    <t>74</t>
  </si>
  <si>
    <t>763001R</t>
  </si>
  <si>
    <t>D+M větracích plast mřížek do podhledu kulaté 10-15 cm</t>
  </si>
  <si>
    <t>75</t>
  </si>
  <si>
    <t>763002R</t>
  </si>
  <si>
    <t>D+M větracích plast mřížek do podhledu 15/15, 20/20</t>
  </si>
  <si>
    <t>76</t>
  </si>
  <si>
    <t>763131451</t>
  </si>
  <si>
    <t>SDK podhled deska 1xH2 12,5 bez TI dvouvrstvá spodní kce profil CD+UD- na prodl závěsy  cca 40 cm</t>
  </si>
  <si>
    <t>77</t>
  </si>
  <si>
    <t>998763401</t>
  </si>
  <si>
    <t>Přesun hmot procentní pro sádrokartonové konstrukce v objektech v do 6 m</t>
  </si>
  <si>
    <t>766</t>
  </si>
  <si>
    <t>Konstrukce truhlářské</t>
  </si>
  <si>
    <t>78</t>
  </si>
  <si>
    <t>766001R</t>
  </si>
  <si>
    <t>Označení dveří 1x  WC chlapci (panáček ) a 1x WC dívky ( panenka )</t>
  </si>
  <si>
    <t>79</t>
  </si>
  <si>
    <t>766002R</t>
  </si>
  <si>
    <t>D+M gumových zarážek u dveří v barvě obkladů</t>
  </si>
  <si>
    <t>80</t>
  </si>
  <si>
    <t>766004R</t>
  </si>
  <si>
    <t>D+M koupelnová skříňka bílá  cca 25/25/100 dtto WC učitelé 3 NP</t>
  </si>
  <si>
    <t>81</t>
  </si>
  <si>
    <t>766005R</t>
  </si>
  <si>
    <t>D+M polička rohová cca 20/20 dtto úklid komora 3 NP</t>
  </si>
  <si>
    <t>82</t>
  </si>
  <si>
    <t>766006R</t>
  </si>
  <si>
    <t>D+M polička cca 20/100 dtto úklid komora 3 NP</t>
  </si>
  <si>
    <t>83</t>
  </si>
  <si>
    <t>766660001</t>
  </si>
  <si>
    <t>Montáž dveřních křídel otvíravých 1křídlových š do 0,8 m do ocelové zárubně</t>
  </si>
  <si>
    <t>84</t>
  </si>
  <si>
    <t>611601260</t>
  </si>
  <si>
    <t>dveře dřevěné vnitřní hladké plné 1křídlové bílé 60x197 cm včt kování- koje, předsíň učitelé</t>
  </si>
  <si>
    <t>85</t>
  </si>
  <si>
    <t>611601560</t>
  </si>
  <si>
    <t>dveře dřevěné vnitřní hladké plné 1křídlové bílé 70x197 cm včt kování- WC učitelé,úklid</t>
  </si>
  <si>
    <t>86</t>
  </si>
  <si>
    <t>611601860</t>
  </si>
  <si>
    <t>dveře dřevěné vnitřní hladké plné 1křídlové bílé 80x197cm včt kování- uvnitř WC chlapci, dívky</t>
  </si>
  <si>
    <t>87</t>
  </si>
  <si>
    <t>611601860a</t>
  </si>
  <si>
    <t>dveře dřevěné vnitřní hladké plné 1křídlové bílé 80x197cm včt kování- z masivu- vstup  WC chlapci, dívky včt samozavírače</t>
  </si>
  <si>
    <t>88</t>
  </si>
  <si>
    <t>766662811</t>
  </si>
  <si>
    <t>Demontáž a likvidace truhlářských prahů dveří jednokřídlových</t>
  </si>
  <si>
    <t>89</t>
  </si>
  <si>
    <t>766691914</t>
  </si>
  <si>
    <t>Vyvěšení nebo zavěšení dřevěných křídel dveří pl do 2 m2</t>
  </si>
  <si>
    <t>90</t>
  </si>
  <si>
    <t>766695212</t>
  </si>
  <si>
    <t>Montáž truhlářských prahů dveří 1křídlových šířky do 10 cm- koje</t>
  </si>
  <si>
    <t>91</t>
  </si>
  <si>
    <t>611871160</t>
  </si>
  <si>
    <t>prah dveřní dřevěný dubový tl 2 cm dl.62 cm š 10 cm</t>
  </si>
  <si>
    <t>92</t>
  </si>
  <si>
    <t>766695213</t>
  </si>
  <si>
    <t>Montáž truhlářských prahů dveří 1křídlových šířky přes 10 cm- vstup</t>
  </si>
  <si>
    <t>93</t>
  </si>
  <si>
    <t>611871610</t>
  </si>
  <si>
    <t>prah dveřní dřevěný dubový tl 2 cm dl.82 cm š 15 cm</t>
  </si>
  <si>
    <t>94</t>
  </si>
  <si>
    <t>611871410</t>
  </si>
  <si>
    <t>prah dveřní dřevěný dubový tl 2 cm dl.72 cm š 15 cm</t>
  </si>
  <si>
    <t>95</t>
  </si>
  <si>
    <t>998766201</t>
  </si>
  <si>
    <t>Přesun hmot procentní pro konstrukce truhlářské v objektech v do 6 m</t>
  </si>
  <si>
    <t>771</t>
  </si>
  <si>
    <t>Podlahy z dlaždic</t>
  </si>
  <si>
    <t>96</t>
  </si>
  <si>
    <t>771411810</t>
  </si>
  <si>
    <t>Demontáž soklíků pórovinových kladených do malty rovných</t>
  </si>
  <si>
    <t>97</t>
  </si>
  <si>
    <t>771474114</t>
  </si>
  <si>
    <t>Montáž soklíků z dlaždic keramických rovných flexibilní lepidlo v do 150 mm</t>
  </si>
  <si>
    <t>98</t>
  </si>
  <si>
    <t>771574115</t>
  </si>
  <si>
    <t>Montáž podlah keramických režných hladkých lepených flexibilním lepidlem do 22 ks/m2</t>
  </si>
  <si>
    <t>597614330</t>
  </si>
  <si>
    <t>dlaždice keramické slinuté neglazované mrazuvzdorné např TAURUS Granit Tunis S 29,8 x 29,8 x 0,9 cm - protiskluz dle ČSN</t>
  </si>
  <si>
    <t>100</t>
  </si>
  <si>
    <t>771591111</t>
  </si>
  <si>
    <t>Podlahy penetrace podkladu + očištění pův teraca pro lepení dlažeb</t>
  </si>
  <si>
    <t>101</t>
  </si>
  <si>
    <t>771990111</t>
  </si>
  <si>
    <t>Vyrovnání podkladu samonivelační stěrkou tl 4 mm pevnosti 15 Mpa- odhad, cca 1/2 výměry</t>
  </si>
  <si>
    <t>102</t>
  </si>
  <si>
    <t>998771201</t>
  </si>
  <si>
    <t>Přesun hmot procentní pro podlahy z dlaždic v objektech v do 6 m</t>
  </si>
  <si>
    <t>781</t>
  </si>
  <si>
    <t>Dokončovací práce - obklady keramické</t>
  </si>
  <si>
    <t>103</t>
  </si>
  <si>
    <t>781414112</t>
  </si>
  <si>
    <t>Montáž obkladaček vnitřních pórovinových pravoúhlých do 25 ks/m2 lepených flexibilním lepidlem</t>
  </si>
  <si>
    <t>597610390</t>
  </si>
  <si>
    <t>obkládačky keramické např RAKO - koupelny NEO (bílé i barevné) 20 x 25 x 0,68 cm I. j. - c.ú. 200,- Kč/m2</t>
  </si>
  <si>
    <t>105</t>
  </si>
  <si>
    <t>781493611</t>
  </si>
  <si>
    <t>D +M  plastových dvířek 20/20-20-30 včt dmtž a likvidace původních</t>
  </si>
  <si>
    <t>106</t>
  </si>
  <si>
    <t>781494111</t>
  </si>
  <si>
    <t>Plastové profily rohové a ukončovací lepené flexibilním lepidlem</t>
  </si>
  <si>
    <t>107</t>
  </si>
  <si>
    <t>998781201</t>
  </si>
  <si>
    <t>Přesun hmot procentní pro obklady keramické v objektech v do 6 m</t>
  </si>
  <si>
    <t>783</t>
  </si>
  <si>
    <t>Dokončovací práce - nátěry</t>
  </si>
  <si>
    <t>108</t>
  </si>
  <si>
    <t>783221111</t>
  </si>
  <si>
    <t>Nátěry syntetické KDK barva dražší lesklý povrch 1x antikorozní, 1x základní, 1x email- rozvaděč</t>
  </si>
  <si>
    <t>109</t>
  </si>
  <si>
    <t>783221111a</t>
  </si>
  <si>
    <t>Nátěry syntetické KDK barva dražší lesklý povrch 1x antikorozní, 1x základní- nové zárubně</t>
  </si>
  <si>
    <t>110</t>
  </si>
  <si>
    <t>783221111b</t>
  </si>
  <si>
    <t>Nátěry syntetické KDK barva dražší lesklý povrch 1x antikorozní, 1x základní- původní zárubně včt oškrab a tmelení pův nátěru</t>
  </si>
  <si>
    <t>111</t>
  </si>
  <si>
    <t>783414140</t>
  </si>
  <si>
    <t>Nátěry olejové potrubí do DN 50 dvojnásobné a základní včt broušení a očištění pův nátěru- UT</t>
  </si>
  <si>
    <t>112</t>
  </si>
  <si>
    <t>783612200</t>
  </si>
  <si>
    <t>Nátěry olejové truhlářských konstrukcí dvojnásobné a 1x tmel- včt očištění a obroušení pův nátěru- parapety oken</t>
  </si>
  <si>
    <t>113</t>
  </si>
  <si>
    <t>783801812</t>
  </si>
  <si>
    <t>Odstranění nátěrů z omítek stěn oškrabáním s obroušením-  email sokl pro nové malby a lepení obkladů</t>
  </si>
  <si>
    <t>114</t>
  </si>
  <si>
    <t>783812110</t>
  </si>
  <si>
    <t>Nátěry olejové omítek stěn dvojnásobné a 1x email a 2x plné tmelení- chodba po vybouraných zárubních</t>
  </si>
  <si>
    <t>784</t>
  </si>
  <si>
    <t>Dokončovací práce - malby a tapety</t>
  </si>
  <si>
    <t>115</t>
  </si>
  <si>
    <t>784211101</t>
  </si>
  <si>
    <t>Dvojnásobné bílé malby ze směsí za mokra výborně otěruvzdorných v místnostech výšky do 3,80 m- nové štuky</t>
  </si>
  <si>
    <t>116</t>
  </si>
  <si>
    <t>784211101a</t>
  </si>
  <si>
    <t>Dvojnásobné bílé malby ze směsí za mokra výborně otěruvzdorných v místnostech výšky do 3,80 m- SDK podhledy</t>
  </si>
  <si>
    <t>117</t>
  </si>
  <si>
    <t>784211101R</t>
  </si>
  <si>
    <t>Dvojnásobné bílé malby ze směsí za mokra výborně otěruvzdorných v místnostech výšky do 3,80 m- pův omítky včt oškrab původních a drobných oprav štuků</t>
  </si>
  <si>
    <t>Práce a dodávky M</t>
  </si>
  <si>
    <t>21-M</t>
  </si>
  <si>
    <t>Elektromontáže</t>
  </si>
  <si>
    <t>118</t>
  </si>
  <si>
    <t>021001R</t>
  </si>
  <si>
    <t>stavební přípomoce ( vysekání a zához rýh atd )</t>
  </si>
  <si>
    <t>119</t>
  </si>
  <si>
    <t>021002R</t>
  </si>
  <si>
    <t>dmtž a likvidace pův vypínačů</t>
  </si>
  <si>
    <t>120</t>
  </si>
  <si>
    <t>021003R</t>
  </si>
  <si>
    <t>dmtž a likvidace pův svítidel ( stropní a nástěnné )</t>
  </si>
  <si>
    <t>121</t>
  </si>
  <si>
    <t>021004R</t>
  </si>
  <si>
    <t>nový rozvod elektro pro připojení nových svítidel, čidel, vypínačů atd , připojit z rozvaděče v sousedící šatně</t>
  </si>
  <si>
    <t>122</t>
  </si>
  <si>
    <t>021005R</t>
  </si>
  <si>
    <t>dmtž stáv rozvodů v liště</t>
  </si>
  <si>
    <t>123</t>
  </si>
  <si>
    <t>021006R</t>
  </si>
  <si>
    <t>D+M zavíčkování krabic elektro ve stěně + dmtž ůvodních</t>
  </si>
  <si>
    <t>124</t>
  </si>
  <si>
    <t>021007R</t>
  </si>
  <si>
    <t>D+M nová svítidla stropní/nástěnná přisazená typ dtto 2 NP včt spínacích senzorů ( čidel )</t>
  </si>
  <si>
    <t>125</t>
  </si>
  <si>
    <t>021008R</t>
  </si>
  <si>
    <t>D+M vysoušeč rukou- typ dtto 2 NP</t>
  </si>
  <si>
    <t>126</t>
  </si>
  <si>
    <t>021009R</t>
  </si>
  <si>
    <t>D+M vypinač svítidla WC učitelé a úklid</t>
  </si>
  <si>
    <t>127</t>
  </si>
  <si>
    <t>021010R</t>
  </si>
  <si>
    <t>dmtž stáv čidel pohybu ( nefukční )</t>
  </si>
  <si>
    <t>128</t>
  </si>
  <si>
    <t>021011R</t>
  </si>
  <si>
    <t>Revize nové elektroinstalace</t>
  </si>
  <si>
    <t>OST</t>
  </si>
  <si>
    <t>O01</t>
  </si>
  <si>
    <t>129</t>
  </si>
  <si>
    <t>O01001R</t>
  </si>
  <si>
    <t>Rezerva na nepředpokládané práce ( zakryté kce ). 5% z ceny díla bez DPH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</si>
</sst>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###;\-####"/>
    <numFmt numFmtId="166" formatCode="@"/>
    <numFmt numFmtId="167" formatCode="#,##0;\-#,##0"/>
    <numFmt numFmtId="168" formatCode="#,##0.00;\-#,##0.00"/>
    <numFmt numFmtId="169" formatCode="#,##0.0000;\-#,##0.0000"/>
    <numFmt numFmtId="170" formatCode="#,##0.000;\-#,##0.000"/>
    <numFmt numFmtId="171" formatCode="#,##0.00000;\-#,##0.00000"/>
    <numFmt numFmtId="172" formatCode="#,##0.0;\-#,##0.0"/>
  </numFmts>
  <fonts count="22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8">
    <xf numFmtId="164" fontId="0" fillId="0" borderId="0" xfId="0" applyAlignment="1">
      <alignment vertical="top" wrapText="1"/>
    </xf>
    <xf numFmtId="164" fontId="0" fillId="0" borderId="0" xfId="0" applyAlignment="1" applyProtection="1">
      <alignment horizontal="left" vertical="top"/>
      <protection/>
    </xf>
    <xf numFmtId="164" fontId="0" fillId="0" borderId="1" xfId="0" applyFont="1" applyBorder="1" applyAlignment="1" applyProtection="1">
      <alignment horizontal="left"/>
      <protection/>
    </xf>
    <xf numFmtId="164" fontId="0" fillId="0" borderId="2" xfId="0" applyFont="1" applyBorder="1" applyAlignment="1" applyProtection="1">
      <alignment horizontal="left"/>
      <protection/>
    </xf>
    <xf numFmtId="164" fontId="0" fillId="0" borderId="3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left"/>
      <protection/>
    </xf>
    <xf numFmtId="164" fontId="0" fillId="0" borderId="4" xfId="0" applyFont="1" applyBorder="1" applyAlignment="1" applyProtection="1">
      <alignment horizontal="left"/>
      <protection/>
    </xf>
    <xf numFmtId="164" fontId="0" fillId="0" borderId="5" xfId="0" applyFont="1" applyBorder="1" applyAlignment="1" applyProtection="1">
      <alignment horizontal="left"/>
      <protection/>
    </xf>
    <xf numFmtId="164" fontId="0" fillId="0" borderId="6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7" xfId="0" applyFont="1" applyBorder="1" applyAlignment="1" applyProtection="1">
      <alignment horizontal="left" vertical="center"/>
      <protection/>
    </xf>
    <xf numFmtId="164" fontId="2" fillId="0" borderId="0" xfId="0" applyFont="1" applyAlignment="1" applyProtection="1">
      <alignment horizontal="left" vertical="center"/>
      <protection/>
    </xf>
    <xf numFmtId="164" fontId="3" fillId="0" borderId="8" xfId="0" applyFont="1" applyBorder="1" applyAlignment="1" applyProtection="1">
      <alignment horizontal="left" vertical="center" wrapText="1"/>
      <protection/>
    </xf>
    <xf numFmtId="164" fontId="3" fillId="0" borderId="9" xfId="0" applyFont="1" applyBorder="1" applyAlignment="1" applyProtection="1">
      <alignment horizontal="left" vertical="center"/>
      <protection/>
    </xf>
    <xf numFmtId="165" fontId="3" fillId="0" borderId="10" xfId="0" applyNumberFormat="1" applyFont="1" applyBorder="1" applyAlignment="1" applyProtection="1">
      <alignment horizontal="right" vertical="center"/>
      <protection/>
    </xf>
    <xf numFmtId="164" fontId="2" fillId="0" borderId="11" xfId="0" applyFont="1" applyBorder="1" applyAlignment="1" applyProtection="1">
      <alignment horizontal="left" vertical="center"/>
      <protection/>
    </xf>
    <xf numFmtId="164" fontId="2" fillId="0" borderId="12" xfId="0" applyFont="1" applyBorder="1" applyAlignment="1" applyProtection="1">
      <alignment horizontal="left" vertical="center"/>
      <protection/>
    </xf>
    <xf numFmtId="164" fontId="3" fillId="0" borderId="13" xfId="0" applyFont="1" applyBorder="1" applyAlignment="1" applyProtection="1">
      <alignment horizontal="left" vertical="center" wrapText="1"/>
      <protection/>
    </xf>
    <xf numFmtId="164" fontId="2" fillId="0" borderId="14" xfId="0" applyFont="1" applyBorder="1" applyAlignment="1" applyProtection="1">
      <alignment horizontal="left" vertical="center"/>
      <protection/>
    </xf>
    <xf numFmtId="165" fontId="3" fillId="0" borderId="13" xfId="0" applyNumberFormat="1" applyFont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right" vertical="center"/>
      <protection/>
    </xf>
    <xf numFmtId="164" fontId="3" fillId="0" borderId="15" xfId="0" applyFont="1" applyBorder="1" applyAlignment="1" applyProtection="1">
      <alignment horizontal="left" vertical="top" wrapText="1"/>
      <protection/>
    </xf>
    <xf numFmtId="164" fontId="3" fillId="0" borderId="13" xfId="0" applyFont="1" applyBorder="1" applyAlignment="1" applyProtection="1">
      <alignment horizontal="left" vertical="center"/>
      <protection/>
    </xf>
    <xf numFmtId="164" fontId="3" fillId="0" borderId="13" xfId="0" applyFont="1" applyBorder="1" applyAlignment="1" applyProtection="1">
      <alignment horizontal="left" vertical="top" wrapText="1"/>
      <protection/>
    </xf>
    <xf numFmtId="164" fontId="3" fillId="0" borderId="16" xfId="0" applyFont="1" applyBorder="1" applyAlignment="1" applyProtection="1">
      <alignment horizontal="left" vertical="top" wrapText="1"/>
      <protection/>
    </xf>
    <xf numFmtId="164" fontId="3" fillId="0" borderId="16" xfId="0" applyFont="1" applyBorder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left" vertical="top" wrapText="1"/>
      <protection/>
    </xf>
    <xf numFmtId="164" fontId="3" fillId="0" borderId="0" xfId="0" applyFont="1" applyAlignment="1" applyProtection="1">
      <alignment horizontal="left" vertical="top"/>
      <protection/>
    </xf>
    <xf numFmtId="164" fontId="2" fillId="0" borderId="10" xfId="0" applyFont="1" applyBorder="1" applyAlignment="1" applyProtection="1">
      <alignment horizontal="left" vertical="center"/>
      <protection/>
    </xf>
    <xf numFmtId="164" fontId="3" fillId="0" borderId="17" xfId="0" applyFont="1" applyBorder="1" applyAlignment="1" applyProtection="1">
      <alignment horizontal="left" vertical="center"/>
      <protection/>
    </xf>
    <xf numFmtId="164" fontId="3" fillId="0" borderId="18" xfId="0" applyFont="1" applyBorder="1" applyAlignment="1" applyProtection="1">
      <alignment horizontal="left" vertical="center"/>
      <protection/>
    </xf>
    <xf numFmtId="165" fontId="3" fillId="0" borderId="19" xfId="0" applyNumberFormat="1" applyFont="1" applyBorder="1" applyAlignment="1" applyProtection="1">
      <alignment horizontal="right" vertical="center"/>
      <protection/>
    </xf>
    <xf numFmtId="164" fontId="2" fillId="0" borderId="20" xfId="0" applyFont="1" applyBorder="1" applyAlignment="1" applyProtection="1">
      <alignment horizontal="left" vertical="center"/>
      <protection/>
    </xf>
    <xf numFmtId="164" fontId="3" fillId="0" borderId="21" xfId="0" applyFont="1" applyBorder="1" applyAlignment="1" applyProtection="1">
      <alignment horizontal="left" vertical="center"/>
      <protection/>
    </xf>
    <xf numFmtId="164" fontId="2" fillId="0" borderId="22" xfId="0" applyFont="1" applyBorder="1" applyAlignment="1" applyProtection="1">
      <alignment horizontal="left" vertical="center"/>
      <protection/>
    </xf>
    <xf numFmtId="164" fontId="2" fillId="0" borderId="23" xfId="0" applyFont="1" applyBorder="1" applyAlignment="1" applyProtection="1">
      <alignment horizontal="left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2" fillId="0" borderId="19" xfId="0" applyFont="1" applyBorder="1" applyAlignment="1" applyProtection="1">
      <alignment horizontal="left" vertical="center"/>
      <protection/>
    </xf>
    <xf numFmtId="165" fontId="3" fillId="0" borderId="20" xfId="0" applyNumberFormat="1" applyFont="1" applyBorder="1" applyAlignment="1" applyProtection="1">
      <alignment horizontal="right" vertical="center"/>
      <protection/>
    </xf>
    <xf numFmtId="166" fontId="3" fillId="0" borderId="17" xfId="0" applyNumberFormat="1" applyFont="1" applyBorder="1" applyAlignment="1" applyProtection="1">
      <alignment horizontal="left" vertical="center"/>
      <protection/>
    </xf>
    <xf numFmtId="164" fontId="5" fillId="0" borderId="0" xfId="0" applyFont="1" applyAlignment="1" applyProtection="1">
      <alignment horizontal="left" vertical="center"/>
      <protection/>
    </xf>
    <xf numFmtId="164" fontId="2" fillId="0" borderId="4" xfId="0" applyFont="1" applyBorder="1" applyAlignment="1" applyProtection="1">
      <alignment horizontal="left" vertical="center"/>
      <protection/>
    </xf>
    <xf numFmtId="164" fontId="2" fillId="0" borderId="5" xfId="0" applyFont="1" applyBorder="1" applyAlignment="1" applyProtection="1">
      <alignment horizontal="left" vertical="center"/>
      <protection/>
    </xf>
    <xf numFmtId="164" fontId="2" fillId="0" borderId="6" xfId="0" applyFont="1" applyBorder="1" applyAlignment="1" applyProtection="1">
      <alignment horizontal="left" vertical="center"/>
      <protection/>
    </xf>
    <xf numFmtId="164" fontId="2" fillId="0" borderId="24" xfId="0" applyFont="1" applyBorder="1" applyAlignment="1" applyProtection="1">
      <alignment horizontal="left" vertical="center"/>
      <protection/>
    </xf>
    <xf numFmtId="164" fontId="2" fillId="0" borderId="25" xfId="0" applyFont="1" applyBorder="1" applyAlignment="1" applyProtection="1">
      <alignment horizontal="left" vertical="center"/>
      <protection/>
    </xf>
    <xf numFmtId="164" fontId="6" fillId="0" borderId="25" xfId="0" applyFont="1" applyBorder="1" applyAlignment="1" applyProtection="1">
      <alignment horizontal="left" vertical="center"/>
      <protection/>
    </xf>
    <xf numFmtId="164" fontId="2" fillId="0" borderId="26" xfId="0" applyFont="1" applyBorder="1" applyAlignment="1" applyProtection="1">
      <alignment horizontal="left" vertical="center"/>
      <protection/>
    </xf>
    <xf numFmtId="164" fontId="2" fillId="0" borderId="27" xfId="0" applyFont="1" applyBorder="1" applyAlignment="1" applyProtection="1">
      <alignment horizontal="left" vertical="center"/>
      <protection/>
    </xf>
    <xf numFmtId="164" fontId="2" fillId="0" borderId="28" xfId="0" applyFont="1" applyBorder="1" applyAlignment="1" applyProtection="1">
      <alignment horizontal="left" vertical="center"/>
      <protection/>
    </xf>
    <xf numFmtId="164" fontId="2" fillId="0" borderId="29" xfId="0" applyFont="1" applyBorder="1" applyAlignment="1" applyProtection="1">
      <alignment horizontal="left" vertical="center"/>
      <protection/>
    </xf>
    <xf numFmtId="164" fontId="2" fillId="0" borderId="30" xfId="0" applyFont="1" applyBorder="1" applyAlignment="1" applyProtection="1">
      <alignment horizontal="left" vertical="center"/>
      <protection/>
    </xf>
    <xf numFmtId="164" fontId="2" fillId="0" borderId="31" xfId="0" applyFont="1" applyBorder="1" applyAlignment="1" applyProtection="1">
      <alignment horizontal="left" vertical="center"/>
      <protection/>
    </xf>
    <xf numFmtId="167" fontId="0" fillId="0" borderId="32" xfId="0" applyNumberFormat="1" applyFont="1" applyBorder="1" applyAlignment="1" applyProtection="1">
      <alignment horizontal="right" vertical="center"/>
      <protection/>
    </xf>
    <xf numFmtId="167" fontId="0" fillId="0" borderId="33" xfId="0" applyNumberFormat="1" applyFont="1" applyBorder="1" applyAlignment="1" applyProtection="1">
      <alignment horizontal="right" vertical="center"/>
      <protection/>
    </xf>
    <xf numFmtId="167" fontId="7" fillId="0" borderId="34" xfId="0" applyNumberFormat="1" applyFont="1" applyBorder="1" applyAlignment="1" applyProtection="1">
      <alignment horizontal="right" vertical="center"/>
      <protection/>
    </xf>
    <xf numFmtId="168" fontId="7" fillId="0" borderId="35" xfId="0" applyNumberFormat="1" applyFont="1" applyBorder="1" applyAlignment="1" applyProtection="1">
      <alignment horizontal="right" vertical="center"/>
      <protection/>
    </xf>
    <xf numFmtId="167" fontId="0" fillId="0" borderId="34" xfId="0" applyNumberFormat="1" applyFont="1" applyBorder="1" applyAlignment="1" applyProtection="1">
      <alignment horizontal="right" vertical="center"/>
      <protection/>
    </xf>
    <xf numFmtId="167" fontId="0" fillId="0" borderId="35" xfId="0" applyNumberFormat="1" applyFont="1" applyBorder="1" applyAlignment="1" applyProtection="1">
      <alignment horizontal="right" vertical="center"/>
      <protection/>
    </xf>
    <xf numFmtId="167" fontId="7" fillId="0" borderId="33" xfId="0" applyNumberFormat="1" applyFont="1" applyBorder="1" applyAlignment="1" applyProtection="1">
      <alignment horizontal="right" vertical="center"/>
      <protection/>
    </xf>
    <xf numFmtId="168" fontId="7" fillId="0" borderId="33" xfId="0" applyNumberFormat="1" applyFont="1" applyBorder="1" applyAlignment="1" applyProtection="1">
      <alignment horizontal="right" vertical="center"/>
      <protection/>
    </xf>
    <xf numFmtId="167" fontId="0" fillId="0" borderId="36" xfId="0" applyNumberFormat="1" applyFont="1" applyBorder="1" applyAlignment="1" applyProtection="1">
      <alignment horizontal="right" vertical="center"/>
      <protection/>
    </xf>
    <xf numFmtId="164" fontId="6" fillId="0" borderId="25" xfId="0" applyFont="1" applyBorder="1" applyAlignment="1" applyProtection="1">
      <alignment horizontal="left" vertical="center" wrapText="1"/>
      <protection/>
    </xf>
    <xf numFmtId="164" fontId="8" fillId="0" borderId="27" xfId="0" applyFont="1" applyBorder="1" applyAlignment="1" applyProtection="1">
      <alignment horizontal="left" vertical="center"/>
      <protection/>
    </xf>
    <xf numFmtId="164" fontId="8" fillId="0" borderId="29" xfId="0" applyFont="1" applyBorder="1" applyAlignment="1" applyProtection="1">
      <alignment horizontal="left" vertical="center"/>
      <protection/>
    </xf>
    <xf numFmtId="164" fontId="6" fillId="0" borderId="30" xfId="0" applyFont="1" applyBorder="1" applyAlignment="1" applyProtection="1">
      <alignment horizontal="left" vertical="center"/>
      <protection/>
    </xf>
    <xf numFmtId="164" fontId="6" fillId="0" borderId="28" xfId="0" applyFont="1" applyBorder="1" applyAlignment="1" applyProtection="1">
      <alignment horizontal="left" vertical="center"/>
      <protection/>
    </xf>
    <xf numFmtId="164" fontId="6" fillId="0" borderId="31" xfId="0" applyFont="1" applyBorder="1" applyAlignment="1" applyProtection="1">
      <alignment horizontal="left" vertical="center"/>
      <protection/>
    </xf>
    <xf numFmtId="164" fontId="6" fillId="0" borderId="29" xfId="0" applyFont="1" applyBorder="1" applyAlignment="1" applyProtection="1">
      <alignment horizontal="left" vertical="center"/>
      <protection/>
    </xf>
    <xf numFmtId="165" fontId="2" fillId="0" borderId="37" xfId="0" applyNumberFormat="1" applyFont="1" applyBorder="1" applyAlignment="1" applyProtection="1">
      <alignment horizontal="center" vertical="center"/>
      <protection/>
    </xf>
    <xf numFmtId="164" fontId="9" fillId="0" borderId="9" xfId="0" applyFont="1" applyBorder="1" applyAlignment="1" applyProtection="1">
      <alignment horizontal="left" vertical="center"/>
      <protection/>
    </xf>
    <xf numFmtId="164" fontId="2" fillId="0" borderId="17" xfId="0" applyFont="1" applyBorder="1" applyAlignment="1" applyProtection="1">
      <alignment horizontal="left" vertical="center"/>
      <protection/>
    </xf>
    <xf numFmtId="168" fontId="7" fillId="0" borderId="18" xfId="0" applyNumberFormat="1" applyFont="1" applyBorder="1" applyAlignment="1" applyProtection="1">
      <alignment horizontal="right" vertical="center"/>
      <protection/>
    </xf>
    <xf numFmtId="164" fontId="2" fillId="0" borderId="38" xfId="0" applyFont="1" applyBorder="1" applyAlignment="1" applyProtection="1">
      <alignment horizontal="left" vertical="center"/>
      <protection/>
    </xf>
    <xf numFmtId="164" fontId="2" fillId="0" borderId="18" xfId="0" applyFont="1" applyBorder="1" applyAlignment="1" applyProtection="1">
      <alignment horizontal="left" vertical="center"/>
      <protection/>
    </xf>
    <xf numFmtId="168" fontId="0" fillId="0" borderId="18" xfId="0" applyNumberFormat="1" applyFont="1" applyBorder="1" applyAlignment="1" applyProtection="1">
      <alignment horizontal="right" vertical="center"/>
      <protection/>
    </xf>
    <xf numFmtId="167" fontId="0" fillId="0" borderId="19" xfId="0" applyNumberFormat="1" applyFont="1" applyBorder="1" applyAlignment="1" applyProtection="1">
      <alignment horizontal="right" vertical="center"/>
      <protection/>
    </xf>
    <xf numFmtId="164" fontId="10" fillId="0" borderId="19" xfId="0" applyFont="1" applyBorder="1" applyAlignment="1" applyProtection="1">
      <alignment horizontal="right" vertical="center"/>
      <protection/>
    </xf>
    <xf numFmtId="164" fontId="10" fillId="0" borderId="20" xfId="0" applyFont="1" applyBorder="1" applyAlignment="1" applyProtection="1">
      <alignment horizontal="left" vertical="center"/>
      <protection/>
    </xf>
    <xf numFmtId="164" fontId="2" fillId="0" borderId="21" xfId="0" applyFont="1" applyBorder="1" applyAlignment="1" applyProtection="1">
      <alignment horizontal="left" vertical="center"/>
      <protection/>
    </xf>
    <xf numFmtId="165" fontId="2" fillId="0" borderId="39" xfId="0" applyNumberFormat="1" applyFont="1" applyBorder="1" applyAlignment="1" applyProtection="1">
      <alignment horizontal="center" vertical="center"/>
      <protection/>
    </xf>
    <xf numFmtId="167" fontId="0" fillId="0" borderId="18" xfId="0" applyNumberFormat="1" applyFont="1" applyBorder="1" applyAlignment="1" applyProtection="1">
      <alignment horizontal="right" vertical="center"/>
      <protection/>
    </xf>
    <xf numFmtId="164" fontId="9" fillId="0" borderId="18" xfId="0" applyFont="1" applyBorder="1" applyAlignment="1" applyProtection="1">
      <alignment horizontal="left" vertical="center"/>
      <protection/>
    </xf>
    <xf numFmtId="168" fontId="7" fillId="0" borderId="24" xfId="0" applyNumberFormat="1" applyFont="1" applyBorder="1" applyAlignment="1" applyProtection="1">
      <alignment horizontal="right" vertical="center"/>
      <protection/>
    </xf>
    <xf numFmtId="168" fontId="0" fillId="0" borderId="24" xfId="0" applyNumberFormat="1" applyFont="1" applyBorder="1" applyAlignment="1" applyProtection="1">
      <alignment horizontal="right" vertical="center"/>
      <protection/>
    </xf>
    <xf numFmtId="167" fontId="0" fillId="0" borderId="26" xfId="0" applyNumberFormat="1" applyFont="1" applyBorder="1" applyAlignment="1" applyProtection="1">
      <alignment horizontal="right" vertical="center"/>
      <protection/>
    </xf>
    <xf numFmtId="164" fontId="2" fillId="0" borderId="40" xfId="0" applyFont="1" applyBorder="1" applyAlignment="1" applyProtection="1">
      <alignment horizontal="left" vertical="center"/>
      <protection/>
    </xf>
    <xf numFmtId="165" fontId="2" fillId="0" borderId="41" xfId="0" applyNumberFormat="1" applyFont="1" applyBorder="1" applyAlignment="1" applyProtection="1">
      <alignment horizontal="center" vertical="center"/>
      <protection/>
    </xf>
    <xf numFmtId="164" fontId="2" fillId="0" borderId="35" xfId="0" applyFont="1" applyBorder="1" applyAlignment="1" applyProtection="1">
      <alignment horizontal="left" vertical="center"/>
      <protection/>
    </xf>
    <xf numFmtId="164" fontId="2" fillId="0" borderId="33" xfId="0" applyFont="1" applyBorder="1" applyAlignment="1" applyProtection="1">
      <alignment horizontal="left" vertical="center"/>
      <protection/>
    </xf>
    <xf numFmtId="164" fontId="2" fillId="0" borderId="34" xfId="0" applyFont="1" applyBorder="1" applyAlignment="1" applyProtection="1">
      <alignment horizontal="left" vertical="center"/>
      <protection/>
    </xf>
    <xf numFmtId="168" fontId="7" fillId="0" borderId="42" xfId="0" applyNumberFormat="1" applyFont="1" applyBorder="1" applyAlignment="1" applyProtection="1">
      <alignment horizontal="right" vertical="center"/>
      <protection/>
    </xf>
    <xf numFmtId="168" fontId="7" fillId="0" borderId="25" xfId="0" applyNumberFormat="1" applyFont="1" applyBorder="1" applyAlignment="1" applyProtection="1">
      <alignment horizontal="right" vertical="center"/>
      <protection/>
    </xf>
    <xf numFmtId="167" fontId="11" fillId="0" borderId="5" xfId="0" applyNumberFormat="1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left" vertical="top"/>
      <protection/>
    </xf>
    <xf numFmtId="164" fontId="2" fillId="0" borderId="43" xfId="0" applyFont="1" applyBorder="1" applyAlignment="1" applyProtection="1">
      <alignment horizontal="left" vertical="center"/>
      <protection/>
    </xf>
    <xf numFmtId="164" fontId="2" fillId="0" borderId="44" xfId="0" applyFont="1" applyBorder="1" applyAlignment="1" applyProtection="1">
      <alignment horizontal="left" vertical="center"/>
      <protection/>
    </xf>
    <xf numFmtId="164" fontId="2" fillId="0" borderId="13" xfId="0" applyFont="1" applyBorder="1" applyAlignment="1" applyProtection="1">
      <alignment horizontal="left" vertical="center"/>
      <protection/>
    </xf>
    <xf numFmtId="169" fontId="12" fillId="0" borderId="26" xfId="0" applyNumberFormat="1" applyFont="1" applyBorder="1" applyAlignment="1" applyProtection="1">
      <alignment horizontal="right" vertical="center"/>
      <protection/>
    </xf>
    <xf numFmtId="164" fontId="2" fillId="0" borderId="45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left"/>
      <protection/>
    </xf>
    <xf numFmtId="167" fontId="3" fillId="0" borderId="21" xfId="0" applyNumberFormat="1" applyFont="1" applyBorder="1" applyAlignment="1" applyProtection="1">
      <alignment horizontal="right" vertical="center"/>
      <protection/>
    </xf>
    <xf numFmtId="168" fontId="3" fillId="0" borderId="18" xfId="0" applyNumberFormat="1" applyFont="1" applyBorder="1" applyAlignment="1" applyProtection="1">
      <alignment horizontal="right" vertical="center"/>
      <protection/>
    </xf>
    <xf numFmtId="168" fontId="7" fillId="0" borderId="21" xfId="0" applyNumberFormat="1" applyFont="1" applyBorder="1" applyAlignment="1" applyProtection="1">
      <alignment horizontal="right" vertical="center"/>
      <protection/>
    </xf>
    <xf numFmtId="169" fontId="12" fillId="0" borderId="46" xfId="0" applyNumberFormat="1" applyFont="1" applyBorder="1" applyAlignment="1" applyProtection="1">
      <alignment horizontal="right" vertical="center"/>
      <protection/>
    </xf>
    <xf numFmtId="164" fontId="6" fillId="0" borderId="47" xfId="0" applyFont="1" applyBorder="1" applyAlignment="1" applyProtection="1">
      <alignment horizontal="left" vertical="top"/>
      <protection/>
    </xf>
    <xf numFmtId="164" fontId="2" fillId="0" borderId="9" xfId="0" applyFont="1" applyBorder="1" applyAlignment="1" applyProtection="1">
      <alignment horizontal="left" vertical="center"/>
      <protection/>
    </xf>
    <xf numFmtId="167" fontId="3" fillId="0" borderId="18" xfId="0" applyNumberFormat="1" applyFont="1" applyBorder="1" applyAlignment="1" applyProtection="1">
      <alignment horizontal="right" vertical="center"/>
      <protection/>
    </xf>
    <xf numFmtId="169" fontId="12" fillId="0" borderId="38" xfId="0" applyNumberFormat="1" applyFont="1" applyBorder="1" applyAlignment="1" applyProtection="1">
      <alignment horizontal="right" vertical="center"/>
      <protection/>
    </xf>
    <xf numFmtId="164" fontId="6" fillId="0" borderId="35" xfId="0" applyFont="1" applyBorder="1" applyAlignment="1" applyProtection="1">
      <alignment horizontal="left" vertical="center"/>
      <protection/>
    </xf>
    <xf numFmtId="164" fontId="2" fillId="0" borderId="48" xfId="0" applyFont="1" applyBorder="1" applyAlignment="1" applyProtection="1">
      <alignment horizontal="left" vertical="center"/>
      <protection/>
    </xf>
    <xf numFmtId="168" fontId="13" fillId="0" borderId="49" xfId="0" applyNumberFormat="1" applyFont="1" applyBorder="1" applyAlignment="1" applyProtection="1">
      <alignment horizontal="right" vertical="center"/>
      <protection/>
    </xf>
    <xf numFmtId="164" fontId="2" fillId="0" borderId="50" xfId="0" applyFont="1" applyBorder="1" applyAlignment="1" applyProtection="1">
      <alignment horizontal="left" vertical="center"/>
      <protection/>
    </xf>
    <xf numFmtId="164" fontId="0" fillId="0" borderId="28" xfId="0" applyFont="1" applyBorder="1" applyAlignment="1" applyProtection="1">
      <alignment horizontal="left" vertical="center"/>
      <protection/>
    </xf>
    <xf numFmtId="164" fontId="2" fillId="0" borderId="4" xfId="0" applyFont="1" applyBorder="1" applyAlignment="1" applyProtection="1">
      <alignment horizontal="left"/>
      <protection/>
    </xf>
    <xf numFmtId="164" fontId="2" fillId="0" borderId="51" xfId="0" applyFont="1" applyBorder="1" applyAlignment="1" applyProtection="1">
      <alignment horizontal="left" vertical="center"/>
      <protection/>
    </xf>
    <xf numFmtId="164" fontId="2" fillId="0" borderId="42" xfId="0" applyFont="1" applyBorder="1" applyAlignment="1" applyProtection="1">
      <alignment horizontal="left"/>
      <protection/>
    </xf>
    <xf numFmtId="164" fontId="2" fillId="0" borderId="36" xfId="0" applyFont="1" applyBorder="1" applyAlignment="1" applyProtection="1">
      <alignment horizontal="left" vertical="center"/>
      <protection/>
    </xf>
    <xf numFmtId="164" fontId="14" fillId="2" borderId="0" xfId="0" applyFont="1" applyFill="1" applyAlignment="1" applyProtection="1">
      <alignment horizontal="left"/>
      <protection/>
    </xf>
    <xf numFmtId="164" fontId="5" fillId="2" borderId="0" xfId="0" applyFont="1" applyFill="1" applyAlignment="1" applyProtection="1">
      <alignment horizontal="left"/>
      <protection/>
    </xf>
    <xf numFmtId="164" fontId="15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horizontal="left" vertical="center"/>
      <protection/>
    </xf>
    <xf numFmtId="164" fontId="5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horizontal="center" vertical="center"/>
      <protection/>
    </xf>
    <xf numFmtId="164" fontId="0" fillId="2" borderId="0" xfId="0" applyFont="1" applyFill="1" applyAlignment="1" applyProtection="1">
      <alignment horizontal="left" vertical="center"/>
      <protection/>
    </xf>
    <xf numFmtId="164" fontId="3" fillId="3" borderId="52" xfId="0" applyFont="1" applyFill="1" applyBorder="1" applyAlignment="1" applyProtection="1">
      <alignment horizontal="center" vertical="center" wrapText="1"/>
      <protection/>
    </xf>
    <xf numFmtId="164" fontId="3" fillId="3" borderId="53" xfId="0" applyFont="1" applyFill="1" applyBorder="1" applyAlignment="1" applyProtection="1">
      <alignment horizontal="center" vertical="center" wrapText="1"/>
      <protection/>
    </xf>
    <xf numFmtId="164" fontId="3" fillId="3" borderId="54" xfId="0" applyFont="1" applyFill="1" applyBorder="1" applyAlignment="1" applyProtection="1">
      <alignment horizontal="center" vertical="center" wrapText="1"/>
      <protection/>
    </xf>
    <xf numFmtId="164" fontId="3" fillId="3" borderId="29" xfId="0" applyFont="1" applyFill="1" applyBorder="1" applyAlignment="1" applyProtection="1">
      <alignment horizontal="center" vertical="center" wrapText="1"/>
      <protection/>
    </xf>
    <xf numFmtId="165" fontId="3" fillId="3" borderId="41" xfId="0" applyNumberFormat="1" applyFont="1" applyFill="1" applyBorder="1" applyAlignment="1" applyProtection="1">
      <alignment horizontal="center" vertical="center"/>
      <protection/>
    </xf>
    <xf numFmtId="165" fontId="3" fillId="3" borderId="55" xfId="0" applyNumberFormat="1" applyFont="1" applyFill="1" applyBorder="1" applyAlignment="1" applyProtection="1">
      <alignment horizontal="center" vertical="center"/>
      <protection/>
    </xf>
    <xf numFmtId="165" fontId="3" fillId="3" borderId="56" xfId="0" applyNumberFormat="1" applyFont="1" applyFill="1" applyBorder="1" applyAlignment="1" applyProtection="1">
      <alignment horizontal="center" vertical="center"/>
      <protection/>
    </xf>
    <xf numFmtId="165" fontId="3" fillId="3" borderId="34" xfId="0" applyNumberFormat="1" applyFont="1" applyFill="1" applyBorder="1" applyAlignment="1" applyProtection="1">
      <alignment horizontal="center" vertical="center"/>
      <protection/>
    </xf>
    <xf numFmtId="164" fontId="0" fillId="2" borderId="24" xfId="0" applyFont="1" applyFill="1" applyBorder="1" applyAlignment="1" applyProtection="1">
      <alignment horizontal="left"/>
      <protection/>
    </xf>
    <xf numFmtId="164" fontId="0" fillId="2" borderId="25" xfId="0" applyFont="1" applyFill="1" applyBorder="1" applyAlignment="1" applyProtection="1">
      <alignment horizontal="left"/>
      <protection/>
    </xf>
    <xf numFmtId="164" fontId="0" fillId="2" borderId="26" xfId="0" applyFont="1" applyFill="1" applyBorder="1" applyAlignment="1" applyProtection="1">
      <alignment horizontal="left"/>
      <protection/>
    </xf>
    <xf numFmtId="164" fontId="16" fillId="0" borderId="0" xfId="0" applyFont="1" applyAlignment="1" applyProtection="1">
      <alignment horizontal="center" vertical="center"/>
      <protection/>
    </xf>
    <xf numFmtId="164" fontId="16" fillId="0" borderId="0" xfId="0" applyFont="1" applyAlignment="1" applyProtection="1">
      <alignment horizontal="lef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170" fontId="16" fillId="0" borderId="0" xfId="0" applyNumberFormat="1" applyFont="1" applyAlignment="1" applyProtection="1">
      <alignment horizontal="right" vertical="center"/>
      <protection/>
    </xf>
    <xf numFmtId="164" fontId="9" fillId="0" borderId="0" xfId="0" applyFont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center" vertical="center"/>
      <protection/>
    </xf>
    <xf numFmtId="164" fontId="17" fillId="0" borderId="0" xfId="0" applyFont="1" applyAlignment="1" applyProtection="1">
      <alignment horizontal="lef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170" fontId="17" fillId="0" borderId="0" xfId="0" applyNumberFormat="1" applyFont="1" applyAlignment="1" applyProtection="1">
      <alignment horizontal="right" vertical="center"/>
      <protection/>
    </xf>
    <xf numFmtId="164" fontId="18" fillId="0" borderId="0" xfId="0" applyFont="1" applyAlignment="1" applyProtection="1">
      <alignment horizontal="center" vertical="center"/>
      <protection/>
    </xf>
    <xf numFmtId="164" fontId="18" fillId="0" borderId="0" xfId="0" applyFont="1" applyAlignment="1" applyProtection="1">
      <alignment horizontal="lef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170" fontId="18" fillId="0" borderId="0" xfId="0" applyNumberFormat="1" applyFont="1" applyAlignment="1" applyProtection="1">
      <alignment horizontal="right" vertical="center"/>
      <protection/>
    </xf>
    <xf numFmtId="164" fontId="19" fillId="0" borderId="0" xfId="0" applyFont="1" applyAlignment="1" applyProtection="1">
      <alignment horizontal="left" vertical="center"/>
      <protection/>
    </xf>
    <xf numFmtId="164" fontId="20" fillId="0" borderId="0" xfId="0" applyFont="1" applyAlignment="1" applyProtection="1">
      <alignment horizontal="lef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4" fontId="3" fillId="2" borderId="0" xfId="0" applyFont="1" applyFill="1" applyAlignment="1" applyProtection="1">
      <alignment horizontal="left"/>
      <protection/>
    </xf>
    <xf numFmtId="164" fontId="2" fillId="2" borderId="0" xfId="0" applyFont="1" applyFill="1" applyAlignment="1" applyProtection="1">
      <alignment horizontal="left"/>
      <protection/>
    </xf>
    <xf numFmtId="164" fontId="2" fillId="3" borderId="29" xfId="0" applyFont="1" applyFill="1" applyBorder="1" applyAlignment="1" applyProtection="1">
      <alignment horizontal="center" vertical="center" wrapText="1"/>
      <protection/>
    </xf>
    <xf numFmtId="164" fontId="2" fillId="3" borderId="30" xfId="0" applyFont="1" applyFill="1" applyBorder="1" applyAlignment="1" applyProtection="1">
      <alignment horizontal="center" vertical="center" wrapText="1"/>
      <protection/>
    </xf>
    <xf numFmtId="164" fontId="3" fillId="3" borderId="30" xfId="0" applyFont="1" applyFill="1" applyBorder="1" applyAlignment="1" applyProtection="1">
      <alignment horizontal="center" vertical="center" wrapText="1"/>
      <protection/>
    </xf>
    <xf numFmtId="164" fontId="2" fillId="0" borderId="7" xfId="0" applyFont="1" applyBorder="1" applyAlignment="1" applyProtection="1">
      <alignment horizontal="left"/>
      <protection/>
    </xf>
    <xf numFmtId="165" fontId="2" fillId="3" borderId="34" xfId="0" applyNumberFormat="1" applyFont="1" applyFill="1" applyBorder="1" applyAlignment="1" applyProtection="1">
      <alignment horizontal="center" vertical="center"/>
      <protection/>
    </xf>
    <xf numFmtId="165" fontId="2" fillId="3" borderId="35" xfId="0" applyNumberFormat="1" applyFont="1" applyFill="1" applyBorder="1" applyAlignment="1" applyProtection="1">
      <alignment horizontal="center" vertical="center"/>
      <protection/>
    </xf>
    <xf numFmtId="165" fontId="3" fillId="3" borderId="35" xfId="0" applyNumberFormat="1" applyFont="1" applyFill="1" applyBorder="1" applyAlignment="1" applyProtection="1">
      <alignment horizontal="center" vertical="center"/>
      <protection/>
    </xf>
    <xf numFmtId="164" fontId="2" fillId="2" borderId="12" xfId="0" applyFont="1" applyFill="1" applyBorder="1" applyAlignment="1" applyProtection="1">
      <alignment horizontal="left"/>
      <protection/>
    </xf>
    <xf numFmtId="164" fontId="16" fillId="0" borderId="2" xfId="0" applyFont="1" applyBorder="1" applyAlignment="1" applyProtection="1">
      <alignment horizontal="left" vertical="center"/>
      <protection/>
    </xf>
    <xf numFmtId="164" fontId="16" fillId="0" borderId="2" xfId="0" applyFont="1" applyBorder="1" applyAlignment="1" applyProtection="1">
      <alignment horizontal="center" vertical="center"/>
      <protection/>
    </xf>
    <xf numFmtId="168" fontId="16" fillId="0" borderId="2" xfId="0" applyNumberFormat="1" applyFont="1" applyBorder="1" applyAlignment="1" applyProtection="1">
      <alignment horizontal="right" vertical="center"/>
      <protection/>
    </xf>
    <xf numFmtId="170" fontId="16" fillId="0" borderId="2" xfId="0" applyNumberFormat="1" applyFont="1" applyBorder="1" applyAlignment="1" applyProtection="1">
      <alignment horizontal="right" vertical="center"/>
      <protection/>
    </xf>
    <xf numFmtId="164" fontId="2" fillId="0" borderId="0" xfId="0" applyFont="1" applyAlignment="1" applyProtection="1">
      <alignment horizontal="center" vertical="center"/>
      <protection/>
    </xf>
    <xf numFmtId="166" fontId="2" fillId="0" borderId="0" xfId="0" applyNumberFormat="1" applyFont="1" applyAlignment="1" applyProtection="1">
      <alignment horizontal="left" vertical="top"/>
      <protection/>
    </xf>
    <xf numFmtId="164" fontId="2" fillId="0" borderId="0" xfId="0" applyFont="1" applyAlignment="1" applyProtection="1">
      <alignment horizontal="left" vertical="center" wrapText="1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71" fontId="2" fillId="0" borderId="0" xfId="0" applyNumberFormat="1" applyFont="1" applyAlignment="1" applyProtection="1">
      <alignment horizontal="right" vertical="center"/>
      <protection/>
    </xf>
    <xf numFmtId="172" fontId="2" fillId="0" borderId="0" xfId="0" applyNumberFormat="1" applyFont="1" applyAlignment="1" applyProtection="1">
      <alignment horizontal="right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4" fontId="21" fillId="0" borderId="0" xfId="0" applyFont="1" applyAlignment="1" applyProtection="1">
      <alignment horizontal="center" vertical="center"/>
      <protection/>
    </xf>
    <xf numFmtId="166" fontId="21" fillId="0" borderId="0" xfId="0" applyNumberFormat="1" applyFont="1" applyAlignment="1" applyProtection="1">
      <alignment horizontal="left" vertical="top"/>
      <protection/>
    </xf>
    <xf numFmtId="164" fontId="21" fillId="0" borderId="0" xfId="0" applyFont="1" applyAlignment="1" applyProtection="1">
      <alignment horizontal="left" vertical="center" wrapText="1"/>
      <protection/>
    </xf>
    <xf numFmtId="170" fontId="21" fillId="0" borderId="0" xfId="0" applyNumberFormat="1" applyFont="1" applyAlignment="1" applyProtection="1">
      <alignment horizontal="right" vertical="center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71" fontId="21" fillId="0" borderId="0" xfId="0" applyNumberFormat="1" applyFont="1" applyAlignment="1" applyProtection="1">
      <alignment horizontal="right" vertical="center"/>
      <protection/>
    </xf>
    <xf numFmtId="172" fontId="21" fillId="0" borderId="0" xfId="0" applyNumberFormat="1" applyFont="1" applyAlignment="1" applyProtection="1">
      <alignment horizontal="right" vertical="center"/>
      <protection/>
    </xf>
    <xf numFmtId="167" fontId="21" fillId="0" borderId="0" xfId="0" applyNumberFormat="1" applyFont="1" applyAlignment="1" applyProtection="1">
      <alignment horizontal="right" vertical="center"/>
      <protection/>
    </xf>
    <xf numFmtId="164" fontId="21" fillId="0" borderId="0" xfId="0" applyFont="1" applyAlignment="1" applyProtection="1">
      <alignment horizontal="left" vertical="center"/>
      <protection/>
    </xf>
    <xf numFmtId="164" fontId="0" fillId="0" borderId="0" xfId="0" applyFont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defaultGridColor="0" colorId="8" workbookViewId="0" topLeftCell="A37">
      <selection activeCell="O49" sqref="O49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4" t="s">
        <v>2</v>
      </c>
      <c r="F5" s="14"/>
      <c r="G5" s="14"/>
      <c r="H5" s="14"/>
      <c r="I5" s="14"/>
      <c r="J5" s="14"/>
      <c r="K5" s="13"/>
      <c r="L5" s="13"/>
      <c r="M5" s="13"/>
      <c r="N5" s="13"/>
      <c r="O5" s="13" t="s">
        <v>3</v>
      </c>
      <c r="P5" s="15" t="s">
        <v>4</v>
      </c>
      <c r="Q5" s="16"/>
      <c r="R5" s="17"/>
      <c r="S5" s="18"/>
    </row>
    <row r="6" spans="1:19" ht="17.25" customHeight="1" hidden="1">
      <c r="A6" s="12"/>
      <c r="B6" s="13" t="s">
        <v>5</v>
      </c>
      <c r="C6" s="13"/>
      <c r="D6" s="13"/>
      <c r="E6" s="19" t="s">
        <v>6</v>
      </c>
      <c r="F6" s="13"/>
      <c r="G6" s="13"/>
      <c r="H6" s="13"/>
      <c r="I6" s="13"/>
      <c r="J6" s="20"/>
      <c r="K6" s="13"/>
      <c r="L6" s="13"/>
      <c r="M6" s="13"/>
      <c r="N6" s="13"/>
      <c r="O6" s="13"/>
      <c r="P6" s="21"/>
      <c r="Q6" s="22"/>
      <c r="R6" s="20"/>
      <c r="S6" s="18"/>
    </row>
    <row r="7" spans="1:19" ht="24" customHeight="1">
      <c r="A7" s="12"/>
      <c r="B7" s="13" t="s">
        <v>7</v>
      </c>
      <c r="C7" s="13"/>
      <c r="D7" s="13"/>
      <c r="E7" s="23" t="s">
        <v>4</v>
      </c>
      <c r="F7" s="23"/>
      <c r="G7" s="23"/>
      <c r="H7" s="23"/>
      <c r="I7" s="23"/>
      <c r="J7" s="23"/>
      <c r="K7" s="13"/>
      <c r="L7" s="13"/>
      <c r="M7" s="13"/>
      <c r="N7" s="13"/>
      <c r="O7" s="13" t="s">
        <v>8</v>
      </c>
      <c r="P7" s="24"/>
      <c r="Q7" s="22"/>
      <c r="R7" s="20"/>
      <c r="S7" s="18"/>
    </row>
    <row r="8" spans="1:19" ht="17.25" customHeight="1" hidden="1">
      <c r="A8" s="12"/>
      <c r="B8" s="13" t="s">
        <v>9</v>
      </c>
      <c r="C8" s="13"/>
      <c r="D8" s="13"/>
      <c r="E8" s="25" t="s">
        <v>4</v>
      </c>
      <c r="F8" s="13"/>
      <c r="G8" s="13"/>
      <c r="H8" s="13"/>
      <c r="I8" s="13"/>
      <c r="J8" s="20"/>
      <c r="K8" s="13"/>
      <c r="L8" s="13"/>
      <c r="M8" s="13"/>
      <c r="N8" s="13"/>
      <c r="O8" s="13"/>
      <c r="P8" s="21"/>
      <c r="Q8" s="22"/>
      <c r="R8" s="20"/>
      <c r="S8" s="18"/>
    </row>
    <row r="9" spans="1:19" ht="24" customHeight="1">
      <c r="A9" s="12"/>
      <c r="B9" s="13" t="s">
        <v>10</v>
      </c>
      <c r="C9" s="13"/>
      <c r="D9" s="13"/>
      <c r="E9" s="26" t="s">
        <v>4</v>
      </c>
      <c r="F9" s="26"/>
      <c r="G9" s="26"/>
      <c r="H9" s="26"/>
      <c r="I9" s="26"/>
      <c r="J9" s="26"/>
      <c r="K9" s="13"/>
      <c r="L9" s="13"/>
      <c r="M9" s="13"/>
      <c r="N9" s="13"/>
      <c r="O9" s="13" t="s">
        <v>11</v>
      </c>
      <c r="P9" s="27" t="s">
        <v>12</v>
      </c>
      <c r="Q9" s="27"/>
      <c r="R9" s="27"/>
      <c r="S9" s="18"/>
    </row>
    <row r="10" spans="1:19" ht="17.25" customHeight="1" hidden="1">
      <c r="A10" s="12"/>
      <c r="B10" s="13" t="s">
        <v>13</v>
      </c>
      <c r="C10" s="13"/>
      <c r="D10" s="13"/>
      <c r="E10" s="28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2"/>
      <c r="Q10" s="22"/>
      <c r="R10" s="13"/>
      <c r="S10" s="18"/>
    </row>
    <row r="11" spans="1:19" ht="17.25" customHeight="1" hidden="1">
      <c r="A11" s="12"/>
      <c r="B11" s="13" t="s">
        <v>14</v>
      </c>
      <c r="C11" s="13"/>
      <c r="D11" s="13"/>
      <c r="E11" s="28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2"/>
      <c r="Q11" s="22"/>
      <c r="R11" s="13"/>
      <c r="S11" s="18"/>
    </row>
    <row r="12" spans="1:19" ht="17.25" customHeight="1" hidden="1">
      <c r="A12" s="12"/>
      <c r="B12" s="13" t="s">
        <v>15</v>
      </c>
      <c r="C12" s="13"/>
      <c r="D12" s="13"/>
      <c r="E12" s="28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"/>
      <c r="Q12" s="22"/>
      <c r="R12" s="13"/>
      <c r="S12" s="18"/>
    </row>
    <row r="13" spans="1:19" ht="17.25" customHeight="1" hidden="1">
      <c r="A13" s="12"/>
      <c r="B13" s="13"/>
      <c r="C13" s="13"/>
      <c r="D13" s="13"/>
      <c r="E13" s="28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2"/>
      <c r="Q13" s="22"/>
      <c r="R13" s="13"/>
      <c r="S13" s="18"/>
    </row>
    <row r="14" spans="1:19" ht="17.25" customHeight="1" hidden="1">
      <c r="A14" s="12"/>
      <c r="B14" s="13"/>
      <c r="C14" s="13"/>
      <c r="D14" s="13"/>
      <c r="E14" s="28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2"/>
      <c r="Q14" s="22"/>
      <c r="R14" s="13"/>
      <c r="S14" s="18"/>
    </row>
    <row r="15" spans="1:19" ht="17.25" customHeight="1" hidden="1">
      <c r="A15" s="12"/>
      <c r="B15" s="13"/>
      <c r="C15" s="13"/>
      <c r="D15" s="13"/>
      <c r="E15" s="28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2"/>
      <c r="Q15" s="22"/>
      <c r="R15" s="13"/>
      <c r="S15" s="18"/>
    </row>
    <row r="16" spans="1:19" ht="17.25" customHeight="1" hidden="1">
      <c r="A16" s="12"/>
      <c r="B16" s="13"/>
      <c r="C16" s="13"/>
      <c r="D16" s="13"/>
      <c r="E16" s="28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2"/>
      <c r="Q16" s="22"/>
      <c r="R16" s="13"/>
      <c r="S16" s="18"/>
    </row>
    <row r="17" spans="1:19" ht="17.25" customHeight="1" hidden="1">
      <c r="A17" s="12"/>
      <c r="B17" s="13"/>
      <c r="C17" s="13"/>
      <c r="D17" s="13"/>
      <c r="E17" s="28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2"/>
      <c r="Q17" s="22"/>
      <c r="R17" s="13"/>
      <c r="S17" s="18"/>
    </row>
    <row r="18" spans="1:19" ht="17.25" customHeight="1" hidden="1">
      <c r="A18" s="12"/>
      <c r="B18" s="13"/>
      <c r="C18" s="13"/>
      <c r="D18" s="13"/>
      <c r="E18" s="28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2"/>
      <c r="Q18" s="22"/>
      <c r="R18" s="13"/>
      <c r="S18" s="18"/>
    </row>
    <row r="19" spans="1:19" ht="17.25" customHeight="1" hidden="1">
      <c r="A19" s="12"/>
      <c r="B19" s="13"/>
      <c r="C19" s="13"/>
      <c r="D19" s="13"/>
      <c r="E19" s="28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2"/>
      <c r="Q19" s="22"/>
      <c r="R19" s="13"/>
      <c r="S19" s="18"/>
    </row>
    <row r="20" spans="1:19" ht="17.25" customHeight="1" hidden="1">
      <c r="A20" s="12"/>
      <c r="B20" s="13"/>
      <c r="C20" s="13"/>
      <c r="D20" s="13"/>
      <c r="E20" s="28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2"/>
      <c r="Q20" s="22"/>
      <c r="R20" s="13"/>
      <c r="S20" s="18"/>
    </row>
    <row r="21" spans="1:19" ht="17.25" customHeight="1" hidden="1">
      <c r="A21" s="12"/>
      <c r="B21" s="13"/>
      <c r="C21" s="13"/>
      <c r="D21" s="13"/>
      <c r="E21" s="28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2"/>
      <c r="Q21" s="22"/>
      <c r="R21" s="13"/>
      <c r="S21" s="18"/>
    </row>
    <row r="22" spans="1:19" ht="17.25" customHeight="1" hidden="1">
      <c r="A22" s="12"/>
      <c r="B22" s="13"/>
      <c r="C22" s="13"/>
      <c r="D22" s="13"/>
      <c r="E22" s="28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2"/>
      <c r="Q22" s="22"/>
      <c r="R22" s="13"/>
      <c r="S22" s="18"/>
    </row>
    <row r="23" spans="1:19" ht="17.25" customHeight="1" hidden="1">
      <c r="A23" s="12"/>
      <c r="B23" s="13"/>
      <c r="C23" s="13"/>
      <c r="D23" s="13"/>
      <c r="E23" s="28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2"/>
      <c r="Q23" s="22"/>
      <c r="R23" s="13"/>
      <c r="S23" s="18"/>
    </row>
    <row r="24" spans="1:19" ht="17.25" customHeight="1" hidden="1">
      <c r="A24" s="12"/>
      <c r="B24" s="13"/>
      <c r="C24" s="13"/>
      <c r="D24" s="13"/>
      <c r="E24" s="29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2"/>
      <c r="Q24" s="22"/>
      <c r="R24" s="13"/>
      <c r="S24" s="18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16</v>
      </c>
      <c r="P25" s="13" t="s">
        <v>17</v>
      </c>
      <c r="Q25" s="13"/>
      <c r="R25" s="13"/>
      <c r="S25" s="18"/>
    </row>
    <row r="26" spans="1:19" ht="17.25" customHeight="1">
      <c r="A26" s="12"/>
      <c r="B26" s="13" t="s">
        <v>18</v>
      </c>
      <c r="C26" s="13"/>
      <c r="D26" s="13"/>
      <c r="E26" s="15" t="s">
        <v>19</v>
      </c>
      <c r="F26" s="30"/>
      <c r="G26" s="30"/>
      <c r="H26" s="30"/>
      <c r="I26" s="30"/>
      <c r="J26" s="17"/>
      <c r="K26" s="13"/>
      <c r="L26" s="13"/>
      <c r="M26" s="13"/>
      <c r="N26" s="13"/>
      <c r="O26" s="31"/>
      <c r="P26" s="32"/>
      <c r="Q26" s="33"/>
      <c r="R26" s="34"/>
      <c r="S26" s="18"/>
    </row>
    <row r="27" spans="1:19" ht="17.25" customHeight="1">
      <c r="A27" s="12"/>
      <c r="B27" s="13" t="s">
        <v>20</v>
      </c>
      <c r="C27" s="13"/>
      <c r="D27" s="13"/>
      <c r="E27" s="24" t="s">
        <v>21</v>
      </c>
      <c r="F27" s="13"/>
      <c r="G27" s="13"/>
      <c r="H27" s="13"/>
      <c r="I27" s="13"/>
      <c r="J27" s="20"/>
      <c r="K27" s="13"/>
      <c r="L27" s="13"/>
      <c r="M27" s="13"/>
      <c r="N27" s="13"/>
      <c r="O27" s="31"/>
      <c r="P27" s="32"/>
      <c r="Q27" s="33"/>
      <c r="R27" s="34"/>
      <c r="S27" s="18"/>
    </row>
    <row r="28" spans="1:19" ht="17.25" customHeight="1">
      <c r="A28" s="12"/>
      <c r="B28" s="13" t="s">
        <v>22</v>
      </c>
      <c r="C28" s="13"/>
      <c r="D28" s="13"/>
      <c r="E28" s="24" t="s">
        <v>21</v>
      </c>
      <c r="F28" s="13"/>
      <c r="G28" s="13"/>
      <c r="H28" s="13"/>
      <c r="I28" s="13"/>
      <c r="J28" s="20"/>
      <c r="K28" s="13"/>
      <c r="L28" s="13"/>
      <c r="M28" s="13"/>
      <c r="N28" s="13"/>
      <c r="O28" s="31"/>
      <c r="P28" s="32"/>
      <c r="Q28" s="33"/>
      <c r="R28" s="34"/>
      <c r="S28" s="18"/>
    </row>
    <row r="29" spans="1:19" ht="17.25" customHeight="1">
      <c r="A29" s="12"/>
      <c r="B29" s="13"/>
      <c r="C29" s="13"/>
      <c r="D29" s="13"/>
      <c r="E29" s="35"/>
      <c r="F29" s="36"/>
      <c r="G29" s="36"/>
      <c r="H29" s="36"/>
      <c r="I29" s="36"/>
      <c r="J29" s="37"/>
      <c r="K29" s="13"/>
      <c r="L29" s="13"/>
      <c r="M29" s="13"/>
      <c r="N29" s="13"/>
      <c r="O29" s="22"/>
      <c r="P29" s="22"/>
      <c r="Q29" s="22"/>
      <c r="R29" s="13"/>
      <c r="S29" s="18"/>
    </row>
    <row r="30" spans="1:19" ht="17.25" customHeight="1">
      <c r="A30" s="12"/>
      <c r="B30" s="13"/>
      <c r="C30" s="13"/>
      <c r="D30" s="13"/>
      <c r="E30" s="38" t="s">
        <v>23</v>
      </c>
      <c r="F30" s="13"/>
      <c r="G30" s="13" t="s">
        <v>24</v>
      </c>
      <c r="H30" s="13"/>
      <c r="I30" s="13"/>
      <c r="J30" s="13"/>
      <c r="K30" s="13"/>
      <c r="L30" s="13"/>
      <c r="M30" s="13"/>
      <c r="N30" s="13"/>
      <c r="O30" s="38" t="s">
        <v>25</v>
      </c>
      <c r="P30" s="22"/>
      <c r="Q30" s="22"/>
      <c r="R30" s="39"/>
      <c r="S30" s="18"/>
    </row>
    <row r="31" spans="1:19" ht="17.25" customHeight="1">
      <c r="A31" s="12"/>
      <c r="B31" s="13"/>
      <c r="C31" s="13"/>
      <c r="D31" s="13"/>
      <c r="E31" s="31"/>
      <c r="F31" s="13"/>
      <c r="G31" s="32" t="s">
        <v>26</v>
      </c>
      <c r="H31" s="40"/>
      <c r="I31" s="41"/>
      <c r="J31" s="13"/>
      <c r="K31" s="13"/>
      <c r="L31" s="13"/>
      <c r="M31" s="13"/>
      <c r="N31" s="13"/>
      <c r="O31" s="42" t="s">
        <v>27</v>
      </c>
      <c r="P31" s="22"/>
      <c r="Q31" s="22"/>
      <c r="R31" s="43"/>
      <c r="S31" s="18"/>
    </row>
    <row r="32" spans="1:19" ht="8.2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  <row r="33" spans="1:19" ht="20.25" customHeight="1">
      <c r="A33" s="47"/>
      <c r="B33" s="48"/>
      <c r="C33" s="48"/>
      <c r="D33" s="48"/>
      <c r="E33" s="49" t="s">
        <v>28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0"/>
    </row>
    <row r="34" spans="1:19" ht="20.25" customHeight="1">
      <c r="A34" s="51" t="s">
        <v>29</v>
      </c>
      <c r="B34" s="52"/>
      <c r="C34" s="52"/>
      <c r="D34" s="53"/>
      <c r="E34" s="54" t="s">
        <v>30</v>
      </c>
      <c r="F34" s="53"/>
      <c r="G34" s="54" t="s">
        <v>31</v>
      </c>
      <c r="H34" s="52"/>
      <c r="I34" s="53"/>
      <c r="J34" s="54" t="s">
        <v>32</v>
      </c>
      <c r="K34" s="52"/>
      <c r="L34" s="54" t="s">
        <v>33</v>
      </c>
      <c r="M34" s="52"/>
      <c r="N34" s="52"/>
      <c r="O34" s="53"/>
      <c r="P34" s="54" t="s">
        <v>34</v>
      </c>
      <c r="Q34" s="52"/>
      <c r="R34" s="52"/>
      <c r="S34" s="55"/>
    </row>
    <row r="35" spans="1:19" ht="20.25" customHeight="1">
      <c r="A35" s="56"/>
      <c r="B35" s="57"/>
      <c r="C35" s="57"/>
      <c r="D35" s="58">
        <v>0</v>
      </c>
      <c r="E35" s="59">
        <f>IF(D35=0,0,R47/D35)</f>
        <v>0</v>
      </c>
      <c r="F35" s="60"/>
      <c r="G35" s="61"/>
      <c r="H35" s="57"/>
      <c r="I35" s="58">
        <v>0</v>
      </c>
      <c r="J35" s="59">
        <f>IF(I35=0,0,R47/I35)</f>
        <v>0</v>
      </c>
      <c r="K35" s="62"/>
      <c r="L35" s="61"/>
      <c r="M35" s="57"/>
      <c r="N35" s="57"/>
      <c r="O35" s="58">
        <v>0</v>
      </c>
      <c r="P35" s="61"/>
      <c r="Q35" s="57"/>
      <c r="R35" s="63">
        <f>IF(O35=0,0,R47/O35)</f>
        <v>0</v>
      </c>
      <c r="S35" s="64"/>
    </row>
    <row r="36" spans="1:19" ht="20.25" customHeight="1">
      <c r="A36" s="47"/>
      <c r="B36" s="48"/>
      <c r="C36" s="48"/>
      <c r="D36" s="48"/>
      <c r="E36" s="49" t="s">
        <v>35</v>
      </c>
      <c r="F36" s="48"/>
      <c r="G36" s="48"/>
      <c r="H36" s="48"/>
      <c r="I36" s="48"/>
      <c r="J36" s="65" t="s">
        <v>36</v>
      </c>
      <c r="K36" s="48"/>
      <c r="L36" s="48"/>
      <c r="M36" s="48"/>
      <c r="N36" s="48"/>
      <c r="O36" s="48"/>
      <c r="P36" s="48"/>
      <c r="Q36" s="48"/>
      <c r="R36" s="48"/>
      <c r="S36" s="50"/>
    </row>
    <row r="37" spans="1:19" ht="20.25" customHeight="1">
      <c r="A37" s="66" t="s">
        <v>37</v>
      </c>
      <c r="B37" s="67"/>
      <c r="C37" s="68" t="s">
        <v>38</v>
      </c>
      <c r="D37" s="69"/>
      <c r="E37" s="69"/>
      <c r="F37" s="70"/>
      <c r="G37" s="66" t="s">
        <v>39</v>
      </c>
      <c r="H37" s="71"/>
      <c r="I37" s="68" t="s">
        <v>40</v>
      </c>
      <c r="J37" s="69"/>
      <c r="K37" s="69"/>
      <c r="L37" s="66" t="s">
        <v>41</v>
      </c>
      <c r="M37" s="71"/>
      <c r="N37" s="68" t="s">
        <v>42</v>
      </c>
      <c r="O37" s="69"/>
      <c r="P37" s="69"/>
      <c r="Q37" s="69"/>
      <c r="R37" s="69"/>
      <c r="S37" s="70"/>
    </row>
    <row r="38" spans="1:19" ht="20.25" customHeight="1">
      <c r="A38" s="72">
        <v>1</v>
      </c>
      <c r="B38" s="73" t="s">
        <v>43</v>
      </c>
      <c r="C38" s="17"/>
      <c r="D38" s="74" t="s">
        <v>44</v>
      </c>
      <c r="E38" s="75"/>
      <c r="F38" s="76"/>
      <c r="G38" s="72">
        <v>8</v>
      </c>
      <c r="H38" s="77" t="s">
        <v>45</v>
      </c>
      <c r="I38" s="34"/>
      <c r="J38" s="78">
        <v>0</v>
      </c>
      <c r="K38" s="79"/>
      <c r="L38" s="72">
        <v>13</v>
      </c>
      <c r="M38" s="32" t="s">
        <v>46</v>
      </c>
      <c r="N38" s="40"/>
      <c r="O38" s="40"/>
      <c r="P38" s="80">
        <f>M49</f>
        <v>21</v>
      </c>
      <c r="Q38" s="81" t="s">
        <v>47</v>
      </c>
      <c r="R38" s="75">
        <v>0</v>
      </c>
      <c r="S38" s="76"/>
    </row>
    <row r="39" spans="1:19" ht="20.25" customHeight="1">
      <c r="A39" s="72">
        <v>2</v>
      </c>
      <c r="B39" s="82"/>
      <c r="C39" s="37"/>
      <c r="D39" s="74" t="s">
        <v>48</v>
      </c>
      <c r="E39" s="75"/>
      <c r="F39" s="76"/>
      <c r="G39" s="72">
        <v>9</v>
      </c>
      <c r="H39" s="13" t="s">
        <v>49</v>
      </c>
      <c r="I39" s="74"/>
      <c r="J39" s="78">
        <v>0</v>
      </c>
      <c r="K39" s="79"/>
      <c r="L39" s="72">
        <v>14</v>
      </c>
      <c r="M39" s="32" t="s">
        <v>50</v>
      </c>
      <c r="N39" s="40"/>
      <c r="O39" s="40"/>
      <c r="P39" s="80">
        <f>M49</f>
        <v>21</v>
      </c>
      <c r="Q39" s="81" t="s">
        <v>47</v>
      </c>
      <c r="R39" s="75">
        <v>0</v>
      </c>
      <c r="S39" s="76"/>
    </row>
    <row r="40" spans="1:19" ht="20.25" customHeight="1">
      <c r="A40" s="72">
        <v>3</v>
      </c>
      <c r="B40" s="73" t="s">
        <v>51</v>
      </c>
      <c r="C40" s="17"/>
      <c r="D40" s="74" t="s">
        <v>44</v>
      </c>
      <c r="E40" s="75"/>
      <c r="F40" s="76"/>
      <c r="G40" s="72">
        <v>10</v>
      </c>
      <c r="H40" s="77" t="s">
        <v>52</v>
      </c>
      <c r="I40" s="34"/>
      <c r="J40" s="78">
        <v>0</v>
      </c>
      <c r="K40" s="79"/>
      <c r="L40" s="72">
        <v>15</v>
      </c>
      <c r="M40" s="32" t="s">
        <v>53</v>
      </c>
      <c r="N40" s="40"/>
      <c r="O40" s="40"/>
      <c r="P40" s="80">
        <f>M49</f>
        <v>21</v>
      </c>
      <c r="Q40" s="81" t="s">
        <v>47</v>
      </c>
      <c r="R40" s="75">
        <v>0</v>
      </c>
      <c r="S40" s="76"/>
    </row>
    <row r="41" spans="1:19" ht="20.25" customHeight="1">
      <c r="A41" s="72">
        <v>4</v>
      </c>
      <c r="B41" s="82"/>
      <c r="C41" s="37"/>
      <c r="D41" s="74" t="s">
        <v>48</v>
      </c>
      <c r="E41" s="75"/>
      <c r="F41" s="76"/>
      <c r="G41" s="72">
        <v>11</v>
      </c>
      <c r="H41" s="77"/>
      <c r="I41" s="34"/>
      <c r="J41" s="78">
        <v>0</v>
      </c>
      <c r="K41" s="79"/>
      <c r="L41" s="72">
        <v>16</v>
      </c>
      <c r="M41" s="32" t="s">
        <v>54</v>
      </c>
      <c r="N41" s="40"/>
      <c r="O41" s="40"/>
      <c r="P41" s="80">
        <f>M49</f>
        <v>21</v>
      </c>
      <c r="Q41" s="81" t="s">
        <v>47</v>
      </c>
      <c r="R41" s="75"/>
      <c r="S41" s="76"/>
    </row>
    <row r="42" spans="1:19" ht="20.25" customHeight="1">
      <c r="A42" s="72">
        <v>5</v>
      </c>
      <c r="B42" s="73" t="s">
        <v>55</v>
      </c>
      <c r="C42" s="17"/>
      <c r="D42" s="74" t="s">
        <v>44</v>
      </c>
      <c r="E42" s="75"/>
      <c r="F42" s="76"/>
      <c r="G42" s="83"/>
      <c r="H42" s="40"/>
      <c r="I42" s="34"/>
      <c r="J42" s="84"/>
      <c r="K42" s="79"/>
      <c r="L42" s="72">
        <v>17</v>
      </c>
      <c r="M42" s="32" t="s">
        <v>56</v>
      </c>
      <c r="N42" s="40"/>
      <c r="O42" s="40"/>
      <c r="P42" s="80">
        <f>M49</f>
        <v>21</v>
      </c>
      <c r="Q42" s="81" t="s">
        <v>47</v>
      </c>
      <c r="R42" s="75"/>
      <c r="S42" s="76"/>
    </row>
    <row r="43" spans="1:19" ht="20.25" customHeight="1">
      <c r="A43" s="72">
        <v>6</v>
      </c>
      <c r="B43" s="82"/>
      <c r="C43" s="37"/>
      <c r="D43" s="74" t="s">
        <v>48</v>
      </c>
      <c r="E43" s="75">
        <v>0</v>
      </c>
      <c r="F43" s="76"/>
      <c r="G43" s="83"/>
      <c r="H43" s="40"/>
      <c r="I43" s="34"/>
      <c r="J43" s="84"/>
      <c r="K43" s="79"/>
      <c r="L43" s="72">
        <v>18</v>
      </c>
      <c r="M43" s="77" t="s">
        <v>57</v>
      </c>
      <c r="N43" s="40"/>
      <c r="O43" s="40"/>
      <c r="P43" s="40"/>
      <c r="Q43" s="34"/>
      <c r="R43" s="75">
        <v>0</v>
      </c>
      <c r="S43" s="76"/>
    </row>
    <row r="44" spans="1:19" ht="20.25" customHeight="1">
      <c r="A44" s="72">
        <v>7</v>
      </c>
      <c r="B44" s="85" t="s">
        <v>58</v>
      </c>
      <c r="C44" s="40"/>
      <c r="D44" s="34"/>
      <c r="E44" s="86">
        <f>SUM(E38:E43)</f>
        <v>0</v>
      </c>
      <c r="F44" s="50"/>
      <c r="G44" s="72">
        <v>12</v>
      </c>
      <c r="H44" s="85" t="s">
        <v>59</v>
      </c>
      <c r="I44" s="34"/>
      <c r="J44" s="87">
        <f>SUM(J38:J41)</f>
        <v>0</v>
      </c>
      <c r="K44" s="88"/>
      <c r="L44" s="72">
        <v>19</v>
      </c>
      <c r="M44" s="73" t="s">
        <v>60</v>
      </c>
      <c r="N44" s="30"/>
      <c r="O44" s="30"/>
      <c r="P44" s="30"/>
      <c r="Q44" s="89"/>
      <c r="R44" s="86">
        <f>SUM(R38:R43)</f>
        <v>0</v>
      </c>
      <c r="S44" s="50"/>
    </row>
    <row r="45" spans="1:19" ht="20.25" customHeight="1">
      <c r="A45" s="90">
        <v>20</v>
      </c>
      <c r="B45" s="91" t="s">
        <v>61</v>
      </c>
      <c r="C45" s="92"/>
      <c r="D45" s="93"/>
      <c r="E45" s="94"/>
      <c r="F45" s="46"/>
      <c r="G45" s="90">
        <v>21</v>
      </c>
      <c r="H45" s="91" t="s">
        <v>62</v>
      </c>
      <c r="I45" s="93"/>
      <c r="J45" s="95">
        <v>0</v>
      </c>
      <c r="K45" s="96">
        <f>M49</f>
        <v>21</v>
      </c>
      <c r="L45" s="90">
        <v>22</v>
      </c>
      <c r="M45" s="91" t="s">
        <v>63</v>
      </c>
      <c r="N45" s="92"/>
      <c r="O45" s="92"/>
      <c r="P45" s="92"/>
      <c r="Q45" s="93"/>
      <c r="R45" s="94">
        <v>0</v>
      </c>
      <c r="S45" s="46"/>
    </row>
    <row r="46" spans="1:19" ht="20.25" customHeight="1">
      <c r="A46" s="97" t="s">
        <v>20</v>
      </c>
      <c r="B46" s="10"/>
      <c r="C46" s="10"/>
      <c r="D46" s="10"/>
      <c r="E46" s="10"/>
      <c r="F46" s="98"/>
      <c r="G46" s="99"/>
      <c r="H46" s="10"/>
      <c r="I46" s="10"/>
      <c r="J46" s="10"/>
      <c r="K46" s="10"/>
      <c r="L46" s="66" t="s">
        <v>64</v>
      </c>
      <c r="M46" s="53"/>
      <c r="N46" s="68" t="s">
        <v>65</v>
      </c>
      <c r="O46" s="52"/>
      <c r="P46" s="52"/>
      <c r="Q46" s="52"/>
      <c r="R46" s="52"/>
      <c r="S46" s="55"/>
    </row>
    <row r="47" spans="1:19" ht="20.25" customHeight="1">
      <c r="A47" s="12"/>
      <c r="B47" s="13"/>
      <c r="C47" s="13"/>
      <c r="D47" s="13"/>
      <c r="E47" s="13"/>
      <c r="F47" s="20"/>
      <c r="G47" s="100"/>
      <c r="H47" s="13"/>
      <c r="I47" s="13"/>
      <c r="J47" s="13"/>
      <c r="K47" s="13"/>
      <c r="L47" s="72">
        <v>23</v>
      </c>
      <c r="M47" s="77" t="s">
        <v>66</v>
      </c>
      <c r="N47" s="40"/>
      <c r="O47" s="40"/>
      <c r="P47" s="40"/>
      <c r="Q47" s="76"/>
      <c r="R47" s="86">
        <f>ROUND(E44+J44+R44+E45+J45+R45,2)</f>
        <v>0</v>
      </c>
      <c r="S47" s="101">
        <f>E44+J44+R44+E45+J45+R45</f>
        <v>0</v>
      </c>
    </row>
    <row r="48" spans="1:19" ht="20.25" customHeight="1">
      <c r="A48" s="102" t="s">
        <v>67</v>
      </c>
      <c r="B48" s="36"/>
      <c r="C48" s="36"/>
      <c r="D48" s="36"/>
      <c r="E48" s="36"/>
      <c r="F48" s="37"/>
      <c r="G48" s="103" t="s">
        <v>68</v>
      </c>
      <c r="H48" s="36"/>
      <c r="I48" s="36"/>
      <c r="J48" s="36"/>
      <c r="K48" s="36"/>
      <c r="L48" s="72">
        <v>24</v>
      </c>
      <c r="M48" s="104">
        <v>15</v>
      </c>
      <c r="N48" s="37" t="s">
        <v>47</v>
      </c>
      <c r="O48" s="105"/>
      <c r="P48" s="40" t="s">
        <v>69</v>
      </c>
      <c r="Q48" s="34"/>
      <c r="R48" s="106">
        <f>ROUND(O48*M48/100,2)</f>
        <v>0</v>
      </c>
      <c r="S48" s="107">
        <f>O48*M48/100</f>
        <v>0</v>
      </c>
    </row>
    <row r="49" spans="1:19" ht="20.25" customHeight="1">
      <c r="A49" s="108" t="s">
        <v>18</v>
      </c>
      <c r="B49" s="30"/>
      <c r="C49" s="30"/>
      <c r="D49" s="30"/>
      <c r="E49" s="30"/>
      <c r="F49" s="17"/>
      <c r="G49" s="109"/>
      <c r="H49" s="30"/>
      <c r="I49" s="30"/>
      <c r="J49" s="30"/>
      <c r="K49" s="30"/>
      <c r="L49" s="72">
        <v>25</v>
      </c>
      <c r="M49" s="110">
        <v>21</v>
      </c>
      <c r="N49" s="34" t="s">
        <v>47</v>
      </c>
      <c r="O49" s="105"/>
      <c r="P49" s="40" t="s">
        <v>69</v>
      </c>
      <c r="Q49" s="34"/>
      <c r="R49" s="75">
        <f>ROUND(O49*M49/100,2)</f>
        <v>0</v>
      </c>
      <c r="S49" s="111">
        <f>O49*M49/100</f>
        <v>0</v>
      </c>
    </row>
    <row r="50" spans="1:19" ht="20.25" customHeight="1">
      <c r="A50" s="12"/>
      <c r="B50" s="13"/>
      <c r="C50" s="13"/>
      <c r="D50" s="13"/>
      <c r="E50" s="13"/>
      <c r="F50" s="20"/>
      <c r="G50" s="100"/>
      <c r="H50" s="13"/>
      <c r="I50" s="13"/>
      <c r="J50" s="13"/>
      <c r="K50" s="13"/>
      <c r="L50" s="90">
        <v>26</v>
      </c>
      <c r="M50" s="112" t="s">
        <v>70</v>
      </c>
      <c r="N50" s="92"/>
      <c r="O50" s="92"/>
      <c r="P50" s="92"/>
      <c r="Q50" s="113"/>
      <c r="R50" s="114">
        <f>R47+R48+R49</f>
        <v>0</v>
      </c>
      <c r="S50" s="115"/>
    </row>
    <row r="51" spans="1:19" ht="20.25" customHeight="1">
      <c r="A51" s="102" t="s">
        <v>67</v>
      </c>
      <c r="B51" s="36"/>
      <c r="C51" s="36"/>
      <c r="D51" s="36"/>
      <c r="E51" s="36"/>
      <c r="F51" s="37"/>
      <c r="G51" s="103" t="s">
        <v>68</v>
      </c>
      <c r="H51" s="36"/>
      <c r="I51" s="36"/>
      <c r="J51" s="36"/>
      <c r="K51" s="36"/>
      <c r="L51" s="66" t="s">
        <v>71</v>
      </c>
      <c r="M51" s="53"/>
      <c r="N51" s="68" t="s">
        <v>72</v>
      </c>
      <c r="O51" s="52"/>
      <c r="P51" s="52"/>
      <c r="Q51" s="52"/>
      <c r="R51" s="116"/>
      <c r="S51" s="55"/>
    </row>
    <row r="52" spans="1:19" ht="20.25" customHeight="1">
      <c r="A52" s="108" t="s">
        <v>22</v>
      </c>
      <c r="B52" s="30"/>
      <c r="C52" s="30"/>
      <c r="D52" s="30"/>
      <c r="E52" s="30"/>
      <c r="F52" s="17"/>
      <c r="G52" s="109"/>
      <c r="H52" s="30"/>
      <c r="I52" s="30"/>
      <c r="J52" s="30"/>
      <c r="K52" s="30"/>
      <c r="L52" s="72">
        <v>27</v>
      </c>
      <c r="M52" s="77" t="s">
        <v>73</v>
      </c>
      <c r="N52" s="40"/>
      <c r="O52" s="40"/>
      <c r="P52" s="40"/>
      <c r="Q52" s="34"/>
      <c r="R52" s="75">
        <v>0</v>
      </c>
      <c r="S52" s="76"/>
    </row>
    <row r="53" spans="1:19" ht="20.25" customHeight="1">
      <c r="A53" s="12"/>
      <c r="B53" s="13"/>
      <c r="C53" s="13"/>
      <c r="D53" s="13"/>
      <c r="E53" s="13"/>
      <c r="F53" s="20"/>
      <c r="G53" s="100"/>
      <c r="H53" s="13"/>
      <c r="I53" s="13"/>
      <c r="J53" s="13"/>
      <c r="K53" s="13"/>
      <c r="L53" s="72">
        <v>28</v>
      </c>
      <c r="M53" s="77" t="s">
        <v>74</v>
      </c>
      <c r="N53" s="40"/>
      <c r="O53" s="40"/>
      <c r="P53" s="40"/>
      <c r="Q53" s="34"/>
      <c r="R53" s="75">
        <v>0</v>
      </c>
      <c r="S53" s="76"/>
    </row>
    <row r="54" spans="1:19" ht="20.25" customHeight="1">
      <c r="A54" s="117" t="s">
        <v>67</v>
      </c>
      <c r="B54" s="45"/>
      <c r="C54" s="45"/>
      <c r="D54" s="45"/>
      <c r="E54" s="45"/>
      <c r="F54" s="118"/>
      <c r="G54" s="119" t="s">
        <v>68</v>
      </c>
      <c r="H54" s="45"/>
      <c r="I54" s="45"/>
      <c r="J54" s="45"/>
      <c r="K54" s="45"/>
      <c r="L54" s="90">
        <v>29</v>
      </c>
      <c r="M54" s="91" t="s">
        <v>75</v>
      </c>
      <c r="N54" s="92"/>
      <c r="O54" s="92"/>
      <c r="P54" s="92"/>
      <c r="Q54" s="93"/>
      <c r="R54" s="59">
        <v>0</v>
      </c>
      <c r="S54" s="120"/>
    </row>
  </sheetData>
  <sheetProtection selectLockedCells="1" selectUnlockedCells="1"/>
  <mergeCells count="4">
    <mergeCell ref="E5:J5"/>
    <mergeCell ref="E7:J7"/>
    <mergeCell ref="E9:J9"/>
    <mergeCell ref="P9:R9"/>
  </mergeCells>
  <printOptions/>
  <pageMargins left="0.5902777777777778" right="0.5902777777777778" top="0.9055555555555556" bottom="0.9055555555555556" header="0.5118055555555555" footer="0.5118055555555555"/>
  <pageSetup horizontalDpi="300" verticalDpi="300"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defaultGridColor="0" colorId="8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21" t="s">
        <v>76</v>
      </c>
      <c r="B1" s="122"/>
      <c r="C1" s="122"/>
      <c r="D1" s="122"/>
      <c r="E1" s="122"/>
    </row>
    <row r="2" spans="1:5" ht="12" customHeight="1">
      <c r="A2" s="123" t="s">
        <v>77</v>
      </c>
      <c r="B2" s="124">
        <f>'Krycí list'!E5</f>
        <v>0</v>
      </c>
      <c r="C2" s="125"/>
      <c r="D2" s="125"/>
      <c r="E2" s="125"/>
    </row>
    <row r="3" spans="1:5" ht="12" customHeight="1">
      <c r="A3" s="123" t="s">
        <v>78</v>
      </c>
      <c r="B3" s="124">
        <f>'Krycí list'!E7</f>
        <v>0</v>
      </c>
      <c r="C3" s="126"/>
      <c r="D3" s="124"/>
      <c r="E3" s="127"/>
    </row>
    <row r="4" spans="1:5" ht="12" customHeight="1">
      <c r="A4" s="123" t="s">
        <v>79</v>
      </c>
      <c r="B4" s="124">
        <f>'Krycí list'!E9</f>
        <v>0</v>
      </c>
      <c r="C4" s="126"/>
      <c r="D4" s="124"/>
      <c r="E4" s="127"/>
    </row>
    <row r="5" spans="1:5" ht="12" customHeight="1">
      <c r="A5" s="124" t="s">
        <v>80</v>
      </c>
      <c r="B5" s="124">
        <f>'Krycí list'!P5</f>
        <v>0</v>
      </c>
      <c r="C5" s="126"/>
      <c r="D5" s="124"/>
      <c r="E5" s="127"/>
    </row>
    <row r="6" spans="1:5" ht="6" customHeight="1">
      <c r="A6" s="124"/>
      <c r="B6" s="124"/>
      <c r="C6" s="126"/>
      <c r="D6" s="124"/>
      <c r="E6" s="127"/>
    </row>
    <row r="7" spans="1:5" ht="12" customHeight="1">
      <c r="A7" s="124" t="s">
        <v>81</v>
      </c>
      <c r="B7" s="124">
        <f>'Krycí list'!E26</f>
        <v>0</v>
      </c>
      <c r="C7" s="126"/>
      <c r="D7" s="124"/>
      <c r="E7" s="127"/>
    </row>
    <row r="8" spans="1:5" ht="12" customHeight="1">
      <c r="A8" s="124" t="s">
        <v>82</v>
      </c>
      <c r="B8" s="124">
        <f>'Krycí list'!E28</f>
        <v>0</v>
      </c>
      <c r="C8" s="126"/>
      <c r="D8" s="124"/>
      <c r="E8" s="127"/>
    </row>
    <row r="9" spans="1:5" ht="12" customHeight="1">
      <c r="A9" s="124" t="s">
        <v>83</v>
      </c>
      <c r="B9" s="124" t="s">
        <v>27</v>
      </c>
      <c r="C9" s="126"/>
      <c r="D9" s="124"/>
      <c r="E9" s="127"/>
    </row>
    <row r="10" spans="1:5" ht="6" customHeight="1">
      <c r="A10" s="122"/>
      <c r="B10" s="122"/>
      <c r="C10" s="122"/>
      <c r="D10" s="122"/>
      <c r="E10" s="122"/>
    </row>
    <row r="11" spans="1:5" ht="12" customHeight="1">
      <c r="A11" s="128" t="s">
        <v>84</v>
      </c>
      <c r="B11" s="129" t="s">
        <v>85</v>
      </c>
      <c r="C11" s="130" t="s">
        <v>86</v>
      </c>
      <c r="D11" s="131" t="s">
        <v>87</v>
      </c>
      <c r="E11" s="130" t="s">
        <v>88</v>
      </c>
    </row>
    <row r="12" spans="1:5" ht="12" customHeight="1">
      <c r="A12" s="132">
        <v>1</v>
      </c>
      <c r="B12" s="133">
        <v>2</v>
      </c>
      <c r="C12" s="134">
        <v>3</v>
      </c>
      <c r="D12" s="135">
        <v>4</v>
      </c>
      <c r="E12" s="134">
        <v>5</v>
      </c>
    </row>
    <row r="13" spans="1:5" ht="3.75" customHeight="1">
      <c r="A13" s="136"/>
      <c r="B13" s="137"/>
      <c r="C13" s="137"/>
      <c r="D13" s="137"/>
      <c r="E13" s="138"/>
    </row>
    <row r="14" spans="1:5" s="143" customFormat="1" ht="12.75" customHeight="1">
      <c r="A14" s="139">
        <f>Rozpocet!D14</f>
        <v>0</v>
      </c>
      <c r="B14" s="140">
        <f>Rozpocet!E14</f>
        <v>0</v>
      </c>
      <c r="C14" s="141">
        <f>Rozpocet!I14</f>
        <v>0</v>
      </c>
      <c r="D14" s="142">
        <f>Rozpocet!K14</f>
        <v>7.955784</v>
      </c>
      <c r="E14" s="142">
        <f>Rozpocet!M14</f>
        <v>3.7830000000000004</v>
      </c>
    </row>
    <row r="15" spans="1:5" s="143" customFormat="1" ht="12.75" customHeight="1">
      <c r="A15" s="144">
        <f>Rozpocet!D15</f>
        <v>0</v>
      </c>
      <c r="B15" s="145">
        <f>Rozpocet!E15</f>
        <v>0</v>
      </c>
      <c r="C15" s="146">
        <f>Rozpocet!I15</f>
        <v>0</v>
      </c>
      <c r="D15" s="147">
        <f>Rozpocet!K15</f>
        <v>3.3234120000000003</v>
      </c>
      <c r="E15" s="147">
        <f>Rozpocet!M15</f>
        <v>0</v>
      </c>
    </row>
    <row r="16" spans="1:5" s="143" customFormat="1" ht="12.75" customHeight="1">
      <c r="A16" s="144">
        <f>Rozpocet!D18</f>
        <v>0</v>
      </c>
      <c r="B16" s="145">
        <f>Rozpocet!E18</f>
        <v>0</v>
      </c>
      <c r="C16" s="146">
        <f>Rozpocet!I18</f>
        <v>0</v>
      </c>
      <c r="D16" s="147">
        <f>Rozpocet!K18</f>
        <v>4.623172</v>
      </c>
      <c r="E16" s="147">
        <f>Rozpocet!M18</f>
        <v>0</v>
      </c>
    </row>
    <row r="17" spans="1:5" s="143" customFormat="1" ht="12.75" customHeight="1">
      <c r="A17" s="144">
        <f>Rozpocet!D32</f>
        <v>0</v>
      </c>
      <c r="B17" s="145">
        <f>Rozpocet!E32</f>
        <v>0</v>
      </c>
      <c r="C17" s="146">
        <f>Rozpocet!I32</f>
        <v>0</v>
      </c>
      <c r="D17" s="147">
        <f>Rozpocet!K32</f>
        <v>0.0092</v>
      </c>
      <c r="E17" s="147">
        <f>Rozpocet!M32</f>
        <v>3.7830000000000004</v>
      </c>
    </row>
    <row r="18" spans="1:5" s="143" customFormat="1" ht="12.75" customHeight="1">
      <c r="A18" s="148">
        <f>Rozpocet!D44</f>
        <v>0</v>
      </c>
      <c r="B18" s="149">
        <f>Rozpocet!E44</f>
        <v>0</v>
      </c>
      <c r="C18" s="150">
        <f>Rozpocet!I44</f>
        <v>0</v>
      </c>
      <c r="D18" s="151">
        <f>Rozpocet!K44</f>
        <v>0</v>
      </c>
      <c r="E18" s="151">
        <f>Rozpocet!M44</f>
        <v>0</v>
      </c>
    </row>
    <row r="19" spans="1:5" s="143" customFormat="1" ht="12.75" customHeight="1">
      <c r="A19" s="139">
        <f>Rozpocet!D46</f>
        <v>0</v>
      </c>
      <c r="B19" s="140">
        <f>Rozpocet!E46</f>
        <v>0</v>
      </c>
      <c r="C19" s="141">
        <f>Rozpocet!I46</f>
        <v>0</v>
      </c>
      <c r="D19" s="142">
        <f>Rozpocet!K46</f>
        <v>5.675910600000001</v>
      </c>
      <c r="E19" s="142">
        <f>Rozpocet!M46</f>
        <v>3.77144</v>
      </c>
    </row>
    <row r="20" spans="1:5" s="143" customFormat="1" ht="12.75" customHeight="1">
      <c r="A20" s="144">
        <f>Rozpocet!D47</f>
        <v>0</v>
      </c>
      <c r="B20" s="145">
        <f>Rozpocet!E47</f>
        <v>0</v>
      </c>
      <c r="C20" s="146">
        <f>Rozpocet!I47</f>
        <v>0</v>
      </c>
      <c r="D20" s="147">
        <f>Rozpocet!K47</f>
        <v>0.037634</v>
      </c>
      <c r="E20" s="147">
        <f>Rozpocet!M47</f>
        <v>2.284065</v>
      </c>
    </row>
    <row r="21" spans="1:5" s="143" customFormat="1" ht="12.75" customHeight="1">
      <c r="A21" s="144">
        <f>Rozpocet!D58</f>
        <v>0</v>
      </c>
      <c r="B21" s="145">
        <f>Rozpocet!E58</f>
        <v>0</v>
      </c>
      <c r="C21" s="146">
        <f>Rozpocet!I58</f>
        <v>0</v>
      </c>
      <c r="D21" s="147">
        <f>Rozpocet!K58</f>
        <v>0.05006</v>
      </c>
      <c r="E21" s="147">
        <f>Rozpocet!M58</f>
        <v>0</v>
      </c>
    </row>
    <row r="22" spans="1:5" s="143" customFormat="1" ht="12.75" customHeight="1">
      <c r="A22" s="144">
        <f>Rozpocet!D64</f>
        <v>0</v>
      </c>
      <c r="B22" s="145">
        <f>Rozpocet!E64</f>
        <v>0</v>
      </c>
      <c r="C22" s="146">
        <f>Rozpocet!I64</f>
        <v>0</v>
      </c>
      <c r="D22" s="147">
        <f>Rozpocet!K64</f>
        <v>0.39899000000000007</v>
      </c>
      <c r="E22" s="147">
        <f>Rozpocet!M64</f>
        <v>0.4555</v>
      </c>
    </row>
    <row r="23" spans="1:5" s="143" customFormat="1" ht="12.75" customHeight="1">
      <c r="A23" s="144">
        <f>Rozpocet!D89</f>
        <v>0</v>
      </c>
      <c r="B23" s="145">
        <f>Rozpocet!E89</f>
        <v>0</v>
      </c>
      <c r="C23" s="146">
        <f>Rozpocet!I89</f>
        <v>0</v>
      </c>
      <c r="D23" s="147">
        <f>Rozpocet!K89</f>
        <v>0.00426</v>
      </c>
      <c r="E23" s="147">
        <f>Rozpocet!M89</f>
        <v>0</v>
      </c>
    </row>
    <row r="24" spans="1:5" s="143" customFormat="1" ht="12.75" customHeight="1">
      <c r="A24" s="144">
        <f>Rozpocet!D92</f>
        <v>0</v>
      </c>
      <c r="B24" s="145">
        <f>Rozpocet!E92</f>
        <v>0</v>
      </c>
      <c r="C24" s="146">
        <f>Rozpocet!I92</f>
        <v>0</v>
      </c>
      <c r="D24" s="147">
        <f>Rozpocet!K92</f>
        <v>0</v>
      </c>
      <c r="E24" s="147">
        <f>Rozpocet!M92</f>
        <v>0</v>
      </c>
    </row>
    <row r="25" spans="1:5" s="143" customFormat="1" ht="12.75" customHeight="1">
      <c r="A25" s="144">
        <f>Rozpocet!D94</f>
        <v>0</v>
      </c>
      <c r="B25" s="145">
        <f>Rozpocet!E94</f>
        <v>0</v>
      </c>
      <c r="C25" s="146">
        <f>Rozpocet!I94</f>
        <v>0</v>
      </c>
      <c r="D25" s="147">
        <f>Rozpocet!K94</f>
        <v>0.0868</v>
      </c>
      <c r="E25" s="147">
        <f>Rozpocet!M94</f>
        <v>0.036995</v>
      </c>
    </row>
    <row r="26" spans="1:5" s="143" customFormat="1" ht="12.75" customHeight="1">
      <c r="A26" s="144">
        <f>Rozpocet!D99</f>
        <v>0</v>
      </c>
      <c r="B26" s="145">
        <f>Rozpocet!E99</f>
        <v>0</v>
      </c>
      <c r="C26" s="146">
        <f>Rozpocet!I99</f>
        <v>0</v>
      </c>
      <c r="D26" s="147">
        <f>Rozpocet!K99</f>
        <v>0.58938</v>
      </c>
      <c r="E26" s="147">
        <f>Rozpocet!M99</f>
        <v>0</v>
      </c>
    </row>
    <row r="27" spans="1:5" s="143" customFormat="1" ht="12.75" customHeight="1">
      <c r="A27" s="144">
        <f>Rozpocet!D104</f>
        <v>0</v>
      </c>
      <c r="B27" s="145">
        <f>Rozpocet!E104</f>
        <v>0</v>
      </c>
      <c r="C27" s="146">
        <f>Rozpocet!I104</f>
        <v>0</v>
      </c>
      <c r="D27" s="147">
        <f>Rozpocet!K104</f>
        <v>0.26293999999999995</v>
      </c>
      <c r="E27" s="147">
        <f>Rozpocet!M104</f>
        <v>0.5352</v>
      </c>
    </row>
    <row r="28" spans="1:5" s="143" customFormat="1" ht="12.75" customHeight="1">
      <c r="A28" s="144">
        <f>Rozpocet!D123</f>
        <v>0</v>
      </c>
      <c r="B28" s="145">
        <f>Rozpocet!E123</f>
        <v>0</v>
      </c>
      <c r="C28" s="146">
        <f>Rozpocet!I123</f>
        <v>0</v>
      </c>
      <c r="D28" s="147">
        <f>Rozpocet!K123</f>
        <v>1.3709799999999999</v>
      </c>
      <c r="E28" s="147">
        <f>Rozpocet!M123</f>
        <v>0.45968000000000003</v>
      </c>
    </row>
    <row r="29" spans="1:5" s="143" customFormat="1" ht="12.75" customHeight="1">
      <c r="A29" s="144">
        <f>Rozpocet!D131</f>
        <v>0</v>
      </c>
      <c r="B29" s="145">
        <f>Rozpocet!E131</f>
        <v>0</v>
      </c>
      <c r="C29" s="146">
        <f>Rozpocet!I131</f>
        <v>0</v>
      </c>
      <c r="D29" s="147">
        <f>Rozpocet!K131</f>
        <v>2.803384</v>
      </c>
      <c r="E29" s="147">
        <f>Rozpocet!M131</f>
        <v>0</v>
      </c>
    </row>
    <row r="30" spans="1:5" s="143" customFormat="1" ht="12.75" customHeight="1">
      <c r="A30" s="144">
        <f>Rozpocet!D137</f>
        <v>0</v>
      </c>
      <c r="B30" s="145">
        <f>Rozpocet!E137</f>
        <v>0</v>
      </c>
      <c r="C30" s="146">
        <f>Rozpocet!I137</f>
        <v>0</v>
      </c>
      <c r="D30" s="147">
        <f>Rozpocet!K137</f>
        <v>0.030402600000000002</v>
      </c>
      <c r="E30" s="147">
        <f>Rozpocet!M137</f>
        <v>0</v>
      </c>
    </row>
    <row r="31" spans="1:5" s="143" customFormat="1" ht="12.75" customHeight="1">
      <c r="A31" s="144">
        <f>Rozpocet!D145</f>
        <v>0</v>
      </c>
      <c r="B31" s="145">
        <f>Rozpocet!E145</f>
        <v>0</v>
      </c>
      <c r="C31" s="146">
        <f>Rozpocet!I145</f>
        <v>0</v>
      </c>
      <c r="D31" s="147">
        <f>Rozpocet!K145</f>
        <v>0.04107999999999999</v>
      </c>
      <c r="E31" s="147">
        <f>Rozpocet!M145</f>
        <v>0</v>
      </c>
    </row>
    <row r="32" spans="1:5" s="143" customFormat="1" ht="12.75" customHeight="1">
      <c r="A32" s="139">
        <f>Rozpocet!D149</f>
        <v>0</v>
      </c>
      <c r="B32" s="140">
        <f>Rozpocet!E149</f>
        <v>0</v>
      </c>
      <c r="C32" s="141">
        <f>Rozpocet!I149</f>
        <v>0</v>
      </c>
      <c r="D32" s="142">
        <f>Rozpocet!K149</f>
        <v>0</v>
      </c>
      <c r="E32" s="142">
        <f>Rozpocet!M149</f>
        <v>0</v>
      </c>
    </row>
    <row r="33" spans="1:5" s="143" customFormat="1" ht="12.75" customHeight="1">
      <c r="A33" s="144">
        <f>Rozpocet!D150</f>
        <v>0</v>
      </c>
      <c r="B33" s="145">
        <f>Rozpocet!E150</f>
        <v>0</v>
      </c>
      <c r="C33" s="146">
        <f>Rozpocet!I150</f>
        <v>0</v>
      </c>
      <c r="D33" s="147">
        <f>Rozpocet!K150</f>
        <v>0</v>
      </c>
      <c r="E33" s="147">
        <f>Rozpocet!M150</f>
        <v>0</v>
      </c>
    </row>
    <row r="34" spans="1:5" s="143" customFormat="1" ht="12.75" customHeight="1">
      <c r="A34" s="139">
        <f>Rozpocet!D162</f>
        <v>0</v>
      </c>
      <c r="B34" s="140">
        <f>Rozpocet!E162</f>
        <v>0</v>
      </c>
      <c r="C34" s="141">
        <f>Rozpocet!I162</f>
        <v>0</v>
      </c>
      <c r="D34" s="142">
        <f>Rozpocet!K162</f>
        <v>0</v>
      </c>
      <c r="E34" s="142">
        <f>Rozpocet!M162</f>
        <v>0</v>
      </c>
    </row>
    <row r="35" spans="1:5" s="143" customFormat="1" ht="12.75" customHeight="1">
      <c r="A35" s="144">
        <f>Rozpocet!D163</f>
        <v>0</v>
      </c>
      <c r="B35" s="145">
        <f>Rozpocet!E163</f>
        <v>0</v>
      </c>
      <c r="C35" s="146">
        <f>Rozpocet!I163</f>
        <v>0</v>
      </c>
      <c r="D35" s="147">
        <f>Rozpocet!K163</f>
        <v>0</v>
      </c>
      <c r="E35" s="147">
        <f>Rozpocet!M163</f>
        <v>0</v>
      </c>
    </row>
    <row r="36" spans="2:5" s="152" customFormat="1" ht="12.75" customHeight="1">
      <c r="B36" s="153" t="s">
        <v>89</v>
      </c>
      <c r="C36" s="154">
        <f>Rozpocet!I165</f>
        <v>0</v>
      </c>
      <c r="D36" s="155">
        <f>Rozpocet!K165</f>
        <v>13.631694600000001</v>
      </c>
      <c r="E36" s="155">
        <f>Rozpocet!M165</f>
        <v>7.5544400000000005</v>
      </c>
    </row>
  </sheetData>
  <sheetProtection selectLockedCells="1" selectUnlockedCells="1"/>
  <printOptions/>
  <pageMargins left="1.1020833333333333" right="1.1020833333333333" top="0.7875" bottom="0.7875" header="0.5118055555555555" footer="0.5118055555555555"/>
  <pageSetup horizontalDpi="300" verticalDpi="300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5"/>
  <sheetViews>
    <sheetView showGridLines="0" tabSelected="1" defaultGridColor="0" colorId="8" workbookViewId="0" topLeftCell="A1">
      <pane ySplit="13" topLeftCell="A119" activePane="bottomLeft" state="frozen"/>
      <selection pane="topLeft" activeCell="A1" sqref="A1"/>
      <selection pane="bottomLeft" activeCell="E165" sqref="E165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5.421875" style="1" customWidth="1"/>
    <col min="7" max="7" width="10.281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21" t="s">
        <v>90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  <c r="P1" s="157"/>
      <c r="Q1" s="156"/>
      <c r="R1" s="156"/>
      <c r="S1" s="156"/>
      <c r="T1" s="156"/>
    </row>
    <row r="2" spans="1:20" ht="11.25" customHeight="1">
      <c r="A2" s="123" t="s">
        <v>77</v>
      </c>
      <c r="B2" s="124"/>
      <c r="C2" s="124" t="str">
        <f>'Krycí list'!E5</f>
        <v>Oprava sociálního zařízení přízemí</v>
      </c>
      <c r="D2" s="124"/>
      <c r="E2" s="124"/>
      <c r="F2" s="124"/>
      <c r="G2" s="124"/>
      <c r="H2" s="124"/>
      <c r="I2" s="124"/>
      <c r="J2" s="124"/>
      <c r="K2" s="124"/>
      <c r="L2" s="156"/>
      <c r="M2" s="156"/>
      <c r="N2" s="156"/>
      <c r="O2" s="157"/>
      <c r="P2" s="157"/>
      <c r="Q2" s="156"/>
      <c r="R2" s="156"/>
      <c r="S2" s="156"/>
      <c r="T2" s="156"/>
    </row>
    <row r="3" spans="1:20" ht="11.25" customHeight="1">
      <c r="A3" s="123" t="s">
        <v>78</v>
      </c>
      <c r="B3" s="124"/>
      <c r="C3" s="124" t="str">
        <f>'Krycí list'!E7</f>
        <v> </v>
      </c>
      <c r="D3" s="124"/>
      <c r="E3" s="124"/>
      <c r="F3" s="124"/>
      <c r="G3" s="124"/>
      <c r="H3" s="124"/>
      <c r="I3" s="124"/>
      <c r="J3" s="124"/>
      <c r="K3" s="124"/>
      <c r="L3" s="156"/>
      <c r="M3" s="156"/>
      <c r="N3" s="156"/>
      <c r="O3" s="157"/>
      <c r="P3" s="157"/>
      <c r="Q3" s="156"/>
      <c r="R3" s="156"/>
      <c r="S3" s="156"/>
      <c r="T3" s="156"/>
    </row>
    <row r="4" spans="1:20" ht="11.25" customHeight="1">
      <c r="A4" s="123" t="s">
        <v>79</v>
      </c>
      <c r="B4" s="124"/>
      <c r="C4" s="124" t="str">
        <f>'Krycí list'!E9</f>
        <v> </v>
      </c>
      <c r="D4" s="124"/>
      <c r="E4" s="124"/>
      <c r="F4" s="124"/>
      <c r="G4" s="124"/>
      <c r="H4" s="124"/>
      <c r="I4" s="124"/>
      <c r="J4" s="124"/>
      <c r="K4" s="124"/>
      <c r="L4" s="156"/>
      <c r="M4" s="156"/>
      <c r="N4" s="156"/>
      <c r="O4" s="157"/>
      <c r="P4" s="157"/>
      <c r="Q4" s="156"/>
      <c r="R4" s="156"/>
      <c r="S4" s="156"/>
      <c r="T4" s="156"/>
    </row>
    <row r="5" spans="1:20" ht="11.25" customHeight="1">
      <c r="A5" s="124" t="s">
        <v>91</v>
      </c>
      <c r="B5" s="124"/>
      <c r="C5" s="124" t="str">
        <f>'Krycí list'!P5</f>
        <v> </v>
      </c>
      <c r="D5" s="124"/>
      <c r="E5" s="124"/>
      <c r="F5" s="124"/>
      <c r="G5" s="124"/>
      <c r="H5" s="124"/>
      <c r="I5" s="124"/>
      <c r="J5" s="124"/>
      <c r="K5" s="124"/>
      <c r="L5" s="156"/>
      <c r="M5" s="156"/>
      <c r="N5" s="156"/>
      <c r="O5" s="157"/>
      <c r="P5" s="157"/>
      <c r="Q5" s="156"/>
      <c r="R5" s="156"/>
      <c r="S5" s="156"/>
      <c r="T5" s="156"/>
    </row>
    <row r="6" spans="1:20" ht="6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56"/>
      <c r="M6" s="156"/>
      <c r="N6" s="156"/>
      <c r="O6" s="157"/>
      <c r="P6" s="157"/>
      <c r="Q6" s="156"/>
      <c r="R6" s="156"/>
      <c r="S6" s="156"/>
      <c r="T6" s="156"/>
    </row>
    <row r="7" spans="1:20" ht="11.25" customHeight="1">
      <c r="A7" s="124" t="s">
        <v>81</v>
      </c>
      <c r="B7" s="124"/>
      <c r="C7" s="124" t="str">
        <f>'Krycí list'!E26</f>
        <v>MML</v>
      </c>
      <c r="D7" s="124"/>
      <c r="E7" s="124"/>
      <c r="F7" s="124"/>
      <c r="G7" s="124"/>
      <c r="H7" s="124"/>
      <c r="I7" s="124"/>
      <c r="J7" s="124"/>
      <c r="K7" s="124"/>
      <c r="L7" s="156"/>
      <c r="M7" s="156"/>
      <c r="N7" s="156"/>
      <c r="O7" s="157"/>
      <c r="P7" s="157"/>
      <c r="Q7" s="156"/>
      <c r="R7" s="156"/>
      <c r="S7" s="156"/>
      <c r="T7" s="156"/>
    </row>
    <row r="8" spans="1:20" ht="11.25" customHeight="1">
      <c r="A8" s="124" t="s">
        <v>82</v>
      </c>
      <c r="B8" s="124"/>
      <c r="C8" s="124" t="str">
        <f>'Krycí list'!E28</f>
        <v>xxx</v>
      </c>
      <c r="D8" s="124"/>
      <c r="E8" s="124"/>
      <c r="F8" s="124"/>
      <c r="G8" s="124"/>
      <c r="H8" s="124"/>
      <c r="I8" s="124"/>
      <c r="J8" s="124"/>
      <c r="K8" s="124"/>
      <c r="L8" s="156"/>
      <c r="M8" s="156"/>
      <c r="N8" s="156"/>
      <c r="O8" s="157"/>
      <c r="P8" s="157"/>
      <c r="Q8" s="156"/>
      <c r="R8" s="156"/>
      <c r="S8" s="156"/>
      <c r="T8" s="156"/>
    </row>
    <row r="9" spans="1:20" ht="11.25" customHeight="1">
      <c r="A9" s="124" t="s">
        <v>83</v>
      </c>
      <c r="B9" s="124"/>
      <c r="C9" s="124" t="s">
        <v>27</v>
      </c>
      <c r="D9" s="124"/>
      <c r="E9" s="124"/>
      <c r="F9" s="124"/>
      <c r="G9" s="124"/>
      <c r="H9" s="124"/>
      <c r="I9" s="124"/>
      <c r="J9" s="124"/>
      <c r="K9" s="124"/>
      <c r="L9" s="156"/>
      <c r="M9" s="156"/>
      <c r="N9" s="156"/>
      <c r="O9" s="157"/>
      <c r="P9" s="157"/>
      <c r="Q9" s="156"/>
      <c r="R9" s="156"/>
      <c r="S9" s="156"/>
      <c r="T9" s="156"/>
    </row>
    <row r="10" spans="1:20" ht="5.25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P10" s="157"/>
      <c r="Q10" s="156"/>
      <c r="R10" s="156"/>
      <c r="S10" s="156"/>
      <c r="T10" s="156"/>
    </row>
    <row r="11" spans="1:21" ht="21.75" customHeight="1">
      <c r="A11" s="128" t="s">
        <v>92</v>
      </c>
      <c r="B11" s="129" t="s">
        <v>93</v>
      </c>
      <c r="C11" s="129" t="s">
        <v>94</v>
      </c>
      <c r="D11" s="129" t="s">
        <v>95</v>
      </c>
      <c r="E11" s="129" t="s">
        <v>85</v>
      </c>
      <c r="F11" s="129" t="s">
        <v>96</v>
      </c>
      <c r="G11" s="129" t="s">
        <v>97</v>
      </c>
      <c r="H11" s="129" t="s">
        <v>98</v>
      </c>
      <c r="I11" s="129" t="s">
        <v>86</v>
      </c>
      <c r="J11" s="129" t="s">
        <v>99</v>
      </c>
      <c r="K11" s="129" t="s">
        <v>87</v>
      </c>
      <c r="L11" s="129" t="s">
        <v>100</v>
      </c>
      <c r="M11" s="129" t="s">
        <v>101</v>
      </c>
      <c r="N11" s="129" t="s">
        <v>102</v>
      </c>
      <c r="O11" s="158" t="s">
        <v>103</v>
      </c>
      <c r="P11" s="159" t="s">
        <v>104</v>
      </c>
      <c r="Q11" s="129"/>
      <c r="R11" s="129"/>
      <c r="S11" s="129"/>
      <c r="T11" s="160" t="s">
        <v>105</v>
      </c>
      <c r="U11" s="161"/>
    </row>
    <row r="12" spans="1:21" ht="11.25" customHeight="1">
      <c r="A12" s="132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133">
        <v>8</v>
      </c>
      <c r="I12" s="133">
        <v>9</v>
      </c>
      <c r="J12" s="133"/>
      <c r="K12" s="133"/>
      <c r="L12" s="133"/>
      <c r="M12" s="133"/>
      <c r="N12" s="133">
        <v>10</v>
      </c>
      <c r="O12" s="162">
        <v>11</v>
      </c>
      <c r="P12" s="163">
        <v>12</v>
      </c>
      <c r="Q12" s="133"/>
      <c r="R12" s="133"/>
      <c r="S12" s="133"/>
      <c r="T12" s="164">
        <v>11</v>
      </c>
      <c r="U12" s="161"/>
    </row>
    <row r="13" spans="1:20" ht="3.7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  <c r="P13" s="165"/>
      <c r="Q13" s="156"/>
      <c r="R13" s="156"/>
      <c r="S13" s="156"/>
      <c r="T13" s="156"/>
    </row>
    <row r="14" spans="1:16" s="143" customFormat="1" ht="12.75" customHeight="1">
      <c r="A14" s="166"/>
      <c r="B14" s="167" t="s">
        <v>64</v>
      </c>
      <c r="C14" s="166"/>
      <c r="D14" s="166" t="s">
        <v>43</v>
      </c>
      <c r="E14" s="166" t="s">
        <v>106</v>
      </c>
      <c r="F14" s="166"/>
      <c r="G14" s="166"/>
      <c r="H14" s="166"/>
      <c r="I14" s="168">
        <f>I15+I18+I32</f>
        <v>0</v>
      </c>
      <c r="J14" s="166"/>
      <c r="K14" s="169">
        <f>K15+K18+K32</f>
        <v>7.955784</v>
      </c>
      <c r="L14" s="166"/>
      <c r="M14" s="169">
        <f>M15+M18+M32</f>
        <v>3.7830000000000004</v>
      </c>
      <c r="N14" s="166"/>
      <c r="P14" s="140" t="s">
        <v>107</v>
      </c>
    </row>
    <row r="15" spans="2:16" s="143" customFormat="1" ht="12.75" customHeight="1">
      <c r="B15" s="144" t="s">
        <v>64</v>
      </c>
      <c r="D15" s="145" t="s">
        <v>108</v>
      </c>
      <c r="E15" s="145" t="s">
        <v>109</v>
      </c>
      <c r="I15" s="146">
        <f>SUM(I16:I17)</f>
        <v>0</v>
      </c>
      <c r="K15" s="147">
        <f>SUM(K16:K17)</f>
        <v>3.3234120000000003</v>
      </c>
      <c r="M15" s="147">
        <f>SUM(M16:M17)</f>
        <v>0</v>
      </c>
      <c r="P15" s="145" t="s">
        <v>110</v>
      </c>
    </row>
    <row r="16" spans="1:16" s="13" customFormat="1" ht="24" customHeight="1">
      <c r="A16" s="170" t="s">
        <v>110</v>
      </c>
      <c r="B16" s="170" t="s">
        <v>111</v>
      </c>
      <c r="C16" s="170" t="s">
        <v>112</v>
      </c>
      <c r="D16" s="171" t="s">
        <v>113</v>
      </c>
      <c r="E16" s="172" t="s">
        <v>114</v>
      </c>
      <c r="F16" s="170" t="s">
        <v>115</v>
      </c>
      <c r="G16" s="173">
        <v>51.6</v>
      </c>
      <c r="H16" s="174"/>
      <c r="I16" s="174">
        <f>ROUND(G16*H16,2)</f>
        <v>0</v>
      </c>
      <c r="J16" s="175">
        <v>0.04017</v>
      </c>
      <c r="K16" s="173">
        <f>G16*J16</f>
        <v>2.072772</v>
      </c>
      <c r="L16" s="175">
        <v>0</v>
      </c>
      <c r="M16" s="173">
        <f>G16*L16</f>
        <v>0</v>
      </c>
      <c r="N16" s="176">
        <v>21</v>
      </c>
      <c r="O16" s="177">
        <v>4</v>
      </c>
      <c r="P16" s="13" t="s">
        <v>116</v>
      </c>
    </row>
    <row r="17" spans="1:16" s="13" customFormat="1" ht="24" customHeight="1">
      <c r="A17" s="170" t="s">
        <v>116</v>
      </c>
      <c r="B17" s="170" t="s">
        <v>111</v>
      </c>
      <c r="C17" s="170" t="s">
        <v>112</v>
      </c>
      <c r="D17" s="171" t="s">
        <v>117</v>
      </c>
      <c r="E17" s="172" t="s">
        <v>118</v>
      </c>
      <c r="F17" s="170" t="s">
        <v>115</v>
      </c>
      <c r="G17" s="173">
        <v>12</v>
      </c>
      <c r="H17" s="174"/>
      <c r="I17" s="174">
        <f>ROUND(G17*H17,2)</f>
        <v>0</v>
      </c>
      <c r="J17" s="175">
        <v>0.10422</v>
      </c>
      <c r="K17" s="173">
        <f>G17*J17</f>
        <v>1.25064</v>
      </c>
      <c r="L17" s="175">
        <v>0</v>
      </c>
      <c r="M17" s="173">
        <f>G17*L17</f>
        <v>0</v>
      </c>
      <c r="N17" s="176">
        <v>21</v>
      </c>
      <c r="O17" s="177">
        <v>4</v>
      </c>
      <c r="P17" s="13" t="s">
        <v>116</v>
      </c>
    </row>
    <row r="18" spans="2:16" s="143" customFormat="1" ht="12.75" customHeight="1">
      <c r="B18" s="144" t="s">
        <v>64</v>
      </c>
      <c r="D18" s="145" t="s">
        <v>119</v>
      </c>
      <c r="E18" s="145" t="s">
        <v>120</v>
      </c>
      <c r="I18" s="146">
        <f>SUM(I19:I31)</f>
        <v>0</v>
      </c>
      <c r="K18" s="147">
        <f>SUM(K19:K31)</f>
        <v>4.623172</v>
      </c>
      <c r="M18" s="147">
        <f>SUM(M19:M31)</f>
        <v>0</v>
      </c>
      <c r="P18" s="145" t="s">
        <v>110</v>
      </c>
    </row>
    <row r="19" spans="1:16" s="13" customFormat="1" ht="24" customHeight="1">
      <c r="A19" s="170" t="s">
        <v>108</v>
      </c>
      <c r="B19" s="170" t="s">
        <v>111</v>
      </c>
      <c r="C19" s="170" t="s">
        <v>112</v>
      </c>
      <c r="D19" s="171" t="s">
        <v>121</v>
      </c>
      <c r="E19" s="172" t="s">
        <v>122</v>
      </c>
      <c r="F19" s="170" t="s">
        <v>115</v>
      </c>
      <c r="G19" s="173">
        <v>35</v>
      </c>
      <c r="H19" s="174"/>
      <c r="I19" s="174">
        <f>ROUND(G19*H19,2)</f>
        <v>0</v>
      </c>
      <c r="J19" s="175">
        <v>0.03</v>
      </c>
      <c r="K19" s="173">
        <f>G19*J19</f>
        <v>1.05</v>
      </c>
      <c r="L19" s="175">
        <v>0</v>
      </c>
      <c r="M19" s="173">
        <f>G19*L19</f>
        <v>0</v>
      </c>
      <c r="N19" s="176">
        <v>21</v>
      </c>
      <c r="O19" s="177">
        <v>4</v>
      </c>
      <c r="P19" s="13" t="s">
        <v>116</v>
      </c>
    </row>
    <row r="20" spans="1:16" s="13" customFormat="1" ht="13.5" customHeight="1">
      <c r="A20" s="170" t="s">
        <v>123</v>
      </c>
      <c r="B20" s="170" t="s">
        <v>111</v>
      </c>
      <c r="C20" s="170" t="s">
        <v>112</v>
      </c>
      <c r="D20" s="171" t="s">
        <v>124</v>
      </c>
      <c r="E20" s="172" t="s">
        <v>125</v>
      </c>
      <c r="F20" s="170" t="s">
        <v>115</v>
      </c>
      <c r="G20" s="173">
        <v>67</v>
      </c>
      <c r="H20" s="174"/>
      <c r="I20" s="174">
        <f>ROUND(G20*H20,2)</f>
        <v>0</v>
      </c>
      <c r="J20" s="175">
        <v>0.015</v>
      </c>
      <c r="K20" s="173">
        <f>G20*J20</f>
        <v>1.005</v>
      </c>
      <c r="L20" s="175">
        <v>0</v>
      </c>
      <c r="M20" s="173">
        <f>G20*L20</f>
        <v>0</v>
      </c>
      <c r="N20" s="176">
        <v>21</v>
      </c>
      <c r="O20" s="177">
        <v>4</v>
      </c>
      <c r="P20" s="13" t="s">
        <v>116</v>
      </c>
    </row>
    <row r="21" spans="1:16" s="13" customFormat="1" ht="24" customHeight="1">
      <c r="A21" s="170" t="s">
        <v>126</v>
      </c>
      <c r="B21" s="170" t="s">
        <v>111</v>
      </c>
      <c r="C21" s="170" t="s">
        <v>112</v>
      </c>
      <c r="D21" s="171" t="s">
        <v>127</v>
      </c>
      <c r="E21" s="172" t="s">
        <v>128</v>
      </c>
      <c r="F21" s="170" t="s">
        <v>115</v>
      </c>
      <c r="G21" s="173">
        <v>67</v>
      </c>
      <c r="H21" s="174"/>
      <c r="I21" s="174">
        <f>ROUND(G21*H21,2)</f>
        <v>0</v>
      </c>
      <c r="J21" s="175">
        <v>0.0154</v>
      </c>
      <c r="K21" s="173">
        <f>G21*J21</f>
        <v>1.0318</v>
      </c>
      <c r="L21" s="175">
        <v>0</v>
      </c>
      <c r="M21" s="173">
        <f>G21*L21</f>
        <v>0</v>
      </c>
      <c r="N21" s="176">
        <v>21</v>
      </c>
      <c r="O21" s="177">
        <v>4</v>
      </c>
      <c r="P21" s="13" t="s">
        <v>116</v>
      </c>
    </row>
    <row r="22" spans="1:16" s="13" customFormat="1" ht="13.5" customHeight="1">
      <c r="A22" s="170" t="s">
        <v>119</v>
      </c>
      <c r="B22" s="170" t="s">
        <v>111</v>
      </c>
      <c r="C22" s="170" t="s">
        <v>112</v>
      </c>
      <c r="D22" s="171" t="s">
        <v>129</v>
      </c>
      <c r="E22" s="172" t="s">
        <v>130</v>
      </c>
      <c r="F22" s="170" t="s">
        <v>115</v>
      </c>
      <c r="G22" s="173">
        <v>42</v>
      </c>
      <c r="H22" s="174"/>
      <c r="I22" s="174">
        <f>ROUND(G22*H22,2)</f>
        <v>0</v>
      </c>
      <c r="J22" s="175">
        <v>0.01838</v>
      </c>
      <c r="K22" s="173">
        <f>G22*J22</f>
        <v>0.77196</v>
      </c>
      <c r="L22" s="175">
        <v>0</v>
      </c>
      <c r="M22" s="173">
        <f>G22*L22</f>
        <v>0</v>
      </c>
      <c r="N22" s="176">
        <v>21</v>
      </c>
      <c r="O22" s="177">
        <v>4</v>
      </c>
      <c r="P22" s="13" t="s">
        <v>116</v>
      </c>
    </row>
    <row r="23" spans="1:16" s="13" customFormat="1" ht="13.5" customHeight="1">
      <c r="A23" s="170" t="s">
        <v>131</v>
      </c>
      <c r="B23" s="170" t="s">
        <v>111</v>
      </c>
      <c r="C23" s="170" t="s">
        <v>132</v>
      </c>
      <c r="D23" s="171" t="s">
        <v>133</v>
      </c>
      <c r="E23" s="172" t="s">
        <v>134</v>
      </c>
      <c r="F23" s="170" t="s">
        <v>115</v>
      </c>
      <c r="G23" s="173">
        <v>1.5</v>
      </c>
      <c r="H23" s="174"/>
      <c r="I23" s="174">
        <f>ROUND(G23*H23,2)</f>
        <v>0</v>
      </c>
      <c r="J23" s="175">
        <v>0.0474</v>
      </c>
      <c r="K23" s="173">
        <f>G23*J23</f>
        <v>0.0711</v>
      </c>
      <c r="L23" s="175">
        <v>0</v>
      </c>
      <c r="M23" s="173">
        <f>G23*L23</f>
        <v>0</v>
      </c>
      <c r="N23" s="176">
        <v>21</v>
      </c>
      <c r="O23" s="177">
        <v>4</v>
      </c>
      <c r="P23" s="13" t="s">
        <v>116</v>
      </c>
    </row>
    <row r="24" spans="1:16" s="13" customFormat="1" ht="13.5" customHeight="1">
      <c r="A24" s="170" t="s">
        <v>135</v>
      </c>
      <c r="B24" s="170" t="s">
        <v>111</v>
      </c>
      <c r="C24" s="170" t="s">
        <v>112</v>
      </c>
      <c r="D24" s="171" t="s">
        <v>136</v>
      </c>
      <c r="E24" s="172" t="s">
        <v>137</v>
      </c>
      <c r="F24" s="170" t="s">
        <v>115</v>
      </c>
      <c r="G24" s="173">
        <v>100</v>
      </c>
      <c r="H24" s="174"/>
      <c r="I24" s="174">
        <f>ROUND(G24*H24,2)</f>
        <v>0</v>
      </c>
      <c r="J24" s="175">
        <v>0.00012</v>
      </c>
      <c r="K24" s="173">
        <f>G24*J24</f>
        <v>0.012</v>
      </c>
      <c r="L24" s="175">
        <v>0</v>
      </c>
      <c r="M24" s="173">
        <f>G24*L24</f>
        <v>0</v>
      </c>
      <c r="N24" s="176">
        <v>21</v>
      </c>
      <c r="O24" s="177">
        <v>4</v>
      </c>
      <c r="P24" s="13" t="s">
        <v>116</v>
      </c>
    </row>
    <row r="25" spans="1:16" s="13" customFormat="1" ht="13.5" customHeight="1">
      <c r="A25" s="170" t="s">
        <v>138</v>
      </c>
      <c r="B25" s="170" t="s">
        <v>111</v>
      </c>
      <c r="C25" s="170" t="s">
        <v>112</v>
      </c>
      <c r="D25" s="171" t="s">
        <v>139</v>
      </c>
      <c r="E25" s="172" t="s">
        <v>140</v>
      </c>
      <c r="F25" s="170" t="s">
        <v>115</v>
      </c>
      <c r="G25" s="173">
        <v>30</v>
      </c>
      <c r="H25" s="174"/>
      <c r="I25" s="174">
        <f>ROUND(G25*H25,2)</f>
        <v>0</v>
      </c>
      <c r="J25" s="175">
        <v>0.00012</v>
      </c>
      <c r="K25" s="173">
        <f>G25*J25</f>
        <v>0.0036</v>
      </c>
      <c r="L25" s="175">
        <v>0</v>
      </c>
      <c r="M25" s="173">
        <f>G25*L25</f>
        <v>0</v>
      </c>
      <c r="N25" s="176">
        <v>21</v>
      </c>
      <c r="O25" s="177">
        <v>4</v>
      </c>
      <c r="P25" s="13" t="s">
        <v>116</v>
      </c>
    </row>
    <row r="26" spans="1:16" s="13" customFormat="1" ht="24" customHeight="1">
      <c r="A26" s="170" t="s">
        <v>141</v>
      </c>
      <c r="B26" s="170" t="s">
        <v>111</v>
      </c>
      <c r="C26" s="170" t="s">
        <v>132</v>
      </c>
      <c r="D26" s="171" t="s">
        <v>142</v>
      </c>
      <c r="E26" s="172" t="s">
        <v>143</v>
      </c>
      <c r="F26" s="170" t="s">
        <v>115</v>
      </c>
      <c r="G26" s="173">
        <v>2.9</v>
      </c>
      <c r="H26" s="174"/>
      <c r="I26" s="174">
        <f>ROUND(G26*H26,2)</f>
        <v>0</v>
      </c>
      <c r="J26" s="175">
        <v>0.04868</v>
      </c>
      <c r="K26" s="173">
        <f>G26*J26</f>
        <v>0.141172</v>
      </c>
      <c r="L26" s="175">
        <v>0</v>
      </c>
      <c r="M26" s="173">
        <f>G26*L26</f>
        <v>0</v>
      </c>
      <c r="N26" s="176">
        <v>21</v>
      </c>
      <c r="O26" s="177">
        <v>4</v>
      </c>
      <c r="P26" s="13" t="s">
        <v>116</v>
      </c>
    </row>
    <row r="27" spans="1:16" s="13" customFormat="1" ht="13.5" customHeight="1">
      <c r="A27" s="170" t="s">
        <v>144</v>
      </c>
      <c r="B27" s="170" t="s">
        <v>111</v>
      </c>
      <c r="C27" s="170" t="s">
        <v>112</v>
      </c>
      <c r="D27" s="171" t="s">
        <v>145</v>
      </c>
      <c r="E27" s="172" t="s">
        <v>146</v>
      </c>
      <c r="F27" s="170" t="s">
        <v>147</v>
      </c>
      <c r="G27" s="173">
        <v>11</v>
      </c>
      <c r="H27" s="174"/>
      <c r="I27" s="174">
        <f>ROUND(G27*H27,2)</f>
        <v>0</v>
      </c>
      <c r="J27" s="175">
        <v>0.01698</v>
      </c>
      <c r="K27" s="173">
        <f>G27*J27</f>
        <v>0.18677999999999997</v>
      </c>
      <c r="L27" s="175">
        <v>0</v>
      </c>
      <c r="M27" s="173">
        <f>G27*L27</f>
        <v>0</v>
      </c>
      <c r="N27" s="176">
        <v>21</v>
      </c>
      <c r="O27" s="177">
        <v>4</v>
      </c>
      <c r="P27" s="13" t="s">
        <v>116</v>
      </c>
    </row>
    <row r="28" spans="1:16" s="13" customFormat="1" ht="13.5" customHeight="1">
      <c r="A28" s="178" t="s">
        <v>148</v>
      </c>
      <c r="B28" s="178" t="s">
        <v>149</v>
      </c>
      <c r="C28" s="178" t="s">
        <v>150</v>
      </c>
      <c r="D28" s="179" t="s">
        <v>151</v>
      </c>
      <c r="E28" s="180" t="s">
        <v>152</v>
      </c>
      <c r="F28" s="178" t="s">
        <v>147</v>
      </c>
      <c r="G28" s="181">
        <v>11</v>
      </c>
      <c r="H28" s="182"/>
      <c r="I28" s="182">
        <f>ROUND(G28*H28,2)</f>
        <v>0</v>
      </c>
      <c r="J28" s="183">
        <v>0.0102</v>
      </c>
      <c r="K28" s="181">
        <f>G28*J28</f>
        <v>0.11220000000000001</v>
      </c>
      <c r="L28" s="183">
        <v>0</v>
      </c>
      <c r="M28" s="181">
        <f>G28*L28</f>
        <v>0</v>
      </c>
      <c r="N28" s="184">
        <v>21</v>
      </c>
      <c r="O28" s="185">
        <v>8</v>
      </c>
      <c r="P28" s="186" t="s">
        <v>116</v>
      </c>
    </row>
    <row r="29" spans="1:16" s="13" customFormat="1" ht="13.5" customHeight="1">
      <c r="A29" s="178" t="s">
        <v>153</v>
      </c>
      <c r="B29" s="178" t="s">
        <v>149</v>
      </c>
      <c r="C29" s="178" t="s">
        <v>150</v>
      </c>
      <c r="D29" s="179" t="s">
        <v>154</v>
      </c>
      <c r="E29" s="180" t="s">
        <v>155</v>
      </c>
      <c r="F29" s="178" t="s">
        <v>147</v>
      </c>
      <c r="G29" s="181">
        <v>2</v>
      </c>
      <c r="H29" s="182"/>
      <c r="I29" s="182">
        <f>ROUND(G29*H29,2)</f>
        <v>0</v>
      </c>
      <c r="J29" s="183">
        <v>0.0132</v>
      </c>
      <c r="K29" s="181">
        <f>G29*J29</f>
        <v>0.0264</v>
      </c>
      <c r="L29" s="183">
        <v>0</v>
      </c>
      <c r="M29" s="181">
        <f>G29*L29</f>
        <v>0</v>
      </c>
      <c r="N29" s="184">
        <v>21</v>
      </c>
      <c r="O29" s="185">
        <v>8</v>
      </c>
      <c r="P29" s="186" t="s">
        <v>116</v>
      </c>
    </row>
    <row r="30" spans="1:16" s="13" customFormat="1" ht="13.5" customHeight="1">
      <c r="A30" s="178" t="s">
        <v>156</v>
      </c>
      <c r="B30" s="178" t="s">
        <v>149</v>
      </c>
      <c r="C30" s="178" t="s">
        <v>150</v>
      </c>
      <c r="D30" s="179" t="s">
        <v>157</v>
      </c>
      <c r="E30" s="180" t="s">
        <v>158</v>
      </c>
      <c r="F30" s="178" t="s">
        <v>147</v>
      </c>
      <c r="G30" s="181">
        <v>2</v>
      </c>
      <c r="H30" s="182"/>
      <c r="I30" s="182">
        <f>ROUND(G30*H30,2)</f>
        <v>0</v>
      </c>
      <c r="J30" s="183">
        <v>0.0129</v>
      </c>
      <c r="K30" s="181">
        <f>G30*J30</f>
        <v>0.0258</v>
      </c>
      <c r="L30" s="183">
        <v>0</v>
      </c>
      <c r="M30" s="181">
        <f>G30*L30</f>
        <v>0</v>
      </c>
      <c r="N30" s="184">
        <v>21</v>
      </c>
      <c r="O30" s="185">
        <v>8</v>
      </c>
      <c r="P30" s="186" t="s">
        <v>116</v>
      </c>
    </row>
    <row r="31" spans="1:16" s="13" customFormat="1" ht="13.5" customHeight="1">
      <c r="A31" s="170" t="s">
        <v>159</v>
      </c>
      <c r="B31" s="170" t="s">
        <v>111</v>
      </c>
      <c r="C31" s="170" t="s">
        <v>132</v>
      </c>
      <c r="D31" s="171" t="s">
        <v>160</v>
      </c>
      <c r="E31" s="172" t="s">
        <v>161</v>
      </c>
      <c r="F31" s="170" t="s">
        <v>147</v>
      </c>
      <c r="G31" s="173">
        <v>4</v>
      </c>
      <c r="H31" s="174"/>
      <c r="I31" s="174">
        <f>ROUND(G31*H31,2)</f>
        <v>0</v>
      </c>
      <c r="J31" s="175">
        <v>0.04634</v>
      </c>
      <c r="K31" s="173">
        <f>G31*J31</f>
        <v>0.18536</v>
      </c>
      <c r="L31" s="175">
        <v>0</v>
      </c>
      <c r="M31" s="173">
        <f>G31*L31</f>
        <v>0</v>
      </c>
      <c r="N31" s="176">
        <v>21</v>
      </c>
      <c r="O31" s="177">
        <v>4</v>
      </c>
      <c r="P31" s="13" t="s">
        <v>116</v>
      </c>
    </row>
    <row r="32" spans="2:16" s="143" customFormat="1" ht="12.75" customHeight="1">
      <c r="B32" s="144" t="s">
        <v>64</v>
      </c>
      <c r="D32" s="145" t="s">
        <v>138</v>
      </c>
      <c r="E32" s="145" t="s">
        <v>162</v>
      </c>
      <c r="I32" s="146">
        <f>I33+SUM(I34:I44)</f>
        <v>0</v>
      </c>
      <c r="K32" s="147">
        <f>K33+SUM(K34:K44)</f>
        <v>0.0092</v>
      </c>
      <c r="M32" s="147">
        <f>M33+SUM(M34:M44)</f>
        <v>3.7830000000000004</v>
      </c>
      <c r="P32" s="145" t="s">
        <v>110</v>
      </c>
    </row>
    <row r="33" spans="1:16" s="13" customFormat="1" ht="13.5" customHeight="1">
      <c r="A33" s="170" t="s">
        <v>163</v>
      </c>
      <c r="B33" s="170" t="s">
        <v>111</v>
      </c>
      <c r="C33" s="170" t="s">
        <v>164</v>
      </c>
      <c r="D33" s="171" t="s">
        <v>165</v>
      </c>
      <c r="E33" s="172" t="s">
        <v>166</v>
      </c>
      <c r="F33" s="170" t="s">
        <v>115</v>
      </c>
      <c r="G33" s="173">
        <v>22.05</v>
      </c>
      <c r="H33" s="174"/>
      <c r="I33" s="174">
        <f>ROUND(G33*H33,2)</f>
        <v>0</v>
      </c>
      <c r="J33" s="175">
        <v>0</v>
      </c>
      <c r="K33" s="173">
        <f>G33*J33</f>
        <v>0</v>
      </c>
      <c r="L33" s="175">
        <v>0</v>
      </c>
      <c r="M33" s="173">
        <f>G33*L33</f>
        <v>0</v>
      </c>
      <c r="N33" s="176">
        <v>21</v>
      </c>
      <c r="O33" s="177">
        <v>4</v>
      </c>
      <c r="P33" s="13" t="s">
        <v>116</v>
      </c>
    </row>
    <row r="34" spans="1:16" s="13" customFormat="1" ht="24" customHeight="1">
      <c r="A34" s="170" t="s">
        <v>167</v>
      </c>
      <c r="B34" s="170" t="s">
        <v>111</v>
      </c>
      <c r="C34" s="170" t="s">
        <v>168</v>
      </c>
      <c r="D34" s="171" t="s">
        <v>169</v>
      </c>
      <c r="E34" s="172" t="s">
        <v>170</v>
      </c>
      <c r="F34" s="170" t="s">
        <v>115</v>
      </c>
      <c r="G34" s="173">
        <v>40</v>
      </c>
      <c r="H34" s="174"/>
      <c r="I34" s="174">
        <f>ROUND(G34*H34,2)</f>
        <v>0</v>
      </c>
      <c r="J34" s="175">
        <v>0.00013</v>
      </c>
      <c r="K34" s="173">
        <f>G34*J34</f>
        <v>0.0052</v>
      </c>
      <c r="L34" s="175">
        <v>0</v>
      </c>
      <c r="M34" s="173">
        <f>G34*L34</f>
        <v>0</v>
      </c>
      <c r="N34" s="176">
        <v>21</v>
      </c>
      <c r="O34" s="177">
        <v>4</v>
      </c>
      <c r="P34" s="13" t="s">
        <v>116</v>
      </c>
    </row>
    <row r="35" spans="1:16" s="13" customFormat="1" ht="24" customHeight="1">
      <c r="A35" s="170" t="s">
        <v>171</v>
      </c>
      <c r="B35" s="170" t="s">
        <v>111</v>
      </c>
      <c r="C35" s="170" t="s">
        <v>112</v>
      </c>
      <c r="D35" s="171" t="s">
        <v>172</v>
      </c>
      <c r="E35" s="172" t="s">
        <v>173</v>
      </c>
      <c r="F35" s="170" t="s">
        <v>115</v>
      </c>
      <c r="G35" s="173">
        <v>100</v>
      </c>
      <c r="H35" s="174"/>
      <c r="I35" s="174">
        <f>ROUND(G35*H35,2)</f>
        <v>0</v>
      </c>
      <c r="J35" s="175">
        <v>4E-05</v>
      </c>
      <c r="K35" s="173">
        <f>G35*J35</f>
        <v>0.004</v>
      </c>
      <c r="L35" s="175">
        <v>0</v>
      </c>
      <c r="M35" s="173">
        <f>G35*L35</f>
        <v>0</v>
      </c>
      <c r="N35" s="176">
        <v>21</v>
      </c>
      <c r="O35" s="177">
        <v>4</v>
      </c>
      <c r="P35" s="13" t="s">
        <v>116</v>
      </c>
    </row>
    <row r="36" spans="1:16" s="13" customFormat="1" ht="13.5" customHeight="1">
      <c r="A36" s="170" t="s">
        <v>174</v>
      </c>
      <c r="B36" s="170" t="s">
        <v>111</v>
      </c>
      <c r="C36" s="170" t="s">
        <v>175</v>
      </c>
      <c r="D36" s="171" t="s">
        <v>176</v>
      </c>
      <c r="E36" s="172" t="s">
        <v>177</v>
      </c>
      <c r="F36" s="170" t="s">
        <v>115</v>
      </c>
      <c r="G36" s="173">
        <v>9</v>
      </c>
      <c r="H36" s="174"/>
      <c r="I36" s="174">
        <f>ROUND(G36*H36,2)</f>
        <v>0</v>
      </c>
      <c r="J36" s="175">
        <v>0</v>
      </c>
      <c r="K36" s="173">
        <f>G36*J36</f>
        <v>0</v>
      </c>
      <c r="L36" s="175">
        <v>0.131</v>
      </c>
      <c r="M36" s="173">
        <f>G36*L36</f>
        <v>1.179</v>
      </c>
      <c r="N36" s="176">
        <v>21</v>
      </c>
      <c r="O36" s="177">
        <v>4</v>
      </c>
      <c r="P36" s="13" t="s">
        <v>116</v>
      </c>
    </row>
    <row r="37" spans="1:16" s="13" customFormat="1" ht="24" customHeight="1">
      <c r="A37" s="170" t="s">
        <v>178</v>
      </c>
      <c r="B37" s="170" t="s">
        <v>111</v>
      </c>
      <c r="C37" s="170" t="s">
        <v>175</v>
      </c>
      <c r="D37" s="171" t="s">
        <v>179</v>
      </c>
      <c r="E37" s="172" t="s">
        <v>180</v>
      </c>
      <c r="F37" s="170" t="s">
        <v>181</v>
      </c>
      <c r="G37" s="173">
        <v>0.3</v>
      </c>
      <c r="H37" s="174"/>
      <c r="I37" s="174">
        <f>ROUND(G37*H37,2)</f>
        <v>0</v>
      </c>
      <c r="J37" s="175">
        <v>0</v>
      </c>
      <c r="K37" s="173">
        <f>G37*J37</f>
        <v>0</v>
      </c>
      <c r="L37" s="175">
        <v>2.2</v>
      </c>
      <c r="M37" s="173">
        <f>G37*L37</f>
        <v>0.66</v>
      </c>
      <c r="N37" s="176">
        <v>21</v>
      </c>
      <c r="O37" s="177">
        <v>4</v>
      </c>
      <c r="P37" s="13" t="s">
        <v>116</v>
      </c>
    </row>
    <row r="38" spans="1:16" s="13" customFormat="1" ht="13.5" customHeight="1">
      <c r="A38" s="170" t="s">
        <v>182</v>
      </c>
      <c r="B38" s="170" t="s">
        <v>111</v>
      </c>
      <c r="C38" s="170" t="s">
        <v>175</v>
      </c>
      <c r="D38" s="171" t="s">
        <v>183</v>
      </c>
      <c r="E38" s="172" t="s">
        <v>184</v>
      </c>
      <c r="F38" s="170" t="s">
        <v>115</v>
      </c>
      <c r="G38" s="173">
        <v>8.4</v>
      </c>
      <c r="H38" s="174"/>
      <c r="I38" s="174">
        <f>ROUND(G38*H38,2)</f>
        <v>0</v>
      </c>
      <c r="J38" s="175">
        <v>0</v>
      </c>
      <c r="K38" s="173">
        <f>G38*J38</f>
        <v>0</v>
      </c>
      <c r="L38" s="175">
        <v>0.076</v>
      </c>
      <c r="M38" s="173">
        <f>G38*L38</f>
        <v>0.6384</v>
      </c>
      <c r="N38" s="176">
        <v>21</v>
      </c>
      <c r="O38" s="177">
        <v>4</v>
      </c>
      <c r="P38" s="13" t="s">
        <v>116</v>
      </c>
    </row>
    <row r="39" spans="1:16" s="13" customFormat="1" ht="24" customHeight="1">
      <c r="A39" s="170" t="s">
        <v>185</v>
      </c>
      <c r="B39" s="170" t="s">
        <v>111</v>
      </c>
      <c r="C39" s="170" t="s">
        <v>175</v>
      </c>
      <c r="D39" s="171" t="s">
        <v>186</v>
      </c>
      <c r="E39" s="172" t="s">
        <v>187</v>
      </c>
      <c r="F39" s="170" t="s">
        <v>115</v>
      </c>
      <c r="G39" s="173">
        <v>19.2</v>
      </c>
      <c r="H39" s="174"/>
      <c r="I39" s="174">
        <f>ROUND(G39*H39,2)</f>
        <v>0</v>
      </c>
      <c r="J39" s="175">
        <v>0</v>
      </c>
      <c r="K39" s="173">
        <f>G39*J39</f>
        <v>0</v>
      </c>
      <c r="L39" s="175">
        <v>0.068</v>
      </c>
      <c r="M39" s="173">
        <f>G39*L39</f>
        <v>1.3056</v>
      </c>
      <c r="N39" s="176">
        <v>21</v>
      </c>
      <c r="O39" s="177">
        <v>4</v>
      </c>
      <c r="P39" s="13" t="s">
        <v>116</v>
      </c>
    </row>
    <row r="40" spans="1:16" s="13" customFormat="1" ht="24" customHeight="1">
      <c r="A40" s="170" t="s">
        <v>188</v>
      </c>
      <c r="B40" s="170" t="s">
        <v>111</v>
      </c>
      <c r="C40" s="170" t="s">
        <v>175</v>
      </c>
      <c r="D40" s="171" t="s">
        <v>189</v>
      </c>
      <c r="E40" s="172" t="s">
        <v>190</v>
      </c>
      <c r="F40" s="170" t="s">
        <v>191</v>
      </c>
      <c r="G40" s="173">
        <v>7.554</v>
      </c>
      <c r="H40" s="174"/>
      <c r="I40" s="174">
        <f>ROUND(G40*H40,2)</f>
        <v>0</v>
      </c>
      <c r="J40" s="175">
        <v>0</v>
      </c>
      <c r="K40" s="173">
        <f>G40*J40</f>
        <v>0</v>
      </c>
      <c r="L40" s="175">
        <v>0</v>
      </c>
      <c r="M40" s="173">
        <f>G40*L40</f>
        <v>0</v>
      </c>
      <c r="N40" s="176">
        <v>21</v>
      </c>
      <c r="O40" s="177">
        <v>4</v>
      </c>
      <c r="P40" s="13" t="s">
        <v>116</v>
      </c>
    </row>
    <row r="41" spans="1:16" s="13" customFormat="1" ht="24" customHeight="1">
      <c r="A41" s="170" t="s">
        <v>192</v>
      </c>
      <c r="B41" s="170" t="s">
        <v>111</v>
      </c>
      <c r="C41" s="170" t="s">
        <v>175</v>
      </c>
      <c r="D41" s="171" t="s">
        <v>193</v>
      </c>
      <c r="E41" s="172" t="s">
        <v>194</v>
      </c>
      <c r="F41" s="170" t="s">
        <v>191</v>
      </c>
      <c r="G41" s="173">
        <v>7.554</v>
      </c>
      <c r="H41" s="174"/>
      <c r="I41" s="174">
        <f>ROUND(G41*H41,2)</f>
        <v>0</v>
      </c>
      <c r="J41" s="175">
        <v>0</v>
      </c>
      <c r="K41" s="173">
        <f>G41*J41</f>
        <v>0</v>
      </c>
      <c r="L41" s="175">
        <v>0</v>
      </c>
      <c r="M41" s="173">
        <f>G41*L41</f>
        <v>0</v>
      </c>
      <c r="N41" s="176">
        <v>21</v>
      </c>
      <c r="O41" s="177">
        <v>4</v>
      </c>
      <c r="P41" s="13" t="s">
        <v>116</v>
      </c>
    </row>
    <row r="42" spans="1:16" s="13" customFormat="1" ht="13.5" customHeight="1">
      <c r="A42" s="170" t="s">
        <v>195</v>
      </c>
      <c r="B42" s="170" t="s">
        <v>111</v>
      </c>
      <c r="C42" s="170" t="s">
        <v>175</v>
      </c>
      <c r="D42" s="171" t="s">
        <v>196</v>
      </c>
      <c r="E42" s="172" t="s">
        <v>197</v>
      </c>
      <c r="F42" s="170" t="s">
        <v>191</v>
      </c>
      <c r="G42" s="173">
        <v>7.554</v>
      </c>
      <c r="H42" s="174"/>
      <c r="I42" s="174">
        <f>ROUND(G42*H42,2)</f>
        <v>0</v>
      </c>
      <c r="J42" s="175">
        <v>0</v>
      </c>
      <c r="K42" s="173">
        <f>G42*J42</f>
        <v>0</v>
      </c>
      <c r="L42" s="175">
        <v>0</v>
      </c>
      <c r="M42" s="173">
        <f>G42*L42</f>
        <v>0</v>
      </c>
      <c r="N42" s="176">
        <v>21</v>
      </c>
      <c r="O42" s="177">
        <v>4</v>
      </c>
      <c r="P42" s="13" t="s">
        <v>116</v>
      </c>
    </row>
    <row r="43" spans="1:16" s="13" customFormat="1" ht="24" customHeight="1">
      <c r="A43" s="170" t="s">
        <v>198</v>
      </c>
      <c r="B43" s="170" t="s">
        <v>111</v>
      </c>
      <c r="C43" s="170" t="s">
        <v>175</v>
      </c>
      <c r="D43" s="171" t="s">
        <v>199</v>
      </c>
      <c r="E43" s="172" t="s">
        <v>200</v>
      </c>
      <c r="F43" s="170" t="s">
        <v>191</v>
      </c>
      <c r="G43" s="173">
        <v>7.554</v>
      </c>
      <c r="H43" s="174"/>
      <c r="I43" s="174">
        <f>ROUND(G43*H43,2)</f>
        <v>0</v>
      </c>
      <c r="J43" s="175">
        <v>0</v>
      </c>
      <c r="K43" s="173">
        <f>G43*J43</f>
        <v>0</v>
      </c>
      <c r="L43" s="175">
        <v>0</v>
      </c>
      <c r="M43" s="173">
        <f>G43*L43</f>
        <v>0</v>
      </c>
      <c r="N43" s="176">
        <v>21</v>
      </c>
      <c r="O43" s="177">
        <v>4</v>
      </c>
      <c r="P43" s="13" t="s">
        <v>116</v>
      </c>
    </row>
    <row r="44" spans="2:16" s="143" customFormat="1" ht="12.75" customHeight="1">
      <c r="B44" s="148" t="s">
        <v>64</v>
      </c>
      <c r="D44" s="149" t="s">
        <v>201</v>
      </c>
      <c r="E44" s="149" t="s">
        <v>202</v>
      </c>
      <c r="I44" s="150">
        <f>I45</f>
        <v>0</v>
      </c>
      <c r="K44" s="151">
        <f>K45</f>
        <v>0</v>
      </c>
      <c r="M44" s="151">
        <f>M45</f>
        <v>0</v>
      </c>
      <c r="P44" s="149" t="s">
        <v>116</v>
      </c>
    </row>
    <row r="45" spans="1:16" s="13" customFormat="1" ht="13.5" customHeight="1">
      <c r="A45" s="170" t="s">
        <v>203</v>
      </c>
      <c r="B45" s="170" t="s">
        <v>111</v>
      </c>
      <c r="C45" s="170" t="s">
        <v>112</v>
      </c>
      <c r="D45" s="171" t="s">
        <v>204</v>
      </c>
      <c r="E45" s="172" t="s">
        <v>205</v>
      </c>
      <c r="F45" s="170" t="s">
        <v>191</v>
      </c>
      <c r="G45" s="173">
        <v>7.956</v>
      </c>
      <c r="H45" s="174"/>
      <c r="I45" s="174">
        <f>ROUND(G45*H45,2)</f>
        <v>0</v>
      </c>
      <c r="J45" s="175">
        <v>0</v>
      </c>
      <c r="K45" s="173">
        <f>G45*J45</f>
        <v>0</v>
      </c>
      <c r="L45" s="175">
        <v>0</v>
      </c>
      <c r="M45" s="173">
        <f>G45*L45</f>
        <v>0</v>
      </c>
      <c r="N45" s="176">
        <v>21</v>
      </c>
      <c r="O45" s="177">
        <v>4</v>
      </c>
      <c r="P45" s="13" t="s">
        <v>108</v>
      </c>
    </row>
    <row r="46" spans="2:16" s="143" customFormat="1" ht="12.75" customHeight="1">
      <c r="B46" s="139" t="s">
        <v>64</v>
      </c>
      <c r="D46" s="140" t="s">
        <v>51</v>
      </c>
      <c r="E46" s="140" t="s">
        <v>206</v>
      </c>
      <c r="I46" s="141">
        <f>I47+I58+I64+I89+I92+I94+I99+I104+I123+I131+I137+I145</f>
        <v>0</v>
      </c>
      <c r="K46" s="142">
        <f>K47+K58+K64+K89+K92+K94+K99+K104+K123+K131+K137+K145</f>
        <v>5.675910600000001</v>
      </c>
      <c r="M46" s="142">
        <f>M47+M58+M64+M89+M92+M94+M99+M104+M123+M131+M137+M145</f>
        <v>3.77144</v>
      </c>
      <c r="P46" s="140" t="s">
        <v>107</v>
      </c>
    </row>
    <row r="47" spans="2:16" s="143" customFormat="1" ht="12.75" customHeight="1">
      <c r="B47" s="144" t="s">
        <v>64</v>
      </c>
      <c r="D47" s="145" t="s">
        <v>207</v>
      </c>
      <c r="E47" s="145" t="s">
        <v>208</v>
      </c>
      <c r="I47" s="146">
        <f>SUM(I48:I57)</f>
        <v>0</v>
      </c>
      <c r="K47" s="147">
        <f>SUM(K48:K57)</f>
        <v>0.037634</v>
      </c>
      <c r="M47" s="147">
        <f>SUM(M48:M57)</f>
        <v>2.284065</v>
      </c>
      <c r="P47" s="145" t="s">
        <v>110</v>
      </c>
    </row>
    <row r="48" spans="1:16" s="13" customFormat="1" ht="13.5" customHeight="1">
      <c r="A48" s="170" t="s">
        <v>209</v>
      </c>
      <c r="B48" s="170" t="s">
        <v>111</v>
      </c>
      <c r="C48" s="170" t="s">
        <v>164</v>
      </c>
      <c r="D48" s="171" t="s">
        <v>210</v>
      </c>
      <c r="E48" s="172" t="s">
        <v>211</v>
      </c>
      <c r="F48" s="170" t="s">
        <v>212</v>
      </c>
      <c r="G48" s="173">
        <v>1</v>
      </c>
      <c r="H48" s="174"/>
      <c r="I48" s="174">
        <f>ROUND(G48*H48,2)</f>
        <v>0</v>
      </c>
      <c r="J48" s="175">
        <v>0</v>
      </c>
      <c r="K48" s="173">
        <f>G48*J48</f>
        <v>0</v>
      </c>
      <c r="L48" s="175">
        <v>0</v>
      </c>
      <c r="M48" s="173">
        <f>G48*L48</f>
        <v>0</v>
      </c>
      <c r="N48" s="176">
        <v>21</v>
      </c>
      <c r="O48" s="177">
        <v>16</v>
      </c>
      <c r="P48" s="13" t="s">
        <v>116</v>
      </c>
    </row>
    <row r="49" spans="1:16" s="13" customFormat="1" ht="13.5" customHeight="1">
      <c r="A49" s="170" t="s">
        <v>213</v>
      </c>
      <c r="B49" s="170" t="s">
        <v>111</v>
      </c>
      <c r="C49" s="170" t="s">
        <v>164</v>
      </c>
      <c r="D49" s="171" t="s">
        <v>214</v>
      </c>
      <c r="E49" s="172" t="s">
        <v>215</v>
      </c>
      <c r="F49" s="170" t="s">
        <v>212</v>
      </c>
      <c r="G49" s="173">
        <v>12</v>
      </c>
      <c r="H49" s="174"/>
      <c r="I49" s="174">
        <f>ROUND(G49*H49,2)</f>
        <v>0</v>
      </c>
      <c r="J49" s="175">
        <v>0</v>
      </c>
      <c r="K49" s="173">
        <f>G49*J49</f>
        <v>0</v>
      </c>
      <c r="L49" s="175">
        <v>0</v>
      </c>
      <c r="M49" s="173">
        <f>G49*L49</f>
        <v>0</v>
      </c>
      <c r="N49" s="176">
        <v>21</v>
      </c>
      <c r="O49" s="177">
        <v>16</v>
      </c>
      <c r="P49" s="13" t="s">
        <v>116</v>
      </c>
    </row>
    <row r="50" spans="1:16" s="13" customFormat="1" ht="24" customHeight="1">
      <c r="A50" s="170" t="s">
        <v>216</v>
      </c>
      <c r="B50" s="170" t="s">
        <v>111</v>
      </c>
      <c r="C50" s="170" t="s">
        <v>207</v>
      </c>
      <c r="D50" s="171" t="s">
        <v>217</v>
      </c>
      <c r="E50" s="172" t="s">
        <v>218</v>
      </c>
      <c r="F50" s="170" t="s">
        <v>219</v>
      </c>
      <c r="G50" s="173">
        <v>13</v>
      </c>
      <c r="H50" s="174"/>
      <c r="I50" s="174">
        <f>ROUND(G50*H50,2)</f>
        <v>0</v>
      </c>
      <c r="J50" s="175">
        <v>0.00052</v>
      </c>
      <c r="K50" s="173">
        <f>G50*J50</f>
        <v>0.0067599999999999995</v>
      </c>
      <c r="L50" s="175">
        <v>0</v>
      </c>
      <c r="M50" s="173">
        <f>G50*L50</f>
        <v>0</v>
      </c>
      <c r="N50" s="176">
        <v>21</v>
      </c>
      <c r="O50" s="177">
        <v>16</v>
      </c>
      <c r="P50" s="13" t="s">
        <v>116</v>
      </c>
    </row>
    <row r="51" spans="1:16" s="13" customFormat="1" ht="24" customHeight="1">
      <c r="A51" s="170" t="s">
        <v>220</v>
      </c>
      <c r="B51" s="170" t="s">
        <v>111</v>
      </c>
      <c r="C51" s="170" t="s">
        <v>207</v>
      </c>
      <c r="D51" s="171" t="s">
        <v>221</v>
      </c>
      <c r="E51" s="172" t="s">
        <v>222</v>
      </c>
      <c r="F51" s="170" t="s">
        <v>219</v>
      </c>
      <c r="G51" s="173">
        <v>11.2</v>
      </c>
      <c r="H51" s="174"/>
      <c r="I51" s="174">
        <f>ROUND(G51*H51,2)</f>
        <v>0</v>
      </c>
      <c r="J51" s="175">
        <v>0.00077</v>
      </c>
      <c r="K51" s="173">
        <f>G51*J51</f>
        <v>0.008624</v>
      </c>
      <c r="L51" s="175">
        <v>0</v>
      </c>
      <c r="M51" s="173">
        <f>G51*L51</f>
        <v>0</v>
      </c>
      <c r="N51" s="176">
        <v>21</v>
      </c>
      <c r="O51" s="177">
        <v>16</v>
      </c>
      <c r="P51" s="13" t="s">
        <v>116</v>
      </c>
    </row>
    <row r="52" spans="1:16" s="13" customFormat="1" ht="24" customHeight="1">
      <c r="A52" s="170" t="s">
        <v>223</v>
      </c>
      <c r="B52" s="170" t="s">
        <v>111</v>
      </c>
      <c r="C52" s="170" t="s">
        <v>207</v>
      </c>
      <c r="D52" s="171" t="s">
        <v>224</v>
      </c>
      <c r="E52" s="172" t="s">
        <v>225</v>
      </c>
      <c r="F52" s="170" t="s">
        <v>219</v>
      </c>
      <c r="G52" s="173">
        <v>12</v>
      </c>
      <c r="H52" s="174"/>
      <c r="I52" s="174">
        <f>ROUND(G52*H52,2)</f>
        <v>0</v>
      </c>
      <c r="J52" s="175">
        <v>0.00177</v>
      </c>
      <c r="K52" s="173">
        <f>G52*J52</f>
        <v>0.021240000000000002</v>
      </c>
      <c r="L52" s="175">
        <v>0</v>
      </c>
      <c r="M52" s="173">
        <f>G52*L52</f>
        <v>0</v>
      </c>
      <c r="N52" s="176">
        <v>21</v>
      </c>
      <c r="O52" s="177">
        <v>16</v>
      </c>
      <c r="P52" s="13" t="s">
        <v>116</v>
      </c>
    </row>
    <row r="53" spans="1:16" s="13" customFormat="1" ht="24" customHeight="1">
      <c r="A53" s="170" t="s">
        <v>226</v>
      </c>
      <c r="B53" s="170" t="s">
        <v>111</v>
      </c>
      <c r="C53" s="170" t="s">
        <v>207</v>
      </c>
      <c r="D53" s="171" t="s">
        <v>227</v>
      </c>
      <c r="E53" s="172" t="s">
        <v>228</v>
      </c>
      <c r="F53" s="170" t="s">
        <v>147</v>
      </c>
      <c r="G53" s="173">
        <v>1</v>
      </c>
      <c r="H53" s="174"/>
      <c r="I53" s="174">
        <f>ROUND(G53*H53,2)</f>
        <v>0</v>
      </c>
      <c r="J53" s="175">
        <v>0.00101</v>
      </c>
      <c r="K53" s="173">
        <f>G53*J53</f>
        <v>0.00101</v>
      </c>
      <c r="L53" s="175">
        <v>0</v>
      </c>
      <c r="M53" s="173">
        <f>G53*L53</f>
        <v>0</v>
      </c>
      <c r="N53" s="176">
        <v>21</v>
      </c>
      <c r="O53" s="177">
        <v>16</v>
      </c>
      <c r="P53" s="13" t="s">
        <v>116</v>
      </c>
    </row>
    <row r="54" spans="1:16" s="13" customFormat="1" ht="13.5" customHeight="1">
      <c r="A54" s="170" t="s">
        <v>229</v>
      </c>
      <c r="B54" s="170" t="s">
        <v>111</v>
      </c>
      <c r="C54" s="170" t="s">
        <v>207</v>
      </c>
      <c r="D54" s="171" t="s">
        <v>230</v>
      </c>
      <c r="E54" s="172" t="s">
        <v>231</v>
      </c>
      <c r="F54" s="170" t="s">
        <v>219</v>
      </c>
      <c r="G54" s="173">
        <v>36</v>
      </c>
      <c r="H54" s="174"/>
      <c r="I54" s="174">
        <f>ROUND(G54*H54,2)</f>
        <v>0</v>
      </c>
      <c r="J54" s="175">
        <v>0</v>
      </c>
      <c r="K54" s="173">
        <f>G54*J54</f>
        <v>0</v>
      </c>
      <c r="L54" s="175">
        <v>0</v>
      </c>
      <c r="M54" s="173">
        <f>G54*L54</f>
        <v>0</v>
      </c>
      <c r="N54" s="176">
        <v>21</v>
      </c>
      <c r="O54" s="177">
        <v>16</v>
      </c>
      <c r="P54" s="13" t="s">
        <v>116</v>
      </c>
    </row>
    <row r="55" spans="1:16" s="13" customFormat="1" ht="24" customHeight="1">
      <c r="A55" s="170" t="s">
        <v>232</v>
      </c>
      <c r="B55" s="170" t="s">
        <v>111</v>
      </c>
      <c r="C55" s="170" t="s">
        <v>207</v>
      </c>
      <c r="D55" s="171" t="s">
        <v>233</v>
      </c>
      <c r="E55" s="172" t="s">
        <v>234</v>
      </c>
      <c r="F55" s="170" t="s">
        <v>147</v>
      </c>
      <c r="G55" s="173">
        <v>3.5</v>
      </c>
      <c r="H55" s="174"/>
      <c r="I55" s="174">
        <f>ROUND(G55*H55,2)</f>
        <v>0</v>
      </c>
      <c r="J55" s="175">
        <v>0</v>
      </c>
      <c r="K55" s="173">
        <f>G55*J55</f>
        <v>0</v>
      </c>
      <c r="L55" s="175">
        <v>0.03363</v>
      </c>
      <c r="M55" s="173">
        <f>G55*L55</f>
        <v>0.117705</v>
      </c>
      <c r="N55" s="176">
        <v>21</v>
      </c>
      <c r="O55" s="177">
        <v>16</v>
      </c>
      <c r="P55" s="13" t="s">
        <v>116</v>
      </c>
    </row>
    <row r="56" spans="1:16" s="13" customFormat="1" ht="24" customHeight="1">
      <c r="A56" s="170" t="s">
        <v>235</v>
      </c>
      <c r="B56" s="170" t="s">
        <v>111</v>
      </c>
      <c r="C56" s="170" t="s">
        <v>207</v>
      </c>
      <c r="D56" s="171" t="s">
        <v>236</v>
      </c>
      <c r="E56" s="172" t="s">
        <v>237</v>
      </c>
      <c r="F56" s="170" t="s">
        <v>147</v>
      </c>
      <c r="G56" s="173">
        <v>21</v>
      </c>
      <c r="H56" s="174"/>
      <c r="I56" s="174">
        <f>ROUND(G56*H56,2)</f>
        <v>0</v>
      </c>
      <c r="J56" s="175">
        <v>0</v>
      </c>
      <c r="K56" s="173">
        <f>G56*J56</f>
        <v>0</v>
      </c>
      <c r="L56" s="175">
        <v>0.10316</v>
      </c>
      <c r="M56" s="173">
        <f>G56*L56</f>
        <v>2.16636</v>
      </c>
      <c r="N56" s="176">
        <v>21</v>
      </c>
      <c r="O56" s="177">
        <v>16</v>
      </c>
      <c r="P56" s="13" t="s">
        <v>116</v>
      </c>
    </row>
    <row r="57" spans="1:16" s="13" customFormat="1" ht="13.5" customHeight="1">
      <c r="A57" s="170" t="s">
        <v>238</v>
      </c>
      <c r="B57" s="170" t="s">
        <v>111</v>
      </c>
      <c r="C57" s="170" t="s">
        <v>207</v>
      </c>
      <c r="D57" s="171" t="s">
        <v>239</v>
      </c>
      <c r="E57" s="172" t="s">
        <v>240</v>
      </c>
      <c r="F57" s="170" t="s">
        <v>47</v>
      </c>
      <c r="G57" s="173">
        <v>1.6800000000000002</v>
      </c>
      <c r="H57" s="174"/>
      <c r="I57" s="174">
        <f>ROUND(G57*H57,2)</f>
        <v>0</v>
      </c>
      <c r="J57" s="175">
        <v>0</v>
      </c>
      <c r="K57" s="173">
        <f>G57*J57</f>
        <v>0</v>
      </c>
      <c r="L57" s="175">
        <v>0</v>
      </c>
      <c r="M57" s="173">
        <f>G57*L57</f>
        <v>0</v>
      </c>
      <c r="N57" s="176">
        <v>21</v>
      </c>
      <c r="O57" s="177">
        <v>16</v>
      </c>
      <c r="P57" s="13" t="s">
        <v>116</v>
      </c>
    </row>
    <row r="58" spans="2:16" s="143" customFormat="1" ht="12.75" customHeight="1">
      <c r="B58" s="144" t="s">
        <v>64</v>
      </c>
      <c r="D58" s="145" t="s">
        <v>241</v>
      </c>
      <c r="E58" s="145" t="s">
        <v>242</v>
      </c>
      <c r="I58" s="146">
        <f>SUM(I59:I63)</f>
        <v>0</v>
      </c>
      <c r="K58" s="147">
        <f>SUM(K59:K63)</f>
        <v>0.05006</v>
      </c>
      <c r="M58" s="147">
        <f>SUM(M59:M63)</f>
        <v>0</v>
      </c>
      <c r="P58" s="145" t="s">
        <v>110</v>
      </c>
    </row>
    <row r="59" spans="1:16" s="13" customFormat="1" ht="13.5" customHeight="1">
      <c r="A59" s="170" t="s">
        <v>243</v>
      </c>
      <c r="B59" s="170" t="s">
        <v>111</v>
      </c>
      <c r="C59" s="170" t="s">
        <v>164</v>
      </c>
      <c r="D59" s="171" t="s">
        <v>244</v>
      </c>
      <c r="E59" s="172" t="s">
        <v>245</v>
      </c>
      <c r="F59" s="170" t="s">
        <v>212</v>
      </c>
      <c r="G59" s="173">
        <v>1</v>
      </c>
      <c r="H59" s="174"/>
      <c r="I59" s="174">
        <f>ROUND(G59*H59,2)</f>
        <v>0</v>
      </c>
      <c r="J59" s="175">
        <v>0</v>
      </c>
      <c r="K59" s="173">
        <f>G59*J59</f>
        <v>0</v>
      </c>
      <c r="L59" s="175">
        <v>0</v>
      </c>
      <c r="M59" s="173">
        <f>G59*L59</f>
        <v>0</v>
      </c>
      <c r="N59" s="176">
        <v>21</v>
      </c>
      <c r="O59" s="177">
        <v>16</v>
      </c>
      <c r="P59" s="13" t="s">
        <v>116</v>
      </c>
    </row>
    <row r="60" spans="1:16" s="13" customFormat="1" ht="24" customHeight="1">
      <c r="A60" s="170" t="s">
        <v>246</v>
      </c>
      <c r="B60" s="170" t="s">
        <v>111</v>
      </c>
      <c r="C60" s="170" t="s">
        <v>207</v>
      </c>
      <c r="D60" s="171" t="s">
        <v>247</v>
      </c>
      <c r="E60" s="172" t="s">
        <v>248</v>
      </c>
      <c r="F60" s="170" t="s">
        <v>219</v>
      </c>
      <c r="G60" s="173">
        <v>50</v>
      </c>
      <c r="H60" s="174"/>
      <c r="I60" s="174">
        <f>ROUND(G60*H60,2)</f>
        <v>0</v>
      </c>
      <c r="J60" s="175">
        <v>0.00078</v>
      </c>
      <c r="K60" s="173">
        <f>G60*J60</f>
        <v>0.039</v>
      </c>
      <c r="L60" s="175">
        <v>0</v>
      </c>
      <c r="M60" s="173">
        <f>G60*L60</f>
        <v>0</v>
      </c>
      <c r="N60" s="176">
        <v>21</v>
      </c>
      <c r="O60" s="177">
        <v>16</v>
      </c>
      <c r="P60" s="13" t="s">
        <v>116</v>
      </c>
    </row>
    <row r="61" spans="1:16" s="13" customFormat="1" ht="24" customHeight="1">
      <c r="A61" s="170" t="s">
        <v>249</v>
      </c>
      <c r="B61" s="170" t="s">
        <v>111</v>
      </c>
      <c r="C61" s="170" t="s">
        <v>207</v>
      </c>
      <c r="D61" s="171" t="s">
        <v>250</v>
      </c>
      <c r="E61" s="172" t="s">
        <v>251</v>
      </c>
      <c r="F61" s="170" t="s">
        <v>219</v>
      </c>
      <c r="G61" s="173">
        <v>13</v>
      </c>
      <c r="H61" s="174"/>
      <c r="I61" s="174">
        <f>ROUND(G61*H61,2)</f>
        <v>0</v>
      </c>
      <c r="J61" s="175">
        <v>0.00012</v>
      </c>
      <c r="K61" s="173">
        <f>G61*J61</f>
        <v>0.00156</v>
      </c>
      <c r="L61" s="175">
        <v>0</v>
      </c>
      <c r="M61" s="173">
        <f>G61*L61</f>
        <v>0</v>
      </c>
      <c r="N61" s="176">
        <v>21</v>
      </c>
      <c r="O61" s="177">
        <v>16</v>
      </c>
      <c r="P61" s="13" t="s">
        <v>116</v>
      </c>
    </row>
    <row r="62" spans="1:16" s="13" customFormat="1" ht="13.5" customHeight="1">
      <c r="A62" s="170" t="s">
        <v>252</v>
      </c>
      <c r="B62" s="170" t="s">
        <v>111</v>
      </c>
      <c r="C62" s="170" t="s">
        <v>207</v>
      </c>
      <c r="D62" s="171" t="s">
        <v>253</v>
      </c>
      <c r="E62" s="172" t="s">
        <v>254</v>
      </c>
      <c r="F62" s="170" t="s">
        <v>219</v>
      </c>
      <c r="G62" s="173">
        <v>50</v>
      </c>
      <c r="H62" s="174"/>
      <c r="I62" s="174">
        <f>ROUND(G62*H62,2)</f>
        <v>0</v>
      </c>
      <c r="J62" s="175">
        <v>0.00019</v>
      </c>
      <c r="K62" s="173">
        <f>G62*J62</f>
        <v>0.0095</v>
      </c>
      <c r="L62" s="175">
        <v>0</v>
      </c>
      <c r="M62" s="173">
        <f>G62*L62</f>
        <v>0</v>
      </c>
      <c r="N62" s="176">
        <v>21</v>
      </c>
      <c r="O62" s="177">
        <v>16</v>
      </c>
      <c r="P62" s="13" t="s">
        <v>116</v>
      </c>
    </row>
    <row r="63" spans="1:16" s="13" customFormat="1" ht="13.5" customHeight="1">
      <c r="A63" s="170" t="s">
        <v>255</v>
      </c>
      <c r="B63" s="170" t="s">
        <v>111</v>
      </c>
      <c r="C63" s="170" t="s">
        <v>207</v>
      </c>
      <c r="D63" s="171" t="s">
        <v>256</v>
      </c>
      <c r="E63" s="172" t="s">
        <v>257</v>
      </c>
      <c r="F63" s="170" t="s">
        <v>47</v>
      </c>
      <c r="G63" s="173">
        <v>1.02</v>
      </c>
      <c r="H63" s="174"/>
      <c r="I63" s="174">
        <f>ROUND(G63*H63,2)</f>
        <v>0</v>
      </c>
      <c r="J63" s="175">
        <v>0</v>
      </c>
      <c r="K63" s="173">
        <f>G63*J63</f>
        <v>0</v>
      </c>
      <c r="L63" s="175">
        <v>0</v>
      </c>
      <c r="M63" s="173">
        <f>G63*L63</f>
        <v>0</v>
      </c>
      <c r="N63" s="176">
        <v>21</v>
      </c>
      <c r="O63" s="177">
        <v>16</v>
      </c>
      <c r="P63" s="13" t="s">
        <v>116</v>
      </c>
    </row>
    <row r="64" spans="2:16" s="143" customFormat="1" ht="12.75" customHeight="1">
      <c r="B64" s="144" t="s">
        <v>64</v>
      </c>
      <c r="D64" s="145" t="s">
        <v>258</v>
      </c>
      <c r="E64" s="145" t="s">
        <v>259</v>
      </c>
      <c r="I64" s="146">
        <f>SUM(I65:I88)</f>
        <v>0</v>
      </c>
      <c r="K64" s="147">
        <f>SUM(K65:K88)</f>
        <v>0.39899000000000007</v>
      </c>
      <c r="M64" s="147">
        <f>SUM(M65:M88)</f>
        <v>0.4555</v>
      </c>
      <c r="P64" s="145" t="s">
        <v>110</v>
      </c>
    </row>
    <row r="65" spans="1:16" s="13" customFormat="1" ht="13.5" customHeight="1">
      <c r="A65" s="170" t="s">
        <v>260</v>
      </c>
      <c r="B65" s="170" t="s">
        <v>111</v>
      </c>
      <c r="C65" s="170" t="s">
        <v>164</v>
      </c>
      <c r="D65" s="171" t="s">
        <v>261</v>
      </c>
      <c r="E65" s="172" t="s">
        <v>262</v>
      </c>
      <c r="F65" s="170" t="s">
        <v>212</v>
      </c>
      <c r="G65" s="173">
        <v>1</v>
      </c>
      <c r="H65" s="174"/>
      <c r="I65" s="174">
        <f>ROUND(G65*H65,2)</f>
        <v>0</v>
      </c>
      <c r="J65" s="175">
        <v>0</v>
      </c>
      <c r="K65" s="173">
        <f>G65*J65</f>
        <v>0</v>
      </c>
      <c r="L65" s="175">
        <v>0</v>
      </c>
      <c r="M65" s="173">
        <f>G65*L65</f>
        <v>0</v>
      </c>
      <c r="N65" s="176">
        <v>21</v>
      </c>
      <c r="O65" s="177">
        <v>16</v>
      </c>
      <c r="P65" s="13" t="s">
        <v>116</v>
      </c>
    </row>
    <row r="66" spans="1:16" s="13" customFormat="1" ht="13.5" customHeight="1">
      <c r="A66" s="170" t="s">
        <v>263</v>
      </c>
      <c r="B66" s="170" t="s">
        <v>111</v>
      </c>
      <c r="C66" s="170" t="s">
        <v>164</v>
      </c>
      <c r="D66" s="171" t="s">
        <v>264</v>
      </c>
      <c r="E66" s="172" t="s">
        <v>265</v>
      </c>
      <c r="F66" s="170" t="s">
        <v>212</v>
      </c>
      <c r="G66" s="173">
        <v>2</v>
      </c>
      <c r="H66" s="174"/>
      <c r="I66" s="174">
        <f>ROUND(G66*H66,2)</f>
        <v>0</v>
      </c>
      <c r="J66" s="175">
        <v>0</v>
      </c>
      <c r="K66" s="173">
        <f>G66*J66</f>
        <v>0</v>
      </c>
      <c r="L66" s="175">
        <v>0</v>
      </c>
      <c r="M66" s="173">
        <f>G66*L66</f>
        <v>0</v>
      </c>
      <c r="N66" s="176">
        <v>21</v>
      </c>
      <c r="O66" s="177">
        <v>16</v>
      </c>
      <c r="P66" s="13" t="s">
        <v>116</v>
      </c>
    </row>
    <row r="67" spans="1:16" s="13" customFormat="1" ht="13.5" customHeight="1">
      <c r="A67" s="170" t="s">
        <v>266</v>
      </c>
      <c r="B67" s="170" t="s">
        <v>111</v>
      </c>
      <c r="C67" s="170" t="s">
        <v>164</v>
      </c>
      <c r="D67" s="171" t="s">
        <v>267</v>
      </c>
      <c r="E67" s="172" t="s">
        <v>268</v>
      </c>
      <c r="F67" s="170" t="s">
        <v>212</v>
      </c>
      <c r="G67" s="173">
        <v>8</v>
      </c>
      <c r="H67" s="174"/>
      <c r="I67" s="174">
        <f>ROUND(G67*H67,2)</f>
        <v>0</v>
      </c>
      <c r="J67" s="175">
        <v>0</v>
      </c>
      <c r="K67" s="173">
        <f>G67*J67</f>
        <v>0</v>
      </c>
      <c r="L67" s="175">
        <v>0</v>
      </c>
      <c r="M67" s="173">
        <f>G67*L67</f>
        <v>0</v>
      </c>
      <c r="N67" s="176">
        <v>21</v>
      </c>
      <c r="O67" s="177">
        <v>16</v>
      </c>
      <c r="P67" s="13" t="s">
        <v>116</v>
      </c>
    </row>
    <row r="68" spans="1:16" s="13" customFormat="1" ht="13.5" customHeight="1">
      <c r="A68" s="170" t="s">
        <v>269</v>
      </c>
      <c r="B68" s="170" t="s">
        <v>111</v>
      </c>
      <c r="C68" s="170" t="s">
        <v>164</v>
      </c>
      <c r="D68" s="171" t="s">
        <v>270</v>
      </c>
      <c r="E68" s="172" t="s">
        <v>271</v>
      </c>
      <c r="F68" s="170" t="s">
        <v>212</v>
      </c>
      <c r="G68" s="173">
        <v>8</v>
      </c>
      <c r="H68" s="174"/>
      <c r="I68" s="174">
        <f>ROUND(G68*H68,2)</f>
        <v>0</v>
      </c>
      <c r="J68" s="175">
        <v>0</v>
      </c>
      <c r="K68" s="173">
        <f>G68*J68</f>
        <v>0</v>
      </c>
      <c r="L68" s="175">
        <v>0</v>
      </c>
      <c r="M68" s="173">
        <f>G68*L68</f>
        <v>0</v>
      </c>
      <c r="N68" s="176">
        <v>21</v>
      </c>
      <c r="O68" s="177">
        <v>16</v>
      </c>
      <c r="P68" s="13" t="s">
        <v>116</v>
      </c>
    </row>
    <row r="69" spans="1:16" s="13" customFormat="1" ht="13.5" customHeight="1">
      <c r="A69" s="170" t="s">
        <v>272</v>
      </c>
      <c r="B69" s="170" t="s">
        <v>111</v>
      </c>
      <c r="C69" s="170" t="s">
        <v>164</v>
      </c>
      <c r="D69" s="171" t="s">
        <v>273</v>
      </c>
      <c r="E69" s="172" t="s">
        <v>274</v>
      </c>
      <c r="F69" s="170" t="s">
        <v>212</v>
      </c>
      <c r="G69" s="173">
        <v>10</v>
      </c>
      <c r="H69" s="174"/>
      <c r="I69" s="174">
        <f>ROUND(G69*H69,2)</f>
        <v>0</v>
      </c>
      <c r="J69" s="175">
        <v>0</v>
      </c>
      <c r="K69" s="173">
        <f>G69*J69</f>
        <v>0</v>
      </c>
      <c r="L69" s="175">
        <v>0</v>
      </c>
      <c r="M69" s="173">
        <f>G69*L69</f>
        <v>0</v>
      </c>
      <c r="N69" s="176">
        <v>21</v>
      </c>
      <c r="O69" s="177">
        <v>16</v>
      </c>
      <c r="P69" s="13" t="s">
        <v>116</v>
      </c>
    </row>
    <row r="70" spans="1:16" s="13" customFormat="1" ht="13.5" customHeight="1">
      <c r="A70" s="170" t="s">
        <v>275</v>
      </c>
      <c r="B70" s="170" t="s">
        <v>111</v>
      </c>
      <c r="C70" s="170" t="s">
        <v>164</v>
      </c>
      <c r="D70" s="171" t="s">
        <v>276</v>
      </c>
      <c r="E70" s="172" t="s">
        <v>277</v>
      </c>
      <c r="F70" s="170" t="s">
        <v>212</v>
      </c>
      <c r="G70" s="173">
        <v>2</v>
      </c>
      <c r="H70" s="174"/>
      <c r="I70" s="174">
        <f>ROUND(G70*H70,2)</f>
        <v>0</v>
      </c>
      <c r="J70" s="175">
        <v>0</v>
      </c>
      <c r="K70" s="173">
        <f>G70*J70</f>
        <v>0</v>
      </c>
      <c r="L70" s="175">
        <v>0</v>
      </c>
      <c r="M70" s="173">
        <f>G70*L70</f>
        <v>0</v>
      </c>
      <c r="N70" s="176">
        <v>21</v>
      </c>
      <c r="O70" s="177">
        <v>16</v>
      </c>
      <c r="P70" s="13" t="s">
        <v>116</v>
      </c>
    </row>
    <row r="71" spans="1:16" s="13" customFormat="1" ht="13.5" customHeight="1">
      <c r="A71" s="170" t="s">
        <v>278</v>
      </c>
      <c r="B71" s="170" t="s">
        <v>111</v>
      </c>
      <c r="C71" s="170" t="s">
        <v>164</v>
      </c>
      <c r="D71" s="171" t="s">
        <v>279</v>
      </c>
      <c r="E71" s="172" t="s">
        <v>280</v>
      </c>
      <c r="F71" s="170" t="s">
        <v>212</v>
      </c>
      <c r="G71" s="173">
        <v>2</v>
      </c>
      <c r="H71" s="174"/>
      <c r="I71" s="174">
        <f>ROUND(G71*H71,2)</f>
        <v>0</v>
      </c>
      <c r="J71" s="175">
        <v>0</v>
      </c>
      <c r="K71" s="173">
        <f>G71*J71</f>
        <v>0</v>
      </c>
      <c r="L71" s="175">
        <v>0</v>
      </c>
      <c r="M71" s="173">
        <f>G71*L71</f>
        <v>0</v>
      </c>
      <c r="N71" s="176">
        <v>21</v>
      </c>
      <c r="O71" s="177">
        <v>16</v>
      </c>
      <c r="P71" s="13" t="s">
        <v>116</v>
      </c>
    </row>
    <row r="72" spans="1:16" s="13" customFormat="1" ht="13.5" customHeight="1">
      <c r="A72" s="170" t="s">
        <v>281</v>
      </c>
      <c r="B72" s="170" t="s">
        <v>111</v>
      </c>
      <c r="C72" s="170" t="s">
        <v>164</v>
      </c>
      <c r="D72" s="171" t="s">
        <v>282</v>
      </c>
      <c r="E72" s="172" t="s">
        <v>283</v>
      </c>
      <c r="F72" s="170" t="s">
        <v>212</v>
      </c>
      <c r="G72" s="173">
        <v>3</v>
      </c>
      <c r="H72" s="174"/>
      <c r="I72" s="174">
        <f>ROUND(G72*H72,2)</f>
        <v>0</v>
      </c>
      <c r="J72" s="175">
        <v>0</v>
      </c>
      <c r="K72" s="173">
        <f>G72*J72</f>
        <v>0</v>
      </c>
      <c r="L72" s="175">
        <v>0</v>
      </c>
      <c r="M72" s="173">
        <f>G72*L72</f>
        <v>0</v>
      </c>
      <c r="N72" s="176">
        <v>21</v>
      </c>
      <c r="O72" s="177">
        <v>16</v>
      </c>
      <c r="P72" s="13" t="s">
        <v>116</v>
      </c>
    </row>
    <row r="73" spans="1:16" s="13" customFormat="1" ht="24" customHeight="1">
      <c r="A73" s="170" t="s">
        <v>284</v>
      </c>
      <c r="B73" s="170" t="s">
        <v>111</v>
      </c>
      <c r="C73" s="170" t="s">
        <v>207</v>
      </c>
      <c r="D73" s="171" t="s">
        <v>285</v>
      </c>
      <c r="E73" s="172" t="s">
        <v>286</v>
      </c>
      <c r="F73" s="170" t="s">
        <v>287</v>
      </c>
      <c r="G73" s="173">
        <v>12</v>
      </c>
      <c r="H73" s="174"/>
      <c r="I73" s="174">
        <f>ROUND(G73*H73,2)</f>
        <v>0</v>
      </c>
      <c r="J73" s="175">
        <v>0</v>
      </c>
      <c r="K73" s="173">
        <f>G73*J73</f>
        <v>0</v>
      </c>
      <c r="L73" s="175">
        <v>0.01933</v>
      </c>
      <c r="M73" s="173">
        <f>G73*L73</f>
        <v>0.23196</v>
      </c>
      <c r="N73" s="176">
        <v>21</v>
      </c>
      <c r="O73" s="177">
        <v>16</v>
      </c>
      <c r="P73" s="13" t="s">
        <v>116</v>
      </c>
    </row>
    <row r="74" spans="1:16" s="13" customFormat="1" ht="24" customHeight="1">
      <c r="A74" s="170" t="s">
        <v>288</v>
      </c>
      <c r="B74" s="170" t="s">
        <v>111</v>
      </c>
      <c r="C74" s="170" t="s">
        <v>207</v>
      </c>
      <c r="D74" s="171" t="s">
        <v>289</v>
      </c>
      <c r="E74" s="172" t="s">
        <v>290</v>
      </c>
      <c r="F74" s="170" t="s">
        <v>287</v>
      </c>
      <c r="G74" s="173">
        <v>1</v>
      </c>
      <c r="H74" s="174"/>
      <c r="I74" s="174">
        <f>ROUND(G74*H74,2)</f>
        <v>0</v>
      </c>
      <c r="J74" s="175">
        <v>0.01568</v>
      </c>
      <c r="K74" s="173">
        <f>G74*J74</f>
        <v>0.01568</v>
      </c>
      <c r="L74" s="175">
        <v>0</v>
      </c>
      <c r="M74" s="173">
        <f>G74*L74</f>
        <v>0</v>
      </c>
      <c r="N74" s="176">
        <v>21</v>
      </c>
      <c r="O74" s="177">
        <v>16</v>
      </c>
      <c r="P74" s="13" t="s">
        <v>116</v>
      </c>
    </row>
    <row r="75" spans="1:16" s="13" customFormat="1" ht="24" customHeight="1">
      <c r="A75" s="170" t="s">
        <v>291</v>
      </c>
      <c r="B75" s="170" t="s">
        <v>111</v>
      </c>
      <c r="C75" s="170" t="s">
        <v>207</v>
      </c>
      <c r="D75" s="171" t="s">
        <v>292</v>
      </c>
      <c r="E75" s="172" t="s">
        <v>293</v>
      </c>
      <c r="F75" s="170" t="s">
        <v>287</v>
      </c>
      <c r="G75" s="173">
        <v>9</v>
      </c>
      <c r="H75" s="174"/>
      <c r="I75" s="174">
        <f>ROUND(G75*H75,2)</f>
        <v>0</v>
      </c>
      <c r="J75" s="175">
        <v>0.02372</v>
      </c>
      <c r="K75" s="173">
        <f>G75*J75</f>
        <v>0.21348</v>
      </c>
      <c r="L75" s="175">
        <v>0</v>
      </c>
      <c r="M75" s="173">
        <f>G75*L75</f>
        <v>0</v>
      </c>
      <c r="N75" s="176">
        <v>21</v>
      </c>
      <c r="O75" s="177">
        <v>16</v>
      </c>
      <c r="P75" s="13" t="s">
        <v>116</v>
      </c>
    </row>
    <row r="76" spans="1:16" s="13" customFormat="1" ht="24" customHeight="1">
      <c r="A76" s="170" t="s">
        <v>294</v>
      </c>
      <c r="B76" s="170" t="s">
        <v>111</v>
      </c>
      <c r="C76" s="170" t="s">
        <v>207</v>
      </c>
      <c r="D76" s="171" t="s">
        <v>295</v>
      </c>
      <c r="E76" s="172" t="s">
        <v>296</v>
      </c>
      <c r="F76" s="170" t="s">
        <v>287</v>
      </c>
      <c r="G76" s="173">
        <v>6</v>
      </c>
      <c r="H76" s="174"/>
      <c r="I76" s="174">
        <f>ROUND(G76*H76,2)</f>
        <v>0</v>
      </c>
      <c r="J76" s="175">
        <v>0</v>
      </c>
      <c r="K76" s="173">
        <f>G76*J76</f>
        <v>0</v>
      </c>
      <c r="L76" s="175">
        <v>0.0172</v>
      </c>
      <c r="M76" s="173">
        <f>G76*L76</f>
        <v>0.1032</v>
      </c>
      <c r="N76" s="176">
        <v>21</v>
      </c>
      <c r="O76" s="177">
        <v>16</v>
      </c>
      <c r="P76" s="13" t="s">
        <v>116</v>
      </c>
    </row>
    <row r="77" spans="1:16" s="13" customFormat="1" ht="13.5" customHeight="1">
      <c r="A77" s="170" t="s">
        <v>297</v>
      </c>
      <c r="B77" s="170" t="s">
        <v>111</v>
      </c>
      <c r="C77" s="170" t="s">
        <v>207</v>
      </c>
      <c r="D77" s="171" t="s">
        <v>298</v>
      </c>
      <c r="E77" s="172" t="s">
        <v>299</v>
      </c>
      <c r="F77" s="170" t="s">
        <v>287</v>
      </c>
      <c r="G77" s="173">
        <v>4</v>
      </c>
      <c r="H77" s="174"/>
      <c r="I77" s="174">
        <f>ROUND(G77*H77,2)</f>
        <v>0</v>
      </c>
      <c r="J77" s="175">
        <v>0</v>
      </c>
      <c r="K77" s="173">
        <f>G77*J77</f>
        <v>0</v>
      </c>
      <c r="L77" s="175">
        <v>0.01946</v>
      </c>
      <c r="M77" s="173">
        <f>G77*L77</f>
        <v>0.07784</v>
      </c>
      <c r="N77" s="176">
        <v>21</v>
      </c>
      <c r="O77" s="177">
        <v>16</v>
      </c>
      <c r="P77" s="13" t="s">
        <v>116</v>
      </c>
    </row>
    <row r="78" spans="1:16" s="13" customFormat="1" ht="13.5" customHeight="1">
      <c r="A78" s="170" t="s">
        <v>300</v>
      </c>
      <c r="B78" s="170" t="s">
        <v>111</v>
      </c>
      <c r="C78" s="170" t="s">
        <v>207</v>
      </c>
      <c r="D78" s="171" t="s">
        <v>301</v>
      </c>
      <c r="E78" s="172" t="s">
        <v>302</v>
      </c>
      <c r="F78" s="170" t="s">
        <v>287</v>
      </c>
      <c r="G78" s="173">
        <v>1</v>
      </c>
      <c r="H78" s="174"/>
      <c r="I78" s="174">
        <f>ROUND(G78*H78,2)</f>
        <v>0</v>
      </c>
      <c r="J78" s="175">
        <v>0.01458</v>
      </c>
      <c r="K78" s="173">
        <f>G78*J78</f>
        <v>0.01458</v>
      </c>
      <c r="L78" s="175">
        <v>0</v>
      </c>
      <c r="M78" s="173">
        <f>G78*L78</f>
        <v>0</v>
      </c>
      <c r="N78" s="176">
        <v>21</v>
      </c>
      <c r="O78" s="177">
        <v>16</v>
      </c>
      <c r="P78" s="13" t="s">
        <v>116</v>
      </c>
    </row>
    <row r="79" spans="1:16" s="13" customFormat="1" ht="13.5" customHeight="1">
      <c r="A79" s="170" t="s">
        <v>303</v>
      </c>
      <c r="B79" s="170" t="s">
        <v>111</v>
      </c>
      <c r="C79" s="170" t="s">
        <v>207</v>
      </c>
      <c r="D79" s="171" t="s">
        <v>304</v>
      </c>
      <c r="E79" s="172" t="s">
        <v>305</v>
      </c>
      <c r="F79" s="170" t="s">
        <v>287</v>
      </c>
      <c r="G79" s="173">
        <v>7</v>
      </c>
      <c r="H79" s="174"/>
      <c r="I79" s="174">
        <f>ROUND(G79*H79,2)</f>
        <v>0</v>
      </c>
      <c r="J79" s="175">
        <v>0.01558</v>
      </c>
      <c r="K79" s="173">
        <f>G79*J79</f>
        <v>0.10906</v>
      </c>
      <c r="L79" s="175">
        <v>0</v>
      </c>
      <c r="M79" s="173">
        <f>G79*L79</f>
        <v>0</v>
      </c>
      <c r="N79" s="176">
        <v>21</v>
      </c>
      <c r="O79" s="177">
        <v>16</v>
      </c>
      <c r="P79" s="13" t="s">
        <v>116</v>
      </c>
    </row>
    <row r="80" spans="1:16" s="13" customFormat="1" ht="13.5" customHeight="1">
      <c r="A80" s="170" t="s">
        <v>306</v>
      </c>
      <c r="B80" s="170" t="s">
        <v>111</v>
      </c>
      <c r="C80" s="170" t="s">
        <v>207</v>
      </c>
      <c r="D80" s="171" t="s">
        <v>307</v>
      </c>
      <c r="E80" s="172" t="s">
        <v>308</v>
      </c>
      <c r="F80" s="170" t="s">
        <v>287</v>
      </c>
      <c r="G80" s="173">
        <v>2</v>
      </c>
      <c r="H80" s="174"/>
      <c r="I80" s="174">
        <f>ROUND(G80*H80,2)</f>
        <v>0</v>
      </c>
      <c r="J80" s="175">
        <v>0.0145</v>
      </c>
      <c r="K80" s="173">
        <f>G80*J80</f>
        <v>0.029</v>
      </c>
      <c r="L80" s="175">
        <v>0</v>
      </c>
      <c r="M80" s="173">
        <f>G80*L80</f>
        <v>0</v>
      </c>
      <c r="N80" s="176">
        <v>21</v>
      </c>
      <c r="O80" s="177">
        <v>16</v>
      </c>
      <c r="P80" s="13" t="s">
        <v>116</v>
      </c>
    </row>
    <row r="81" spans="1:16" s="13" customFormat="1" ht="13.5" customHeight="1">
      <c r="A81" s="170" t="s">
        <v>309</v>
      </c>
      <c r="B81" s="170" t="s">
        <v>111</v>
      </c>
      <c r="C81" s="170" t="s">
        <v>207</v>
      </c>
      <c r="D81" s="171" t="s">
        <v>310</v>
      </c>
      <c r="E81" s="172" t="s">
        <v>311</v>
      </c>
      <c r="F81" s="170" t="s">
        <v>287</v>
      </c>
      <c r="G81" s="173">
        <v>1</v>
      </c>
      <c r="H81" s="174"/>
      <c r="I81" s="174">
        <f>ROUND(G81*H81,2)</f>
        <v>0</v>
      </c>
      <c r="J81" s="175">
        <v>0</v>
      </c>
      <c r="K81" s="173">
        <f>G81*J81</f>
        <v>0</v>
      </c>
      <c r="L81" s="175">
        <v>0.0347</v>
      </c>
      <c r="M81" s="173">
        <f>G81*L81</f>
        <v>0.0347</v>
      </c>
      <c r="N81" s="176">
        <v>21</v>
      </c>
      <c r="O81" s="177">
        <v>16</v>
      </c>
      <c r="P81" s="13" t="s">
        <v>116</v>
      </c>
    </row>
    <row r="82" spans="1:16" s="13" customFormat="1" ht="13.5" customHeight="1">
      <c r="A82" s="170" t="s">
        <v>312</v>
      </c>
      <c r="B82" s="170" t="s">
        <v>111</v>
      </c>
      <c r="C82" s="170" t="s">
        <v>207</v>
      </c>
      <c r="D82" s="171" t="s">
        <v>313</v>
      </c>
      <c r="E82" s="172" t="s">
        <v>314</v>
      </c>
      <c r="F82" s="170" t="s">
        <v>287</v>
      </c>
      <c r="G82" s="173">
        <v>1</v>
      </c>
      <c r="H82" s="174"/>
      <c r="I82" s="174">
        <f>ROUND(G82*H82,2)</f>
        <v>0</v>
      </c>
      <c r="J82" s="175">
        <v>0.00059</v>
      </c>
      <c r="K82" s="173">
        <f>G82*J82</f>
        <v>0.00059</v>
      </c>
      <c r="L82" s="175">
        <v>0</v>
      </c>
      <c r="M82" s="173">
        <f>G82*L82</f>
        <v>0</v>
      </c>
      <c r="N82" s="176">
        <v>21</v>
      </c>
      <c r="O82" s="177">
        <v>16</v>
      </c>
      <c r="P82" s="13" t="s">
        <v>116</v>
      </c>
    </row>
    <row r="83" spans="1:16" s="13" customFormat="1" ht="13.5" customHeight="1">
      <c r="A83" s="170" t="s">
        <v>315</v>
      </c>
      <c r="B83" s="170" t="s">
        <v>111</v>
      </c>
      <c r="C83" s="170" t="s">
        <v>207</v>
      </c>
      <c r="D83" s="171" t="s">
        <v>316</v>
      </c>
      <c r="E83" s="172" t="s">
        <v>317</v>
      </c>
      <c r="F83" s="170" t="s">
        <v>287</v>
      </c>
      <c r="G83" s="173">
        <v>5</v>
      </c>
      <c r="H83" s="174"/>
      <c r="I83" s="174">
        <f>ROUND(G83*H83,2)</f>
        <v>0</v>
      </c>
      <c r="J83" s="175">
        <v>0</v>
      </c>
      <c r="K83" s="173">
        <f>G83*J83</f>
        <v>0</v>
      </c>
      <c r="L83" s="175">
        <v>0.00156</v>
      </c>
      <c r="M83" s="173">
        <f>G83*L83</f>
        <v>0.0078</v>
      </c>
      <c r="N83" s="176">
        <v>21</v>
      </c>
      <c r="O83" s="177">
        <v>16</v>
      </c>
      <c r="P83" s="13" t="s">
        <v>116</v>
      </c>
    </row>
    <row r="84" spans="1:16" s="13" customFormat="1" ht="13.5" customHeight="1">
      <c r="A84" s="170" t="s">
        <v>318</v>
      </c>
      <c r="B84" s="170" t="s">
        <v>111</v>
      </c>
      <c r="C84" s="170" t="s">
        <v>207</v>
      </c>
      <c r="D84" s="171" t="s">
        <v>319</v>
      </c>
      <c r="E84" s="172" t="s">
        <v>320</v>
      </c>
      <c r="F84" s="170" t="s">
        <v>287</v>
      </c>
      <c r="G84" s="173">
        <v>7</v>
      </c>
      <c r="H84" s="174"/>
      <c r="I84" s="174">
        <f>ROUND(G84*H84,2)</f>
        <v>0</v>
      </c>
      <c r="J84" s="175">
        <v>0.0018</v>
      </c>
      <c r="K84" s="173">
        <f>G84*J84</f>
        <v>0.0126</v>
      </c>
      <c r="L84" s="175">
        <v>0</v>
      </c>
      <c r="M84" s="173">
        <f>G84*L84</f>
        <v>0</v>
      </c>
      <c r="N84" s="176">
        <v>21</v>
      </c>
      <c r="O84" s="177">
        <v>16</v>
      </c>
      <c r="P84" s="13" t="s">
        <v>116</v>
      </c>
    </row>
    <row r="85" spans="1:16" s="13" customFormat="1" ht="13.5" customHeight="1">
      <c r="A85" s="170" t="s">
        <v>321</v>
      </c>
      <c r="B85" s="170" t="s">
        <v>111</v>
      </c>
      <c r="C85" s="170" t="s">
        <v>207</v>
      </c>
      <c r="D85" s="171" t="s">
        <v>322</v>
      </c>
      <c r="E85" s="172" t="s">
        <v>323</v>
      </c>
      <c r="F85" s="170" t="s">
        <v>287</v>
      </c>
      <c r="G85" s="173">
        <v>2</v>
      </c>
      <c r="H85" s="174"/>
      <c r="I85" s="174">
        <f>ROUND(G85*H85,2)</f>
        <v>0</v>
      </c>
      <c r="J85" s="175">
        <v>0.00184</v>
      </c>
      <c r="K85" s="173">
        <f>G85*J85</f>
        <v>0.00368</v>
      </c>
      <c r="L85" s="175">
        <v>0</v>
      </c>
      <c r="M85" s="173">
        <f>G85*L85</f>
        <v>0</v>
      </c>
      <c r="N85" s="176">
        <v>21</v>
      </c>
      <c r="O85" s="177">
        <v>16</v>
      </c>
      <c r="P85" s="13" t="s">
        <v>116</v>
      </c>
    </row>
    <row r="86" spans="1:16" s="13" customFormat="1" ht="13.5" customHeight="1">
      <c r="A86" s="170" t="s">
        <v>324</v>
      </c>
      <c r="B86" s="170" t="s">
        <v>111</v>
      </c>
      <c r="C86" s="170" t="s">
        <v>207</v>
      </c>
      <c r="D86" s="171" t="s">
        <v>325</v>
      </c>
      <c r="E86" s="172" t="s">
        <v>326</v>
      </c>
      <c r="F86" s="170" t="s">
        <v>147</v>
      </c>
      <c r="G86" s="173">
        <v>1</v>
      </c>
      <c r="H86" s="174"/>
      <c r="I86" s="174">
        <f>ROUND(G86*H86,2)</f>
        <v>0</v>
      </c>
      <c r="J86" s="175">
        <v>0.00016</v>
      </c>
      <c r="K86" s="173">
        <f>G86*J86</f>
        <v>0.00016</v>
      </c>
      <c r="L86" s="175">
        <v>0</v>
      </c>
      <c r="M86" s="173">
        <f>G86*L86</f>
        <v>0</v>
      </c>
      <c r="N86" s="176">
        <v>21</v>
      </c>
      <c r="O86" s="177">
        <v>16</v>
      </c>
      <c r="P86" s="13" t="s">
        <v>116</v>
      </c>
    </row>
    <row r="87" spans="1:16" s="13" customFormat="1" ht="13.5" customHeight="1">
      <c r="A87" s="170" t="s">
        <v>327</v>
      </c>
      <c r="B87" s="170" t="s">
        <v>111</v>
      </c>
      <c r="C87" s="170" t="s">
        <v>207</v>
      </c>
      <c r="D87" s="171" t="s">
        <v>328</v>
      </c>
      <c r="E87" s="172" t="s">
        <v>329</v>
      </c>
      <c r="F87" s="170" t="s">
        <v>147</v>
      </c>
      <c r="G87" s="173">
        <v>1</v>
      </c>
      <c r="H87" s="174"/>
      <c r="I87" s="174">
        <f>ROUND(G87*H87,2)</f>
        <v>0</v>
      </c>
      <c r="J87" s="175">
        <v>0.00016</v>
      </c>
      <c r="K87" s="173">
        <f>G87*J87</f>
        <v>0.00016</v>
      </c>
      <c r="L87" s="175">
        <v>0</v>
      </c>
      <c r="M87" s="173">
        <f>G87*L87</f>
        <v>0</v>
      </c>
      <c r="N87" s="176">
        <v>21</v>
      </c>
      <c r="O87" s="177">
        <v>16</v>
      </c>
      <c r="P87" s="13" t="s">
        <v>116</v>
      </c>
    </row>
    <row r="88" spans="1:16" s="13" customFormat="1" ht="13.5" customHeight="1">
      <c r="A88" s="170" t="s">
        <v>330</v>
      </c>
      <c r="B88" s="170" t="s">
        <v>111</v>
      </c>
      <c r="C88" s="170" t="s">
        <v>207</v>
      </c>
      <c r="D88" s="171" t="s">
        <v>331</v>
      </c>
      <c r="E88" s="172" t="s">
        <v>332</v>
      </c>
      <c r="F88" s="170" t="s">
        <v>47</v>
      </c>
      <c r="G88" s="173">
        <v>0.21</v>
      </c>
      <c r="H88" s="174"/>
      <c r="I88" s="174">
        <f>ROUND(G88*H88,2)</f>
        <v>0</v>
      </c>
      <c r="J88" s="175">
        <v>0</v>
      </c>
      <c r="K88" s="173">
        <f>G88*J88</f>
        <v>0</v>
      </c>
      <c r="L88" s="175">
        <v>0</v>
      </c>
      <c r="M88" s="173">
        <f>G88*L88</f>
        <v>0</v>
      </c>
      <c r="N88" s="176">
        <v>21</v>
      </c>
      <c r="O88" s="177">
        <v>16</v>
      </c>
      <c r="P88" s="13" t="s">
        <v>116</v>
      </c>
    </row>
    <row r="89" spans="2:16" s="143" customFormat="1" ht="12.75" customHeight="1">
      <c r="B89" s="144" t="s">
        <v>64</v>
      </c>
      <c r="D89" s="145" t="s">
        <v>333</v>
      </c>
      <c r="E89" s="145" t="s">
        <v>334</v>
      </c>
      <c r="I89" s="146">
        <f>SUM(I90:I91)</f>
        <v>0</v>
      </c>
      <c r="K89" s="147">
        <f>SUM(K90:K91)</f>
        <v>0.00426</v>
      </c>
      <c r="M89" s="147">
        <f>SUM(M90:M91)</f>
        <v>0</v>
      </c>
      <c r="P89" s="145" t="s">
        <v>110</v>
      </c>
    </row>
    <row r="90" spans="1:16" s="13" customFormat="1" ht="13.5" customHeight="1">
      <c r="A90" s="170" t="s">
        <v>335</v>
      </c>
      <c r="B90" s="170" t="s">
        <v>111</v>
      </c>
      <c r="C90" s="170" t="s">
        <v>164</v>
      </c>
      <c r="D90" s="171" t="s">
        <v>336</v>
      </c>
      <c r="E90" s="172" t="s">
        <v>337</v>
      </c>
      <c r="F90" s="170" t="s">
        <v>338</v>
      </c>
      <c r="G90" s="173">
        <v>12</v>
      </c>
      <c r="H90" s="174"/>
      <c r="I90" s="174">
        <f>ROUND(G90*H90,2)</f>
        <v>0</v>
      </c>
      <c r="J90" s="175">
        <v>0</v>
      </c>
      <c r="K90" s="173">
        <f>G90*J90</f>
        <v>0</v>
      </c>
      <c r="L90" s="175">
        <v>0</v>
      </c>
      <c r="M90" s="173">
        <f>G90*L90</f>
        <v>0</v>
      </c>
      <c r="N90" s="176">
        <v>21</v>
      </c>
      <c r="O90" s="177">
        <v>16</v>
      </c>
      <c r="P90" s="13" t="s">
        <v>116</v>
      </c>
    </row>
    <row r="91" spans="1:16" s="13" customFormat="1" ht="24" customHeight="1">
      <c r="A91" s="170" t="s">
        <v>339</v>
      </c>
      <c r="B91" s="170" t="s">
        <v>111</v>
      </c>
      <c r="C91" s="170" t="s">
        <v>340</v>
      </c>
      <c r="D91" s="171" t="s">
        <v>341</v>
      </c>
      <c r="E91" s="172" t="s">
        <v>342</v>
      </c>
      <c r="F91" s="170" t="s">
        <v>219</v>
      </c>
      <c r="G91" s="173">
        <v>6</v>
      </c>
      <c r="H91" s="174"/>
      <c r="I91" s="174">
        <f>ROUND(G91*H91,2)</f>
        <v>0</v>
      </c>
      <c r="J91" s="175">
        <v>0.00071</v>
      </c>
      <c r="K91" s="173">
        <f>G91*J91</f>
        <v>0.00426</v>
      </c>
      <c r="L91" s="175">
        <v>0</v>
      </c>
      <c r="M91" s="173">
        <f>G91*L91</f>
        <v>0</v>
      </c>
      <c r="N91" s="176">
        <v>21</v>
      </c>
      <c r="O91" s="177">
        <v>16</v>
      </c>
      <c r="P91" s="13" t="s">
        <v>116</v>
      </c>
    </row>
    <row r="92" spans="2:16" s="143" customFormat="1" ht="12.75" customHeight="1">
      <c r="B92" s="144" t="s">
        <v>64</v>
      </c>
      <c r="D92" s="145" t="s">
        <v>343</v>
      </c>
      <c r="E92" s="145" t="s">
        <v>344</v>
      </c>
      <c r="I92" s="146">
        <f>I93</f>
        <v>0</v>
      </c>
      <c r="K92" s="147">
        <f>K93</f>
        <v>0</v>
      </c>
      <c r="M92" s="147">
        <f>M93</f>
        <v>0</v>
      </c>
      <c r="P92" s="145" t="s">
        <v>110</v>
      </c>
    </row>
    <row r="93" spans="1:16" s="13" customFormat="1" ht="13.5" customHeight="1">
      <c r="A93" s="170" t="s">
        <v>345</v>
      </c>
      <c r="B93" s="170" t="s">
        <v>111</v>
      </c>
      <c r="C93" s="170" t="s">
        <v>340</v>
      </c>
      <c r="D93" s="171" t="s">
        <v>346</v>
      </c>
      <c r="E93" s="172" t="s">
        <v>347</v>
      </c>
      <c r="F93" s="170" t="s">
        <v>147</v>
      </c>
      <c r="G93" s="173">
        <v>6</v>
      </c>
      <c r="H93" s="174"/>
      <c r="I93" s="174">
        <f>ROUND(G93*H93,2)</f>
        <v>0</v>
      </c>
      <c r="J93" s="175">
        <v>0</v>
      </c>
      <c r="K93" s="173">
        <f>G93*J93</f>
        <v>0</v>
      </c>
      <c r="L93" s="175">
        <v>0</v>
      </c>
      <c r="M93" s="173">
        <f>G93*L93</f>
        <v>0</v>
      </c>
      <c r="N93" s="176">
        <v>21</v>
      </c>
      <c r="O93" s="177">
        <v>16</v>
      </c>
      <c r="P93" s="13" t="s">
        <v>116</v>
      </c>
    </row>
    <row r="94" spans="2:16" s="143" customFormat="1" ht="12.75" customHeight="1">
      <c r="B94" s="144" t="s">
        <v>64</v>
      </c>
      <c r="D94" s="145" t="s">
        <v>348</v>
      </c>
      <c r="E94" s="145" t="s">
        <v>349</v>
      </c>
      <c r="I94" s="146">
        <f>SUM(I95:I98)</f>
        <v>0</v>
      </c>
      <c r="K94" s="147">
        <f>SUM(K95:K98)</f>
        <v>0.0868</v>
      </c>
      <c r="M94" s="147">
        <f>SUM(M95:M98)</f>
        <v>0.036995</v>
      </c>
      <c r="P94" s="145" t="s">
        <v>110</v>
      </c>
    </row>
    <row r="95" spans="1:16" s="13" customFormat="1" ht="24" customHeight="1">
      <c r="A95" s="170" t="s">
        <v>350</v>
      </c>
      <c r="B95" s="170" t="s">
        <v>111</v>
      </c>
      <c r="C95" s="170" t="s">
        <v>340</v>
      </c>
      <c r="D95" s="171" t="s">
        <v>351</v>
      </c>
      <c r="E95" s="172" t="s">
        <v>352</v>
      </c>
      <c r="F95" s="170" t="s">
        <v>115</v>
      </c>
      <c r="G95" s="173">
        <v>3.5</v>
      </c>
      <c r="H95" s="174"/>
      <c r="I95" s="174">
        <f>ROUND(G95*H95,2)</f>
        <v>0</v>
      </c>
      <c r="J95" s="175">
        <v>0</v>
      </c>
      <c r="K95" s="173">
        <f>G95*J95</f>
        <v>0</v>
      </c>
      <c r="L95" s="175">
        <v>0.01057</v>
      </c>
      <c r="M95" s="173">
        <f>G95*L95</f>
        <v>0.036995</v>
      </c>
      <c r="N95" s="176">
        <v>21</v>
      </c>
      <c r="O95" s="177">
        <v>16</v>
      </c>
      <c r="P95" s="13" t="s">
        <v>116</v>
      </c>
    </row>
    <row r="96" spans="1:16" s="13" customFormat="1" ht="13.5" customHeight="1">
      <c r="A96" s="170" t="s">
        <v>353</v>
      </c>
      <c r="B96" s="170" t="s">
        <v>111</v>
      </c>
      <c r="C96" s="170" t="s">
        <v>340</v>
      </c>
      <c r="D96" s="171" t="s">
        <v>354</v>
      </c>
      <c r="E96" s="172" t="s">
        <v>355</v>
      </c>
      <c r="F96" s="170" t="s">
        <v>147</v>
      </c>
      <c r="G96" s="173">
        <v>4</v>
      </c>
      <c r="H96" s="174"/>
      <c r="I96" s="174">
        <f>ROUND(G96*H96,2)</f>
        <v>0</v>
      </c>
      <c r="J96" s="175">
        <v>0.01035</v>
      </c>
      <c r="K96" s="173">
        <f>G96*J96</f>
        <v>0.0414</v>
      </c>
      <c r="L96" s="175">
        <v>0</v>
      </c>
      <c r="M96" s="173">
        <f>G96*L96</f>
        <v>0</v>
      </c>
      <c r="N96" s="176">
        <v>21</v>
      </c>
      <c r="O96" s="177">
        <v>16</v>
      </c>
      <c r="P96" s="13" t="s">
        <v>116</v>
      </c>
    </row>
    <row r="97" spans="1:16" s="13" customFormat="1" ht="13.5" customHeight="1">
      <c r="A97" s="170" t="s">
        <v>356</v>
      </c>
      <c r="B97" s="170" t="s">
        <v>111</v>
      </c>
      <c r="C97" s="170" t="s">
        <v>340</v>
      </c>
      <c r="D97" s="171" t="s">
        <v>357</v>
      </c>
      <c r="E97" s="172" t="s">
        <v>358</v>
      </c>
      <c r="F97" s="170" t="s">
        <v>147</v>
      </c>
      <c r="G97" s="173">
        <v>2</v>
      </c>
      <c r="H97" s="174"/>
      <c r="I97" s="174">
        <f>ROUND(G97*H97,2)</f>
        <v>0</v>
      </c>
      <c r="J97" s="175">
        <v>0.0227</v>
      </c>
      <c r="K97" s="173">
        <f>G97*J97</f>
        <v>0.0454</v>
      </c>
      <c r="L97" s="175">
        <v>0</v>
      </c>
      <c r="M97" s="173">
        <f>G97*L97</f>
        <v>0</v>
      </c>
      <c r="N97" s="176">
        <v>21</v>
      </c>
      <c r="O97" s="177">
        <v>16</v>
      </c>
      <c r="P97" s="13" t="s">
        <v>116</v>
      </c>
    </row>
    <row r="98" spans="1:16" s="13" customFormat="1" ht="13.5" customHeight="1">
      <c r="A98" s="170" t="s">
        <v>359</v>
      </c>
      <c r="B98" s="170" t="s">
        <v>111</v>
      </c>
      <c r="C98" s="170" t="s">
        <v>340</v>
      </c>
      <c r="D98" s="171" t="s">
        <v>360</v>
      </c>
      <c r="E98" s="172" t="s">
        <v>361</v>
      </c>
      <c r="F98" s="170" t="s">
        <v>47</v>
      </c>
      <c r="G98" s="173">
        <v>2.26</v>
      </c>
      <c r="H98" s="174"/>
      <c r="I98" s="174">
        <f>ROUND(G98*H98,2)</f>
        <v>0</v>
      </c>
      <c r="J98" s="175">
        <v>0</v>
      </c>
      <c r="K98" s="173">
        <f>G98*J98</f>
        <v>0</v>
      </c>
      <c r="L98" s="175">
        <v>0</v>
      </c>
      <c r="M98" s="173">
        <f>G98*L98</f>
        <v>0</v>
      </c>
      <c r="N98" s="176">
        <v>21</v>
      </c>
      <c r="O98" s="177">
        <v>16</v>
      </c>
      <c r="P98" s="13" t="s">
        <v>116</v>
      </c>
    </row>
    <row r="99" spans="2:16" s="143" customFormat="1" ht="12.75" customHeight="1">
      <c r="B99" s="144" t="s">
        <v>64</v>
      </c>
      <c r="D99" s="145" t="s">
        <v>362</v>
      </c>
      <c r="E99" s="145" t="s">
        <v>363</v>
      </c>
      <c r="I99" s="146">
        <f>SUM(I100:I103)</f>
        <v>0</v>
      </c>
      <c r="K99" s="147">
        <f>SUM(K100:K103)</f>
        <v>0.58938</v>
      </c>
      <c r="M99" s="147">
        <f>SUM(M100:M103)</f>
        <v>0</v>
      </c>
      <c r="P99" s="145" t="s">
        <v>110</v>
      </c>
    </row>
    <row r="100" spans="1:16" s="13" customFormat="1" ht="13.5" customHeight="1">
      <c r="A100" s="170" t="s">
        <v>364</v>
      </c>
      <c r="B100" s="170" t="s">
        <v>111</v>
      </c>
      <c r="C100" s="170" t="s">
        <v>164</v>
      </c>
      <c r="D100" s="171" t="s">
        <v>365</v>
      </c>
      <c r="E100" s="172" t="s">
        <v>366</v>
      </c>
      <c r="F100" s="170" t="s">
        <v>338</v>
      </c>
      <c r="G100" s="173">
        <v>15</v>
      </c>
      <c r="H100" s="174"/>
      <c r="I100" s="174">
        <f>ROUND(G100*H100,2)</f>
        <v>0</v>
      </c>
      <c r="J100" s="175">
        <v>0</v>
      </c>
      <c r="K100" s="173">
        <f>G100*J100</f>
        <v>0</v>
      </c>
      <c r="L100" s="175">
        <v>0</v>
      </c>
      <c r="M100" s="173">
        <f>G100*L100</f>
        <v>0</v>
      </c>
      <c r="N100" s="176">
        <v>21</v>
      </c>
      <c r="O100" s="177">
        <v>16</v>
      </c>
      <c r="P100" s="13" t="s">
        <v>116</v>
      </c>
    </row>
    <row r="101" spans="1:16" s="13" customFormat="1" ht="13.5" customHeight="1">
      <c r="A101" s="170" t="s">
        <v>367</v>
      </c>
      <c r="B101" s="170" t="s">
        <v>111</v>
      </c>
      <c r="C101" s="170" t="s">
        <v>164</v>
      </c>
      <c r="D101" s="171" t="s">
        <v>368</v>
      </c>
      <c r="E101" s="172" t="s">
        <v>369</v>
      </c>
      <c r="F101" s="170" t="s">
        <v>338</v>
      </c>
      <c r="G101" s="173">
        <v>2</v>
      </c>
      <c r="H101" s="174"/>
      <c r="I101" s="174">
        <f>ROUND(G101*H101,2)</f>
        <v>0</v>
      </c>
      <c r="J101" s="175">
        <v>0</v>
      </c>
      <c r="K101" s="173">
        <f>G101*J101</f>
        <v>0</v>
      </c>
      <c r="L101" s="175">
        <v>0</v>
      </c>
      <c r="M101" s="173">
        <f>G101*L101</f>
        <v>0</v>
      </c>
      <c r="N101" s="176">
        <v>21</v>
      </c>
      <c r="O101" s="177">
        <v>16</v>
      </c>
      <c r="P101" s="13" t="s">
        <v>116</v>
      </c>
    </row>
    <row r="102" spans="1:16" s="13" customFormat="1" ht="24" customHeight="1">
      <c r="A102" s="170" t="s">
        <v>370</v>
      </c>
      <c r="B102" s="170" t="s">
        <v>111</v>
      </c>
      <c r="C102" s="170" t="s">
        <v>362</v>
      </c>
      <c r="D102" s="171" t="s">
        <v>371</v>
      </c>
      <c r="E102" s="172" t="s">
        <v>372</v>
      </c>
      <c r="F102" s="170" t="s">
        <v>115</v>
      </c>
      <c r="G102" s="173">
        <v>47</v>
      </c>
      <c r="H102" s="174"/>
      <c r="I102" s="174">
        <f>ROUND(G102*H102,2)</f>
        <v>0</v>
      </c>
      <c r="J102" s="175">
        <v>0.01254</v>
      </c>
      <c r="K102" s="173">
        <f>G102*J102</f>
        <v>0.58938</v>
      </c>
      <c r="L102" s="175">
        <v>0</v>
      </c>
      <c r="M102" s="173">
        <f>G102*L102</f>
        <v>0</v>
      </c>
      <c r="N102" s="176">
        <v>21</v>
      </c>
      <c r="O102" s="177">
        <v>16</v>
      </c>
      <c r="P102" s="13" t="s">
        <v>116</v>
      </c>
    </row>
    <row r="103" spans="1:16" s="13" customFormat="1" ht="13.5" customHeight="1">
      <c r="A103" s="170" t="s">
        <v>373</v>
      </c>
      <c r="B103" s="170" t="s">
        <v>111</v>
      </c>
      <c r="C103" s="170" t="s">
        <v>362</v>
      </c>
      <c r="D103" s="171" t="s">
        <v>374</v>
      </c>
      <c r="E103" s="172" t="s">
        <v>375</v>
      </c>
      <c r="F103" s="170" t="s">
        <v>47</v>
      </c>
      <c r="G103" s="173">
        <v>1.42</v>
      </c>
      <c r="H103" s="174"/>
      <c r="I103" s="174">
        <f>ROUND(G103*H103,2)</f>
        <v>0</v>
      </c>
      <c r="J103" s="175">
        <v>0</v>
      </c>
      <c r="K103" s="173">
        <f>G103*J103</f>
        <v>0</v>
      </c>
      <c r="L103" s="175">
        <v>0</v>
      </c>
      <c r="M103" s="173">
        <f>G103*L103</f>
        <v>0</v>
      </c>
      <c r="N103" s="176">
        <v>21</v>
      </c>
      <c r="O103" s="177">
        <v>16</v>
      </c>
      <c r="P103" s="13" t="s">
        <v>116</v>
      </c>
    </row>
    <row r="104" spans="2:16" s="143" customFormat="1" ht="12.75" customHeight="1">
      <c r="B104" s="144" t="s">
        <v>64</v>
      </c>
      <c r="D104" s="145" t="s">
        <v>376</v>
      </c>
      <c r="E104" s="145" t="s">
        <v>377</v>
      </c>
      <c r="I104" s="146">
        <f>SUM(I105:I122)</f>
        <v>0</v>
      </c>
      <c r="K104" s="147">
        <f>SUM(K105:K122)</f>
        <v>0.26293999999999995</v>
      </c>
      <c r="M104" s="147">
        <f>SUM(M105:M122)</f>
        <v>0.5352</v>
      </c>
      <c r="P104" s="145" t="s">
        <v>110</v>
      </c>
    </row>
    <row r="105" spans="1:16" s="13" customFormat="1" ht="13.5" customHeight="1">
      <c r="A105" s="170" t="s">
        <v>378</v>
      </c>
      <c r="B105" s="170" t="s">
        <v>111</v>
      </c>
      <c r="C105" s="170" t="s">
        <v>164</v>
      </c>
      <c r="D105" s="171" t="s">
        <v>379</v>
      </c>
      <c r="E105" s="172" t="s">
        <v>380</v>
      </c>
      <c r="F105" s="170" t="s">
        <v>212</v>
      </c>
      <c r="G105" s="173">
        <v>1</v>
      </c>
      <c r="H105" s="174"/>
      <c r="I105" s="174">
        <f>ROUND(G105*H105,2)</f>
        <v>0</v>
      </c>
      <c r="J105" s="175">
        <v>0</v>
      </c>
      <c r="K105" s="173">
        <f>G105*J105</f>
        <v>0</v>
      </c>
      <c r="L105" s="175">
        <v>0</v>
      </c>
      <c r="M105" s="173">
        <f>G105*L105</f>
        <v>0</v>
      </c>
      <c r="N105" s="176">
        <v>21</v>
      </c>
      <c r="O105" s="177">
        <v>16</v>
      </c>
      <c r="P105" s="13" t="s">
        <v>116</v>
      </c>
    </row>
    <row r="106" spans="1:16" s="13" customFormat="1" ht="13.5" customHeight="1">
      <c r="A106" s="170" t="s">
        <v>381</v>
      </c>
      <c r="B106" s="170" t="s">
        <v>111</v>
      </c>
      <c r="C106" s="170" t="s">
        <v>164</v>
      </c>
      <c r="D106" s="171" t="s">
        <v>382</v>
      </c>
      <c r="E106" s="172" t="s">
        <v>383</v>
      </c>
      <c r="F106" s="170" t="s">
        <v>338</v>
      </c>
      <c r="G106" s="173">
        <v>12</v>
      </c>
      <c r="H106" s="174"/>
      <c r="I106" s="174">
        <f>ROUND(G106*H106,2)</f>
        <v>0</v>
      </c>
      <c r="J106" s="175">
        <v>0</v>
      </c>
      <c r="K106" s="173">
        <f>G106*J106</f>
        <v>0</v>
      </c>
      <c r="L106" s="175">
        <v>0</v>
      </c>
      <c r="M106" s="173">
        <f>G106*L106</f>
        <v>0</v>
      </c>
      <c r="N106" s="176">
        <v>21</v>
      </c>
      <c r="O106" s="177">
        <v>16</v>
      </c>
      <c r="P106" s="13" t="s">
        <v>116</v>
      </c>
    </row>
    <row r="107" spans="1:16" s="13" customFormat="1" ht="13.5" customHeight="1">
      <c r="A107" s="170" t="s">
        <v>384</v>
      </c>
      <c r="B107" s="170" t="s">
        <v>111</v>
      </c>
      <c r="C107" s="170" t="s">
        <v>164</v>
      </c>
      <c r="D107" s="171" t="s">
        <v>385</v>
      </c>
      <c r="E107" s="172" t="s">
        <v>386</v>
      </c>
      <c r="F107" s="170" t="s">
        <v>338</v>
      </c>
      <c r="G107" s="173">
        <v>1</v>
      </c>
      <c r="H107" s="174"/>
      <c r="I107" s="174">
        <f>ROUND(G107*H107,2)</f>
        <v>0</v>
      </c>
      <c r="J107" s="175">
        <v>0</v>
      </c>
      <c r="K107" s="173">
        <f>G107*J107</f>
        <v>0</v>
      </c>
      <c r="L107" s="175">
        <v>0</v>
      </c>
      <c r="M107" s="173">
        <f>G107*L107</f>
        <v>0</v>
      </c>
      <c r="N107" s="176">
        <v>21</v>
      </c>
      <c r="O107" s="177">
        <v>16</v>
      </c>
      <c r="P107" s="13" t="s">
        <v>116</v>
      </c>
    </row>
    <row r="108" spans="1:16" s="13" customFormat="1" ht="13.5" customHeight="1">
      <c r="A108" s="170" t="s">
        <v>387</v>
      </c>
      <c r="B108" s="170" t="s">
        <v>111</v>
      </c>
      <c r="C108" s="170" t="s">
        <v>164</v>
      </c>
      <c r="D108" s="171" t="s">
        <v>388</v>
      </c>
      <c r="E108" s="172" t="s">
        <v>389</v>
      </c>
      <c r="F108" s="170" t="s">
        <v>338</v>
      </c>
      <c r="G108" s="173">
        <v>1</v>
      </c>
      <c r="H108" s="174"/>
      <c r="I108" s="174">
        <f>ROUND(G108*H108,2)</f>
        <v>0</v>
      </c>
      <c r="J108" s="175">
        <v>0</v>
      </c>
      <c r="K108" s="173">
        <f>G108*J108</f>
        <v>0</v>
      </c>
      <c r="L108" s="175">
        <v>0</v>
      </c>
      <c r="M108" s="173">
        <f>G108*L108</f>
        <v>0</v>
      </c>
      <c r="N108" s="176">
        <v>21</v>
      </c>
      <c r="O108" s="177">
        <v>16</v>
      </c>
      <c r="P108" s="13" t="s">
        <v>116</v>
      </c>
    </row>
    <row r="109" spans="1:16" s="13" customFormat="1" ht="13.5" customHeight="1">
      <c r="A109" s="170" t="s">
        <v>390</v>
      </c>
      <c r="B109" s="170" t="s">
        <v>111</v>
      </c>
      <c r="C109" s="170" t="s">
        <v>164</v>
      </c>
      <c r="D109" s="171" t="s">
        <v>391</v>
      </c>
      <c r="E109" s="172" t="s">
        <v>392</v>
      </c>
      <c r="F109" s="170" t="s">
        <v>338</v>
      </c>
      <c r="G109" s="173">
        <v>1</v>
      </c>
      <c r="H109" s="174"/>
      <c r="I109" s="174">
        <f>ROUND(G109*H109,2)</f>
        <v>0</v>
      </c>
      <c r="J109" s="175">
        <v>0</v>
      </c>
      <c r="K109" s="173">
        <f>G109*J109</f>
        <v>0</v>
      </c>
      <c r="L109" s="175">
        <v>0</v>
      </c>
      <c r="M109" s="173">
        <f>G109*L109</f>
        <v>0</v>
      </c>
      <c r="N109" s="176">
        <v>21</v>
      </c>
      <c r="O109" s="177">
        <v>16</v>
      </c>
      <c r="P109" s="13" t="s">
        <v>116</v>
      </c>
    </row>
    <row r="110" spans="1:16" s="13" customFormat="1" ht="13.5" customHeight="1">
      <c r="A110" s="170" t="s">
        <v>393</v>
      </c>
      <c r="B110" s="170" t="s">
        <v>111</v>
      </c>
      <c r="C110" s="170" t="s">
        <v>376</v>
      </c>
      <c r="D110" s="171" t="s">
        <v>394</v>
      </c>
      <c r="E110" s="172" t="s">
        <v>395</v>
      </c>
      <c r="F110" s="170" t="s">
        <v>147</v>
      </c>
      <c r="G110" s="173">
        <v>17</v>
      </c>
      <c r="H110" s="174"/>
      <c r="I110" s="174">
        <f>ROUND(G110*H110,2)</f>
        <v>0</v>
      </c>
      <c r="J110" s="175">
        <v>0</v>
      </c>
      <c r="K110" s="173">
        <f>G110*J110</f>
        <v>0</v>
      </c>
      <c r="L110" s="175">
        <v>0</v>
      </c>
      <c r="M110" s="173">
        <f>G110*L110</f>
        <v>0</v>
      </c>
      <c r="N110" s="176">
        <v>21</v>
      </c>
      <c r="O110" s="177">
        <v>16</v>
      </c>
      <c r="P110" s="13" t="s">
        <v>116</v>
      </c>
    </row>
    <row r="111" spans="1:16" s="13" customFormat="1" ht="24" customHeight="1">
      <c r="A111" s="178" t="s">
        <v>396</v>
      </c>
      <c r="B111" s="178" t="s">
        <v>149</v>
      </c>
      <c r="C111" s="178" t="s">
        <v>150</v>
      </c>
      <c r="D111" s="179" t="s">
        <v>397</v>
      </c>
      <c r="E111" s="180" t="s">
        <v>398</v>
      </c>
      <c r="F111" s="178" t="s">
        <v>147</v>
      </c>
      <c r="G111" s="181">
        <v>11</v>
      </c>
      <c r="H111" s="182"/>
      <c r="I111" s="182">
        <f>ROUND(G111*H111,2)</f>
        <v>0</v>
      </c>
      <c r="J111" s="183">
        <v>0.0138</v>
      </c>
      <c r="K111" s="181">
        <f>G111*J111</f>
        <v>0.1518</v>
      </c>
      <c r="L111" s="183">
        <v>0</v>
      </c>
      <c r="M111" s="181">
        <f>G111*L111</f>
        <v>0</v>
      </c>
      <c r="N111" s="184">
        <v>21</v>
      </c>
      <c r="O111" s="185">
        <v>32</v>
      </c>
      <c r="P111" s="186" t="s">
        <v>116</v>
      </c>
    </row>
    <row r="112" spans="1:16" s="13" customFormat="1" ht="24" customHeight="1">
      <c r="A112" s="178" t="s">
        <v>399</v>
      </c>
      <c r="B112" s="178" t="s">
        <v>149</v>
      </c>
      <c r="C112" s="178" t="s">
        <v>150</v>
      </c>
      <c r="D112" s="179" t="s">
        <v>400</v>
      </c>
      <c r="E112" s="180" t="s">
        <v>401</v>
      </c>
      <c r="F112" s="178" t="s">
        <v>147</v>
      </c>
      <c r="G112" s="181">
        <v>2</v>
      </c>
      <c r="H112" s="182"/>
      <c r="I112" s="182">
        <f>ROUND(G112*H112,2)</f>
        <v>0</v>
      </c>
      <c r="J112" s="183">
        <v>0.0155</v>
      </c>
      <c r="K112" s="181">
        <f>G112*J112</f>
        <v>0.031</v>
      </c>
      <c r="L112" s="183">
        <v>0</v>
      </c>
      <c r="M112" s="181">
        <f>G112*L112</f>
        <v>0</v>
      </c>
      <c r="N112" s="184">
        <v>21</v>
      </c>
      <c r="O112" s="185">
        <v>32</v>
      </c>
      <c r="P112" s="186" t="s">
        <v>116</v>
      </c>
    </row>
    <row r="113" spans="1:16" s="13" customFormat="1" ht="24" customHeight="1">
      <c r="A113" s="178" t="s">
        <v>402</v>
      </c>
      <c r="B113" s="178" t="s">
        <v>149</v>
      </c>
      <c r="C113" s="178" t="s">
        <v>150</v>
      </c>
      <c r="D113" s="179" t="s">
        <v>403</v>
      </c>
      <c r="E113" s="180" t="s">
        <v>404</v>
      </c>
      <c r="F113" s="178" t="s">
        <v>147</v>
      </c>
      <c r="G113" s="181">
        <v>2</v>
      </c>
      <c r="H113" s="182"/>
      <c r="I113" s="182">
        <f>ROUND(G113*H113,2)</f>
        <v>0</v>
      </c>
      <c r="J113" s="183">
        <v>0.016</v>
      </c>
      <c r="K113" s="181">
        <f>G113*J113</f>
        <v>0.032</v>
      </c>
      <c r="L113" s="183">
        <v>0</v>
      </c>
      <c r="M113" s="181">
        <f>G113*L113</f>
        <v>0</v>
      </c>
      <c r="N113" s="184">
        <v>21</v>
      </c>
      <c r="O113" s="185">
        <v>32</v>
      </c>
      <c r="P113" s="186" t="s">
        <v>116</v>
      </c>
    </row>
    <row r="114" spans="1:16" s="13" customFormat="1" ht="24" customHeight="1">
      <c r="A114" s="178" t="s">
        <v>405</v>
      </c>
      <c r="B114" s="178" t="s">
        <v>149</v>
      </c>
      <c r="C114" s="178" t="s">
        <v>150</v>
      </c>
      <c r="D114" s="179" t="s">
        <v>406</v>
      </c>
      <c r="E114" s="180" t="s">
        <v>407</v>
      </c>
      <c r="F114" s="178" t="s">
        <v>147</v>
      </c>
      <c r="G114" s="181">
        <v>2</v>
      </c>
      <c r="H114" s="182"/>
      <c r="I114" s="182">
        <f>ROUND(G114*H114,2)</f>
        <v>0</v>
      </c>
      <c r="J114" s="183">
        <v>0.016</v>
      </c>
      <c r="K114" s="181">
        <f>G114*J114</f>
        <v>0.032</v>
      </c>
      <c r="L114" s="183">
        <v>0</v>
      </c>
      <c r="M114" s="181">
        <f>G114*L114</f>
        <v>0</v>
      </c>
      <c r="N114" s="184">
        <v>21</v>
      </c>
      <c r="O114" s="185">
        <v>32</v>
      </c>
      <c r="P114" s="186" t="s">
        <v>116</v>
      </c>
    </row>
    <row r="115" spans="1:16" s="13" customFormat="1" ht="13.5" customHeight="1">
      <c r="A115" s="170" t="s">
        <v>408</v>
      </c>
      <c r="B115" s="170" t="s">
        <v>111</v>
      </c>
      <c r="C115" s="170" t="s">
        <v>376</v>
      </c>
      <c r="D115" s="171" t="s">
        <v>409</v>
      </c>
      <c r="E115" s="172" t="s">
        <v>410</v>
      </c>
      <c r="F115" s="170" t="s">
        <v>147</v>
      </c>
      <c r="G115" s="173">
        <v>4</v>
      </c>
      <c r="H115" s="174"/>
      <c r="I115" s="174">
        <f>ROUND(G115*H115,2)</f>
        <v>0</v>
      </c>
      <c r="J115" s="175">
        <v>0</v>
      </c>
      <c r="K115" s="173">
        <f>G115*J115</f>
        <v>0</v>
      </c>
      <c r="L115" s="175">
        <v>0.0018</v>
      </c>
      <c r="M115" s="173">
        <f>G115*L115</f>
        <v>0.0072</v>
      </c>
      <c r="N115" s="176">
        <v>21</v>
      </c>
      <c r="O115" s="177">
        <v>16</v>
      </c>
      <c r="P115" s="13" t="s">
        <v>116</v>
      </c>
    </row>
    <row r="116" spans="1:16" s="13" customFormat="1" ht="13.5" customHeight="1">
      <c r="A116" s="170" t="s">
        <v>411</v>
      </c>
      <c r="B116" s="170" t="s">
        <v>111</v>
      </c>
      <c r="C116" s="170" t="s">
        <v>376</v>
      </c>
      <c r="D116" s="171" t="s">
        <v>412</v>
      </c>
      <c r="E116" s="172" t="s">
        <v>413</v>
      </c>
      <c r="F116" s="170" t="s">
        <v>147</v>
      </c>
      <c r="G116" s="173">
        <v>22</v>
      </c>
      <c r="H116" s="174"/>
      <c r="I116" s="174">
        <f>ROUND(G116*H116,2)</f>
        <v>0</v>
      </c>
      <c r="J116" s="175">
        <v>0</v>
      </c>
      <c r="K116" s="173">
        <f>G116*J116</f>
        <v>0</v>
      </c>
      <c r="L116" s="175">
        <v>0.024</v>
      </c>
      <c r="M116" s="173">
        <f>G116*L116</f>
        <v>0.528</v>
      </c>
      <c r="N116" s="176">
        <v>21</v>
      </c>
      <c r="O116" s="177">
        <v>16</v>
      </c>
      <c r="P116" s="13" t="s">
        <v>116</v>
      </c>
    </row>
    <row r="117" spans="1:16" s="13" customFormat="1" ht="13.5" customHeight="1">
      <c r="A117" s="170" t="s">
        <v>414</v>
      </c>
      <c r="B117" s="170" t="s">
        <v>111</v>
      </c>
      <c r="C117" s="170" t="s">
        <v>376</v>
      </c>
      <c r="D117" s="171" t="s">
        <v>415</v>
      </c>
      <c r="E117" s="172" t="s">
        <v>416</v>
      </c>
      <c r="F117" s="170" t="s">
        <v>147</v>
      </c>
      <c r="G117" s="173">
        <v>10</v>
      </c>
      <c r="H117" s="174"/>
      <c r="I117" s="174">
        <f>ROUND(G117*H117,2)</f>
        <v>0</v>
      </c>
      <c r="J117" s="175">
        <v>0</v>
      </c>
      <c r="K117" s="173">
        <f>G117*J117</f>
        <v>0</v>
      </c>
      <c r="L117" s="175">
        <v>0</v>
      </c>
      <c r="M117" s="173">
        <f>G117*L117</f>
        <v>0</v>
      </c>
      <c r="N117" s="176">
        <v>21</v>
      </c>
      <c r="O117" s="177">
        <v>16</v>
      </c>
      <c r="P117" s="13" t="s">
        <v>116</v>
      </c>
    </row>
    <row r="118" spans="1:16" s="13" customFormat="1" ht="13.5" customHeight="1">
      <c r="A118" s="178" t="s">
        <v>417</v>
      </c>
      <c r="B118" s="178" t="s">
        <v>149</v>
      </c>
      <c r="C118" s="178" t="s">
        <v>150</v>
      </c>
      <c r="D118" s="179" t="s">
        <v>418</v>
      </c>
      <c r="E118" s="180" t="s">
        <v>419</v>
      </c>
      <c r="F118" s="178" t="s">
        <v>147</v>
      </c>
      <c r="G118" s="181">
        <v>10</v>
      </c>
      <c r="H118" s="182"/>
      <c r="I118" s="182">
        <f>ROUND(G118*H118,2)</f>
        <v>0</v>
      </c>
      <c r="J118" s="183">
        <v>0.00092</v>
      </c>
      <c r="K118" s="181">
        <f>G118*J118</f>
        <v>0.0092</v>
      </c>
      <c r="L118" s="183">
        <v>0</v>
      </c>
      <c r="M118" s="181">
        <f>G118*L118</f>
        <v>0</v>
      </c>
      <c r="N118" s="184">
        <v>21</v>
      </c>
      <c r="O118" s="185">
        <v>32</v>
      </c>
      <c r="P118" s="186" t="s">
        <v>116</v>
      </c>
    </row>
    <row r="119" spans="1:16" s="13" customFormat="1" ht="13.5" customHeight="1">
      <c r="A119" s="170" t="s">
        <v>420</v>
      </c>
      <c r="B119" s="170" t="s">
        <v>111</v>
      </c>
      <c r="C119" s="170" t="s">
        <v>376</v>
      </c>
      <c r="D119" s="171" t="s">
        <v>421</v>
      </c>
      <c r="E119" s="172" t="s">
        <v>422</v>
      </c>
      <c r="F119" s="170" t="s">
        <v>147</v>
      </c>
      <c r="G119" s="173">
        <v>4</v>
      </c>
      <c r="H119" s="174"/>
      <c r="I119" s="174">
        <f>ROUND(G119*H119,2)</f>
        <v>0</v>
      </c>
      <c r="J119" s="175">
        <v>0</v>
      </c>
      <c r="K119" s="173">
        <f>G119*J119</f>
        <v>0</v>
      </c>
      <c r="L119" s="175">
        <v>0</v>
      </c>
      <c r="M119" s="173">
        <f>G119*L119</f>
        <v>0</v>
      </c>
      <c r="N119" s="176">
        <v>21</v>
      </c>
      <c r="O119" s="177">
        <v>16</v>
      </c>
      <c r="P119" s="13" t="s">
        <v>116</v>
      </c>
    </row>
    <row r="120" spans="1:16" s="13" customFormat="1" ht="13.5" customHeight="1">
      <c r="A120" s="178" t="s">
        <v>423</v>
      </c>
      <c r="B120" s="178" t="s">
        <v>149</v>
      </c>
      <c r="C120" s="178" t="s">
        <v>150</v>
      </c>
      <c r="D120" s="179" t="s">
        <v>424</v>
      </c>
      <c r="E120" s="180" t="s">
        <v>425</v>
      </c>
      <c r="F120" s="178" t="s">
        <v>147</v>
      </c>
      <c r="G120" s="181">
        <v>2</v>
      </c>
      <c r="H120" s="182"/>
      <c r="I120" s="182">
        <f>ROUND(G120*H120,2)</f>
        <v>0</v>
      </c>
      <c r="J120" s="183">
        <v>0.00185</v>
      </c>
      <c r="K120" s="181">
        <f>G120*J120</f>
        <v>0.0037</v>
      </c>
      <c r="L120" s="183">
        <v>0</v>
      </c>
      <c r="M120" s="181">
        <f>G120*L120</f>
        <v>0</v>
      </c>
      <c r="N120" s="184">
        <v>21</v>
      </c>
      <c r="O120" s="185">
        <v>32</v>
      </c>
      <c r="P120" s="186" t="s">
        <v>116</v>
      </c>
    </row>
    <row r="121" spans="1:16" s="13" customFormat="1" ht="13.5" customHeight="1">
      <c r="A121" s="178" t="s">
        <v>426</v>
      </c>
      <c r="B121" s="178" t="s">
        <v>149</v>
      </c>
      <c r="C121" s="178" t="s">
        <v>150</v>
      </c>
      <c r="D121" s="179" t="s">
        <v>427</v>
      </c>
      <c r="E121" s="180" t="s">
        <v>428</v>
      </c>
      <c r="F121" s="178" t="s">
        <v>147</v>
      </c>
      <c r="G121" s="181">
        <v>2</v>
      </c>
      <c r="H121" s="182"/>
      <c r="I121" s="182">
        <f>ROUND(G121*H121,2)</f>
        <v>0</v>
      </c>
      <c r="J121" s="183">
        <v>0.00162</v>
      </c>
      <c r="K121" s="181">
        <f>G121*J121</f>
        <v>0.00324</v>
      </c>
      <c r="L121" s="183">
        <v>0</v>
      </c>
      <c r="M121" s="181">
        <f>G121*L121</f>
        <v>0</v>
      </c>
      <c r="N121" s="184">
        <v>21</v>
      </c>
      <c r="O121" s="185">
        <v>32</v>
      </c>
      <c r="P121" s="186" t="s">
        <v>116</v>
      </c>
    </row>
    <row r="122" spans="1:16" s="13" customFormat="1" ht="13.5" customHeight="1">
      <c r="A122" s="170" t="s">
        <v>429</v>
      </c>
      <c r="B122" s="170" t="s">
        <v>111</v>
      </c>
      <c r="C122" s="170" t="s">
        <v>376</v>
      </c>
      <c r="D122" s="171" t="s">
        <v>430</v>
      </c>
      <c r="E122" s="172" t="s">
        <v>431</v>
      </c>
      <c r="F122" s="170" t="s">
        <v>47</v>
      </c>
      <c r="G122" s="173">
        <v>0.74</v>
      </c>
      <c r="H122" s="174"/>
      <c r="I122" s="174">
        <f>ROUND(G122*H122,2)</f>
        <v>0</v>
      </c>
      <c r="J122" s="175">
        <v>0</v>
      </c>
      <c r="K122" s="173">
        <f>G122*J122</f>
        <v>0</v>
      </c>
      <c r="L122" s="175">
        <v>0</v>
      </c>
      <c r="M122" s="173">
        <f>G122*L122</f>
        <v>0</v>
      </c>
      <c r="N122" s="176">
        <v>21</v>
      </c>
      <c r="O122" s="177">
        <v>16</v>
      </c>
      <c r="P122" s="13" t="s">
        <v>116</v>
      </c>
    </row>
    <row r="123" spans="2:16" s="143" customFormat="1" ht="12.75" customHeight="1">
      <c r="B123" s="144" t="s">
        <v>64</v>
      </c>
      <c r="D123" s="145" t="s">
        <v>432</v>
      </c>
      <c r="E123" s="145" t="s">
        <v>433</v>
      </c>
      <c r="I123" s="146">
        <f>SUM(I124:I130)</f>
        <v>0</v>
      </c>
      <c r="K123" s="147">
        <f>SUM(K124:K130)</f>
        <v>1.3709799999999999</v>
      </c>
      <c r="M123" s="147">
        <f>SUM(M124:M130)</f>
        <v>0.45968000000000003</v>
      </c>
      <c r="P123" s="145" t="s">
        <v>110</v>
      </c>
    </row>
    <row r="124" spans="1:16" s="13" customFormat="1" ht="13.5" customHeight="1">
      <c r="A124" s="170" t="s">
        <v>434</v>
      </c>
      <c r="B124" s="170" t="s">
        <v>111</v>
      </c>
      <c r="C124" s="170" t="s">
        <v>432</v>
      </c>
      <c r="D124" s="171" t="s">
        <v>435</v>
      </c>
      <c r="E124" s="172" t="s">
        <v>436</v>
      </c>
      <c r="F124" s="170" t="s">
        <v>219</v>
      </c>
      <c r="G124" s="173">
        <v>52</v>
      </c>
      <c r="H124" s="174"/>
      <c r="I124" s="174">
        <f>ROUND(G124*H124,2)</f>
        <v>0</v>
      </c>
      <c r="J124" s="175">
        <v>0</v>
      </c>
      <c r="K124" s="173">
        <f>G124*J124</f>
        <v>0</v>
      </c>
      <c r="L124" s="175">
        <v>0.00884</v>
      </c>
      <c r="M124" s="173">
        <f>G124*L124</f>
        <v>0.45968000000000003</v>
      </c>
      <c r="N124" s="176">
        <v>21</v>
      </c>
      <c r="O124" s="177">
        <v>16</v>
      </c>
      <c r="P124" s="13" t="s">
        <v>116</v>
      </c>
    </row>
    <row r="125" spans="1:16" s="13" customFormat="1" ht="13.5" customHeight="1">
      <c r="A125" s="170" t="s">
        <v>437</v>
      </c>
      <c r="B125" s="170" t="s">
        <v>111</v>
      </c>
      <c r="C125" s="170" t="s">
        <v>432</v>
      </c>
      <c r="D125" s="171" t="s">
        <v>438</v>
      </c>
      <c r="E125" s="172" t="s">
        <v>439</v>
      </c>
      <c r="F125" s="170" t="s">
        <v>219</v>
      </c>
      <c r="G125" s="173">
        <v>7</v>
      </c>
      <c r="H125" s="174"/>
      <c r="I125" s="174">
        <f>ROUND(G125*H125,2)</f>
        <v>0</v>
      </c>
      <c r="J125" s="175">
        <v>0.00079</v>
      </c>
      <c r="K125" s="173">
        <f>G125*J125</f>
        <v>0.00553</v>
      </c>
      <c r="L125" s="175">
        <v>0</v>
      </c>
      <c r="M125" s="173">
        <f>G125*L125</f>
        <v>0</v>
      </c>
      <c r="N125" s="176">
        <v>21</v>
      </c>
      <c r="O125" s="177">
        <v>16</v>
      </c>
      <c r="P125" s="13" t="s">
        <v>116</v>
      </c>
    </row>
    <row r="126" spans="1:16" s="13" customFormat="1" ht="24" customHeight="1">
      <c r="A126" s="170" t="s">
        <v>440</v>
      </c>
      <c r="B126" s="170" t="s">
        <v>111</v>
      </c>
      <c r="C126" s="170" t="s">
        <v>432</v>
      </c>
      <c r="D126" s="171" t="s">
        <v>441</v>
      </c>
      <c r="E126" s="172" t="s">
        <v>442</v>
      </c>
      <c r="F126" s="170" t="s">
        <v>115</v>
      </c>
      <c r="G126" s="173">
        <v>47</v>
      </c>
      <c r="H126" s="174"/>
      <c r="I126" s="174">
        <f>ROUND(G126*H126,2)</f>
        <v>0</v>
      </c>
      <c r="J126" s="175">
        <v>0.00345</v>
      </c>
      <c r="K126" s="173">
        <f>G126*J126</f>
        <v>0.16215</v>
      </c>
      <c r="L126" s="175">
        <v>0</v>
      </c>
      <c r="M126" s="173">
        <f>G126*L126</f>
        <v>0</v>
      </c>
      <c r="N126" s="176">
        <v>21</v>
      </c>
      <c r="O126" s="177">
        <v>16</v>
      </c>
      <c r="P126" s="13" t="s">
        <v>116</v>
      </c>
    </row>
    <row r="127" spans="1:16" s="13" customFormat="1" ht="24" customHeight="1">
      <c r="A127" s="178" t="s">
        <v>201</v>
      </c>
      <c r="B127" s="178" t="s">
        <v>149</v>
      </c>
      <c r="C127" s="178" t="s">
        <v>150</v>
      </c>
      <c r="D127" s="179" t="s">
        <v>443</v>
      </c>
      <c r="E127" s="180" t="s">
        <v>444</v>
      </c>
      <c r="F127" s="178" t="s">
        <v>115</v>
      </c>
      <c r="G127" s="181">
        <v>53</v>
      </c>
      <c r="H127" s="182"/>
      <c r="I127" s="182">
        <f>ROUND(G127*H127,2)</f>
        <v>0</v>
      </c>
      <c r="J127" s="183">
        <v>0.0192</v>
      </c>
      <c r="K127" s="181">
        <f>G127*J127</f>
        <v>1.0175999999999998</v>
      </c>
      <c r="L127" s="183">
        <v>0</v>
      </c>
      <c r="M127" s="181">
        <f>G127*L127</f>
        <v>0</v>
      </c>
      <c r="N127" s="184">
        <v>21</v>
      </c>
      <c r="O127" s="185">
        <v>32</v>
      </c>
      <c r="P127" s="186" t="s">
        <v>116</v>
      </c>
    </row>
    <row r="128" spans="1:16" s="13" customFormat="1" ht="13.5" customHeight="1">
      <c r="A128" s="170" t="s">
        <v>445</v>
      </c>
      <c r="B128" s="170" t="s">
        <v>111</v>
      </c>
      <c r="C128" s="170" t="s">
        <v>432</v>
      </c>
      <c r="D128" s="171" t="s">
        <v>446</v>
      </c>
      <c r="E128" s="172" t="s">
        <v>447</v>
      </c>
      <c r="F128" s="170" t="s">
        <v>115</v>
      </c>
      <c r="G128" s="173">
        <v>47</v>
      </c>
      <c r="H128" s="174"/>
      <c r="I128" s="174">
        <f>ROUND(G128*H128,2)</f>
        <v>0</v>
      </c>
      <c r="J128" s="175">
        <v>0.0003</v>
      </c>
      <c r="K128" s="173">
        <f>G128*J128</f>
        <v>0.014099999999999998</v>
      </c>
      <c r="L128" s="175">
        <v>0</v>
      </c>
      <c r="M128" s="173">
        <f>G128*L128</f>
        <v>0</v>
      </c>
      <c r="N128" s="176">
        <v>21</v>
      </c>
      <c r="O128" s="177">
        <v>16</v>
      </c>
      <c r="P128" s="13" t="s">
        <v>116</v>
      </c>
    </row>
    <row r="129" spans="1:16" s="13" customFormat="1" ht="24" customHeight="1">
      <c r="A129" s="170" t="s">
        <v>448</v>
      </c>
      <c r="B129" s="170" t="s">
        <v>111</v>
      </c>
      <c r="C129" s="170" t="s">
        <v>432</v>
      </c>
      <c r="D129" s="171" t="s">
        <v>449</v>
      </c>
      <c r="E129" s="172" t="s">
        <v>450</v>
      </c>
      <c r="F129" s="170" t="s">
        <v>115</v>
      </c>
      <c r="G129" s="173">
        <v>24</v>
      </c>
      <c r="H129" s="174"/>
      <c r="I129" s="174">
        <f>ROUND(G129*H129,2)</f>
        <v>0</v>
      </c>
      <c r="J129" s="175">
        <v>0.00715</v>
      </c>
      <c r="K129" s="173">
        <f>G129*J129</f>
        <v>0.1716</v>
      </c>
      <c r="L129" s="175">
        <v>0</v>
      </c>
      <c r="M129" s="173">
        <f>G129*L129</f>
        <v>0</v>
      </c>
      <c r="N129" s="176">
        <v>21</v>
      </c>
      <c r="O129" s="177">
        <v>16</v>
      </c>
      <c r="P129" s="13" t="s">
        <v>116</v>
      </c>
    </row>
    <row r="130" spans="1:16" s="13" customFormat="1" ht="13.5" customHeight="1">
      <c r="A130" s="170" t="s">
        <v>451</v>
      </c>
      <c r="B130" s="170" t="s">
        <v>111</v>
      </c>
      <c r="C130" s="170" t="s">
        <v>432</v>
      </c>
      <c r="D130" s="171" t="s">
        <v>452</v>
      </c>
      <c r="E130" s="172" t="s">
        <v>453</v>
      </c>
      <c r="F130" s="170" t="s">
        <v>47</v>
      </c>
      <c r="G130" s="173">
        <v>5.47</v>
      </c>
      <c r="H130" s="174"/>
      <c r="I130" s="174">
        <f>ROUND(G130*H130,2)</f>
        <v>0</v>
      </c>
      <c r="J130" s="175">
        <v>0</v>
      </c>
      <c r="K130" s="173">
        <f>G130*J130</f>
        <v>0</v>
      </c>
      <c r="L130" s="175">
        <v>0</v>
      </c>
      <c r="M130" s="173">
        <f>G130*L130</f>
        <v>0</v>
      </c>
      <c r="N130" s="176">
        <v>21</v>
      </c>
      <c r="O130" s="177">
        <v>16</v>
      </c>
      <c r="P130" s="13" t="s">
        <v>116</v>
      </c>
    </row>
    <row r="131" spans="2:16" s="143" customFormat="1" ht="12.75" customHeight="1">
      <c r="B131" s="144" t="s">
        <v>64</v>
      </c>
      <c r="D131" s="145" t="s">
        <v>454</v>
      </c>
      <c r="E131" s="145" t="s">
        <v>455</v>
      </c>
      <c r="I131" s="146">
        <f>SUM(I132:I136)</f>
        <v>0</v>
      </c>
      <c r="K131" s="147">
        <f>SUM(K132:K136)</f>
        <v>2.803384</v>
      </c>
      <c r="M131" s="147">
        <f>SUM(M132:M136)</f>
        <v>0</v>
      </c>
      <c r="P131" s="145" t="s">
        <v>110</v>
      </c>
    </row>
    <row r="132" spans="1:16" s="13" customFormat="1" ht="24" customHeight="1">
      <c r="A132" s="170" t="s">
        <v>456</v>
      </c>
      <c r="B132" s="170" t="s">
        <v>111</v>
      </c>
      <c r="C132" s="170" t="s">
        <v>454</v>
      </c>
      <c r="D132" s="171" t="s">
        <v>457</v>
      </c>
      <c r="E132" s="172" t="s">
        <v>458</v>
      </c>
      <c r="F132" s="170" t="s">
        <v>115</v>
      </c>
      <c r="G132" s="173">
        <v>171</v>
      </c>
      <c r="H132" s="174"/>
      <c r="I132" s="174">
        <f>ROUND(G132*H132,2)</f>
        <v>0</v>
      </c>
      <c r="J132" s="175">
        <v>0.003</v>
      </c>
      <c r="K132" s="173">
        <f>G132*J132</f>
        <v>0.513</v>
      </c>
      <c r="L132" s="175">
        <v>0</v>
      </c>
      <c r="M132" s="173">
        <f>G132*L132</f>
        <v>0</v>
      </c>
      <c r="N132" s="176">
        <v>21</v>
      </c>
      <c r="O132" s="177">
        <v>16</v>
      </c>
      <c r="P132" s="13" t="s">
        <v>116</v>
      </c>
    </row>
    <row r="133" spans="1:16" s="13" customFormat="1" ht="24" customHeight="1">
      <c r="A133" s="178" t="s">
        <v>6</v>
      </c>
      <c r="B133" s="178" t="s">
        <v>149</v>
      </c>
      <c r="C133" s="178" t="s">
        <v>150</v>
      </c>
      <c r="D133" s="179" t="s">
        <v>459</v>
      </c>
      <c r="E133" s="180" t="s">
        <v>460</v>
      </c>
      <c r="F133" s="178" t="s">
        <v>115</v>
      </c>
      <c r="G133" s="181">
        <v>177.84</v>
      </c>
      <c r="H133" s="182"/>
      <c r="I133" s="182">
        <f>ROUND(G133*H133,2)</f>
        <v>0</v>
      </c>
      <c r="J133" s="183">
        <v>0.0126</v>
      </c>
      <c r="K133" s="181">
        <f>G133*J133</f>
        <v>2.240784</v>
      </c>
      <c r="L133" s="183">
        <v>0</v>
      </c>
      <c r="M133" s="181">
        <f>G133*L133</f>
        <v>0</v>
      </c>
      <c r="N133" s="184">
        <v>21</v>
      </c>
      <c r="O133" s="185">
        <v>32</v>
      </c>
      <c r="P133" s="186" t="s">
        <v>116</v>
      </c>
    </row>
    <row r="134" spans="1:16" s="13" customFormat="1" ht="13.5" customHeight="1">
      <c r="A134" s="170" t="s">
        <v>461</v>
      </c>
      <c r="B134" s="170" t="s">
        <v>111</v>
      </c>
      <c r="C134" s="170" t="s">
        <v>454</v>
      </c>
      <c r="D134" s="171" t="s">
        <v>462</v>
      </c>
      <c r="E134" s="172" t="s">
        <v>463</v>
      </c>
      <c r="F134" s="170" t="s">
        <v>147</v>
      </c>
      <c r="G134" s="173">
        <v>3</v>
      </c>
      <c r="H134" s="174"/>
      <c r="I134" s="174">
        <f>ROUND(G134*H134,2)</f>
        <v>0</v>
      </c>
      <c r="J134" s="175">
        <v>0</v>
      </c>
      <c r="K134" s="173">
        <f>G134*J134</f>
        <v>0</v>
      </c>
      <c r="L134" s="175">
        <v>0</v>
      </c>
      <c r="M134" s="173">
        <f>G134*L134</f>
        <v>0</v>
      </c>
      <c r="N134" s="176">
        <v>21</v>
      </c>
      <c r="O134" s="177">
        <v>16</v>
      </c>
      <c r="P134" s="13" t="s">
        <v>116</v>
      </c>
    </row>
    <row r="135" spans="1:16" s="13" customFormat="1" ht="13.5" customHeight="1">
      <c r="A135" s="170" t="s">
        <v>464</v>
      </c>
      <c r="B135" s="170" t="s">
        <v>111</v>
      </c>
      <c r="C135" s="170" t="s">
        <v>454</v>
      </c>
      <c r="D135" s="171" t="s">
        <v>465</v>
      </c>
      <c r="E135" s="172" t="s">
        <v>466</v>
      </c>
      <c r="F135" s="170" t="s">
        <v>219</v>
      </c>
      <c r="G135" s="173">
        <v>160</v>
      </c>
      <c r="H135" s="174"/>
      <c r="I135" s="174">
        <f>ROUND(G135*H135,2)</f>
        <v>0</v>
      </c>
      <c r="J135" s="175">
        <v>0.00031</v>
      </c>
      <c r="K135" s="173">
        <f>G135*J135</f>
        <v>0.0496</v>
      </c>
      <c r="L135" s="175">
        <v>0</v>
      </c>
      <c r="M135" s="173">
        <f>G135*L135</f>
        <v>0</v>
      </c>
      <c r="N135" s="176">
        <v>21</v>
      </c>
      <c r="O135" s="177">
        <v>16</v>
      </c>
      <c r="P135" s="13" t="s">
        <v>116</v>
      </c>
    </row>
    <row r="136" spans="1:16" s="13" customFormat="1" ht="13.5" customHeight="1">
      <c r="A136" s="170" t="s">
        <v>467</v>
      </c>
      <c r="B136" s="170" t="s">
        <v>111</v>
      </c>
      <c r="C136" s="170" t="s">
        <v>454</v>
      </c>
      <c r="D136" s="171" t="s">
        <v>468</v>
      </c>
      <c r="E136" s="172" t="s">
        <v>469</v>
      </c>
      <c r="F136" s="170" t="s">
        <v>47</v>
      </c>
      <c r="G136" s="173">
        <v>2.8</v>
      </c>
      <c r="H136" s="174"/>
      <c r="I136" s="174">
        <f>ROUND(G136*H136,2)</f>
        <v>0</v>
      </c>
      <c r="J136" s="175">
        <v>0</v>
      </c>
      <c r="K136" s="173">
        <f>G136*J136</f>
        <v>0</v>
      </c>
      <c r="L136" s="175">
        <v>0</v>
      </c>
      <c r="M136" s="173">
        <f>G136*L136</f>
        <v>0</v>
      </c>
      <c r="N136" s="176">
        <v>21</v>
      </c>
      <c r="O136" s="177">
        <v>16</v>
      </c>
      <c r="P136" s="13" t="s">
        <v>116</v>
      </c>
    </row>
    <row r="137" spans="2:16" s="143" customFormat="1" ht="12.75" customHeight="1">
      <c r="B137" s="144" t="s">
        <v>64</v>
      </c>
      <c r="D137" s="145" t="s">
        <v>470</v>
      </c>
      <c r="E137" s="145" t="s">
        <v>471</v>
      </c>
      <c r="I137" s="146">
        <f>SUM(I138:I144)</f>
        <v>0</v>
      </c>
      <c r="K137" s="147">
        <f>SUM(K138:K144)</f>
        <v>0.030402600000000002</v>
      </c>
      <c r="M137" s="147">
        <f>SUM(M138:M144)</f>
        <v>0</v>
      </c>
      <c r="P137" s="145" t="s">
        <v>110</v>
      </c>
    </row>
    <row r="138" spans="1:16" s="13" customFormat="1" ht="24" customHeight="1">
      <c r="A138" s="170" t="s">
        <v>472</v>
      </c>
      <c r="B138" s="170" t="s">
        <v>111</v>
      </c>
      <c r="C138" s="170" t="s">
        <v>470</v>
      </c>
      <c r="D138" s="171" t="s">
        <v>473</v>
      </c>
      <c r="E138" s="172" t="s">
        <v>474</v>
      </c>
      <c r="F138" s="170" t="s">
        <v>115</v>
      </c>
      <c r="G138" s="173">
        <v>1.5</v>
      </c>
      <c r="H138" s="174"/>
      <c r="I138" s="174">
        <f>ROUND(G138*H138,2)</f>
        <v>0</v>
      </c>
      <c r="J138" s="175">
        <v>0.00051</v>
      </c>
      <c r="K138" s="173">
        <f>G138*J138</f>
        <v>0.0007650000000000001</v>
      </c>
      <c r="L138" s="175">
        <v>0</v>
      </c>
      <c r="M138" s="173">
        <f>G138*L138</f>
        <v>0</v>
      </c>
      <c r="N138" s="176">
        <v>21</v>
      </c>
      <c r="O138" s="177">
        <v>16</v>
      </c>
      <c r="P138" s="13" t="s">
        <v>116</v>
      </c>
    </row>
    <row r="139" spans="1:16" s="13" customFormat="1" ht="24" customHeight="1">
      <c r="A139" s="170" t="s">
        <v>475</v>
      </c>
      <c r="B139" s="170" t="s">
        <v>111</v>
      </c>
      <c r="C139" s="170" t="s">
        <v>470</v>
      </c>
      <c r="D139" s="171" t="s">
        <v>476</v>
      </c>
      <c r="E139" s="172" t="s">
        <v>477</v>
      </c>
      <c r="F139" s="170" t="s">
        <v>115</v>
      </c>
      <c r="G139" s="173">
        <v>13</v>
      </c>
      <c r="H139" s="174"/>
      <c r="I139" s="174">
        <f>ROUND(G139*H139,2)</f>
        <v>0</v>
      </c>
      <c r="J139" s="175">
        <v>0.00051</v>
      </c>
      <c r="K139" s="173">
        <f>G139*J139</f>
        <v>0.0066300000000000005</v>
      </c>
      <c r="L139" s="175">
        <v>0</v>
      </c>
      <c r="M139" s="173">
        <f>G139*L139</f>
        <v>0</v>
      </c>
      <c r="N139" s="176">
        <v>21</v>
      </c>
      <c r="O139" s="177">
        <v>16</v>
      </c>
      <c r="P139" s="13" t="s">
        <v>116</v>
      </c>
    </row>
    <row r="140" spans="1:16" s="13" customFormat="1" ht="24" customHeight="1">
      <c r="A140" s="170" t="s">
        <v>478</v>
      </c>
      <c r="B140" s="170" t="s">
        <v>111</v>
      </c>
      <c r="C140" s="170" t="s">
        <v>470</v>
      </c>
      <c r="D140" s="171" t="s">
        <v>479</v>
      </c>
      <c r="E140" s="172" t="s">
        <v>480</v>
      </c>
      <c r="F140" s="170" t="s">
        <v>115</v>
      </c>
      <c r="G140" s="173">
        <v>2.4</v>
      </c>
      <c r="H140" s="174"/>
      <c r="I140" s="174">
        <f>ROUND(G140*H140,2)</f>
        <v>0</v>
      </c>
      <c r="J140" s="175">
        <v>0.00051</v>
      </c>
      <c r="K140" s="173">
        <f>G140*J140</f>
        <v>0.001224</v>
      </c>
      <c r="L140" s="175">
        <v>0</v>
      </c>
      <c r="M140" s="173">
        <f>G140*L140</f>
        <v>0</v>
      </c>
      <c r="N140" s="176">
        <v>21</v>
      </c>
      <c r="O140" s="177">
        <v>16</v>
      </c>
      <c r="P140" s="13" t="s">
        <v>116</v>
      </c>
    </row>
    <row r="141" spans="1:16" s="13" customFormat="1" ht="24" customHeight="1">
      <c r="A141" s="170" t="s">
        <v>481</v>
      </c>
      <c r="B141" s="170" t="s">
        <v>111</v>
      </c>
      <c r="C141" s="170" t="s">
        <v>470</v>
      </c>
      <c r="D141" s="171" t="s">
        <v>482</v>
      </c>
      <c r="E141" s="172" t="s">
        <v>483</v>
      </c>
      <c r="F141" s="170" t="s">
        <v>219</v>
      </c>
      <c r="G141" s="173">
        <v>30</v>
      </c>
      <c r="H141" s="174"/>
      <c r="I141" s="174">
        <f>ROUND(G141*H141,2)</f>
        <v>0</v>
      </c>
      <c r="J141" s="175">
        <v>7E-05</v>
      </c>
      <c r="K141" s="173">
        <f>G141*J141</f>
        <v>0.0021</v>
      </c>
      <c r="L141" s="175">
        <v>0</v>
      </c>
      <c r="M141" s="173">
        <f>G141*L141</f>
        <v>0</v>
      </c>
      <c r="N141" s="176">
        <v>21</v>
      </c>
      <c r="O141" s="177">
        <v>16</v>
      </c>
      <c r="P141" s="13" t="s">
        <v>116</v>
      </c>
    </row>
    <row r="142" spans="1:16" s="13" customFormat="1" ht="24" customHeight="1">
      <c r="A142" s="170" t="s">
        <v>484</v>
      </c>
      <c r="B142" s="170" t="s">
        <v>111</v>
      </c>
      <c r="C142" s="170" t="s">
        <v>470</v>
      </c>
      <c r="D142" s="171" t="s">
        <v>485</v>
      </c>
      <c r="E142" s="172" t="s">
        <v>486</v>
      </c>
      <c r="F142" s="170" t="s">
        <v>115</v>
      </c>
      <c r="G142" s="173">
        <v>3</v>
      </c>
      <c r="H142" s="174"/>
      <c r="I142" s="174">
        <f>ROUND(G142*H142,2)</f>
        <v>0</v>
      </c>
      <c r="J142" s="175">
        <v>0.00023</v>
      </c>
      <c r="K142" s="173">
        <f>G142*J142</f>
        <v>0.0006900000000000001</v>
      </c>
      <c r="L142" s="175">
        <v>0</v>
      </c>
      <c r="M142" s="173">
        <f>G142*L142</f>
        <v>0</v>
      </c>
      <c r="N142" s="176">
        <v>21</v>
      </c>
      <c r="O142" s="177">
        <v>16</v>
      </c>
      <c r="P142" s="13" t="s">
        <v>116</v>
      </c>
    </row>
    <row r="143" spans="1:16" s="13" customFormat="1" ht="24" customHeight="1">
      <c r="A143" s="170" t="s">
        <v>487</v>
      </c>
      <c r="B143" s="170" t="s">
        <v>111</v>
      </c>
      <c r="C143" s="170" t="s">
        <v>470</v>
      </c>
      <c r="D143" s="171" t="s">
        <v>488</v>
      </c>
      <c r="E143" s="172" t="s">
        <v>489</v>
      </c>
      <c r="F143" s="170" t="s">
        <v>115</v>
      </c>
      <c r="G143" s="173">
        <v>81.36</v>
      </c>
      <c r="H143" s="174"/>
      <c r="I143" s="174">
        <f>ROUND(G143*H143,2)</f>
        <v>0</v>
      </c>
      <c r="J143" s="175">
        <v>1E-05</v>
      </c>
      <c r="K143" s="173">
        <f>G143*J143</f>
        <v>0.0008136</v>
      </c>
      <c r="L143" s="175">
        <v>0</v>
      </c>
      <c r="M143" s="173">
        <f>G143*L143</f>
        <v>0</v>
      </c>
      <c r="N143" s="176">
        <v>21</v>
      </c>
      <c r="O143" s="177">
        <v>16</v>
      </c>
      <c r="P143" s="13" t="s">
        <v>116</v>
      </c>
    </row>
    <row r="144" spans="1:16" s="13" customFormat="1" ht="24" customHeight="1">
      <c r="A144" s="170" t="s">
        <v>490</v>
      </c>
      <c r="B144" s="170" t="s">
        <v>111</v>
      </c>
      <c r="C144" s="170" t="s">
        <v>470</v>
      </c>
      <c r="D144" s="171" t="s">
        <v>491</v>
      </c>
      <c r="E144" s="172" t="s">
        <v>492</v>
      </c>
      <c r="F144" s="170" t="s">
        <v>115</v>
      </c>
      <c r="G144" s="173">
        <v>18</v>
      </c>
      <c r="H144" s="174"/>
      <c r="I144" s="174">
        <f>ROUND(G144*H144,2)</f>
        <v>0</v>
      </c>
      <c r="J144" s="175">
        <v>0.00101</v>
      </c>
      <c r="K144" s="173">
        <f>G144*J144</f>
        <v>0.01818</v>
      </c>
      <c r="L144" s="175">
        <v>0</v>
      </c>
      <c r="M144" s="173">
        <f>G144*L144</f>
        <v>0</v>
      </c>
      <c r="N144" s="176">
        <v>21</v>
      </c>
      <c r="O144" s="177">
        <v>16</v>
      </c>
      <c r="P144" s="13" t="s">
        <v>116</v>
      </c>
    </row>
    <row r="145" spans="2:16" s="143" customFormat="1" ht="12.75" customHeight="1">
      <c r="B145" s="144" t="s">
        <v>64</v>
      </c>
      <c r="D145" s="145" t="s">
        <v>493</v>
      </c>
      <c r="E145" s="145" t="s">
        <v>494</v>
      </c>
      <c r="I145" s="146">
        <f>SUM(I146:I148)</f>
        <v>0</v>
      </c>
      <c r="K145" s="147">
        <f>SUM(K146:K148)</f>
        <v>0.04107999999999999</v>
      </c>
      <c r="M145" s="147">
        <f>SUM(M146:M148)</f>
        <v>0</v>
      </c>
      <c r="P145" s="145" t="s">
        <v>110</v>
      </c>
    </row>
    <row r="146" spans="1:16" s="13" customFormat="1" ht="24" customHeight="1">
      <c r="A146" s="170" t="s">
        <v>495</v>
      </c>
      <c r="B146" s="170" t="s">
        <v>111</v>
      </c>
      <c r="C146" s="170" t="s">
        <v>493</v>
      </c>
      <c r="D146" s="171" t="s">
        <v>496</v>
      </c>
      <c r="E146" s="172" t="s">
        <v>497</v>
      </c>
      <c r="F146" s="170" t="s">
        <v>115</v>
      </c>
      <c r="G146" s="173">
        <v>40</v>
      </c>
      <c r="H146" s="174"/>
      <c r="I146" s="174">
        <f>ROUND(G146*H146,2)</f>
        <v>0</v>
      </c>
      <c r="J146" s="175">
        <v>0.00026</v>
      </c>
      <c r="K146" s="173">
        <f>G146*J146</f>
        <v>0.0104</v>
      </c>
      <c r="L146" s="175">
        <v>0</v>
      </c>
      <c r="M146" s="173">
        <f>G146*L146</f>
        <v>0</v>
      </c>
      <c r="N146" s="176">
        <v>21</v>
      </c>
      <c r="O146" s="177">
        <v>16</v>
      </c>
      <c r="P146" s="13" t="s">
        <v>116</v>
      </c>
    </row>
    <row r="147" spans="1:16" s="13" customFormat="1" ht="24" customHeight="1">
      <c r="A147" s="170" t="s">
        <v>498</v>
      </c>
      <c r="B147" s="170" t="s">
        <v>111</v>
      </c>
      <c r="C147" s="170" t="s">
        <v>493</v>
      </c>
      <c r="D147" s="171" t="s">
        <v>499</v>
      </c>
      <c r="E147" s="172" t="s">
        <v>500</v>
      </c>
      <c r="F147" s="170" t="s">
        <v>115</v>
      </c>
      <c r="G147" s="173">
        <v>47</v>
      </c>
      <c r="H147" s="174"/>
      <c r="I147" s="174">
        <f>ROUND(G147*H147,2)</f>
        <v>0</v>
      </c>
      <c r="J147" s="175">
        <v>0.00026</v>
      </c>
      <c r="K147" s="173">
        <f>G147*J147</f>
        <v>0.012219999999999998</v>
      </c>
      <c r="L147" s="175">
        <v>0</v>
      </c>
      <c r="M147" s="173">
        <f>G147*L147</f>
        <v>0</v>
      </c>
      <c r="N147" s="176">
        <v>21</v>
      </c>
      <c r="O147" s="177">
        <v>16</v>
      </c>
      <c r="P147" s="13" t="s">
        <v>116</v>
      </c>
    </row>
    <row r="148" spans="1:16" s="13" customFormat="1" ht="34.5" customHeight="1">
      <c r="A148" s="170" t="s">
        <v>501</v>
      </c>
      <c r="B148" s="170" t="s">
        <v>111</v>
      </c>
      <c r="C148" s="170" t="s">
        <v>493</v>
      </c>
      <c r="D148" s="171" t="s">
        <v>502</v>
      </c>
      <c r="E148" s="172" t="s">
        <v>503</v>
      </c>
      <c r="F148" s="170" t="s">
        <v>115</v>
      </c>
      <c r="G148" s="173">
        <v>71</v>
      </c>
      <c r="H148" s="174"/>
      <c r="I148" s="174">
        <f>ROUND(G148*H148,2)</f>
        <v>0</v>
      </c>
      <c r="J148" s="175">
        <v>0.00026</v>
      </c>
      <c r="K148" s="173">
        <f>G148*J148</f>
        <v>0.018459999999999997</v>
      </c>
      <c r="L148" s="175">
        <v>0</v>
      </c>
      <c r="M148" s="173">
        <f>G148*L148</f>
        <v>0</v>
      </c>
      <c r="N148" s="176">
        <v>21</v>
      </c>
      <c r="O148" s="177">
        <v>16</v>
      </c>
      <c r="P148" s="13" t="s">
        <v>116</v>
      </c>
    </row>
    <row r="149" spans="2:16" s="143" customFormat="1" ht="12.75" customHeight="1">
      <c r="B149" s="139" t="s">
        <v>64</v>
      </c>
      <c r="D149" s="140" t="s">
        <v>149</v>
      </c>
      <c r="E149" s="140" t="s">
        <v>504</v>
      </c>
      <c r="I149" s="141">
        <f>I150</f>
        <v>0</v>
      </c>
      <c r="K149" s="142">
        <f>K150</f>
        <v>0</v>
      </c>
      <c r="M149" s="142">
        <f>M150</f>
        <v>0</v>
      </c>
      <c r="P149" s="140" t="s">
        <v>107</v>
      </c>
    </row>
    <row r="150" spans="2:16" s="143" customFormat="1" ht="12.75" customHeight="1">
      <c r="B150" s="144" t="s">
        <v>64</v>
      </c>
      <c r="D150" s="145" t="s">
        <v>505</v>
      </c>
      <c r="E150" s="145" t="s">
        <v>506</v>
      </c>
      <c r="I150" s="146">
        <f>SUM(I151:I161)</f>
        <v>0</v>
      </c>
      <c r="K150" s="147">
        <f>SUM(K151:K161)</f>
        <v>0</v>
      </c>
      <c r="M150" s="147">
        <f>SUM(M151:M161)</f>
        <v>0</v>
      </c>
      <c r="P150" s="145" t="s">
        <v>110</v>
      </c>
    </row>
    <row r="151" spans="1:16" s="13" customFormat="1" ht="13.5" customHeight="1">
      <c r="A151" s="170" t="s">
        <v>507</v>
      </c>
      <c r="B151" s="170" t="s">
        <v>111</v>
      </c>
      <c r="C151" s="170" t="s">
        <v>164</v>
      </c>
      <c r="D151" s="171" t="s">
        <v>508</v>
      </c>
      <c r="E151" s="172" t="s">
        <v>509</v>
      </c>
      <c r="F151" s="170" t="s">
        <v>212</v>
      </c>
      <c r="G151" s="173">
        <v>1</v>
      </c>
      <c r="H151" s="174"/>
      <c r="I151" s="174">
        <f>ROUND(G151*H151,2)</f>
        <v>0</v>
      </c>
      <c r="J151" s="175">
        <v>0</v>
      </c>
      <c r="K151" s="173">
        <f>G151*J151</f>
        <v>0</v>
      </c>
      <c r="L151" s="175">
        <v>0</v>
      </c>
      <c r="M151" s="173">
        <f>G151*L151</f>
        <v>0</v>
      </c>
      <c r="N151" s="176">
        <v>21</v>
      </c>
      <c r="O151" s="177">
        <v>64</v>
      </c>
      <c r="P151" s="13" t="s">
        <v>116</v>
      </c>
    </row>
    <row r="152" spans="1:16" s="13" customFormat="1" ht="13.5" customHeight="1">
      <c r="A152" s="170" t="s">
        <v>510</v>
      </c>
      <c r="B152" s="170" t="s">
        <v>111</v>
      </c>
      <c r="C152" s="170" t="s">
        <v>164</v>
      </c>
      <c r="D152" s="171" t="s">
        <v>511</v>
      </c>
      <c r="E152" s="172" t="s">
        <v>512</v>
      </c>
      <c r="F152" s="170" t="s">
        <v>338</v>
      </c>
      <c r="G152" s="173">
        <v>7</v>
      </c>
      <c r="H152" s="174"/>
      <c r="I152" s="174">
        <f>ROUND(G152*H152,2)</f>
        <v>0</v>
      </c>
      <c r="J152" s="175">
        <v>0</v>
      </c>
      <c r="K152" s="173">
        <f>G152*J152</f>
        <v>0</v>
      </c>
      <c r="L152" s="175">
        <v>0</v>
      </c>
      <c r="M152" s="173">
        <f>G152*L152</f>
        <v>0</v>
      </c>
      <c r="N152" s="176">
        <v>21</v>
      </c>
      <c r="O152" s="177">
        <v>64</v>
      </c>
      <c r="P152" s="13" t="s">
        <v>116</v>
      </c>
    </row>
    <row r="153" spans="1:16" s="13" customFormat="1" ht="13.5" customHeight="1">
      <c r="A153" s="170" t="s">
        <v>513</v>
      </c>
      <c r="B153" s="170" t="s">
        <v>111</v>
      </c>
      <c r="C153" s="170" t="s">
        <v>164</v>
      </c>
      <c r="D153" s="171" t="s">
        <v>514</v>
      </c>
      <c r="E153" s="172" t="s">
        <v>515</v>
      </c>
      <c r="F153" s="170" t="s">
        <v>338</v>
      </c>
      <c r="G153" s="173">
        <v>7</v>
      </c>
      <c r="H153" s="174"/>
      <c r="I153" s="174">
        <f>ROUND(G153*H153,2)</f>
        <v>0</v>
      </c>
      <c r="J153" s="175">
        <v>0</v>
      </c>
      <c r="K153" s="173">
        <f>G153*J153</f>
        <v>0</v>
      </c>
      <c r="L153" s="175">
        <v>0</v>
      </c>
      <c r="M153" s="173">
        <f>G153*L153</f>
        <v>0</v>
      </c>
      <c r="N153" s="176">
        <v>21</v>
      </c>
      <c r="O153" s="177">
        <v>64</v>
      </c>
      <c r="P153" s="13" t="s">
        <v>116</v>
      </c>
    </row>
    <row r="154" spans="1:16" s="13" customFormat="1" ht="24" customHeight="1">
      <c r="A154" s="170" t="s">
        <v>516</v>
      </c>
      <c r="B154" s="170" t="s">
        <v>111</v>
      </c>
      <c r="C154" s="170" t="s">
        <v>164</v>
      </c>
      <c r="D154" s="171" t="s">
        <v>517</v>
      </c>
      <c r="E154" s="172" t="s">
        <v>518</v>
      </c>
      <c r="F154" s="170" t="s">
        <v>212</v>
      </c>
      <c r="G154" s="173">
        <v>1</v>
      </c>
      <c r="H154" s="174"/>
      <c r="I154" s="174">
        <f>ROUND(G154*H154,2)</f>
        <v>0</v>
      </c>
      <c r="J154" s="175">
        <v>0</v>
      </c>
      <c r="K154" s="173">
        <f>G154*J154</f>
        <v>0</v>
      </c>
      <c r="L154" s="175">
        <v>0</v>
      </c>
      <c r="M154" s="173">
        <f>G154*L154</f>
        <v>0</v>
      </c>
      <c r="N154" s="176">
        <v>21</v>
      </c>
      <c r="O154" s="177">
        <v>64</v>
      </c>
      <c r="P154" s="13" t="s">
        <v>116</v>
      </c>
    </row>
    <row r="155" spans="1:16" s="13" customFormat="1" ht="13.5" customHeight="1">
      <c r="A155" s="170" t="s">
        <v>519</v>
      </c>
      <c r="B155" s="170" t="s">
        <v>111</v>
      </c>
      <c r="C155" s="170" t="s">
        <v>164</v>
      </c>
      <c r="D155" s="171" t="s">
        <v>520</v>
      </c>
      <c r="E155" s="172" t="s">
        <v>521</v>
      </c>
      <c r="F155" s="170" t="s">
        <v>219</v>
      </c>
      <c r="G155" s="173">
        <v>7</v>
      </c>
      <c r="H155" s="174"/>
      <c r="I155" s="174">
        <f>ROUND(G155*H155,2)</f>
        <v>0</v>
      </c>
      <c r="J155" s="175">
        <v>0</v>
      </c>
      <c r="K155" s="173">
        <f>G155*J155</f>
        <v>0</v>
      </c>
      <c r="L155" s="175">
        <v>0</v>
      </c>
      <c r="M155" s="173">
        <f>G155*L155</f>
        <v>0</v>
      </c>
      <c r="N155" s="176">
        <v>21</v>
      </c>
      <c r="O155" s="177">
        <v>64</v>
      </c>
      <c r="P155" s="13" t="s">
        <v>116</v>
      </c>
    </row>
    <row r="156" spans="1:16" s="13" customFormat="1" ht="13.5" customHeight="1">
      <c r="A156" s="170" t="s">
        <v>522</v>
      </c>
      <c r="B156" s="170" t="s">
        <v>111</v>
      </c>
      <c r="C156" s="170" t="s">
        <v>164</v>
      </c>
      <c r="D156" s="171" t="s">
        <v>523</v>
      </c>
      <c r="E156" s="172" t="s">
        <v>524</v>
      </c>
      <c r="F156" s="170" t="s">
        <v>338</v>
      </c>
      <c r="G156" s="173">
        <v>10</v>
      </c>
      <c r="H156" s="174"/>
      <c r="I156" s="174">
        <f>ROUND(G156*H156,2)</f>
        <v>0</v>
      </c>
      <c r="J156" s="175">
        <v>0</v>
      </c>
      <c r="K156" s="173">
        <f>G156*J156</f>
        <v>0</v>
      </c>
      <c r="L156" s="175">
        <v>0</v>
      </c>
      <c r="M156" s="173">
        <f>G156*L156</f>
        <v>0</v>
      </c>
      <c r="N156" s="176">
        <v>21</v>
      </c>
      <c r="O156" s="177">
        <v>64</v>
      </c>
      <c r="P156" s="13" t="s">
        <v>116</v>
      </c>
    </row>
    <row r="157" spans="1:16" s="13" customFormat="1" ht="24" customHeight="1">
      <c r="A157" s="170" t="s">
        <v>525</v>
      </c>
      <c r="B157" s="170" t="s">
        <v>111</v>
      </c>
      <c r="C157" s="170" t="s">
        <v>164</v>
      </c>
      <c r="D157" s="171" t="s">
        <v>526</v>
      </c>
      <c r="E157" s="172" t="s">
        <v>527</v>
      </c>
      <c r="F157" s="170" t="s">
        <v>338</v>
      </c>
      <c r="G157" s="173">
        <v>20</v>
      </c>
      <c r="H157" s="174"/>
      <c r="I157" s="174">
        <f>ROUND(G157*H157,2)</f>
        <v>0</v>
      </c>
      <c r="J157" s="175">
        <v>0</v>
      </c>
      <c r="K157" s="173">
        <f>G157*J157</f>
        <v>0</v>
      </c>
      <c r="L157" s="175">
        <v>0</v>
      </c>
      <c r="M157" s="173">
        <f>G157*L157</f>
        <v>0</v>
      </c>
      <c r="N157" s="176">
        <v>21</v>
      </c>
      <c r="O157" s="177">
        <v>64</v>
      </c>
      <c r="P157" s="13" t="s">
        <v>116</v>
      </c>
    </row>
    <row r="158" spans="1:16" s="13" customFormat="1" ht="13.5" customHeight="1">
      <c r="A158" s="170" t="s">
        <v>528</v>
      </c>
      <c r="B158" s="170" t="s">
        <v>111</v>
      </c>
      <c r="C158" s="170" t="s">
        <v>164</v>
      </c>
      <c r="D158" s="171" t="s">
        <v>529</v>
      </c>
      <c r="E158" s="172" t="s">
        <v>530</v>
      </c>
      <c r="F158" s="170" t="s">
        <v>338</v>
      </c>
      <c r="G158" s="173">
        <v>2</v>
      </c>
      <c r="H158" s="174"/>
      <c r="I158" s="174">
        <f>ROUND(G158*H158,2)</f>
        <v>0</v>
      </c>
      <c r="J158" s="175">
        <v>0</v>
      </c>
      <c r="K158" s="173">
        <f>G158*J158</f>
        <v>0</v>
      </c>
      <c r="L158" s="175">
        <v>0</v>
      </c>
      <c r="M158" s="173">
        <f>G158*L158</f>
        <v>0</v>
      </c>
      <c r="N158" s="176">
        <v>21</v>
      </c>
      <c r="O158" s="177">
        <v>64</v>
      </c>
      <c r="P158" s="13" t="s">
        <v>116</v>
      </c>
    </row>
    <row r="159" spans="1:16" s="13" customFormat="1" ht="13.5" customHeight="1">
      <c r="A159" s="170" t="s">
        <v>531</v>
      </c>
      <c r="B159" s="170" t="s">
        <v>111</v>
      </c>
      <c r="C159" s="170" t="s">
        <v>164</v>
      </c>
      <c r="D159" s="171" t="s">
        <v>532</v>
      </c>
      <c r="E159" s="172" t="s">
        <v>533</v>
      </c>
      <c r="F159" s="170" t="s">
        <v>338</v>
      </c>
      <c r="G159" s="173">
        <v>2</v>
      </c>
      <c r="H159" s="174"/>
      <c r="I159" s="174">
        <f>ROUND(G159*H159,2)</f>
        <v>0</v>
      </c>
      <c r="J159" s="175">
        <v>0</v>
      </c>
      <c r="K159" s="173">
        <f>G159*J159</f>
        <v>0</v>
      </c>
      <c r="L159" s="175">
        <v>0</v>
      </c>
      <c r="M159" s="173">
        <f>G159*L159</f>
        <v>0</v>
      </c>
      <c r="N159" s="176">
        <v>21</v>
      </c>
      <c r="O159" s="177">
        <v>64</v>
      </c>
      <c r="P159" s="13" t="s">
        <v>116</v>
      </c>
    </row>
    <row r="160" spans="1:16" s="13" customFormat="1" ht="13.5" customHeight="1">
      <c r="A160" s="170" t="s">
        <v>534</v>
      </c>
      <c r="B160" s="170" t="s">
        <v>111</v>
      </c>
      <c r="C160" s="170" t="s">
        <v>164</v>
      </c>
      <c r="D160" s="171" t="s">
        <v>535</v>
      </c>
      <c r="E160" s="172" t="s">
        <v>536</v>
      </c>
      <c r="F160" s="170" t="s">
        <v>338</v>
      </c>
      <c r="G160" s="173">
        <v>7</v>
      </c>
      <c r="H160" s="174"/>
      <c r="I160" s="174">
        <f>ROUND(G160*H160,2)</f>
        <v>0</v>
      </c>
      <c r="J160" s="175">
        <v>0</v>
      </c>
      <c r="K160" s="173">
        <f>G160*J160</f>
        <v>0</v>
      </c>
      <c r="L160" s="175">
        <v>0</v>
      </c>
      <c r="M160" s="173">
        <f>G160*L160</f>
        <v>0</v>
      </c>
      <c r="N160" s="176">
        <v>21</v>
      </c>
      <c r="O160" s="177">
        <v>64</v>
      </c>
      <c r="P160" s="13" t="s">
        <v>116</v>
      </c>
    </row>
    <row r="161" spans="1:16" s="13" customFormat="1" ht="13.5" customHeight="1">
      <c r="A161" s="170" t="s">
        <v>537</v>
      </c>
      <c r="B161" s="170" t="s">
        <v>111</v>
      </c>
      <c r="C161" s="170" t="s">
        <v>164</v>
      </c>
      <c r="D161" s="171" t="s">
        <v>538</v>
      </c>
      <c r="E161" s="172" t="s">
        <v>539</v>
      </c>
      <c r="F161" s="170" t="s">
        <v>338</v>
      </c>
      <c r="G161" s="173">
        <v>1</v>
      </c>
      <c r="H161" s="174"/>
      <c r="I161" s="174">
        <f>ROUND(G161*H161,2)</f>
        <v>0</v>
      </c>
      <c r="J161" s="175">
        <v>0</v>
      </c>
      <c r="K161" s="173">
        <f>G161*J161</f>
        <v>0</v>
      </c>
      <c r="L161" s="175">
        <v>0</v>
      </c>
      <c r="M161" s="173">
        <f>G161*L161</f>
        <v>0</v>
      </c>
      <c r="N161" s="176">
        <v>21</v>
      </c>
      <c r="O161" s="177">
        <v>64</v>
      </c>
      <c r="P161" s="13" t="s">
        <v>116</v>
      </c>
    </row>
    <row r="162" spans="2:16" s="143" customFormat="1" ht="12.75" customHeight="1">
      <c r="B162" s="139" t="s">
        <v>64</v>
      </c>
      <c r="D162" s="140" t="s">
        <v>540</v>
      </c>
      <c r="E162" s="140" t="s">
        <v>56</v>
      </c>
      <c r="I162" s="141">
        <f>I163</f>
        <v>0</v>
      </c>
      <c r="K162" s="142">
        <f>K163</f>
        <v>0</v>
      </c>
      <c r="M162" s="142">
        <f>M163</f>
        <v>0</v>
      </c>
      <c r="P162" s="140" t="s">
        <v>107</v>
      </c>
    </row>
    <row r="163" spans="2:16" s="143" customFormat="1" ht="12.75" customHeight="1">
      <c r="B163" s="144" t="s">
        <v>64</v>
      </c>
      <c r="D163" s="145" t="s">
        <v>541</v>
      </c>
      <c r="E163" s="145" t="s">
        <v>56</v>
      </c>
      <c r="I163" s="146">
        <f>I164</f>
        <v>0</v>
      </c>
      <c r="K163" s="147">
        <f>K164</f>
        <v>0</v>
      </c>
      <c r="M163" s="147">
        <f>M164</f>
        <v>0</v>
      </c>
      <c r="P163" s="145" t="s">
        <v>110</v>
      </c>
    </row>
    <row r="164" spans="1:16" s="13" customFormat="1" ht="13.5" customHeight="1">
      <c r="A164" s="170" t="s">
        <v>542</v>
      </c>
      <c r="B164" s="170" t="s">
        <v>111</v>
      </c>
      <c r="C164" s="170" t="s">
        <v>164</v>
      </c>
      <c r="D164" s="171" t="s">
        <v>543</v>
      </c>
      <c r="E164" s="172" t="s">
        <v>544</v>
      </c>
      <c r="F164" s="170" t="s">
        <v>47</v>
      </c>
      <c r="G164" s="173">
        <v>5</v>
      </c>
      <c r="H164" s="174"/>
      <c r="I164" s="174">
        <f>ROUND(G164*H164,2)</f>
        <v>0</v>
      </c>
      <c r="J164" s="175">
        <v>0</v>
      </c>
      <c r="K164" s="173">
        <f>G164*J164</f>
        <v>0</v>
      </c>
      <c r="L164" s="175">
        <v>0</v>
      </c>
      <c r="M164" s="173">
        <f>G164*L164</f>
        <v>0</v>
      </c>
      <c r="N164" s="176">
        <v>21</v>
      </c>
      <c r="O164" s="177">
        <v>512</v>
      </c>
      <c r="P164" s="13" t="s">
        <v>116</v>
      </c>
    </row>
    <row r="165" spans="5:13" s="152" customFormat="1" ht="12.75" customHeight="1">
      <c r="E165" s="153" t="s">
        <v>89</v>
      </c>
      <c r="I165" s="154">
        <f>I14+I46+I149+I162</f>
        <v>0</v>
      </c>
      <c r="K165" s="155">
        <f>K14+K46+K149+K162</f>
        <v>13.631694600000001</v>
      </c>
      <c r="M165" s="155">
        <f>M14+M46+M149+M162</f>
        <v>7.5544400000000005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8" workbookViewId="0" topLeftCell="A1">
      <selection activeCell="A1" sqref="A1"/>
    </sheetView>
  </sheetViews>
  <sheetFormatPr defaultColWidth="9.140625" defaultRowHeight="12.75" customHeight="1"/>
  <cols>
    <col min="1" max="16384" width="9.00390625" style="18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2015-09-10T12:58:02Z</dcterms:modified>
  <cp:category/>
  <cp:version/>
  <cp:contentType/>
  <cp:contentStatus/>
</cp:coreProperties>
</file>