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enickova\Desktop\VEŘEJNÉ ZAKÁZKY\2016\6000013 Úklid\"/>
    </mc:Choice>
  </mc:AlternateContent>
  <bookViews>
    <workbookView xWindow="0" yWindow="0" windowWidth="25200" windowHeight="12675"/>
  </bookViews>
  <sheets>
    <sheet name="mytí BUS" sheetId="5" r:id="rId1"/>
    <sheet name="garáže BUS" sheetId="10" r:id="rId2"/>
    <sheet name="mytí TRAM" sheetId="1" r:id="rId3"/>
    <sheet name="provozní budova" sheetId="3" r:id="rId4"/>
    <sheet name="terminál + soc.zař." sheetId="12" r:id="rId5"/>
    <sheet name="haly TRAM" sheetId="7" r:id="rId6"/>
    <sheet name="REKAPITULACE" sheetId="8" r:id="rId7"/>
    <sheet name="List7 " sheetId="11" r:id="rId8"/>
  </sheets>
  <calcPr calcId="152511"/>
</workbook>
</file>

<file path=xl/calcChain.xml><?xml version="1.0" encoding="utf-8"?>
<calcChain xmlns="http://schemas.openxmlformats.org/spreadsheetml/2006/main">
  <c r="F213" i="7" l="1"/>
  <c r="F232" i="7"/>
  <c r="I10" i="1" l="1"/>
  <c r="I9" i="1"/>
  <c r="I8" i="1"/>
  <c r="I14" i="5" l="1"/>
  <c r="I13" i="5"/>
  <c r="I12" i="5"/>
  <c r="I11" i="5"/>
  <c r="A106" i="7" l="1"/>
  <c r="F24" i="7" l="1"/>
  <c r="H54" i="12"/>
  <c r="G24" i="8"/>
  <c r="H96" i="12"/>
  <c r="F17" i="10"/>
  <c r="F196" i="7"/>
  <c r="F57" i="7"/>
  <c r="F35" i="3"/>
  <c r="F147" i="7"/>
  <c r="F66" i="7"/>
  <c r="G11" i="1"/>
  <c r="F250" i="7"/>
  <c r="F253" i="7" s="1"/>
  <c r="F254" i="7" s="1"/>
  <c r="C250" i="7"/>
  <c r="F48" i="7"/>
  <c r="F75" i="7"/>
  <c r="F109" i="7"/>
  <c r="F138" i="7"/>
  <c r="F164" i="7"/>
  <c r="F187" i="7"/>
  <c r="C232" i="7"/>
  <c r="C213" i="7"/>
  <c r="C196" i="7"/>
  <c r="C187" i="7"/>
  <c r="C164" i="7"/>
  <c r="C147" i="7"/>
  <c r="C138" i="7"/>
  <c r="C109" i="7"/>
  <c r="C75" i="7"/>
  <c r="C66" i="7"/>
  <c r="C57" i="7"/>
  <c r="C48" i="7"/>
  <c r="C24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53" i="7"/>
  <c r="A54" i="7"/>
  <c r="A55" i="7" s="1"/>
  <c r="A62" i="7"/>
  <c r="A63" i="7" s="1"/>
  <c r="A64" i="7" s="1"/>
  <c r="A71" i="7"/>
  <c r="A72" i="7" s="1"/>
  <c r="A73" i="7" s="1"/>
  <c r="A80" i="7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7" i="7" s="1"/>
  <c r="A114" i="7"/>
  <c r="A115" i="7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43" i="7"/>
  <c r="A144" i="7" s="1"/>
  <c r="A145" i="7" s="1"/>
  <c r="A152" i="7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92" i="7"/>
  <c r="A193" i="7" s="1"/>
  <c r="A194" i="7" s="1"/>
  <c r="A205" i="7"/>
  <c r="A206" i="7" s="1"/>
  <c r="A207" i="7" s="1"/>
  <c r="A208" i="7" s="1"/>
  <c r="A209" i="7" s="1"/>
  <c r="A210" i="7" s="1"/>
  <c r="A211" i="7" s="1"/>
  <c r="A212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44" i="7"/>
  <c r="A245" i="7" s="1"/>
  <c r="A246" i="7" s="1"/>
  <c r="A247" i="7" s="1"/>
  <c r="A248" i="7" s="1"/>
  <c r="A249" i="7" s="1"/>
  <c r="F45" i="3"/>
  <c r="F22" i="3"/>
  <c r="C41" i="3"/>
  <c r="A11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7" i="3" s="1"/>
  <c r="A28" i="3" s="1"/>
  <c r="A29" i="3" s="1"/>
  <c r="A30" i="3" s="1"/>
  <c r="A31" i="3" s="1"/>
  <c r="A32" i="3" s="1"/>
  <c r="A33" i="3" s="1"/>
  <c r="A34" i="3" s="1"/>
  <c r="A40" i="3" s="1"/>
  <c r="A42" i="3" s="1"/>
  <c r="A43" i="3" s="1"/>
  <c r="F48" i="10"/>
  <c r="F73" i="10"/>
  <c r="G13" i="8" s="1"/>
  <c r="C73" i="10"/>
  <c r="C48" i="10"/>
  <c r="A11" i="10"/>
  <c r="A12" i="10" s="1"/>
  <c r="A13" i="10" s="1"/>
  <c r="A14" i="10" s="1"/>
  <c r="A15" i="10" s="1"/>
  <c r="A23" i="10"/>
  <c r="A24" i="10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63" i="10"/>
  <c r="A65" i="10"/>
  <c r="A67" i="10" s="1"/>
  <c r="A69" i="10" s="1"/>
  <c r="C17" i="10"/>
  <c r="C35" i="3"/>
  <c r="C22" i="3"/>
  <c r="C251" i="7"/>
  <c r="C233" i="7"/>
  <c r="C197" i="7"/>
  <c r="H42" i="12"/>
  <c r="H31" i="12"/>
  <c r="H22" i="12"/>
  <c r="H69" i="12"/>
  <c r="F50" i="10" l="1"/>
  <c r="F51" i="10" s="1"/>
  <c r="I11" i="1"/>
  <c r="G9" i="8" s="1"/>
  <c r="F235" i="7"/>
  <c r="F236" i="7" s="1"/>
  <c r="F47" i="3"/>
  <c r="G16" i="8" s="1"/>
  <c r="G12" i="8"/>
  <c r="G19" i="8"/>
  <c r="F198" i="7"/>
  <c r="G17" i="8" s="1"/>
  <c r="F77" i="10"/>
  <c r="F78" i="10" s="1"/>
  <c r="I15" i="5"/>
  <c r="G6" i="8" s="1"/>
  <c r="H97" i="12"/>
  <c r="H102" i="12" s="1"/>
  <c r="H56" i="12"/>
  <c r="G22" i="8" s="1"/>
  <c r="G18" i="8" l="1"/>
  <c r="F48" i="3"/>
  <c r="F199" i="7"/>
  <c r="F267" i="7" s="1"/>
  <c r="F266" i="7"/>
  <c r="F82" i="10"/>
  <c r="F83" i="10" s="1"/>
  <c r="G23" i="8"/>
  <c r="H104" i="12"/>
  <c r="G27" i="8" l="1"/>
  <c r="H27" i="8" s="1"/>
  <c r="G28" i="8" l="1"/>
  <c r="H28" i="8" s="1"/>
  <c r="H29" i="8" s="1"/>
  <c r="G29" i="8" l="1"/>
</calcChain>
</file>

<file path=xl/comments1.xml><?xml version="1.0" encoding="utf-8"?>
<comments xmlns="http://schemas.openxmlformats.org/spreadsheetml/2006/main">
  <authors>
    <author>tjirous</author>
  </authors>
  <commentList>
    <comment ref="F4" authorId="0" shapeId="0">
      <text>
        <r>
          <rPr>
            <b/>
            <sz val="8"/>
            <color indexed="81"/>
            <rFont val="Tahoma"/>
            <family val="2"/>
            <charset val="238"/>
          </rPr>
          <t>tjirous:</t>
        </r>
        <r>
          <rPr>
            <sz val="8"/>
            <color indexed="81"/>
            <rFont val="Tahoma"/>
            <family val="2"/>
            <charset val="238"/>
          </rPr>
          <t xml:space="preserve">
četnost:
T = TÝDNĚ,
M = MĚSÍČNĚ, 
R = ROČNĚ</t>
        </r>
      </text>
    </comment>
    <comment ref="F59" authorId="0" shapeId="0">
      <text>
        <r>
          <rPr>
            <b/>
            <sz val="8"/>
            <color indexed="81"/>
            <rFont val="Tahoma"/>
            <family val="2"/>
            <charset val="238"/>
          </rPr>
          <t>tjirous:</t>
        </r>
        <r>
          <rPr>
            <sz val="8"/>
            <color indexed="81"/>
            <rFont val="Tahoma"/>
            <family val="2"/>
            <charset val="238"/>
          </rPr>
          <t xml:space="preserve">
četnost:
T = TÝDNĚ,
M = MĚSÍČNĚ, 
R = ROČNĚ</t>
        </r>
      </text>
    </comment>
  </commentList>
</comments>
</file>

<file path=xl/sharedStrings.xml><?xml version="1.0" encoding="utf-8"?>
<sst xmlns="http://schemas.openxmlformats.org/spreadsheetml/2006/main" count="1121" uniqueCount="396">
  <si>
    <t>prostředky a pomůcky potřebné k výkonu úklidových prací u zadavatele.</t>
  </si>
  <si>
    <t>BUDOVA  VRÁTNICE</t>
  </si>
  <si>
    <t xml:space="preserve">vrátnice </t>
  </si>
  <si>
    <t>dispečink</t>
  </si>
  <si>
    <t>služební místnost</t>
  </si>
  <si>
    <t>jídelna</t>
  </si>
  <si>
    <t>PROVOZNÍ  BUDOVA</t>
  </si>
  <si>
    <t>mistři</t>
  </si>
  <si>
    <t>chodba</t>
  </si>
  <si>
    <t>vedení</t>
  </si>
  <si>
    <t>zased.místnost</t>
  </si>
  <si>
    <t>kuchyňka</t>
  </si>
  <si>
    <t>úklid.četa</t>
  </si>
  <si>
    <t>WC  vedení</t>
  </si>
  <si>
    <t>předsíňka  WC vedení</t>
  </si>
  <si>
    <t>předsíňka  WC údržba</t>
  </si>
  <si>
    <t>pisoár údržba</t>
  </si>
  <si>
    <t>WC  údržba</t>
  </si>
  <si>
    <t>zádveří šatny  M</t>
  </si>
  <si>
    <t>schodiště  suterén</t>
  </si>
  <si>
    <t>šatna muži</t>
  </si>
  <si>
    <t>WC M</t>
  </si>
  <si>
    <t>umývárna  M</t>
  </si>
  <si>
    <t>zádveří šatny  Ž</t>
  </si>
  <si>
    <t>úklid</t>
  </si>
  <si>
    <t>šatna  Ž</t>
  </si>
  <si>
    <t>WC  Ž</t>
  </si>
  <si>
    <t>umývárna  Ž</t>
  </si>
  <si>
    <t>[ m² ]</t>
  </si>
  <si>
    <t>GARÁŽE  BUS  -  VILOVÁ  ul.</t>
  </si>
  <si>
    <t>PROVOZNÍ  BUDOVA  TRAM  -  AREÁL VOZ  TRAM</t>
  </si>
  <si>
    <t>PŘÍZEMÍ</t>
  </si>
  <si>
    <t>vrátnice</t>
  </si>
  <si>
    <t>výpravna - disp.</t>
  </si>
  <si>
    <t>výpravna - místn.řiď.</t>
  </si>
  <si>
    <t>sklad</t>
  </si>
  <si>
    <t>WC - muži</t>
  </si>
  <si>
    <t>WC - ženy</t>
  </si>
  <si>
    <t>místn.uklízeček</t>
  </si>
  <si>
    <t>předpr. jízdenek</t>
  </si>
  <si>
    <t>mincovna</t>
  </si>
  <si>
    <t>schodiště 1.-3.podl.</t>
  </si>
  <si>
    <t>terasa</t>
  </si>
  <si>
    <t>šatna a umývárna - Ž</t>
  </si>
  <si>
    <t>šatna a umývárna - M</t>
  </si>
  <si>
    <t>místnost uklízeček</t>
  </si>
  <si>
    <t>archiv</t>
  </si>
  <si>
    <t>šatna  BS</t>
  </si>
  <si>
    <t>remizovací  hala</t>
  </si>
  <si>
    <t>dílna signalizace</t>
  </si>
  <si>
    <t>WC</t>
  </si>
  <si>
    <t>dílna údržby</t>
  </si>
  <si>
    <t>dílna údržby kabelů</t>
  </si>
  <si>
    <t>boilery</t>
  </si>
  <si>
    <t>garáž</t>
  </si>
  <si>
    <t>zádveří</t>
  </si>
  <si>
    <t>náklad.výtah</t>
  </si>
  <si>
    <t>šatna</t>
  </si>
  <si>
    <t>předsíň  WC</t>
  </si>
  <si>
    <t>umývárna</t>
  </si>
  <si>
    <t>sklad hořl. kapalin</t>
  </si>
  <si>
    <t>sklad barev</t>
  </si>
  <si>
    <t>kancelář</t>
  </si>
  <si>
    <t>předsíň, sprcha</t>
  </si>
  <si>
    <t>nákladní výtah</t>
  </si>
  <si>
    <t>schodiště</t>
  </si>
  <si>
    <t>denní místnost</t>
  </si>
  <si>
    <t xml:space="preserve">kancelář </t>
  </si>
  <si>
    <t>strojovna výtahu</t>
  </si>
  <si>
    <t>dílna</t>
  </si>
  <si>
    <t>WC, předsíň</t>
  </si>
  <si>
    <t>sklad (drogerie,šrouby)</t>
  </si>
  <si>
    <t>regálový sklad</t>
  </si>
  <si>
    <t>stanoviště denních prohlídek</t>
  </si>
  <si>
    <t>kontrolní  prohlídky</t>
  </si>
  <si>
    <t>denní místnost služeb</t>
  </si>
  <si>
    <t>předsíň  WC  M</t>
  </si>
  <si>
    <t>sklad čistících prostř.</t>
  </si>
  <si>
    <t>strojovna vzduchotech.</t>
  </si>
  <si>
    <t>směnový výpravčí</t>
  </si>
  <si>
    <t>umývárka</t>
  </si>
  <si>
    <t>předsíň</t>
  </si>
  <si>
    <t>předsíňka</t>
  </si>
  <si>
    <t>elektrodílna</t>
  </si>
  <si>
    <t>řadové garáže</t>
  </si>
  <si>
    <t>malé schodiště</t>
  </si>
  <si>
    <t>rampa</t>
  </si>
  <si>
    <t>montážní pocha</t>
  </si>
  <si>
    <t>schodiště 2</t>
  </si>
  <si>
    <t>denní místnost M</t>
  </si>
  <si>
    <t>WC  M</t>
  </si>
  <si>
    <t>šatna  M</t>
  </si>
  <si>
    <t>sušárna oděvů</t>
  </si>
  <si>
    <t>HALA  1</t>
  </si>
  <si>
    <t>hala</t>
  </si>
  <si>
    <t>mechanická  dílna</t>
  </si>
  <si>
    <t>trakční motory</t>
  </si>
  <si>
    <t>zkušebna</t>
  </si>
  <si>
    <t>zdroj</t>
  </si>
  <si>
    <t>kompresor</t>
  </si>
  <si>
    <t>klempírna</t>
  </si>
  <si>
    <t>písmomalíř</t>
  </si>
  <si>
    <t>umývárna (sklad)  M</t>
  </si>
  <si>
    <t>remizovací hala</t>
  </si>
  <si>
    <t>těžká údržba</t>
  </si>
  <si>
    <t>úklid 2x týdně</t>
  </si>
  <si>
    <t>lehká údržba</t>
  </si>
  <si>
    <t>motorárna</t>
  </si>
  <si>
    <t>soustružna</t>
  </si>
  <si>
    <t>MYTÍ  VOZIDEL - AUTOBUSY</t>
  </si>
  <si>
    <t>jedn.cena</t>
  </si>
  <si>
    <t>CENA bez DPH</t>
  </si>
  <si>
    <t>za měsíc</t>
  </si>
  <si>
    <t>CELKEM :</t>
  </si>
  <si>
    <t>Ø podlahová plocha pro úklid 1 tramvaje T3 je 31,5 m²  .</t>
  </si>
  <si>
    <t>čištění všech sedaček v 1 vozidle + řidič, za 1 vůz</t>
  </si>
  <si>
    <t>četnost</t>
  </si>
  <si>
    <t>LEGENDA :</t>
  </si>
  <si>
    <t>četnost :</t>
  </si>
  <si>
    <t>2x T</t>
  </si>
  <si>
    <t>4x M</t>
  </si>
  <si>
    <t>KALKULACE STROJNÍHO MYTÍ - GARÁŽE BUS</t>
  </si>
  <si>
    <t>výměra</t>
  </si>
  <si>
    <t>[ Kč/m² ]</t>
  </si>
  <si>
    <t>[ Kč/měsíc ]</t>
  </si>
  <si>
    <t>CENA celkem měsíčně, bez DPH</t>
  </si>
  <si>
    <t>CENA celkem ročně bez DPH</t>
  </si>
  <si>
    <t>Kč</t>
  </si>
  <si>
    <t>neprovádět</t>
  </si>
  <si>
    <t>7x T</t>
  </si>
  <si>
    <t>5x T</t>
  </si>
  <si>
    <t>2x M</t>
  </si>
  <si>
    <t>úklid se provádí každý pracovní den</t>
  </si>
  <si>
    <t>úklid se provádí 2x do měsíce, tj. 1x za 14 dnů</t>
  </si>
  <si>
    <t>úklid se provádí každý den v týdnu, tj. včetně So, Ne i svátků</t>
  </si>
  <si>
    <t xml:space="preserve">   7x T   =   úklid se provádí každý den v týdnu, tj. včetně So, Ne i svátků</t>
  </si>
  <si>
    <t xml:space="preserve">   5x T   =   úklid se provádí každý pracovní den</t>
  </si>
  <si>
    <t xml:space="preserve">   2x M   =   úklid se provádí 2x do měsíce, tj. 1x za 14 dnů</t>
  </si>
  <si>
    <t>1x M</t>
  </si>
  <si>
    <t>1x T</t>
  </si>
  <si>
    <t>poř.číslo</t>
  </si>
  <si>
    <t>dílna elektro</t>
  </si>
  <si>
    <t>hala č. 1 (těžká údržba)</t>
  </si>
  <si>
    <t>hala č. 2 (podúrovňový soustruh)</t>
  </si>
  <si>
    <t>hala č. 3</t>
  </si>
  <si>
    <t>hala č. 6</t>
  </si>
  <si>
    <t>hala č. 7</t>
  </si>
  <si>
    <t>hala č. 8</t>
  </si>
  <si>
    <t>1x za 2 M</t>
  </si>
  <si>
    <t xml:space="preserve">   1x za 2 M   =   0,5 x M   =  úklid se provádí 1x za dva měsíce   =   tj. ,05 x za měsíc</t>
  </si>
  <si>
    <t xml:space="preserve">Nebude nijak omezován plán výjezdů autobusů na linky MHD ! </t>
  </si>
  <si>
    <t>CENA bez DPH   [ Kč ]</t>
  </si>
  <si>
    <t>všední den  Po - Pá (výjimečně So)</t>
  </si>
  <si>
    <t>poznámka :</t>
  </si>
  <si>
    <t>MYTÍ  TRAMVAJOVÝCH  VOZIDEL - typ T3</t>
  </si>
  <si>
    <t xml:space="preserve">Cena úklidových prací odpovídá rozsahu úklidových prací  </t>
  </si>
  <si>
    <t>bez DPH</t>
  </si>
  <si>
    <t>a četností dané zadavatelem a zahrnuje veškerý úklid,</t>
  </si>
  <si>
    <t>autobusy</t>
  </si>
  <si>
    <t>tramvaje</t>
  </si>
  <si>
    <t>garáže autobusů</t>
  </si>
  <si>
    <t>strojní mytí provozních hal</t>
  </si>
  <si>
    <t>budova vrátnice a provozní budova</t>
  </si>
  <si>
    <t>vozovna tramvají</t>
  </si>
  <si>
    <t>provozní budova TRAM</t>
  </si>
  <si>
    <t xml:space="preserve">  Kč (bez DPH)</t>
  </si>
  <si>
    <t>CENA CELKEM včetně DPH :</t>
  </si>
  <si>
    <t xml:space="preserve">  Kč  včetně DPH</t>
  </si>
  <si>
    <t>Uchazeč vyplní šedě podbarvená pole.</t>
  </si>
  <si>
    <t>B1</t>
  </si>
  <si>
    <t>kategorie</t>
  </si>
  <si>
    <t>B2</t>
  </si>
  <si>
    <t>B3</t>
  </si>
  <si>
    <t>B4</t>
  </si>
  <si>
    <t xml:space="preserve">umytí nábytku </t>
  </si>
  <si>
    <t>přetření konzervačním přípravkem</t>
  </si>
  <si>
    <t>příslušenství v kanceláři (počítače, tiskárny, telefony  a pod.)</t>
  </si>
  <si>
    <t>Na obrazovou plochu monitorů NESAHAT !</t>
  </si>
  <si>
    <t>1x měsíčně</t>
  </si>
  <si>
    <t>stírání kolem klik dveří vlhkým hadrem se saponátem</t>
  </si>
  <si>
    <t>Schodiště a chodby :</t>
  </si>
  <si>
    <t>WC a umývárny :</t>
  </si>
  <si>
    <t xml:space="preserve">V garážích bus (kategorie „B“) si provádí DpmL vlastními silami ! </t>
  </si>
  <si>
    <t>V areálu vozovny tramvají (kategorie „T“) zajišťuje uchazeč = zhotovitel !</t>
  </si>
  <si>
    <t>hygienických potřeb</t>
  </si>
  <si>
    <t>Kuchyňka, jídelna :</t>
  </si>
  <si>
    <t>Haly :</t>
  </si>
  <si>
    <t>Zametení a setření podlahy</t>
  </si>
  <si>
    <t xml:space="preserve">Setření pracovních stolů vlhkým hadrem </t>
  </si>
  <si>
    <t xml:space="preserve">Utření prachu se skříní, polic a parapetů oken, </t>
  </si>
  <si>
    <t>Vysypání odpadkových košů a popelníků, umytí popelníků</t>
  </si>
  <si>
    <t xml:space="preserve">Utření prachu se stolních lamp, rámů obrazů případně jiného </t>
  </si>
  <si>
    <t>Očištění od prachu deskových radiátorů topení vlhkým hadrem</t>
  </si>
  <si>
    <t xml:space="preserve">Umytí oken, včetně rámů a parapetů, zevnitř i vně </t>
  </si>
  <si>
    <t>Umytí osvětlovacích těles</t>
  </si>
  <si>
    <t>Umytí dveří a jejich rámů,</t>
  </si>
  <si>
    <t>Zametení a setření podlah</t>
  </si>
  <si>
    <t>Setření podlah s desinfekčním prostředkem</t>
  </si>
  <si>
    <t>Setření a vydesinfikování  sanitární keramiky</t>
  </si>
  <si>
    <t>Doplnění toaletního papíru, pap.ručníků a mýdla do zásobníků</t>
  </si>
  <si>
    <t>Mytí omyvatelných částí stěn desinfekčním prostředkem</t>
  </si>
  <si>
    <t>Mytí nábytku (pokud je instalován) vlhkým hadrem s přetřením dosucha</t>
  </si>
  <si>
    <t xml:space="preserve">Mytí a desinfekce zásobníků a nádob na odkládání použitých </t>
  </si>
  <si>
    <t>Mytí osvětlovacích těles stropních či nástěnných</t>
  </si>
  <si>
    <t>Umytí oken, včetně rámů a parapetů, zevnitř i vně</t>
  </si>
  <si>
    <t>Očištění od prachu deskových radiátorů elektrického topení vlhkým hadrem</t>
  </si>
  <si>
    <t>omytí zrcadel čistícím prostředkem (bez šmouh)</t>
  </si>
  <si>
    <t>Zametení a setření podlah s použitím desinfekčního prostředku</t>
  </si>
  <si>
    <t>Umytí a desinfekce dřezů / umyvadel a kuchyňské desky</t>
  </si>
  <si>
    <t>Vyčištění mikrovlnné trouby a rychlovarné konvice + plochy el.vařiče</t>
  </si>
  <si>
    <t>Strojní mytí podlah se saponátem (+odmašťovadlo)</t>
  </si>
  <si>
    <t>Umytí a desinfekce dřezů / umyvadel</t>
  </si>
  <si>
    <t>Očištění od prachu radiátorů topení vlhkým hadrem se saponátem</t>
  </si>
  <si>
    <t>cena celkem</t>
  </si>
  <si>
    <t xml:space="preserve">Kategorie B </t>
  </si>
  <si>
    <t>pořadové</t>
  </si>
  <si>
    <t>číslo</t>
  </si>
  <si>
    <t xml:space="preserve">Cena úklidových prací odpovídá rozsahu úklidových prací a četností dané zadavatelem a zahrnuje veškeré úklidové prostředky a pomůcky potřebné k výkonu </t>
  </si>
  <si>
    <t>úklidových prací u zadavatele.</t>
  </si>
  <si>
    <t>PROVOZNÍ  HALY</t>
  </si>
  <si>
    <t xml:space="preserve">Cena úklidových prací odpovídá rozsahu úklidových prací a četností </t>
  </si>
  <si>
    <t xml:space="preserve">dané zadavatelem a zahrnuje veškeré úklidové prostředky a pomůcky </t>
  </si>
  <si>
    <t>potřebné k výkonu úklidových prací u zadavatele.</t>
  </si>
  <si>
    <t>kategorie  T1</t>
  </si>
  <si>
    <t>a pomůcky potřebné k výkonu úklidových prací u zadavatele.</t>
  </si>
  <si>
    <t xml:space="preserve">Cena úklidových prací odpovídá rozsahu úklidových prací a četností dané zadavatelem a zahrnuje  veškeré úklidové prostředky </t>
  </si>
  <si>
    <t>1. POSCHODÍ</t>
  </si>
  <si>
    <t>2. POSCHODÍ</t>
  </si>
  <si>
    <t xml:space="preserve">Cena úklidových prací  odpovídá  rozsahu úklidových prací a četností dané zadavatelem </t>
  </si>
  <si>
    <t>a zahrnuje veškeré úklid prostředky a pomůcky potřebné k výkonu úklidových prací u zadavatele.</t>
  </si>
  <si>
    <t>1. nadzemní podlaží</t>
  </si>
  <si>
    <t>2. nadzemní podlaží</t>
  </si>
  <si>
    <t>kategorie  T3</t>
  </si>
  <si>
    <t>T3</t>
  </si>
  <si>
    <t>kategorie  T</t>
  </si>
  <si>
    <t>T1</t>
  </si>
  <si>
    <t>T4</t>
  </si>
  <si>
    <t>HALA  2</t>
  </si>
  <si>
    <t>HALA  3</t>
  </si>
  <si>
    <t>HALA  4</t>
  </si>
  <si>
    <t>HALA  5</t>
  </si>
  <si>
    <t>HALA  6</t>
  </si>
  <si>
    <t>HALA  7</t>
  </si>
  <si>
    <t>HALA  8</t>
  </si>
  <si>
    <t>Garáže a dílny VS a VVaM</t>
  </si>
  <si>
    <t>MONTÁŽNÍ  KANÁLY</t>
  </si>
  <si>
    <t>kategorie  T5</t>
  </si>
  <si>
    <t>kategorie  T6</t>
  </si>
  <si>
    <t>OPRAVÁRENSKÉ  OBJEKTY  -  HALY  VOZOVNY  TRAM</t>
  </si>
  <si>
    <t>opravárenské objekty - haly vozovny tram</t>
  </si>
  <si>
    <t>m2</t>
  </si>
  <si>
    <t>kategorie T</t>
  </si>
  <si>
    <r>
      <t>∑∑</t>
    </r>
    <r>
      <rPr>
        <sz val="11"/>
        <rFont val="Arial"/>
        <family val="2"/>
        <charset val="238"/>
      </rPr>
      <t xml:space="preserve"> měsíčně, bez DPH</t>
    </r>
  </si>
  <si>
    <t>T6</t>
  </si>
  <si>
    <t>T5</t>
  </si>
  <si>
    <t>garáže a dílny VS a VVaM</t>
  </si>
  <si>
    <t>montážní kanály</t>
  </si>
  <si>
    <t>kategorie B5</t>
  </si>
  <si>
    <t>kategorie B6</t>
  </si>
  <si>
    <t>kategorie B7</t>
  </si>
  <si>
    <t>B5,6</t>
  </si>
  <si>
    <t>B7</t>
  </si>
  <si>
    <t>∑∑  ročně, bez DPH</t>
  </si>
  <si>
    <t>∑∑ měsíčně, bez DPH</t>
  </si>
  <si>
    <t>2x R</t>
  </si>
  <si>
    <t>mytí osvětlovacích těles</t>
  </si>
  <si>
    <t>na objekt</t>
  </si>
  <si>
    <t>mytí radiátorů</t>
  </si>
  <si>
    <t>kloubový</t>
  </si>
  <si>
    <t>běžný</t>
  </si>
  <si>
    <t>CENA za umytí  autobusů měsíčně, bez DPH</t>
  </si>
  <si>
    <t>B1,4</t>
  </si>
  <si>
    <r>
      <t xml:space="preserve">kompletní mytí interieru </t>
    </r>
    <r>
      <rPr>
        <b/>
        <sz val="10"/>
        <rFont val="Arial"/>
        <family val="2"/>
        <charset val="238"/>
      </rPr>
      <t>1 vozu</t>
    </r>
  </si>
  <si>
    <t>CELKEM Kč</t>
  </si>
  <si>
    <t xml:space="preserve">Mytí autobusů </t>
  </si>
  <si>
    <t>předpokládaný počet kusů mytí /měsíc</t>
  </si>
  <si>
    <t>xxx</t>
  </si>
  <si>
    <t>denní úklid tramvají (denní ošetření)</t>
  </si>
  <si>
    <t>cena/ 1 vůz</t>
  </si>
  <si>
    <t>předpokládaný počet kusů mytí/měsíc</t>
  </si>
  <si>
    <t>mytí karoserie (opláštění)</t>
  </si>
  <si>
    <t xml:space="preserve">     cena/jednotku</t>
  </si>
  <si>
    <t>cena za umytí  autobusů celkem</t>
  </si>
  <si>
    <t>cena za umytí  tramvají celkem</t>
  </si>
  <si>
    <t>DPH</t>
  </si>
  <si>
    <t>Celkem Kč/měs.</t>
  </si>
  <si>
    <t>1. MYTÍ TRAMVAJOVÝCH  VOZIDEL</t>
  </si>
  <si>
    <t>kompletní  úklid a mytí  vozu po KP</t>
  </si>
  <si>
    <t>označení</t>
  </si>
  <si>
    <t>Popis: prostor / hala / místnost</t>
  </si>
  <si>
    <t>Výměra</t>
  </si>
  <si>
    <t>JEDN. cena</t>
  </si>
  <si>
    <t>Četnost</t>
  </si>
  <si>
    <t>CENA</t>
  </si>
  <si>
    <r>
      <t>Kč / m</t>
    </r>
    <r>
      <rPr>
        <vertAlign val="superscript"/>
        <sz val="7"/>
        <color indexed="8"/>
        <rFont val="Arial"/>
        <family val="2"/>
        <charset val="238"/>
      </rPr>
      <t>2</t>
    </r>
  </si>
  <si>
    <t>Kč/měsíc</t>
  </si>
  <si>
    <t>Sociální zařízení - Doubí</t>
  </si>
  <si>
    <t>chodba předsíň</t>
  </si>
  <si>
    <t>T</t>
  </si>
  <si>
    <t>WC + umývadlo</t>
  </si>
  <si>
    <t>sprchový kout</t>
  </si>
  <si>
    <t>odpočinková místnost</t>
  </si>
  <si>
    <t>mezisoučet</t>
  </si>
  <si>
    <t>Lidové Sady</t>
  </si>
  <si>
    <t>Kancelář</t>
  </si>
  <si>
    <t>Denní místnost</t>
  </si>
  <si>
    <t>Chodba</t>
  </si>
  <si>
    <t>Umyvárna</t>
  </si>
  <si>
    <t>WC - ženy + předsíňka</t>
  </si>
  <si>
    <t>WC - muži + předsíňka</t>
  </si>
  <si>
    <t>Terasa</t>
  </si>
  <si>
    <t>Viadukt (Švermova ulice)</t>
  </si>
  <si>
    <t>Předsíňka WC</t>
  </si>
  <si>
    <t>WC ženy</t>
  </si>
  <si>
    <t>WC muži</t>
  </si>
  <si>
    <t>Sprcha</t>
  </si>
  <si>
    <t>Krytý vchodový prostor</t>
  </si>
  <si>
    <t>Dolní Hanychov (U Dubu)</t>
  </si>
  <si>
    <t>Předsíňka WC muži</t>
  </si>
  <si>
    <t>Předsíňka WC ženy</t>
  </si>
  <si>
    <t>Umyvárna (sprcha)</t>
  </si>
  <si>
    <t>Vratislavice nad Nisou (sociální buňka)</t>
  </si>
  <si>
    <t>Buňka</t>
  </si>
  <si>
    <t>Jablonec nad Nisou (konečná)</t>
  </si>
  <si>
    <t>Umyvárna ženy</t>
  </si>
  <si>
    <t>Umyvárna muži</t>
  </si>
  <si>
    <t>Přízemí</t>
  </si>
  <si>
    <t>M</t>
  </si>
  <si>
    <t>Schodiště č.1</t>
  </si>
  <si>
    <t>Schodiště č.2</t>
  </si>
  <si>
    <t>Mezisoučet</t>
  </si>
  <si>
    <t>1. Poschodí</t>
  </si>
  <si>
    <t>Chodba - č.1</t>
  </si>
  <si>
    <t>Chodba - č.2</t>
  </si>
  <si>
    <t>Podesta č.1</t>
  </si>
  <si>
    <t>Podesta č.2</t>
  </si>
  <si>
    <t>Šatna dispečerů</t>
  </si>
  <si>
    <t>Kuchyňka</t>
  </si>
  <si>
    <t>Odkládací prostor na dámském WC</t>
  </si>
  <si>
    <t>Předsíň WC ženy</t>
  </si>
  <si>
    <t>Předsíń WC muži</t>
  </si>
  <si>
    <t>Archiv + server</t>
  </si>
  <si>
    <t>Služební místnost řidičů BUS a TRAM</t>
  </si>
  <si>
    <t>Dispečink BUS</t>
  </si>
  <si>
    <t xml:space="preserve">Dispečink TRAM </t>
  </si>
  <si>
    <t>Výdej jízdenek řidičů</t>
  </si>
  <si>
    <t>Strojovna</t>
  </si>
  <si>
    <t>Šatna ženy + kuchyňka</t>
  </si>
  <si>
    <t>CELKOVÝ SOUČET / MĚSÍC</t>
  </si>
  <si>
    <t>Sociální zařízení - D 1</t>
  </si>
  <si>
    <t>sociální zařízení</t>
  </si>
  <si>
    <t>D2</t>
  </si>
  <si>
    <t>venkovní úklid paušál</t>
  </si>
  <si>
    <t>Terminál celkem</t>
  </si>
  <si>
    <t>uchazeč vyplní šedě podbarvená pole</t>
  </si>
  <si>
    <t>Sociální zařízení celkem - D1</t>
  </si>
  <si>
    <t>Terminál + sociální zařízení</t>
  </si>
  <si>
    <t>D1</t>
  </si>
  <si>
    <t xml:space="preserve">D3 </t>
  </si>
  <si>
    <t>terminál-venkovní úklid</t>
  </si>
  <si>
    <t>a vozidel městské hromadné dopravy (autobusů a tramvají)</t>
  </si>
  <si>
    <t xml:space="preserve">„Provádění komplexních pravidelných úklidových služeb kanceláří, provozních hal a  </t>
  </si>
  <si>
    <t>dne:</t>
  </si>
  <si>
    <t>kategorie  T 4</t>
  </si>
  <si>
    <t>terminál</t>
  </si>
  <si>
    <t>Terminál  - D2</t>
  </si>
  <si>
    <t>Terminál  - venkovní úklid - D3</t>
  </si>
  <si>
    <t>Objekt terminál  MHD</t>
  </si>
  <si>
    <t>D - CELKOVÝ SOUČET / MĚSÍC</t>
  </si>
  <si>
    <t>bez DPH/měsíc</t>
  </si>
  <si>
    <t xml:space="preserve">zpracoval: </t>
  </si>
  <si>
    <t>Zákaznické centrum</t>
  </si>
  <si>
    <t xml:space="preserve">Sklad </t>
  </si>
  <si>
    <t>Přepravní kontrola</t>
  </si>
  <si>
    <t>za 2 roky</t>
  </si>
  <si>
    <t>denní ošetření autobusů smluvní dopravy</t>
  </si>
  <si>
    <t xml:space="preserve">Mytí v pracovní den  od 18:00 do 03:00    mytí 10 vozů </t>
  </si>
  <si>
    <t xml:space="preserve">Mytí v sobotu a neděli od 06.00 do 03.00   mytí 15 vozů </t>
  </si>
  <si>
    <t>Denní mytí  30 vozů celkem za sobotu a neděli.</t>
  </si>
  <si>
    <t>Denní mytí 10 vozů za jeden pracovní den.</t>
  </si>
  <si>
    <t>1x R</t>
  </si>
  <si>
    <t>úklid se provádí 1x za rok</t>
  </si>
  <si>
    <t>cena vč. čištění sedaček</t>
  </si>
  <si>
    <t>učebna autoškola</t>
  </si>
  <si>
    <t>kancelář 1</t>
  </si>
  <si>
    <t>kancelář 2</t>
  </si>
  <si>
    <t xml:space="preserve">1x R </t>
  </si>
  <si>
    <t>úklid se provádí 1 x za rok</t>
  </si>
  <si>
    <t>úklid se provádí 2x za týden (pracovní dny)</t>
  </si>
  <si>
    <t xml:space="preserve">Kancelář </t>
  </si>
  <si>
    <t>opravna interierů</t>
  </si>
  <si>
    <t>strojní pracoviště</t>
  </si>
  <si>
    <t>3x T</t>
  </si>
  <si>
    <t>TUV-prostor výměníku</t>
  </si>
  <si>
    <t>Příloha č. 3   ZD – cenová nabídka : Formulář pro zpracování nabídkové ceny:</t>
  </si>
  <si>
    <t xml:space="preserve">IČO: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</si>
</sst>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0.000"/>
  </numFmts>
  <fonts count="75" x14ac:knownFonts="1">
    <font>
      <sz val="10"/>
      <name val="Arial"/>
      <charset val="238"/>
    </font>
    <font>
      <b/>
      <sz val="10"/>
      <name val="Arial"/>
      <charset val="238"/>
    </font>
    <font>
      <i/>
      <sz val="10"/>
      <name val="Arial"/>
      <charset val="238"/>
    </font>
    <font>
      <b/>
      <i/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i/>
      <u/>
      <sz val="14"/>
      <name val="Arial"/>
      <family val="2"/>
      <charset val="238"/>
    </font>
    <font>
      <i/>
      <sz val="11"/>
      <color indexed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3.5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sz val="14"/>
      <name val="Arial"/>
      <family val="2"/>
      <charset val="238"/>
    </font>
    <font>
      <sz val="14"/>
      <color indexed="12"/>
      <name val="Arial"/>
      <family val="2"/>
      <charset val="238"/>
    </font>
    <font>
      <b/>
      <sz val="14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 CE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vertAlign val="superscript"/>
      <sz val="7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8"/>
      <color indexed="56"/>
      <name val="Arial"/>
      <family val="2"/>
      <charset val="238"/>
    </font>
    <font>
      <b/>
      <u/>
      <sz val="8"/>
      <color indexed="9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4" fillId="0" borderId="0"/>
    <xf numFmtId="9" fontId="4" fillId="0" borderId="0" applyFont="0" applyFill="0" applyBorder="0" applyAlignment="0" applyProtection="0"/>
  </cellStyleXfs>
  <cellXfs count="643">
    <xf numFmtId="0" fontId="0" fillId="0" borderId="0" xfId="0"/>
    <xf numFmtId="0" fontId="8" fillId="0" borderId="0" xfId="0" applyFont="1" applyProtection="1"/>
    <xf numFmtId="0" fontId="30" fillId="2" borderId="0" xfId="0" applyFont="1" applyFill="1" applyAlignment="1" applyProtection="1">
      <alignment horizontal="left"/>
    </xf>
    <xf numFmtId="0" fontId="30" fillId="0" borderId="0" xfId="0" applyFont="1" applyFill="1" applyProtection="1"/>
    <xf numFmtId="0" fontId="0" fillId="0" borderId="0" xfId="0" applyProtection="1">
      <protection locked="0"/>
    </xf>
    <xf numFmtId="4" fontId="0" fillId="0" borderId="0" xfId="0" applyNumberFormat="1" applyBorder="1" applyProtection="1"/>
    <xf numFmtId="0" fontId="0" fillId="0" borderId="0" xfId="0" applyBorder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0" xfId="0" applyFont="1" applyBorder="1" applyProtection="1"/>
    <xf numFmtId="4" fontId="10" fillId="0" borderId="0" xfId="0" applyNumberFormat="1" applyFont="1" applyBorder="1" applyProtection="1"/>
    <xf numFmtId="0" fontId="0" fillId="0" borderId="1" xfId="0" applyBorder="1" applyProtection="1"/>
    <xf numFmtId="4" fontId="22" fillId="2" borderId="4" xfId="0" applyNumberFormat="1" applyFont="1" applyFill="1" applyBorder="1" applyProtection="1">
      <protection locked="0"/>
    </xf>
    <xf numFmtId="4" fontId="21" fillId="2" borderId="5" xfId="0" applyNumberFormat="1" applyFont="1" applyFill="1" applyBorder="1" applyProtection="1">
      <protection locked="0"/>
    </xf>
    <xf numFmtId="4" fontId="21" fillId="2" borderId="6" xfId="0" applyNumberFormat="1" applyFont="1" applyFill="1" applyBorder="1" applyProtection="1">
      <protection locked="0"/>
    </xf>
    <xf numFmtId="4" fontId="21" fillId="2" borderId="7" xfId="0" applyNumberFormat="1" applyFont="1" applyFill="1" applyBorder="1" applyProtection="1">
      <protection locked="0"/>
    </xf>
    <xf numFmtId="0" fontId="16" fillId="0" borderId="0" xfId="0" applyFont="1" applyBorder="1" applyAlignment="1" applyProtection="1">
      <alignment horizontal="center"/>
    </xf>
    <xf numFmtId="4" fontId="22" fillId="2" borderId="10" xfId="0" applyNumberFormat="1" applyFont="1" applyFill="1" applyBorder="1" applyProtection="1">
      <protection locked="0"/>
    </xf>
    <xf numFmtId="0" fontId="32" fillId="0" borderId="0" xfId="0" applyFont="1" applyAlignment="1" applyProtection="1">
      <alignment horizontal="justify"/>
      <protection locked="0"/>
    </xf>
    <xf numFmtId="0" fontId="4" fillId="0" borderId="0" xfId="0" applyFont="1" applyAlignment="1" applyProtection="1">
      <alignment horizontal="left" vertical="center"/>
      <protection locked="0"/>
    </xf>
    <xf numFmtId="4" fontId="4" fillId="2" borderId="9" xfId="0" applyNumberFormat="1" applyFont="1" applyFill="1" applyBorder="1" applyAlignment="1" applyProtection="1">
      <alignment horizontal="right"/>
      <protection locked="0"/>
    </xf>
    <xf numFmtId="4" fontId="4" fillId="2" borderId="11" xfId="0" applyNumberFormat="1" applyFont="1" applyFill="1" applyBorder="1" applyAlignment="1" applyProtection="1">
      <alignment horizontal="right"/>
      <protection locked="0"/>
    </xf>
    <xf numFmtId="4" fontId="4" fillId="2" borderId="8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</xf>
    <xf numFmtId="4" fontId="10" fillId="0" borderId="0" xfId="0" applyNumberFormat="1" applyFont="1" applyFill="1" applyBorder="1" applyProtection="1"/>
    <xf numFmtId="0" fontId="30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16" fillId="0" borderId="0" xfId="0" applyFont="1" applyBorder="1" applyProtection="1"/>
    <xf numFmtId="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Protection="1"/>
    <xf numFmtId="4" fontId="0" fillId="0" borderId="0" xfId="0" applyNumberFormat="1" applyFill="1" applyBorder="1" applyAlignment="1" applyProtection="1">
      <alignment horizontal="center"/>
    </xf>
    <xf numFmtId="0" fontId="10" fillId="0" borderId="0" xfId="0" applyFont="1" applyBorder="1" applyProtection="1"/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4" fontId="0" fillId="0" borderId="9" xfId="0" applyNumberFormat="1" applyBorder="1" applyProtection="1"/>
    <xf numFmtId="4" fontId="0" fillId="2" borderId="9" xfId="0" applyNumberFormat="1" applyFill="1" applyBorder="1" applyAlignment="1" applyProtection="1">
      <alignment horizontal="right"/>
      <protection locked="0"/>
    </xf>
    <xf numFmtId="4" fontId="0" fillId="0" borderId="9" xfId="0" applyNumberFormat="1" applyBorder="1" applyAlignment="1" applyProtection="1">
      <alignment horizontal="center"/>
    </xf>
    <xf numFmtId="4" fontId="0" fillId="2" borderId="9" xfId="0" applyNumberFormat="1" applyFill="1" applyBorder="1" applyProtection="1">
      <protection locked="0"/>
    </xf>
    <xf numFmtId="0" fontId="10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" fontId="10" fillId="0" borderId="9" xfId="0" applyNumberFormat="1" applyFont="1" applyFill="1" applyBorder="1" applyProtection="1"/>
    <xf numFmtId="4" fontId="0" fillId="0" borderId="0" xfId="0" applyNumberFormat="1" applyFill="1" applyBorder="1" applyAlignment="1" applyProtection="1">
      <alignment horizontal="right"/>
    </xf>
    <xf numFmtId="0" fontId="4" fillId="3" borderId="12" xfId="0" applyFont="1" applyFill="1" applyBorder="1" applyProtection="1"/>
    <xf numFmtId="0" fontId="1" fillId="3" borderId="12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4" fillId="3" borderId="8" xfId="0" applyFont="1" applyFill="1" applyBorder="1" applyProtection="1"/>
    <xf numFmtId="0" fontId="10" fillId="3" borderId="8" xfId="0" applyFont="1" applyFill="1" applyBorder="1" applyAlignment="1" applyProtection="1">
      <alignment horizontal="center"/>
    </xf>
    <xf numFmtId="0" fontId="30" fillId="0" borderId="0" xfId="0" applyFont="1" applyFill="1" applyBorder="1" applyProtection="1"/>
    <xf numFmtId="0" fontId="10" fillId="3" borderId="13" xfId="0" applyFont="1" applyFill="1" applyBorder="1" applyAlignment="1" applyProtection="1">
      <alignment horizontal="center"/>
    </xf>
    <xf numFmtId="0" fontId="10" fillId="3" borderId="12" xfId="0" applyFont="1" applyFill="1" applyBorder="1" applyAlignment="1" applyProtection="1">
      <alignment horizontal="center"/>
    </xf>
    <xf numFmtId="4" fontId="12" fillId="2" borderId="9" xfId="0" applyNumberFormat="1" applyFont="1" applyFill="1" applyBorder="1" applyAlignment="1" applyProtection="1">
      <alignment horizontal="right"/>
      <protection locked="0"/>
    </xf>
    <xf numFmtId="4" fontId="4" fillId="0" borderId="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0" fontId="4" fillId="0" borderId="3" xfId="0" applyFont="1" applyBorder="1" applyProtection="1"/>
    <xf numFmtId="0" fontId="4" fillId="0" borderId="1" xfId="0" applyFont="1" applyBorder="1" applyProtection="1"/>
    <xf numFmtId="0" fontId="0" fillId="0" borderId="8" xfId="0" applyBorder="1" applyAlignment="1" applyProtection="1">
      <alignment horizontal="center"/>
    </xf>
    <xf numFmtId="0" fontId="4" fillId="0" borderId="11" xfId="0" applyFont="1" applyBorder="1" applyProtection="1"/>
    <xf numFmtId="4" fontId="4" fillId="0" borderId="12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" fontId="0" fillId="0" borderId="9" xfId="0" applyNumberFormat="1" applyBorder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  <xf numFmtId="0" fontId="12" fillId="0" borderId="9" xfId="0" applyFont="1" applyBorder="1" applyProtection="1"/>
    <xf numFmtId="4" fontId="12" fillId="0" borderId="9" xfId="0" applyNumberFormat="1" applyFont="1" applyBorder="1" applyAlignment="1" applyProtection="1">
      <alignment horizontal="right"/>
    </xf>
    <xf numFmtId="4" fontId="12" fillId="0" borderId="9" xfId="0" applyNumberFormat="1" applyFont="1" applyBorder="1" applyProtection="1"/>
    <xf numFmtId="4" fontId="12" fillId="0" borderId="9" xfId="0" applyNumberFormat="1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  <xf numFmtId="4" fontId="4" fillId="2" borderId="1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Border="1" applyAlignment="1" applyProtection="1">
      <alignment horizontal="center"/>
    </xf>
    <xf numFmtId="4" fontId="22" fillId="2" borderId="16" xfId="0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30" fillId="0" borderId="0" xfId="0" applyFont="1" applyFill="1" applyProtection="1">
      <protection locked="0"/>
    </xf>
    <xf numFmtId="0" fontId="32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4" fontId="22" fillId="2" borderId="25" xfId="0" applyNumberFormat="1" applyFont="1" applyFill="1" applyBorder="1" applyProtection="1">
      <protection locked="0"/>
    </xf>
    <xf numFmtId="4" fontId="12" fillId="0" borderId="3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" fontId="22" fillId="0" borderId="0" xfId="0" applyNumberFormat="1" applyFont="1" applyFill="1" applyBorder="1" applyProtection="1">
      <protection locked="0"/>
    </xf>
    <xf numFmtId="4" fontId="10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0" fillId="0" borderId="0" xfId="0" applyNumberFormat="1" applyBorder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12" fillId="5" borderId="33" xfId="0" applyNumberFormat="1" applyFont="1" applyFill="1" applyBorder="1" applyAlignment="1" applyProtection="1">
      <alignment horizontal="center"/>
    </xf>
    <xf numFmtId="4" fontId="4" fillId="0" borderId="34" xfId="0" applyNumberFormat="1" applyFont="1" applyBorder="1" applyProtection="1"/>
    <xf numFmtId="4" fontId="12" fillId="5" borderId="19" xfId="0" applyNumberFormat="1" applyFont="1" applyFill="1" applyBorder="1" applyAlignment="1" applyProtection="1">
      <alignment horizontal="center"/>
    </xf>
    <xf numFmtId="4" fontId="12" fillId="5" borderId="8" xfId="0" applyNumberFormat="1" applyFont="1" applyFill="1" applyBorder="1" applyAlignment="1" applyProtection="1">
      <alignment horizontal="center"/>
    </xf>
    <xf numFmtId="4" fontId="12" fillId="5" borderId="12" xfId="0" applyNumberFormat="1" applyFont="1" applyFill="1" applyBorder="1" applyAlignment="1" applyProtection="1">
      <alignment horizontal="center"/>
    </xf>
    <xf numFmtId="4" fontId="12" fillId="0" borderId="32" xfId="0" applyNumberFormat="1" applyFont="1" applyFill="1" applyBorder="1" applyAlignment="1" applyProtection="1">
      <alignment horizontal="center"/>
    </xf>
    <xf numFmtId="4" fontId="10" fillId="0" borderId="35" xfId="0" applyNumberFormat="1" applyFont="1" applyFill="1" applyBorder="1" applyProtection="1"/>
    <xf numFmtId="0" fontId="8" fillId="0" borderId="0" xfId="0" applyFont="1" applyBorder="1" applyAlignment="1" applyProtection="1">
      <alignment horizontal="center" vertical="center" wrapText="1"/>
      <protection locked="0"/>
    </xf>
    <xf numFmtId="4" fontId="21" fillId="0" borderId="0" xfId="0" applyNumberFormat="1" applyFont="1" applyBorder="1" applyProtection="1">
      <protection locked="0"/>
    </xf>
    <xf numFmtId="4" fontId="27" fillId="0" borderId="0" xfId="0" applyNumberFormat="1" applyFont="1" applyBorder="1" applyProtection="1">
      <protection locked="0"/>
    </xf>
    <xf numFmtId="0" fontId="3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25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4" fontId="21" fillId="0" borderId="0" xfId="0" applyNumberFormat="1" applyFont="1" applyFill="1" applyBorder="1" applyProtection="1"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Protection="1">
      <protection locked="0"/>
    </xf>
    <xf numFmtId="4" fontId="20" fillId="0" borderId="0" xfId="0" applyNumberFormat="1" applyFont="1" applyFill="1" applyBorder="1" applyProtection="1">
      <protection locked="0"/>
    </xf>
    <xf numFmtId="0" fontId="15" fillId="0" borderId="0" xfId="0" applyFont="1" applyProtection="1">
      <protection locked="0"/>
    </xf>
    <xf numFmtId="0" fontId="71" fillId="0" borderId="0" xfId="0" applyFont="1" applyAlignment="1" applyProtection="1">
      <alignment horizontal="center"/>
      <protection locked="0"/>
    </xf>
    <xf numFmtId="0" fontId="7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9" fillId="0" borderId="0" xfId="0" applyFont="1" applyProtection="1">
      <protection locked="0"/>
    </xf>
    <xf numFmtId="4" fontId="9" fillId="0" borderId="13" xfId="0" applyNumberFormat="1" applyFont="1" applyFill="1" applyBorder="1" applyAlignment="1" applyProtection="1">
      <alignment horizontal="center"/>
    </xf>
    <xf numFmtId="4" fontId="9" fillId="0" borderId="20" xfId="0" applyNumberFormat="1" applyFont="1" applyFill="1" applyBorder="1" applyProtection="1"/>
    <xf numFmtId="4" fontId="9" fillId="0" borderId="9" xfId="0" applyNumberFormat="1" applyFont="1" applyFill="1" applyBorder="1" applyAlignment="1" applyProtection="1">
      <alignment horizontal="center"/>
    </xf>
    <xf numFmtId="4" fontId="9" fillId="0" borderId="39" xfId="0" applyNumberFormat="1" applyFont="1" applyFill="1" applyBorder="1" applyProtection="1"/>
    <xf numFmtId="4" fontId="9" fillId="0" borderId="14" xfId="0" applyNumberFormat="1" applyFont="1" applyFill="1" applyBorder="1" applyAlignment="1" applyProtection="1">
      <alignment horizontal="center"/>
    </xf>
    <xf numFmtId="4" fontId="9" fillId="0" borderId="40" xfId="0" applyNumberFormat="1" applyFont="1" applyFill="1" applyBorder="1" applyProtection="1"/>
    <xf numFmtId="4" fontId="9" fillId="0" borderId="34" xfId="0" applyNumberFormat="1" applyFont="1" applyFill="1" applyBorder="1" applyAlignment="1" applyProtection="1">
      <alignment horizontal="center"/>
    </xf>
    <xf numFmtId="4" fontId="9" fillId="0" borderId="34" xfId="0" applyNumberFormat="1" applyFont="1" applyFill="1" applyBorder="1" applyProtection="1"/>
    <xf numFmtId="4" fontId="27" fillId="0" borderId="0" xfId="0" applyNumberFormat="1" applyFont="1" applyBorder="1" applyProtection="1"/>
    <xf numFmtId="0" fontId="0" fillId="0" borderId="0" xfId="0" applyProtection="1"/>
    <xf numFmtId="0" fontId="20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2" borderId="0" xfId="0" applyFont="1" applyFill="1" applyBorder="1" applyProtection="1"/>
    <xf numFmtId="4" fontId="4" fillId="2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Protection="1"/>
    <xf numFmtId="0" fontId="4" fillId="4" borderId="15" xfId="0" applyFont="1" applyFill="1" applyBorder="1" applyProtection="1"/>
    <xf numFmtId="0" fontId="4" fillId="4" borderId="12" xfId="0" applyFont="1" applyFill="1" applyBorder="1" applyProtection="1"/>
    <xf numFmtId="0" fontId="10" fillId="4" borderId="41" xfId="0" applyFont="1" applyFill="1" applyBorder="1" applyAlignment="1" applyProtection="1">
      <alignment horizontal="center"/>
    </xf>
    <xf numFmtId="0" fontId="10" fillId="4" borderId="30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1" fillId="4" borderId="41" xfId="0" applyFont="1" applyFill="1" applyBorder="1" applyAlignment="1" applyProtection="1">
      <alignment horizontal="center"/>
    </xf>
    <xf numFmtId="0" fontId="10" fillId="4" borderId="42" xfId="0" applyFont="1" applyFill="1" applyBorder="1" applyAlignment="1" applyProtection="1">
      <alignment horizontal="center"/>
    </xf>
    <xf numFmtId="0" fontId="9" fillId="4" borderId="13" xfId="0" applyFont="1" applyFill="1" applyBorder="1" applyProtection="1"/>
    <xf numFmtId="0" fontId="10" fillId="4" borderId="43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0" fontId="1" fillId="4" borderId="43" xfId="0" applyFont="1" applyFill="1" applyBorder="1" applyAlignment="1" applyProtection="1">
      <alignment horizontal="center"/>
    </xf>
    <xf numFmtId="0" fontId="10" fillId="4" borderId="38" xfId="0" applyFont="1" applyFill="1" applyBorder="1" applyAlignment="1" applyProtection="1">
      <alignment horizontal="center"/>
    </xf>
    <xf numFmtId="0" fontId="4" fillId="4" borderId="8" xfId="0" applyFont="1" applyFill="1" applyBorder="1" applyProtection="1"/>
    <xf numFmtId="0" fontId="10" fillId="4" borderId="17" xfId="0" applyFont="1" applyFill="1" applyBorder="1" applyAlignment="1" applyProtection="1">
      <alignment horizontal="center"/>
    </xf>
    <xf numFmtId="0" fontId="10" fillId="4" borderId="11" xfId="0" applyFont="1" applyFill="1" applyBorder="1" applyAlignment="1" applyProtection="1">
      <alignment horizontal="center"/>
    </xf>
    <xf numFmtId="0" fontId="4" fillId="0" borderId="8" xfId="0" applyFont="1" applyBorder="1" applyProtection="1"/>
    <xf numFmtId="4" fontId="4" fillId="0" borderId="9" xfId="0" applyNumberFormat="1" applyFont="1" applyBorder="1" applyAlignment="1" applyProtection="1">
      <alignment horizontal="right"/>
    </xf>
    <xf numFmtId="0" fontId="4" fillId="0" borderId="9" xfId="0" applyFont="1" applyBorder="1" applyProtection="1"/>
    <xf numFmtId="4" fontId="4" fillId="0" borderId="1" xfId="0" applyNumberFormat="1" applyFont="1" applyBorder="1" applyAlignment="1" applyProtection="1">
      <alignment horizontal="center"/>
    </xf>
    <xf numFmtId="4" fontId="1" fillId="0" borderId="9" xfId="0" applyNumberFormat="1" applyFont="1" applyFill="1" applyBorder="1" applyProtection="1"/>
    <xf numFmtId="0" fontId="10" fillId="4" borderId="12" xfId="0" applyFont="1" applyFill="1" applyBorder="1" applyAlignment="1" applyProtection="1">
      <alignment horizontal="center"/>
    </xf>
    <xf numFmtId="0" fontId="10" fillId="4" borderId="13" xfId="0" applyFont="1" applyFill="1" applyBorder="1" applyAlignment="1" applyProtection="1">
      <alignment horizontal="center"/>
    </xf>
    <xf numFmtId="0" fontId="10" fillId="4" borderId="8" xfId="0" applyFont="1" applyFill="1" applyBorder="1" applyAlignment="1" applyProtection="1">
      <alignment horizontal="center"/>
    </xf>
    <xf numFmtId="0" fontId="19" fillId="0" borderId="0" xfId="0" applyFont="1" applyBorder="1" applyProtection="1"/>
    <xf numFmtId="0" fontId="4" fillId="4" borderId="30" xfId="0" applyFont="1" applyFill="1" applyBorder="1" applyProtection="1"/>
    <xf numFmtId="0" fontId="9" fillId="4" borderId="0" xfId="0" applyFont="1" applyFill="1" applyBorder="1" applyAlignment="1" applyProtection="1">
      <alignment horizontal="center"/>
    </xf>
    <xf numFmtId="0" fontId="4" fillId="4" borderId="11" xfId="0" applyFont="1" applyFill="1" applyBorder="1" applyProtection="1"/>
    <xf numFmtId="0" fontId="1" fillId="4" borderId="12" xfId="0" applyFont="1" applyFill="1" applyBorder="1" applyProtection="1"/>
    <xf numFmtId="0" fontId="1" fillId="0" borderId="30" xfId="0" applyFont="1" applyBorder="1" applyProtection="1"/>
    <xf numFmtId="4" fontId="26" fillId="0" borderId="12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0" fillId="0" borderId="38" xfId="0" applyBorder="1" applyAlignment="1" applyProtection="1">
      <alignment horizontal="center"/>
    </xf>
    <xf numFmtId="0" fontId="4" fillId="0" borderId="0" xfId="0" applyFont="1" applyFill="1" applyBorder="1" applyProtection="1"/>
    <xf numFmtId="4" fontId="32" fillId="0" borderId="0" xfId="0" applyNumberFormat="1" applyFont="1" applyFill="1" applyBorder="1" applyProtection="1"/>
    <xf numFmtId="0" fontId="32" fillId="0" borderId="0" xfId="0" applyFont="1" applyBorder="1" applyProtection="1"/>
    <xf numFmtId="0" fontId="35" fillId="0" borderId="0" xfId="0" applyFont="1" applyProtection="1"/>
    <xf numFmtId="0" fontId="24" fillId="0" borderId="0" xfId="0" applyFont="1" applyBorder="1" applyAlignment="1" applyProtection="1">
      <alignment horizontal="left"/>
    </xf>
    <xf numFmtId="4" fontId="4" fillId="2" borderId="3" xfId="0" applyNumberFormat="1" applyFont="1" applyFill="1" applyBorder="1" applyAlignment="1" applyProtection="1">
      <alignment horizontal="right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4" fontId="4" fillId="0" borderId="30" xfId="0" applyNumberFormat="1" applyFont="1" applyBorder="1" applyAlignment="1" applyProtection="1">
      <alignment horizontal="right"/>
      <protection locked="0"/>
    </xf>
    <xf numFmtId="0" fontId="10" fillId="3" borderId="3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10" fillId="3" borderId="11" xfId="0" applyFont="1" applyFill="1" applyBorder="1" applyAlignment="1" applyProtection="1">
      <alignment horizontal="center"/>
    </xf>
    <xf numFmtId="0" fontId="5" fillId="0" borderId="0" xfId="0" applyFont="1" applyBorder="1" applyProtection="1"/>
    <xf numFmtId="4" fontId="0" fillId="2" borderId="0" xfId="0" applyNumberFormat="1" applyFill="1" applyBorder="1" applyProtection="1"/>
    <xf numFmtId="0" fontId="4" fillId="3" borderId="15" xfId="0" applyFont="1" applyFill="1" applyBorder="1" applyProtection="1"/>
    <xf numFmtId="0" fontId="10" fillId="3" borderId="41" xfId="0" applyFont="1" applyFill="1" applyBorder="1" applyAlignment="1" applyProtection="1">
      <alignment horizontal="center"/>
    </xf>
    <xf numFmtId="0" fontId="1" fillId="3" borderId="41" xfId="0" applyFont="1" applyFill="1" applyBorder="1" applyAlignment="1" applyProtection="1">
      <alignment horizontal="center"/>
    </xf>
    <xf numFmtId="0" fontId="10" fillId="3" borderId="42" xfId="0" applyFont="1" applyFill="1" applyBorder="1" applyAlignment="1" applyProtection="1">
      <alignment horizontal="center"/>
    </xf>
    <xf numFmtId="0" fontId="10" fillId="3" borderId="43" xfId="0" applyFont="1" applyFill="1" applyBorder="1" applyAlignment="1" applyProtection="1">
      <alignment horizontal="center"/>
    </xf>
    <xf numFmtId="0" fontId="1" fillId="3" borderId="43" xfId="0" applyFont="1" applyFill="1" applyBorder="1" applyAlignment="1" applyProtection="1">
      <alignment horizontal="center"/>
    </xf>
    <xf numFmtId="0" fontId="10" fillId="3" borderId="38" xfId="0" applyFont="1" applyFill="1" applyBorder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/>
    </xf>
    <xf numFmtId="0" fontId="0" fillId="0" borderId="3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4" fontId="0" fillId="0" borderId="12" xfId="0" applyNumberFormat="1" applyBorder="1" applyProtection="1"/>
    <xf numFmtId="4" fontId="10" fillId="0" borderId="2" xfId="0" applyNumberFormat="1" applyFont="1" applyFill="1" applyBorder="1" applyProtection="1"/>
    <xf numFmtId="49" fontId="4" fillId="0" borderId="8" xfId="0" applyNumberFormat="1" applyFont="1" applyBorder="1" applyAlignment="1" applyProtection="1">
      <alignment horizontal="center"/>
    </xf>
    <xf numFmtId="0" fontId="39" fillId="0" borderId="0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25" fillId="0" borderId="0" xfId="0" applyFont="1" applyBorder="1" applyProtection="1"/>
    <xf numFmtId="0" fontId="20" fillId="0" borderId="0" xfId="0" applyFont="1" applyBorder="1" applyProtection="1"/>
    <xf numFmtId="4" fontId="0" fillId="2" borderId="12" xfId="0" applyNumberFormat="1" applyFill="1" applyBorder="1" applyAlignment="1" applyProtection="1">
      <alignment horizontal="right"/>
      <protection locked="0"/>
    </xf>
    <xf numFmtId="2" fontId="49" fillId="0" borderId="44" xfId="1" applyNumberFormat="1" applyFont="1" applyFill="1" applyBorder="1" applyAlignment="1" applyProtection="1">
      <alignment horizontal="center" vertical="center"/>
    </xf>
    <xf numFmtId="2" fontId="49" fillId="0" borderId="45" xfId="1" applyNumberFormat="1" applyFont="1" applyFill="1" applyBorder="1" applyAlignment="1" applyProtection="1">
      <alignment horizontal="center" vertical="center"/>
    </xf>
    <xf numFmtId="2" fontId="49" fillId="0" borderId="46" xfId="1" applyNumberFormat="1" applyFont="1" applyFill="1" applyBorder="1" applyAlignment="1" applyProtection="1">
      <alignment horizontal="center" vertical="center"/>
    </xf>
    <xf numFmtId="0" fontId="57" fillId="0" borderId="48" xfId="1" applyFont="1" applyFill="1" applyBorder="1" applyAlignment="1" applyProtection="1">
      <alignment vertical="center"/>
    </xf>
    <xf numFmtId="4" fontId="55" fillId="5" borderId="24" xfId="1" applyNumberFormat="1" applyFont="1" applyFill="1" applyBorder="1" applyAlignment="1" applyProtection="1">
      <alignment shrinkToFit="1"/>
    </xf>
    <xf numFmtId="0" fontId="57" fillId="0" borderId="59" xfId="1" applyFont="1" applyFill="1" applyBorder="1" applyAlignment="1" applyProtection="1">
      <alignment vertical="center"/>
    </xf>
    <xf numFmtId="2" fontId="10" fillId="0" borderId="62" xfId="1" applyNumberFormat="1" applyFont="1" applyBorder="1" applyAlignment="1" applyProtection="1">
      <alignment vertical="center"/>
    </xf>
    <xf numFmtId="4" fontId="48" fillId="0" borderId="59" xfId="1" applyNumberFormat="1" applyFont="1" applyFill="1" applyBorder="1" applyAlignment="1" applyProtection="1">
      <alignment vertical="center"/>
    </xf>
    <xf numFmtId="4" fontId="48" fillId="0" borderId="52" xfId="1" applyNumberFormat="1" applyFont="1" applyFill="1" applyBorder="1" applyAlignment="1" applyProtection="1">
      <alignment vertical="center"/>
    </xf>
    <xf numFmtId="0" fontId="57" fillId="0" borderId="52" xfId="1" applyFont="1" applyFill="1" applyBorder="1" applyAlignment="1" applyProtection="1">
      <alignment vertical="center"/>
    </xf>
    <xf numFmtId="0" fontId="51" fillId="0" borderId="68" xfId="1" applyFont="1" applyFill="1" applyBorder="1" applyAlignment="1" applyProtection="1">
      <alignment horizontal="center" vertical="center" wrapText="1"/>
    </xf>
    <xf numFmtId="0" fontId="61" fillId="0" borderId="0" xfId="1" applyFont="1" applyFill="1" applyBorder="1" applyAlignment="1" applyProtection="1">
      <alignment horizontal="center"/>
    </xf>
    <xf numFmtId="49" fontId="62" fillId="0" borderId="0" xfId="1" applyNumberFormat="1" applyFont="1" applyFill="1" applyBorder="1" applyAlignment="1" applyProtection="1">
      <alignment horizontal="left" wrapText="1"/>
    </xf>
    <xf numFmtId="3" fontId="63" fillId="0" borderId="0" xfId="1" applyNumberFormat="1" applyFont="1" applyFill="1" applyBorder="1" applyAlignment="1" applyProtection="1">
      <alignment horizontal="left" vertical="center"/>
    </xf>
    <xf numFmtId="3" fontId="64" fillId="0" borderId="0" xfId="1" applyNumberFormat="1" applyFont="1" applyFill="1" applyBorder="1" applyAlignment="1" applyProtection="1">
      <alignment horizontal="left" vertical="center" shrinkToFit="1"/>
    </xf>
    <xf numFmtId="1" fontId="64" fillId="0" borderId="0" xfId="1" applyNumberFormat="1" applyFont="1" applyFill="1" applyBorder="1" applyAlignment="1" applyProtection="1">
      <alignment horizontal="center" vertical="center" shrinkToFit="1"/>
    </xf>
    <xf numFmtId="3" fontId="64" fillId="0" borderId="62" xfId="1" applyNumberFormat="1" applyFont="1" applyFill="1" applyBorder="1" applyAlignment="1" applyProtection="1">
      <alignment vertical="center" shrinkToFit="1"/>
    </xf>
    <xf numFmtId="3" fontId="65" fillId="0" borderId="24" xfId="1" applyNumberFormat="1" applyFont="1" applyFill="1" applyBorder="1" applyAlignment="1" applyProtection="1">
      <alignment shrinkToFit="1"/>
    </xf>
    <xf numFmtId="1" fontId="65" fillId="0" borderId="24" xfId="1" applyNumberFormat="1" applyFont="1" applyFill="1" applyBorder="1" applyAlignment="1" applyProtection="1">
      <alignment horizontal="center" shrinkToFit="1"/>
    </xf>
    <xf numFmtId="2" fontId="66" fillId="0" borderId="52" xfId="1" applyNumberFormat="1" applyFont="1" applyFill="1" applyBorder="1" applyAlignment="1" applyProtection="1">
      <alignment shrinkToFit="1"/>
    </xf>
    <xf numFmtId="49" fontId="69" fillId="0" borderId="23" xfId="1" applyNumberFormat="1" applyFont="1" applyFill="1" applyBorder="1" applyAlignment="1" applyProtection="1">
      <alignment horizontal="left" wrapText="1"/>
    </xf>
    <xf numFmtId="0" fontId="72" fillId="8" borderId="0" xfId="0" applyFont="1" applyFill="1" applyProtection="1"/>
    <xf numFmtId="0" fontId="9" fillId="0" borderId="0" xfId="0" applyFont="1" applyBorder="1" applyAlignment="1" applyProtection="1">
      <alignment horizontal="left"/>
    </xf>
    <xf numFmtId="4" fontId="9" fillId="0" borderId="0" xfId="0" applyNumberFormat="1" applyFont="1" applyFill="1" applyBorder="1" applyAlignment="1" applyProtection="1">
      <alignment horizontal="right"/>
    </xf>
    <xf numFmtId="0" fontId="9" fillId="0" borderId="0" xfId="0" applyFont="1" applyProtection="1"/>
    <xf numFmtId="0" fontId="73" fillId="8" borderId="0" xfId="0" applyFont="1" applyFill="1" applyProtection="1"/>
    <xf numFmtId="0" fontId="16" fillId="0" borderId="30" xfId="1" applyFont="1" applyFill="1" applyBorder="1" applyAlignment="1" applyProtection="1">
      <alignment horizontal="left" vertical="center" shrinkToFit="1"/>
    </xf>
    <xf numFmtId="0" fontId="4" fillId="0" borderId="30" xfId="1" applyFont="1" applyFill="1" applyBorder="1" applyAlignment="1" applyProtection="1">
      <alignment vertical="center" shrinkToFit="1"/>
    </xf>
    <xf numFmtId="0" fontId="4" fillId="0" borderId="29" xfId="1" applyFont="1" applyFill="1" applyBorder="1" applyAlignment="1" applyProtection="1">
      <alignment horizontal="left" vertical="center" shrinkToFit="1"/>
    </xf>
    <xf numFmtId="0" fontId="4" fillId="0" borderId="61" xfId="1" applyFont="1" applyFill="1" applyBorder="1" applyAlignment="1" applyProtection="1">
      <alignment horizontal="left" vertical="center" shrinkToFit="1"/>
    </xf>
    <xf numFmtId="49" fontId="41" fillId="0" borderId="65" xfId="1" applyNumberFormat="1" applyFont="1" applyFill="1" applyBorder="1" applyAlignment="1" applyProtection="1">
      <alignment horizontal="center"/>
    </xf>
    <xf numFmtId="49" fontId="41" fillId="0" borderId="91" xfId="1" applyNumberFormat="1" applyFont="1" applyFill="1" applyBorder="1" applyAlignment="1" applyProtection="1">
      <alignment horizontal="left" vertical="center" wrapText="1"/>
    </xf>
    <xf numFmtId="164" fontId="41" fillId="0" borderId="91" xfId="1" applyNumberFormat="1" applyFont="1" applyFill="1" applyBorder="1" applyAlignment="1" applyProtection="1">
      <alignment vertical="center" shrinkToFit="1"/>
    </xf>
    <xf numFmtId="1" fontId="41" fillId="0" borderId="91" xfId="1" applyNumberFormat="1" applyFont="1" applyFill="1" applyBorder="1" applyAlignment="1" applyProtection="1">
      <alignment horizontal="right" vertical="center" shrinkToFit="1"/>
    </xf>
    <xf numFmtId="1" fontId="41" fillId="0" borderId="93" xfId="1" applyNumberFormat="1" applyFont="1" applyFill="1" applyBorder="1" applyAlignment="1" applyProtection="1">
      <alignment horizontal="center" vertical="center" shrinkToFit="1"/>
    </xf>
    <xf numFmtId="49" fontId="41" fillId="0" borderId="47" xfId="1" applyNumberFormat="1" applyFont="1" applyFill="1" applyBorder="1" applyAlignment="1" applyProtection="1">
      <alignment horizontal="center"/>
    </xf>
    <xf numFmtId="49" fontId="41" fillId="0" borderId="89" xfId="1" applyNumberFormat="1" applyFont="1" applyFill="1" applyBorder="1" applyAlignment="1" applyProtection="1">
      <alignment horizontal="left" vertical="center" wrapText="1"/>
    </xf>
    <xf numFmtId="164" fontId="41" fillId="0" borderId="74" xfId="1" applyNumberFormat="1" applyFont="1" applyFill="1" applyBorder="1" applyAlignment="1" applyProtection="1">
      <alignment vertical="center" shrinkToFit="1"/>
    </xf>
    <xf numFmtId="1" fontId="41" fillId="0" borderId="74" xfId="1" applyNumberFormat="1" applyFont="1" applyFill="1" applyBorder="1" applyAlignment="1" applyProtection="1">
      <alignment horizontal="right" vertical="center" shrinkToFit="1"/>
    </xf>
    <xf numFmtId="1" fontId="41" fillId="0" borderId="76" xfId="1" applyNumberFormat="1" applyFont="1" applyFill="1" applyBorder="1" applyAlignment="1" applyProtection="1">
      <alignment horizontal="center" vertical="center" shrinkToFit="1"/>
    </xf>
    <xf numFmtId="49" fontId="41" fillId="0" borderId="51" xfId="1" applyNumberFormat="1" applyFont="1" applyFill="1" applyBorder="1" applyAlignment="1" applyProtection="1">
      <alignment horizontal="center"/>
    </xf>
    <xf numFmtId="49" fontId="41" fillId="0" borderId="94" xfId="1" applyNumberFormat="1" applyFont="1" applyFill="1" applyBorder="1" applyAlignment="1" applyProtection="1">
      <alignment horizontal="left" vertical="center" wrapText="1"/>
    </xf>
    <xf numFmtId="164" fontId="41" fillId="0" borderId="44" xfId="1" applyNumberFormat="1" applyFont="1" applyFill="1" applyBorder="1" applyAlignment="1" applyProtection="1">
      <alignment vertical="center" shrinkToFit="1"/>
    </xf>
    <xf numFmtId="1" fontId="41" fillId="0" borderId="44" xfId="1" applyNumberFormat="1" applyFont="1" applyFill="1" applyBorder="1" applyAlignment="1" applyProtection="1">
      <alignment horizontal="right" vertical="center" shrinkToFit="1"/>
    </xf>
    <xf numFmtId="1" fontId="41" fillId="0" borderId="83" xfId="1" applyNumberFormat="1" applyFont="1" applyFill="1" applyBorder="1" applyAlignment="1" applyProtection="1">
      <alignment horizontal="center" vertical="center" shrinkToFit="1"/>
    </xf>
    <xf numFmtId="49" fontId="53" fillId="0" borderId="25" xfId="1" applyNumberFormat="1" applyFont="1" applyFill="1" applyBorder="1" applyAlignment="1" applyProtection="1">
      <alignment horizontal="center"/>
    </xf>
    <xf numFmtId="49" fontId="53" fillId="0" borderId="64" xfId="1" applyNumberFormat="1" applyFont="1" applyFill="1" applyBorder="1" applyAlignment="1" applyProtection="1"/>
    <xf numFmtId="49" fontId="53" fillId="0" borderId="36" xfId="1" applyNumberFormat="1" applyFont="1" applyFill="1" applyBorder="1" applyAlignment="1" applyProtection="1"/>
    <xf numFmtId="49" fontId="55" fillId="0" borderId="0" xfId="1" applyNumberFormat="1" applyFont="1" applyFill="1" applyBorder="1" applyAlignment="1" applyProtection="1"/>
    <xf numFmtId="49" fontId="56" fillId="7" borderId="26" xfId="1" applyNumberFormat="1" applyFont="1" applyFill="1" applyBorder="1" applyAlignment="1" applyProtection="1">
      <alignment horizontal="left" vertical="center"/>
    </xf>
    <xf numFmtId="0" fontId="56" fillId="7" borderId="57" xfId="1" applyFont="1" applyFill="1" applyBorder="1" applyAlignment="1" applyProtection="1">
      <alignment horizontal="left" vertical="center" wrapText="1"/>
    </xf>
    <xf numFmtId="164" fontId="56" fillId="0" borderId="57" xfId="1" applyNumberFormat="1" applyFont="1" applyFill="1" applyBorder="1" applyAlignment="1" applyProtection="1">
      <alignment horizontal="left" vertical="center" shrinkToFit="1"/>
    </xf>
    <xf numFmtId="0" fontId="57" fillId="0" borderId="57" xfId="1" applyFont="1" applyFill="1" applyBorder="1" applyAlignment="1" applyProtection="1">
      <alignment horizontal="left" vertical="center" shrinkToFit="1"/>
    </xf>
    <xf numFmtId="0" fontId="57" fillId="0" borderId="58" xfId="1" applyFont="1" applyFill="1" applyBorder="1" applyAlignment="1" applyProtection="1">
      <alignment horizontal="left" vertical="center" shrinkToFit="1"/>
    </xf>
    <xf numFmtId="49" fontId="47" fillId="0" borderId="53" xfId="1" applyNumberFormat="1" applyFont="1" applyFill="1" applyBorder="1" applyAlignment="1" applyProtection="1">
      <alignment horizontal="center"/>
    </xf>
    <xf numFmtId="49" fontId="47" fillId="0" borderId="70" xfId="1" applyNumberFormat="1" applyFont="1" applyFill="1" applyBorder="1" applyAlignment="1" applyProtection="1">
      <alignment horizontal="left" vertical="center" wrapText="1"/>
    </xf>
    <xf numFmtId="164" fontId="47" fillId="0" borderId="71" xfId="1" applyNumberFormat="1" applyFont="1" applyFill="1" applyBorder="1" applyAlignment="1" applyProtection="1">
      <alignment vertical="center" shrinkToFit="1"/>
    </xf>
    <xf numFmtId="1" fontId="47" fillId="0" borderId="71" xfId="1" applyNumberFormat="1" applyFont="1" applyFill="1" applyBorder="1" applyAlignment="1" applyProtection="1">
      <alignment horizontal="right" vertical="center" shrinkToFit="1"/>
    </xf>
    <xf numFmtId="1" fontId="47" fillId="0" borderId="73" xfId="1" applyNumberFormat="1" applyFont="1" applyFill="1" applyBorder="1" applyAlignment="1" applyProtection="1">
      <alignment horizontal="center" vertical="center" shrinkToFit="1"/>
    </xf>
    <xf numFmtId="49" fontId="47" fillId="0" borderId="47" xfId="1" applyNumberFormat="1" applyFont="1" applyFill="1" applyBorder="1" applyAlignment="1" applyProtection="1">
      <alignment horizontal="center"/>
    </xf>
    <xf numFmtId="49" fontId="47" fillId="0" borderId="69" xfId="1" applyNumberFormat="1" applyFont="1" applyFill="1" applyBorder="1" applyAlignment="1" applyProtection="1">
      <alignment horizontal="left" vertical="center" wrapText="1"/>
    </xf>
    <xf numFmtId="164" fontId="47" fillId="0" borderId="74" xfId="1" applyNumberFormat="1" applyFont="1" applyFill="1" applyBorder="1" applyAlignment="1" applyProtection="1">
      <alignment vertical="center" shrinkToFit="1"/>
    </xf>
    <xf numFmtId="1" fontId="47" fillId="0" borderId="74" xfId="1" applyNumberFormat="1" applyFont="1" applyFill="1" applyBorder="1" applyAlignment="1" applyProtection="1">
      <alignment horizontal="right" vertical="center" shrinkToFit="1"/>
    </xf>
    <xf numFmtId="1" fontId="47" fillId="0" borderId="76" xfId="1" applyNumberFormat="1" applyFont="1" applyFill="1" applyBorder="1" applyAlignment="1" applyProtection="1">
      <alignment horizontal="center" vertical="center" shrinkToFit="1"/>
    </xf>
    <xf numFmtId="49" fontId="47" fillId="0" borderId="55" xfId="1" applyNumberFormat="1" applyFont="1" applyFill="1" applyBorder="1" applyAlignment="1" applyProtection="1">
      <alignment horizontal="center"/>
    </xf>
    <xf numFmtId="49" fontId="47" fillId="0" borderId="81" xfId="1" applyNumberFormat="1" applyFont="1" applyFill="1" applyBorder="1" applyAlignment="1" applyProtection="1">
      <alignment horizontal="left" vertical="center" wrapText="1"/>
    </xf>
    <xf numFmtId="164" fontId="47" fillId="0" borderId="44" xfId="1" applyNumberFormat="1" applyFont="1" applyFill="1" applyBorder="1" applyAlignment="1" applyProtection="1">
      <alignment vertical="center" shrinkToFit="1"/>
    </xf>
    <xf numFmtId="1" fontId="47" fillId="0" borderId="44" xfId="1" applyNumberFormat="1" applyFont="1" applyFill="1" applyBorder="1" applyAlignment="1" applyProtection="1">
      <alignment horizontal="right" vertical="center" shrinkToFit="1"/>
    </xf>
    <xf numFmtId="1" fontId="47" fillId="0" borderId="83" xfId="1" applyNumberFormat="1" applyFont="1" applyFill="1" applyBorder="1" applyAlignment="1" applyProtection="1">
      <alignment horizontal="center" vertical="center" shrinkToFit="1"/>
    </xf>
    <xf numFmtId="0" fontId="4" fillId="0" borderId="34" xfId="1" applyFont="1" applyBorder="1" applyProtection="1"/>
    <xf numFmtId="0" fontId="4" fillId="0" borderId="24" xfId="1" applyFont="1" applyBorder="1" applyProtection="1"/>
    <xf numFmtId="49" fontId="55" fillId="0" borderId="0" xfId="1" applyNumberFormat="1" applyFont="1" applyFill="1" applyBorder="1" applyAlignment="1" applyProtection="1">
      <alignment horizontal="right"/>
    </xf>
    <xf numFmtId="0" fontId="39" fillId="0" borderId="0" xfId="1" applyFont="1" applyBorder="1" applyAlignment="1" applyProtection="1">
      <alignment horizontal="right" wrapText="1"/>
    </xf>
    <xf numFmtId="0" fontId="39" fillId="0" borderId="0" xfId="1" applyFont="1" applyBorder="1" applyAlignment="1" applyProtection="1">
      <alignment horizontal="right"/>
    </xf>
    <xf numFmtId="0" fontId="56" fillId="7" borderId="27" xfId="1" applyFont="1" applyFill="1" applyBorder="1" applyAlignment="1" applyProtection="1">
      <alignment horizontal="left" vertical="center" wrapText="1"/>
    </xf>
    <xf numFmtId="164" fontId="56" fillId="0" borderId="27" xfId="1" applyNumberFormat="1" applyFont="1" applyFill="1" applyBorder="1" applyAlignment="1" applyProtection="1">
      <alignment horizontal="left" vertical="center" shrinkToFit="1"/>
    </xf>
    <xf numFmtId="0" fontId="57" fillId="0" borderId="48" xfId="1" applyFont="1" applyFill="1" applyBorder="1" applyAlignment="1" applyProtection="1">
      <alignment horizontal="left" vertical="center" shrinkToFit="1"/>
    </xf>
    <xf numFmtId="0" fontId="57" fillId="0" borderId="27" xfId="1" applyFont="1" applyFill="1" applyBorder="1" applyAlignment="1" applyProtection="1">
      <alignment horizontal="left" vertical="center" shrinkToFit="1"/>
    </xf>
    <xf numFmtId="49" fontId="47" fillId="0" borderId="84" xfId="1" applyNumberFormat="1" applyFont="1" applyFill="1" applyBorder="1" applyAlignment="1" applyProtection="1">
      <alignment horizontal="left" vertical="center" wrapText="1"/>
    </xf>
    <xf numFmtId="164" fontId="47" fillId="0" borderId="85" xfId="1" applyNumberFormat="1" applyFont="1" applyFill="1" applyBorder="1" applyAlignment="1" applyProtection="1">
      <alignment vertical="center" shrinkToFit="1"/>
    </xf>
    <xf numFmtId="1" fontId="47" fillId="0" borderId="87" xfId="1" applyNumberFormat="1" applyFont="1" applyFill="1" applyBorder="1" applyAlignment="1" applyProtection="1">
      <alignment horizontal="right" vertical="center" shrinkToFit="1"/>
    </xf>
    <xf numFmtId="1" fontId="47" fillId="0" borderId="88" xfId="1" applyNumberFormat="1" applyFont="1" applyFill="1" applyBorder="1" applyAlignment="1" applyProtection="1">
      <alignment horizontal="center" vertical="center" shrinkToFit="1"/>
    </xf>
    <xf numFmtId="1" fontId="47" fillId="0" borderId="89" xfId="1" applyNumberFormat="1" applyFont="1" applyFill="1" applyBorder="1" applyAlignment="1" applyProtection="1">
      <alignment horizontal="right" vertical="center" shrinkToFit="1"/>
    </xf>
    <xf numFmtId="49" fontId="47" fillId="0" borderId="77" xfId="1" applyNumberFormat="1" applyFont="1" applyFill="1" applyBorder="1" applyAlignment="1" applyProtection="1">
      <alignment horizontal="left" vertical="center" wrapText="1"/>
    </xf>
    <xf numFmtId="164" fontId="47" fillId="0" borderId="78" xfId="1" applyNumberFormat="1" applyFont="1" applyFill="1" applyBorder="1" applyAlignment="1" applyProtection="1">
      <alignment vertical="center" shrinkToFit="1"/>
    </xf>
    <xf numFmtId="1" fontId="47" fillId="0" borderId="90" xfId="1" applyNumberFormat="1" applyFont="1" applyFill="1" applyBorder="1" applyAlignment="1" applyProtection="1">
      <alignment horizontal="right" vertical="center" shrinkToFit="1"/>
    </xf>
    <xf numFmtId="1" fontId="47" fillId="0" borderId="80" xfId="1" applyNumberFormat="1" applyFont="1" applyFill="1" applyBorder="1" applyAlignment="1" applyProtection="1">
      <alignment horizontal="center" vertical="center" shrinkToFit="1"/>
    </xf>
    <xf numFmtId="49" fontId="47" fillId="0" borderId="34" xfId="1" applyNumberFormat="1" applyFont="1" applyFill="1" applyBorder="1" applyAlignment="1" applyProtection="1">
      <alignment horizontal="center"/>
    </xf>
    <xf numFmtId="49" fontId="55" fillId="0" borderId="23" xfId="1" applyNumberFormat="1" applyFont="1" applyFill="1" applyBorder="1" applyAlignment="1" applyProtection="1">
      <alignment horizontal="left" vertical="top" wrapText="1"/>
    </xf>
    <xf numFmtId="1" fontId="47" fillId="0" borderId="24" xfId="1" applyNumberFormat="1" applyFont="1" applyFill="1" applyBorder="1" applyAlignment="1" applyProtection="1">
      <alignment horizontal="right" shrinkToFit="1"/>
    </xf>
    <xf numFmtId="1" fontId="47" fillId="0" borderId="24" xfId="1" applyNumberFormat="1" applyFont="1" applyFill="1" applyBorder="1" applyAlignment="1" applyProtection="1">
      <alignment horizontal="center" shrinkToFit="1"/>
    </xf>
    <xf numFmtId="4" fontId="48" fillId="0" borderId="52" xfId="1" applyNumberFormat="1" applyFont="1" applyFill="1" applyBorder="1" applyAlignment="1" applyProtection="1">
      <alignment shrinkToFit="1"/>
    </xf>
    <xf numFmtId="49" fontId="47" fillId="0" borderId="51" xfId="1" applyNumberFormat="1" applyFont="1" applyFill="1" applyBorder="1" applyAlignment="1" applyProtection="1">
      <alignment horizontal="center"/>
    </xf>
    <xf numFmtId="49" fontId="55" fillId="0" borderId="34" xfId="1" applyNumberFormat="1" applyFont="1" applyFill="1" applyBorder="1" applyAlignment="1" applyProtection="1"/>
    <xf numFmtId="49" fontId="55" fillId="0" borderId="24" xfId="1" applyNumberFormat="1" applyFont="1" applyFill="1" applyBorder="1" applyAlignment="1" applyProtection="1"/>
    <xf numFmtId="2" fontId="55" fillId="0" borderId="24" xfId="1" applyNumberFormat="1" applyFont="1" applyFill="1" applyBorder="1" applyAlignment="1" applyProtection="1"/>
    <xf numFmtId="2" fontId="48" fillId="0" borderId="52" xfId="1" applyNumberFormat="1" applyFont="1" applyFill="1" applyBorder="1" applyAlignment="1" applyProtection="1"/>
    <xf numFmtId="49" fontId="56" fillId="7" borderId="23" xfId="1" applyNumberFormat="1" applyFont="1" applyFill="1" applyBorder="1" applyAlignment="1" applyProtection="1">
      <alignment horizontal="left" vertical="center"/>
    </xf>
    <xf numFmtId="0" fontId="56" fillId="7" borderId="24" xfId="1" applyFont="1" applyFill="1" applyBorder="1" applyAlignment="1" applyProtection="1">
      <alignment horizontal="left" vertical="center" wrapText="1"/>
    </xf>
    <xf numFmtId="164" fontId="56" fillId="7" borderId="24" xfId="1" applyNumberFormat="1" applyFont="1" applyFill="1" applyBorder="1" applyAlignment="1" applyProtection="1">
      <alignment horizontal="left" vertical="center" shrinkToFit="1"/>
    </xf>
    <xf numFmtId="2" fontId="57" fillId="0" borderId="24" xfId="1" applyNumberFormat="1" applyFont="1" applyFill="1" applyBorder="1" applyAlignment="1" applyProtection="1">
      <alignment horizontal="left" vertical="center" shrinkToFit="1"/>
    </xf>
    <xf numFmtId="0" fontId="57" fillId="0" borderId="24" xfId="1" applyFont="1" applyFill="1" applyBorder="1" applyAlignment="1" applyProtection="1">
      <alignment horizontal="left" vertical="center" shrinkToFit="1"/>
    </xf>
    <xf numFmtId="1" fontId="47" fillId="0" borderId="64" xfId="1" applyNumberFormat="1" applyFont="1" applyFill="1" applyBorder="1" applyAlignment="1" applyProtection="1">
      <alignment horizontal="right" shrinkToFit="1"/>
    </xf>
    <xf numFmtId="1" fontId="47" fillId="0" borderId="67" xfId="1" applyNumberFormat="1" applyFont="1" applyFill="1" applyBorder="1" applyAlignment="1" applyProtection="1">
      <alignment horizontal="center" shrinkToFit="1"/>
    </xf>
    <xf numFmtId="0" fontId="56" fillId="0" borderId="57" xfId="1" applyFont="1" applyFill="1" applyBorder="1" applyAlignment="1" applyProtection="1">
      <alignment horizontal="left" vertical="center" shrinkToFit="1"/>
    </xf>
    <xf numFmtId="0" fontId="57" fillId="0" borderId="61" xfId="1" applyFont="1" applyFill="1" applyBorder="1" applyAlignment="1" applyProtection="1">
      <alignment horizontal="left" vertical="center" shrinkToFit="1"/>
    </xf>
    <xf numFmtId="1" fontId="47" fillId="0" borderId="78" xfId="1" applyNumberFormat="1" applyFont="1" applyFill="1" applyBorder="1" applyAlignment="1" applyProtection="1">
      <alignment horizontal="right" vertical="center" shrinkToFit="1"/>
    </xf>
    <xf numFmtId="49" fontId="58" fillId="0" borderId="24" xfId="1" applyNumberFormat="1" applyFont="1" applyFill="1" applyBorder="1" applyAlignment="1" applyProtection="1"/>
    <xf numFmtId="49" fontId="55" fillId="0" borderId="36" xfId="1" applyNumberFormat="1" applyFont="1" applyFill="1" applyBorder="1" applyAlignment="1" applyProtection="1"/>
    <xf numFmtId="49" fontId="55" fillId="7" borderId="24" xfId="1" applyNumberFormat="1" applyFont="1" applyFill="1" applyBorder="1" applyAlignment="1" applyProtection="1"/>
    <xf numFmtId="49" fontId="46" fillId="0" borderId="23" xfId="1" applyNumberFormat="1" applyFont="1" applyFill="1" applyBorder="1" applyAlignment="1" applyProtection="1">
      <alignment horizontal="center"/>
    </xf>
    <xf numFmtId="49" fontId="48" fillId="0" borderId="23" xfId="1" applyNumberFormat="1" applyFont="1" applyFill="1" applyBorder="1" applyAlignment="1" applyProtection="1">
      <alignment vertical="top" wrapText="1"/>
    </xf>
    <xf numFmtId="49" fontId="48" fillId="0" borderId="24" xfId="1" applyNumberFormat="1" applyFont="1" applyFill="1" applyBorder="1" applyAlignment="1" applyProtection="1">
      <alignment vertical="top" wrapText="1"/>
    </xf>
    <xf numFmtId="49" fontId="51" fillId="6" borderId="50" xfId="1" applyNumberFormat="1" applyFont="1" applyFill="1" applyBorder="1" applyAlignment="1" applyProtection="1">
      <alignment horizontal="left" vertical="center"/>
    </xf>
    <xf numFmtId="0" fontId="56" fillId="6" borderId="49" xfId="1" applyFont="1" applyFill="1" applyBorder="1" applyAlignment="1" applyProtection="1">
      <alignment horizontal="left" vertical="center" wrapText="1"/>
    </xf>
    <xf numFmtId="0" fontId="56" fillId="0" borderId="49" xfId="1" applyFont="1" applyFill="1" applyBorder="1" applyAlignment="1" applyProtection="1">
      <alignment horizontal="left" vertical="center" shrinkToFit="1"/>
    </xf>
    <xf numFmtId="0" fontId="57" fillId="0" borderId="49" xfId="1" applyFont="1" applyFill="1" applyBorder="1" applyAlignment="1" applyProtection="1">
      <alignment horizontal="left" vertical="center" shrinkToFit="1"/>
    </xf>
    <xf numFmtId="0" fontId="57" fillId="0" borderId="50" xfId="1" applyFont="1" applyFill="1" applyBorder="1" applyAlignment="1" applyProtection="1">
      <alignment horizontal="left" vertical="center" shrinkToFit="1"/>
    </xf>
    <xf numFmtId="49" fontId="56" fillId="6" borderId="63" xfId="1" applyNumberFormat="1" applyFont="1" applyFill="1" applyBorder="1" applyAlignment="1" applyProtection="1">
      <alignment horizontal="left" vertical="center"/>
    </xf>
    <xf numFmtId="0" fontId="56" fillId="6" borderId="30" xfId="1" applyFont="1" applyFill="1" applyBorder="1" applyAlignment="1" applyProtection="1">
      <alignment horizontal="left" vertical="center" wrapText="1"/>
    </xf>
    <xf numFmtId="0" fontId="56" fillId="0" borderId="30" xfId="1" applyFont="1" applyFill="1" applyBorder="1" applyAlignment="1" applyProtection="1">
      <alignment horizontal="left" vertical="center" shrinkToFit="1"/>
    </xf>
    <xf numFmtId="0" fontId="57" fillId="0" borderId="30" xfId="1" applyFont="1" applyFill="1" applyBorder="1" applyAlignment="1" applyProtection="1">
      <alignment horizontal="left" vertical="center" shrinkToFit="1"/>
    </xf>
    <xf numFmtId="0" fontId="57" fillId="0" borderId="29" xfId="1" applyFont="1" applyFill="1" applyBorder="1" applyAlignment="1" applyProtection="1">
      <alignment horizontal="left" vertical="center" shrinkToFit="1"/>
    </xf>
    <xf numFmtId="49" fontId="55" fillId="0" borderId="23" xfId="1" applyNumberFormat="1" applyFont="1" applyFill="1" applyBorder="1" applyAlignment="1" applyProtection="1"/>
    <xf numFmtId="49" fontId="55" fillId="0" borderId="33" xfId="1" applyNumberFormat="1" applyFont="1" applyFill="1" applyBorder="1" applyAlignment="1" applyProtection="1"/>
    <xf numFmtId="49" fontId="56" fillId="6" borderId="26" xfId="1" applyNumberFormat="1" applyFont="1" applyFill="1" applyBorder="1" applyAlignment="1" applyProtection="1">
      <alignment horizontal="left" vertical="center"/>
    </xf>
    <xf numFmtId="0" fontId="56" fillId="6" borderId="57" xfId="1" applyFont="1" applyFill="1" applyBorder="1" applyAlignment="1" applyProtection="1">
      <alignment horizontal="left" vertical="center" wrapText="1"/>
    </xf>
    <xf numFmtId="49" fontId="41" fillId="0" borderId="69" xfId="1" applyNumberFormat="1" applyFont="1" applyFill="1" applyBorder="1" applyAlignment="1" applyProtection="1">
      <alignment horizontal="left" vertical="center" wrapText="1"/>
    </xf>
    <xf numFmtId="49" fontId="55" fillId="0" borderId="58" xfId="1" applyNumberFormat="1" applyFont="1" applyFill="1" applyBorder="1" applyAlignment="1" applyProtection="1"/>
    <xf numFmtId="49" fontId="55" fillId="0" borderId="57" xfId="1" applyNumberFormat="1" applyFont="1" applyFill="1" applyBorder="1" applyAlignment="1" applyProtection="1"/>
    <xf numFmtId="2" fontId="48" fillId="0" borderId="59" xfId="1" applyNumberFormat="1" applyFont="1" applyFill="1" applyBorder="1" applyAlignment="1" applyProtection="1"/>
    <xf numFmtId="0" fontId="59" fillId="0" borderId="3" xfId="1" applyNumberFormat="1" applyFont="1" applyFill="1" applyBorder="1" applyAlignment="1" applyProtection="1">
      <alignment vertical="center" wrapText="1"/>
    </xf>
    <xf numFmtId="0" fontId="48" fillId="0" borderId="1" xfId="1" applyNumberFormat="1" applyFont="1" applyFill="1" applyBorder="1" applyAlignment="1" applyProtection="1">
      <alignment vertical="top" wrapText="1"/>
    </xf>
    <xf numFmtId="2" fontId="59" fillId="0" borderId="2" xfId="1" applyNumberFormat="1" applyFont="1" applyFill="1" applyBorder="1" applyAlignment="1" applyProtection="1">
      <alignment vertical="center" wrapText="1"/>
    </xf>
    <xf numFmtId="1" fontId="41" fillId="0" borderId="0" xfId="1" applyNumberFormat="1" applyFont="1" applyFill="1" applyBorder="1" applyAlignment="1" applyProtection="1">
      <alignment horizontal="right"/>
    </xf>
    <xf numFmtId="1" fontId="41" fillId="0" borderId="0" xfId="1" applyNumberFormat="1" applyFont="1" applyFill="1" applyBorder="1" applyAlignment="1" applyProtection="1">
      <alignment horizontal="center"/>
    </xf>
    <xf numFmtId="49" fontId="56" fillId="6" borderId="23" xfId="1" applyNumberFormat="1" applyFont="1" applyFill="1" applyBorder="1" applyAlignment="1" applyProtection="1">
      <alignment horizontal="left" vertical="center"/>
    </xf>
    <xf numFmtId="0" fontId="56" fillId="6" borderId="24" xfId="1" applyFont="1" applyFill="1" applyBorder="1" applyAlignment="1" applyProtection="1">
      <alignment horizontal="left" vertical="center" wrapText="1"/>
    </xf>
    <xf numFmtId="0" fontId="56" fillId="6" borderId="24" xfId="1" applyFont="1" applyFill="1" applyBorder="1" applyAlignment="1" applyProtection="1">
      <alignment horizontal="left" vertical="center" shrinkToFit="1"/>
    </xf>
    <xf numFmtId="0" fontId="57" fillId="0" borderId="23" xfId="1" applyFont="1" applyFill="1" applyBorder="1" applyAlignment="1" applyProtection="1">
      <alignment horizontal="left" vertical="center" shrinkToFit="1"/>
    </xf>
    <xf numFmtId="0" fontId="47" fillId="0" borderId="22" xfId="1" applyNumberFormat="1" applyFont="1" applyFill="1" applyBorder="1" applyAlignment="1" applyProtection="1">
      <alignment horizontal="left" vertical="center" wrapText="1"/>
    </xf>
    <xf numFmtId="164" fontId="47" fillId="0" borderId="64" xfId="1" applyNumberFormat="1" applyFont="1" applyFill="1" applyBorder="1" applyAlignment="1" applyProtection="1">
      <alignment vertical="center" shrinkToFit="1"/>
    </xf>
    <xf numFmtId="1" fontId="47" fillId="0" borderId="64" xfId="1" applyNumberFormat="1" applyFont="1" applyFill="1" applyBorder="1" applyAlignment="1" applyProtection="1">
      <alignment horizontal="right" vertical="center"/>
    </xf>
    <xf numFmtId="1" fontId="47" fillId="0" borderId="67" xfId="1" applyNumberFormat="1" applyFont="1" applyFill="1" applyBorder="1" applyAlignment="1" applyProtection="1">
      <alignment horizontal="center" vertical="center"/>
    </xf>
    <xf numFmtId="49" fontId="70" fillId="0" borderId="23" xfId="1" applyNumberFormat="1" applyFont="1" applyFill="1" applyBorder="1" applyAlignment="1" applyProtection="1">
      <alignment horizontal="center"/>
    </xf>
    <xf numFmtId="0" fontId="68" fillId="0" borderId="24" xfId="1" applyNumberFormat="1" applyFont="1" applyFill="1" applyBorder="1" applyAlignment="1" applyProtection="1">
      <alignment vertical="top" wrapText="1"/>
    </xf>
    <xf numFmtId="0" fontId="48" fillId="0" borderId="24" xfId="1" applyNumberFormat="1" applyFont="1" applyFill="1" applyBorder="1" applyAlignment="1" applyProtection="1">
      <alignment vertical="top" wrapText="1"/>
    </xf>
    <xf numFmtId="0" fontId="60" fillId="0" borderId="24" xfId="1" applyNumberFormat="1" applyFont="1" applyFill="1" applyBorder="1" applyAlignment="1" applyProtection="1">
      <alignment horizontal="center" vertical="top" wrapText="1"/>
    </xf>
    <xf numFmtId="4" fontId="59" fillId="0" borderId="52" xfId="1" applyNumberFormat="1" applyFont="1" applyFill="1" applyBorder="1" applyAlignment="1" applyProtection="1">
      <alignment vertical="top" wrapText="1"/>
    </xf>
    <xf numFmtId="0" fontId="57" fillId="0" borderId="24" xfId="1" applyFont="1" applyFill="1" applyBorder="1" applyAlignment="1" applyProtection="1">
      <alignment shrinkToFit="1"/>
    </xf>
    <xf numFmtId="2" fontId="52" fillId="8" borderId="92" xfId="1" applyNumberFormat="1" applyFont="1" applyFill="1" applyBorder="1" applyAlignment="1" applyProtection="1">
      <alignment vertical="center" shrinkToFit="1"/>
      <protection locked="0"/>
    </xf>
    <xf numFmtId="2" fontId="48" fillId="8" borderId="110" xfId="2" applyNumberFormat="1" applyFont="1" applyFill="1" applyBorder="1" applyAlignment="1" applyProtection="1">
      <alignment shrinkToFit="1"/>
      <protection locked="0"/>
    </xf>
    <xf numFmtId="2" fontId="52" fillId="8" borderId="75" xfId="1" applyNumberFormat="1" applyFont="1" applyFill="1" applyBorder="1" applyAlignment="1" applyProtection="1">
      <alignment vertical="center" shrinkToFit="1"/>
      <protection locked="0"/>
    </xf>
    <xf numFmtId="2" fontId="48" fillId="8" borderId="97" xfId="2" applyNumberFormat="1" applyFont="1" applyFill="1" applyBorder="1" applyAlignment="1" applyProtection="1">
      <alignment shrinkToFit="1"/>
      <protection locked="0"/>
    </xf>
    <xf numFmtId="2" fontId="52" fillId="8" borderId="82" xfId="1" applyNumberFormat="1" applyFont="1" applyFill="1" applyBorder="1" applyAlignment="1" applyProtection="1">
      <alignment vertical="center" shrinkToFit="1"/>
      <protection locked="0"/>
    </xf>
    <xf numFmtId="2" fontId="48" fillId="8" borderId="46" xfId="2" applyNumberFormat="1" applyFont="1" applyFill="1" applyBorder="1" applyAlignment="1" applyProtection="1">
      <alignment shrinkToFit="1"/>
      <protection locked="0"/>
    </xf>
    <xf numFmtId="2" fontId="46" fillId="8" borderId="72" xfId="1" applyNumberFormat="1" applyFont="1" applyFill="1" applyBorder="1" applyAlignment="1" applyProtection="1">
      <alignment vertical="center" shrinkToFit="1"/>
      <protection locked="0"/>
    </xf>
    <xf numFmtId="2" fontId="48" fillId="8" borderId="111" xfId="2" applyNumberFormat="1" applyFont="1" applyFill="1" applyBorder="1" applyAlignment="1" applyProtection="1">
      <alignment vertical="center" shrinkToFit="1"/>
      <protection locked="0"/>
    </xf>
    <xf numFmtId="2" fontId="46" fillId="8" borderId="75" xfId="1" applyNumberFormat="1" applyFont="1" applyFill="1" applyBorder="1" applyAlignment="1" applyProtection="1">
      <alignment vertical="center" shrinkToFit="1"/>
      <protection locked="0"/>
    </xf>
    <xf numFmtId="2" fontId="48" fillId="8" borderId="97" xfId="2" applyNumberFormat="1" applyFont="1" applyFill="1" applyBorder="1" applyAlignment="1" applyProtection="1">
      <alignment vertical="center" shrinkToFit="1"/>
      <protection locked="0"/>
    </xf>
    <xf numFmtId="2" fontId="46" fillId="8" borderId="82" xfId="1" applyNumberFormat="1" applyFont="1" applyFill="1" applyBorder="1" applyAlignment="1" applyProtection="1">
      <alignment vertical="center" shrinkToFit="1"/>
      <protection locked="0"/>
    </xf>
    <xf numFmtId="2" fontId="46" fillId="8" borderId="86" xfId="1" applyNumberFormat="1" applyFont="1" applyFill="1" applyBorder="1" applyAlignment="1" applyProtection="1">
      <alignment vertical="center" shrinkToFit="1"/>
      <protection locked="0"/>
    </xf>
    <xf numFmtId="2" fontId="46" fillId="8" borderId="79" xfId="1" applyNumberFormat="1" applyFont="1" applyFill="1" applyBorder="1" applyAlignment="1" applyProtection="1">
      <alignment vertical="center" shrinkToFit="1"/>
      <protection locked="0"/>
    </xf>
    <xf numFmtId="2" fontId="48" fillId="8" borderId="112" xfId="2" applyNumberFormat="1" applyFont="1" applyFill="1" applyBorder="1" applyAlignment="1" applyProtection="1">
      <alignment vertical="center" shrinkToFit="1"/>
      <protection locked="0"/>
    </xf>
    <xf numFmtId="165" fontId="46" fillId="8" borderId="72" xfId="1" applyNumberFormat="1" applyFont="1" applyFill="1" applyBorder="1" applyAlignment="1" applyProtection="1">
      <alignment vertical="center" shrinkToFit="1"/>
      <protection locked="0"/>
    </xf>
    <xf numFmtId="2" fontId="48" fillId="8" borderId="46" xfId="2" applyNumberFormat="1" applyFont="1" applyFill="1" applyBorder="1" applyAlignment="1" applyProtection="1">
      <alignment vertical="center" shrinkToFit="1"/>
      <protection locked="0"/>
    </xf>
    <xf numFmtId="2" fontId="46" fillId="8" borderId="66" xfId="1" applyNumberFormat="1" applyFont="1" applyFill="1" applyBorder="1" applyAlignment="1" applyProtection="1">
      <alignment shrinkToFit="1"/>
      <protection locked="0"/>
    </xf>
    <xf numFmtId="2" fontId="48" fillId="8" borderId="95" xfId="2" applyNumberFormat="1" applyFont="1" applyFill="1" applyBorder="1" applyAlignment="1" applyProtection="1">
      <alignment shrinkToFit="1"/>
      <protection locked="0"/>
    </xf>
    <xf numFmtId="165" fontId="46" fillId="8" borderId="75" xfId="1" applyNumberFormat="1" applyFont="1" applyFill="1" applyBorder="1" applyAlignment="1" applyProtection="1">
      <alignment vertical="center" shrinkToFit="1"/>
      <protection locked="0"/>
    </xf>
    <xf numFmtId="165" fontId="46" fillId="8" borderId="79" xfId="1" applyNumberFormat="1" applyFont="1" applyFill="1" applyBorder="1" applyAlignment="1" applyProtection="1">
      <alignment vertical="center" shrinkToFit="1"/>
      <protection locked="0"/>
    </xf>
    <xf numFmtId="165" fontId="46" fillId="8" borderId="82" xfId="1" applyNumberFormat="1" applyFont="1" applyFill="1" applyBorder="1" applyAlignment="1" applyProtection="1">
      <alignment vertical="center" shrinkToFit="1"/>
      <protection locked="0"/>
    </xf>
    <xf numFmtId="2" fontId="47" fillId="8" borderId="66" xfId="1" applyNumberFormat="1" applyFont="1" applyFill="1" applyBorder="1" applyAlignment="1" applyProtection="1">
      <alignment vertical="center" shrinkToFit="1"/>
      <protection locked="0"/>
    </xf>
    <xf numFmtId="4" fontId="31" fillId="8" borderId="95" xfId="0" applyNumberFormat="1" applyFont="1" applyFill="1" applyBorder="1" applyAlignment="1" applyProtection="1">
      <alignment vertical="center"/>
      <protection locked="0"/>
    </xf>
    <xf numFmtId="0" fontId="4" fillId="8" borderId="0" xfId="0" applyFont="1" applyFill="1" applyProtection="1">
      <protection locked="0"/>
    </xf>
    <xf numFmtId="0" fontId="23" fillId="8" borderId="0" xfId="0" applyFont="1" applyFill="1" applyProtection="1">
      <protection locked="0"/>
    </xf>
    <xf numFmtId="0" fontId="4" fillId="0" borderId="0" xfId="0" applyFont="1" applyAlignment="1" applyProtection="1">
      <alignment horizontal="left"/>
    </xf>
    <xf numFmtId="0" fontId="23" fillId="0" borderId="0" xfId="0" applyFont="1" applyProtection="1"/>
    <xf numFmtId="0" fontId="23" fillId="0" borderId="0" xfId="0" applyFont="1" applyFill="1" applyProtection="1"/>
    <xf numFmtId="0" fontId="23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left"/>
    </xf>
    <xf numFmtId="0" fontId="10" fillId="0" borderId="15" xfId="0" applyFont="1" applyBorder="1" applyAlignment="1" applyProtection="1">
      <alignment horizontal="center"/>
    </xf>
    <xf numFmtId="0" fontId="9" fillId="4" borderId="1" xfId="0" applyFont="1" applyFill="1" applyBorder="1" applyProtection="1"/>
    <xf numFmtId="0" fontId="8" fillId="4" borderId="1" xfId="0" applyFont="1" applyFill="1" applyBorder="1" applyProtection="1"/>
    <xf numFmtId="0" fontId="8" fillId="0" borderId="1" xfId="0" applyFont="1" applyBorder="1" applyProtection="1"/>
    <xf numFmtId="0" fontId="7" fillId="0" borderId="9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5" fillId="0" borderId="1" xfId="0" applyFont="1" applyBorder="1" applyProtection="1"/>
    <xf numFmtId="4" fontId="16" fillId="0" borderId="9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5" fillId="0" borderId="0" xfId="0" applyFont="1" applyProtection="1"/>
    <xf numFmtId="4" fontId="15" fillId="0" borderId="0" xfId="0" applyNumberFormat="1" applyFont="1" applyFill="1" applyProtection="1"/>
    <xf numFmtId="0" fontId="23" fillId="0" borderId="0" xfId="0" applyFont="1" applyAlignment="1" applyProtection="1">
      <alignment horizontal="left"/>
    </xf>
    <xf numFmtId="0" fontId="9" fillId="3" borderId="1" xfId="0" applyFont="1" applyFill="1" applyBorder="1" applyProtection="1"/>
    <xf numFmtId="0" fontId="8" fillId="3" borderId="1" xfId="0" applyFont="1" applyFill="1" applyBorder="1" applyProtection="1"/>
    <xf numFmtId="0" fontId="10" fillId="0" borderId="12" xfId="0" applyFont="1" applyBorder="1" applyAlignment="1" applyProtection="1">
      <alignment horizontal="center"/>
    </xf>
    <xf numFmtId="4" fontId="16" fillId="0" borderId="13" xfId="0" applyNumberFormat="1" applyFont="1" applyFill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5" fillId="0" borderId="11" xfId="0" applyFont="1" applyBorder="1" applyProtection="1"/>
    <xf numFmtId="4" fontId="16" fillId="0" borderId="8" xfId="0" applyNumberFormat="1" applyFont="1" applyFill="1" applyBorder="1" applyAlignment="1" applyProtection="1">
      <alignment horizontal="center"/>
    </xf>
    <xf numFmtId="0" fontId="15" fillId="0" borderId="0" xfId="0" applyFont="1" applyFill="1" applyProtection="1"/>
    <xf numFmtId="4" fontId="16" fillId="0" borderId="12" xfId="0" applyNumberFormat="1" applyFont="1" applyFill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4" fontId="15" fillId="0" borderId="0" xfId="0" applyNumberFormat="1" applyFont="1" applyFill="1" applyBorder="1" applyProtection="1"/>
    <xf numFmtId="0" fontId="10" fillId="0" borderId="3" xfId="0" applyFont="1" applyBorder="1" applyAlignment="1" applyProtection="1">
      <alignment horizontal="center"/>
    </xf>
    <xf numFmtId="0" fontId="16" fillId="9" borderId="1" xfId="0" applyFont="1" applyFill="1" applyBorder="1" applyProtection="1"/>
    <xf numFmtId="4" fontId="7" fillId="0" borderId="9" xfId="0" applyNumberFormat="1" applyFont="1" applyFill="1" applyBorder="1" applyAlignment="1" applyProtection="1">
      <alignment horizontal="center"/>
    </xf>
    <xf numFmtId="0" fontId="15" fillId="0" borderId="3" xfId="0" applyFont="1" applyBorder="1" applyProtection="1"/>
    <xf numFmtId="0" fontId="23" fillId="0" borderId="1" xfId="0" applyFont="1" applyBorder="1" applyProtection="1"/>
    <xf numFmtId="0" fontId="7" fillId="0" borderId="14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23" fillId="0" borderId="3" xfId="0" applyFont="1" applyBorder="1" applyProtection="1"/>
    <xf numFmtId="4" fontId="16" fillId="0" borderId="19" xfId="0" applyNumberFormat="1" applyFont="1" applyFill="1" applyBorder="1" applyProtection="1"/>
    <xf numFmtId="0" fontId="16" fillId="0" borderId="11" xfId="0" applyFont="1" applyFill="1" applyBorder="1" applyProtection="1"/>
    <xf numFmtId="0" fontId="23" fillId="0" borderId="17" xfId="0" applyFont="1" applyBorder="1" applyProtection="1"/>
    <xf numFmtId="0" fontId="8" fillId="0" borderId="0" xfId="0" applyFont="1" applyAlignment="1" applyProtection="1">
      <alignment horizontal="center"/>
    </xf>
    <xf numFmtId="9" fontId="8" fillId="0" borderId="1" xfId="0" applyNumberFormat="1" applyFont="1" applyBorder="1" applyProtection="1"/>
    <xf numFmtId="4" fontId="15" fillId="0" borderId="9" xfId="0" applyNumberFormat="1" applyFont="1" applyFill="1" applyBorder="1" applyAlignment="1" applyProtection="1">
      <alignment horizontal="center"/>
    </xf>
    <xf numFmtId="4" fontId="15" fillId="0" borderId="9" xfId="0" applyNumberFormat="1" applyFont="1" applyBorder="1" applyAlignment="1" applyProtection="1"/>
    <xf numFmtId="0" fontId="9" fillId="0" borderId="1" xfId="0" applyFont="1" applyBorder="1" applyAlignment="1" applyProtection="1">
      <alignment horizontal="center"/>
    </xf>
    <xf numFmtId="0" fontId="8" fillId="0" borderId="2" xfId="0" applyFont="1" applyBorder="1" applyProtection="1"/>
    <xf numFmtId="0" fontId="9" fillId="0" borderId="3" xfId="0" applyFont="1" applyFill="1" applyBorder="1" applyProtection="1"/>
    <xf numFmtId="0" fontId="8" fillId="0" borderId="1" xfId="0" applyFont="1" applyFill="1" applyBorder="1" applyProtection="1"/>
    <xf numFmtId="4" fontId="16" fillId="0" borderId="9" xfId="0" applyNumberFormat="1" applyFont="1" applyFill="1" applyBorder="1" applyProtection="1"/>
    <xf numFmtId="0" fontId="16" fillId="0" borderId="1" xfId="0" applyFont="1" applyFill="1" applyBorder="1" applyProtection="1"/>
    <xf numFmtId="4" fontId="4" fillId="5" borderId="1" xfId="0" applyNumberFormat="1" applyFont="1" applyFill="1" applyBorder="1" applyAlignment="1" applyProtection="1">
      <alignment horizontal="right"/>
      <protection locked="0"/>
    </xf>
    <xf numFmtId="4" fontId="4" fillId="5" borderId="9" xfId="0" applyNumberFormat="1" applyFont="1" applyFill="1" applyBorder="1" applyAlignment="1" applyProtection="1">
      <alignment horizontal="right"/>
      <protection locked="0"/>
    </xf>
    <xf numFmtId="4" fontId="4" fillId="5" borderId="30" xfId="0" applyNumberFormat="1" applyFont="1" applyFill="1" applyBorder="1" applyAlignment="1" applyProtection="1">
      <alignment horizontal="right"/>
      <protection locked="0"/>
    </xf>
    <xf numFmtId="4" fontId="4" fillId="5" borderId="9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4" fontId="40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4" fontId="1" fillId="0" borderId="9" xfId="0" applyNumberFormat="1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4" fontId="4" fillId="0" borderId="12" xfId="0" applyNumberFormat="1" applyFont="1" applyBorder="1" applyAlignment="1" applyProtection="1">
      <alignment horizontal="righ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34" fillId="0" borderId="0" xfId="0" applyFont="1" applyFill="1" applyBorder="1" applyProtection="1">
      <protection locked="0"/>
    </xf>
    <xf numFmtId="0" fontId="30" fillId="0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4" fontId="27" fillId="0" borderId="0" xfId="0" applyNumberFormat="1" applyFont="1" applyFill="1" applyBorder="1" applyProtection="1">
      <protection locked="0"/>
    </xf>
    <xf numFmtId="0" fontId="19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 wrapText="1"/>
    </xf>
    <xf numFmtId="4" fontId="21" fillId="0" borderId="0" xfId="0" applyNumberFormat="1" applyFont="1" applyBorder="1" applyProtection="1"/>
    <xf numFmtId="0" fontId="36" fillId="0" borderId="0" xfId="0" applyFont="1" applyAlignment="1" applyProtection="1">
      <alignment horizontal="center"/>
    </xf>
    <xf numFmtId="0" fontId="11" fillId="0" borderId="0" xfId="0" applyFont="1" applyProtection="1"/>
    <xf numFmtId="0" fontId="36" fillId="0" borderId="0" xfId="0" applyFont="1" applyProtection="1"/>
    <xf numFmtId="0" fontId="36" fillId="0" borderId="0" xfId="0" applyFont="1" applyBorder="1" applyAlignment="1" applyProtection="1">
      <alignment horizontal="center" vertical="center" wrapText="1"/>
    </xf>
    <xf numFmtId="4" fontId="37" fillId="0" borderId="0" xfId="0" applyNumberFormat="1" applyFont="1" applyBorder="1" applyProtection="1"/>
    <xf numFmtId="4" fontId="38" fillId="0" borderId="0" xfId="0" applyNumberFormat="1" applyFont="1" applyBorder="1" applyProtection="1"/>
    <xf numFmtId="0" fontId="0" fillId="0" borderId="0" xfId="0" applyAlignment="1" applyProtection="1">
      <alignment horizontal="center"/>
    </xf>
    <xf numFmtId="0" fontId="28" fillId="0" borderId="0" xfId="0" applyFont="1" applyProtection="1"/>
    <xf numFmtId="0" fontId="32" fillId="2" borderId="0" xfId="0" applyFont="1" applyFill="1" applyProtection="1"/>
    <xf numFmtId="0" fontId="32" fillId="2" borderId="0" xfId="0" applyFont="1" applyFill="1" applyBorder="1" applyProtection="1"/>
    <xf numFmtId="0" fontId="8" fillId="0" borderId="0" xfId="0" applyFont="1" applyFill="1" applyProtection="1"/>
    <xf numFmtId="0" fontId="32" fillId="0" borderId="0" xfId="0" applyFont="1" applyAlignment="1" applyProtection="1">
      <alignment horizontal="center"/>
    </xf>
    <xf numFmtId="0" fontId="18" fillId="3" borderId="0" xfId="0" applyFont="1" applyFill="1" applyProtection="1"/>
    <xf numFmtId="0" fontId="8" fillId="3" borderId="0" xfId="0" applyFont="1" applyFill="1" applyProtection="1"/>
    <xf numFmtId="0" fontId="19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right"/>
    </xf>
    <xf numFmtId="0" fontId="8" fillId="3" borderId="0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8" fillId="3" borderId="36" xfId="0" applyFont="1" applyFill="1" applyBorder="1" applyProtection="1"/>
    <xf numFmtId="0" fontId="14" fillId="3" borderId="36" xfId="0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>
      <alignment horizontal="center"/>
    </xf>
    <xf numFmtId="0" fontId="10" fillId="3" borderId="37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left"/>
    </xf>
    <xf numFmtId="0" fontId="0" fillId="3" borderId="11" xfId="0" applyFill="1" applyBorder="1" applyProtection="1"/>
    <xf numFmtId="0" fontId="15" fillId="0" borderId="38" xfId="0" applyFont="1" applyBorder="1" applyProtection="1"/>
    <xf numFmtId="0" fontId="8" fillId="0" borderId="11" xfId="0" applyFont="1" applyBorder="1" applyProtection="1"/>
    <xf numFmtId="0" fontId="8" fillId="0" borderId="17" xfId="0" applyFont="1" applyBorder="1" applyProtection="1"/>
    <xf numFmtId="0" fontId="5" fillId="0" borderId="0" xfId="0" applyFont="1" applyProtection="1"/>
    <xf numFmtId="0" fontId="8" fillId="0" borderId="39" xfId="0" applyFont="1" applyBorder="1" applyAlignment="1" applyProtection="1">
      <alignment horizontal="center" vertical="center" wrapText="1"/>
    </xf>
    <xf numFmtId="0" fontId="19" fillId="0" borderId="0" xfId="0" applyFont="1" applyProtection="1"/>
    <xf numFmtId="0" fontId="8" fillId="0" borderId="0" xfId="0" applyFont="1" applyBorder="1" applyProtection="1"/>
    <xf numFmtId="0" fontId="20" fillId="0" borderId="0" xfId="0" applyFont="1" applyBorder="1" applyAlignment="1" applyProtection="1">
      <alignment horizontal="center" vertical="center" wrapText="1"/>
    </xf>
    <xf numFmtId="4" fontId="8" fillId="0" borderId="0" xfId="0" applyNumberFormat="1" applyFont="1" applyFill="1" applyBorder="1" applyProtection="1"/>
    <xf numFmtId="4" fontId="20" fillId="0" borderId="0" xfId="0" applyNumberFormat="1" applyFont="1" applyFill="1" applyBorder="1" applyProtection="1"/>
    <xf numFmtId="4" fontId="8" fillId="0" borderId="0" xfId="0" applyNumberFormat="1" applyFont="1" applyBorder="1" applyProtection="1"/>
    <xf numFmtId="4" fontId="20" fillId="0" borderId="0" xfId="0" applyNumberFormat="1" applyFont="1" applyBorder="1" applyProtection="1"/>
    <xf numFmtId="0" fontId="72" fillId="0" borderId="0" xfId="0" applyFont="1" applyProtection="1"/>
    <xf numFmtId="0" fontId="71" fillId="0" borderId="0" xfId="0" applyFont="1" applyProtection="1"/>
    <xf numFmtId="0" fontId="74" fillId="0" borderId="0" xfId="0" applyFont="1" applyProtection="1"/>
    <xf numFmtId="0" fontId="7" fillId="0" borderId="0" xfId="0" applyFont="1" applyProtection="1"/>
    <xf numFmtId="0" fontId="14" fillId="0" borderId="0" xfId="0" applyFont="1" applyProtection="1"/>
    <xf numFmtId="0" fontId="4" fillId="0" borderId="0" xfId="0" applyFont="1" applyProtection="1"/>
    <xf numFmtId="0" fontId="0" fillId="0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4" fontId="10" fillId="0" borderId="9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4" fontId="10" fillId="0" borderId="2" xfId="0" applyNumberFormat="1" applyFont="1" applyFill="1" applyBorder="1" applyProtection="1">
      <protection locked="0"/>
    </xf>
    <xf numFmtId="0" fontId="4" fillId="0" borderId="30" xfId="0" applyFont="1" applyBorder="1" applyProtection="1">
      <protection locked="0"/>
    </xf>
    <xf numFmtId="49" fontId="4" fillId="0" borderId="12" xfId="0" applyNumberFormat="1" applyFon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2" fontId="49" fillId="0" borderId="45" xfId="1" applyNumberFormat="1" applyFont="1" applyFill="1" applyBorder="1" applyAlignment="1" applyProtection="1">
      <alignment horizontal="center" vertical="center"/>
      <protection locked="0"/>
    </xf>
    <xf numFmtId="2" fontId="49" fillId="0" borderId="46" xfId="1" applyNumberFormat="1" applyFont="1" applyFill="1" applyBorder="1" applyAlignment="1" applyProtection="1">
      <alignment horizontal="center" vertical="center"/>
      <protection locked="0"/>
    </xf>
    <xf numFmtId="49" fontId="53" fillId="0" borderId="36" xfId="1" applyNumberFormat="1" applyFont="1" applyFill="1" applyBorder="1" applyAlignment="1" applyProtection="1">
      <protection locked="0"/>
    </xf>
    <xf numFmtId="2" fontId="54" fillId="0" borderId="35" xfId="1" applyNumberFormat="1" applyFont="1" applyFill="1" applyBorder="1" applyAlignment="1" applyProtection="1">
      <protection locked="0"/>
    </xf>
    <xf numFmtId="49" fontId="55" fillId="0" borderId="0" xfId="1" applyNumberFormat="1" applyFont="1" applyFill="1" applyBorder="1" applyAlignment="1" applyProtection="1">
      <protection locked="0"/>
    </xf>
    <xf numFmtId="49" fontId="56" fillId="7" borderId="26" xfId="1" applyNumberFormat="1" applyFont="1" applyFill="1" applyBorder="1" applyAlignment="1" applyProtection="1">
      <alignment horizontal="left" vertical="center"/>
      <protection locked="0"/>
    </xf>
    <xf numFmtId="0" fontId="56" fillId="7" borderId="57" xfId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Protection="1">
      <protection locked="0"/>
    </xf>
    <xf numFmtId="0" fontId="4" fillId="0" borderId="24" xfId="1" applyFont="1" applyBorder="1" applyProtection="1">
      <protection locked="0"/>
    </xf>
    <xf numFmtId="4" fontId="54" fillId="0" borderId="52" xfId="1" applyNumberFormat="1" applyFont="1" applyBorder="1" applyProtection="1">
      <protection locked="0"/>
    </xf>
    <xf numFmtId="0" fontId="39" fillId="0" borderId="0" xfId="1" applyFont="1" applyBorder="1" applyAlignment="1" applyProtection="1">
      <alignment horizontal="right"/>
      <protection locked="0"/>
    </xf>
    <xf numFmtId="4" fontId="48" fillId="0" borderId="59" xfId="1" applyNumberFormat="1" applyFont="1" applyFill="1" applyBorder="1" applyAlignment="1" applyProtection="1">
      <alignment vertical="center"/>
      <protection locked="0"/>
    </xf>
    <xf numFmtId="49" fontId="55" fillId="0" borderId="24" xfId="1" applyNumberFormat="1" applyFont="1" applyFill="1" applyBorder="1" applyAlignment="1" applyProtection="1">
      <protection locked="0"/>
    </xf>
    <xf numFmtId="2" fontId="48" fillId="0" borderId="52" xfId="1" applyNumberFormat="1" applyFont="1" applyFill="1" applyBorder="1" applyAlignment="1" applyProtection="1">
      <protection locked="0"/>
    </xf>
    <xf numFmtId="2" fontId="55" fillId="0" borderId="0" xfId="1" applyNumberFormat="1" applyFont="1" applyFill="1" applyBorder="1" applyAlignment="1" applyProtection="1">
      <protection locked="0"/>
    </xf>
    <xf numFmtId="2" fontId="48" fillId="0" borderId="0" xfId="1" applyNumberFormat="1" applyFont="1" applyFill="1" applyBorder="1" applyAlignment="1" applyProtection="1">
      <protection locked="0"/>
    </xf>
    <xf numFmtId="49" fontId="47" fillId="0" borderId="54" xfId="1" applyNumberFormat="1" applyFont="1" applyFill="1" applyBorder="1" applyAlignment="1" applyProtection="1">
      <alignment horizontal="center"/>
      <protection locked="0"/>
    </xf>
    <xf numFmtId="49" fontId="47" fillId="0" borderId="22" xfId="1" applyNumberFormat="1" applyFont="1" applyFill="1" applyBorder="1" applyAlignment="1" applyProtection="1">
      <alignment horizontal="left" vertical="top" wrapText="1"/>
      <protection locked="0"/>
    </xf>
    <xf numFmtId="164" fontId="47" fillId="0" borderId="64" xfId="1" applyNumberFormat="1" applyFont="1" applyFill="1" applyBorder="1" applyAlignment="1" applyProtection="1">
      <alignment shrinkToFit="1"/>
      <protection locked="0"/>
    </xf>
    <xf numFmtId="0" fontId="56" fillId="0" borderId="57" xfId="1" applyFont="1" applyFill="1" applyBorder="1" applyAlignment="1" applyProtection="1">
      <alignment horizontal="left" vertical="center" shrinkToFit="1"/>
      <protection locked="0"/>
    </xf>
    <xf numFmtId="2" fontId="57" fillId="0" borderId="57" xfId="1" applyNumberFormat="1" applyFont="1" applyFill="1" applyBorder="1" applyAlignment="1" applyProtection="1">
      <alignment horizontal="left" vertical="center" shrinkToFit="1"/>
      <protection locked="0"/>
    </xf>
    <xf numFmtId="49" fontId="58" fillId="0" borderId="24" xfId="1" applyNumberFormat="1" applyFont="1" applyFill="1" applyBorder="1" applyAlignment="1" applyProtection="1">
      <protection locked="0"/>
    </xf>
    <xf numFmtId="49" fontId="58" fillId="0" borderId="36" xfId="1" applyNumberFormat="1" applyFont="1" applyFill="1" applyBorder="1" applyAlignment="1" applyProtection="1">
      <protection locked="0"/>
    </xf>
    <xf numFmtId="49" fontId="55" fillId="0" borderId="36" xfId="1" applyNumberFormat="1" applyFont="1" applyFill="1" applyBorder="1" applyAlignment="1" applyProtection="1">
      <protection locked="0"/>
    </xf>
    <xf numFmtId="2" fontId="59" fillId="0" borderId="36" xfId="1" applyNumberFormat="1" applyFont="1" applyFill="1" applyBorder="1" applyAlignment="1" applyProtection="1">
      <protection locked="0"/>
    </xf>
    <xf numFmtId="49" fontId="67" fillId="7" borderId="23" xfId="1" applyNumberFormat="1" applyFont="1" applyFill="1" applyBorder="1" applyAlignment="1" applyProtection="1">
      <protection locked="0"/>
    </xf>
    <xf numFmtId="49" fontId="55" fillId="7" borderId="24" xfId="1" applyNumberFormat="1" applyFont="1" applyFill="1" applyBorder="1" applyAlignment="1" applyProtection="1">
      <protection locked="0"/>
    </xf>
    <xf numFmtId="2" fontId="59" fillId="7" borderId="52" xfId="1" applyNumberFormat="1" applyFont="1" applyFill="1" applyBorder="1" applyAlignment="1" applyProtection="1">
      <protection locked="0"/>
    </xf>
    <xf numFmtId="2" fontId="59" fillId="0" borderId="52" xfId="1" applyNumberFormat="1" applyFont="1" applyFill="1" applyBorder="1" applyAlignment="1" applyProtection="1">
      <protection locked="0"/>
    </xf>
    <xf numFmtId="49" fontId="48" fillId="0" borderId="24" xfId="1" applyNumberFormat="1" applyFont="1" applyFill="1" applyBorder="1" applyAlignment="1" applyProtection="1">
      <alignment vertical="top" wrapText="1"/>
      <protection locked="0"/>
    </xf>
    <xf numFmtId="0" fontId="57" fillId="0" borderId="49" xfId="1" applyFont="1" applyFill="1" applyBorder="1" applyAlignment="1" applyProtection="1">
      <alignment horizontal="left" vertical="center" shrinkToFit="1"/>
      <protection locked="0"/>
    </xf>
    <xf numFmtId="4" fontId="57" fillId="0" borderId="56" xfId="1" applyNumberFormat="1" applyFont="1" applyFill="1" applyBorder="1" applyAlignment="1" applyProtection="1">
      <alignment vertical="center"/>
      <protection locked="0"/>
    </xf>
    <xf numFmtId="0" fontId="57" fillId="0" borderId="30" xfId="1" applyFont="1" applyFill="1" applyBorder="1" applyAlignment="1" applyProtection="1">
      <alignment horizontal="left" vertical="center" shrinkToFit="1"/>
      <protection locked="0"/>
    </xf>
    <xf numFmtId="0" fontId="57" fillId="0" borderId="60" xfId="1" applyFont="1" applyFill="1" applyBorder="1" applyAlignment="1" applyProtection="1">
      <alignment vertical="center"/>
      <protection locked="0"/>
    </xf>
    <xf numFmtId="49" fontId="47" fillId="0" borderId="0" xfId="1" applyNumberFormat="1" applyFont="1" applyFill="1" applyBorder="1" applyAlignment="1" applyProtection="1">
      <alignment horizontal="center"/>
      <protection locked="0"/>
    </xf>
    <xf numFmtId="49" fontId="41" fillId="0" borderId="0" xfId="1" applyNumberFormat="1" applyFont="1" applyFill="1" applyBorder="1" applyAlignment="1" applyProtection="1">
      <alignment horizontal="center"/>
      <protection locked="0"/>
    </xf>
    <xf numFmtId="0" fontId="52" fillId="0" borderId="0" xfId="1" applyNumberFormat="1" applyFont="1" applyFill="1" applyBorder="1" applyAlignment="1" applyProtection="1">
      <alignment horizontal="left" vertical="top" wrapText="1"/>
      <protection locked="0"/>
    </xf>
    <xf numFmtId="164" fontId="41" fillId="0" borderId="0" xfId="1" applyNumberFormat="1" applyFont="1" applyFill="1" applyBorder="1" applyAlignment="1" applyProtection="1">
      <alignment shrinkToFit="1"/>
      <protection locked="0"/>
    </xf>
    <xf numFmtId="2" fontId="52" fillId="0" borderId="0" xfId="1" applyNumberFormat="1" applyFont="1" applyFill="1" applyBorder="1" applyAlignment="1" applyProtection="1">
      <alignment shrinkToFit="1"/>
      <protection locked="0"/>
    </xf>
    <xf numFmtId="3" fontId="41" fillId="0" borderId="62" xfId="1" applyNumberFormat="1" applyFont="1" applyFill="1" applyBorder="1" applyAlignment="1" applyProtection="1">
      <protection locked="0"/>
    </xf>
    <xf numFmtId="0" fontId="47" fillId="0" borderId="0" xfId="1" applyNumberFormat="1" applyFont="1" applyFill="1" applyBorder="1" applyAlignment="1" applyProtection="1">
      <alignment horizontal="left" vertical="top" wrapText="1"/>
      <protection locked="0"/>
    </xf>
    <xf numFmtId="164" fontId="47" fillId="0" borderId="0" xfId="1" applyNumberFormat="1" applyFont="1" applyFill="1" applyBorder="1" applyAlignment="1" applyProtection="1">
      <alignment shrinkToFit="1"/>
      <protection locked="0"/>
    </xf>
    <xf numFmtId="2" fontId="47" fillId="0" borderId="0" xfId="1" applyNumberFormat="1" applyFont="1" applyFill="1" applyBorder="1" applyAlignment="1" applyProtection="1">
      <alignment shrinkToFit="1"/>
      <protection locked="0"/>
    </xf>
    <xf numFmtId="1" fontId="47" fillId="0" borderId="0" xfId="1" applyNumberFormat="1" applyFont="1" applyFill="1" applyBorder="1" applyAlignment="1" applyProtection="1">
      <alignment horizontal="right"/>
      <protection locked="0"/>
    </xf>
    <xf numFmtId="1" fontId="47" fillId="0" borderId="0" xfId="1" applyNumberFormat="1" applyFont="1" applyFill="1" applyBorder="1" applyAlignment="1" applyProtection="1">
      <alignment horizontal="center"/>
      <protection locked="0"/>
    </xf>
    <xf numFmtId="4" fontId="31" fillId="0" borderId="62" xfId="0" applyNumberFormat="1" applyFont="1" applyBorder="1" applyProtection="1">
      <protection locked="0"/>
    </xf>
    <xf numFmtId="0" fontId="7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4" fontId="10" fillId="0" borderId="0" xfId="0" applyNumberFormat="1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23" fillId="0" borderId="0" xfId="0" applyFont="1" applyFill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9" fillId="5" borderId="0" xfId="0" applyFont="1" applyFill="1" applyBorder="1" applyProtection="1">
      <protection locked="0"/>
    </xf>
    <xf numFmtId="0" fontId="23" fillId="5" borderId="0" xfId="0" applyFont="1" applyFill="1" applyProtection="1">
      <protection locked="0"/>
    </xf>
    <xf numFmtId="0" fontId="34" fillId="0" borderId="0" xfId="0" applyFont="1" applyFill="1" applyAlignment="1" applyProtection="1">
      <alignment horizontal="left"/>
      <protection locked="0"/>
    </xf>
    <xf numFmtId="0" fontId="34" fillId="0" borderId="0" xfId="0" applyFont="1" applyFill="1" applyProtection="1">
      <protection locked="0"/>
    </xf>
    <xf numFmtId="49" fontId="23" fillId="0" borderId="0" xfId="0" applyNumberFormat="1" applyFont="1" applyFill="1" applyAlignment="1" applyProtection="1">
      <alignment horizontal="left"/>
      <protection locked="0"/>
    </xf>
    <xf numFmtId="1" fontId="23" fillId="5" borderId="0" xfId="0" applyNumberFormat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justify"/>
    </xf>
    <xf numFmtId="0" fontId="32" fillId="0" borderId="0" xfId="0" applyFont="1" applyFill="1" applyProtection="1"/>
    <xf numFmtId="0" fontId="20" fillId="0" borderId="0" xfId="0" applyFont="1" applyAlignment="1" applyProtection="1">
      <alignment horizontal="center"/>
    </xf>
    <xf numFmtId="0" fontId="9" fillId="5" borderId="0" xfId="0" applyFont="1" applyFill="1" applyAlignment="1" applyProtection="1">
      <alignment horizontal="right"/>
    </xf>
    <xf numFmtId="0" fontId="13" fillId="5" borderId="0" xfId="0" applyFont="1" applyFill="1" applyAlignment="1" applyProtection="1">
      <alignment horizontal="left"/>
    </xf>
    <xf numFmtId="0" fontId="1" fillId="4" borderId="0" xfId="0" applyFont="1" applyFill="1" applyProtection="1"/>
    <xf numFmtId="0" fontId="4" fillId="4" borderId="0" xfId="0" applyFont="1" applyFill="1" applyProtection="1"/>
    <xf numFmtId="0" fontId="17" fillId="4" borderId="0" xfId="0" applyFont="1" applyFill="1" applyAlignment="1" applyProtection="1">
      <alignment horizontal="center"/>
    </xf>
    <xf numFmtId="0" fontId="10" fillId="4" borderId="20" xfId="0" applyFont="1" applyFill="1" applyBorder="1" applyAlignment="1" applyProtection="1">
      <alignment horizontal="center"/>
    </xf>
    <xf numFmtId="0" fontId="4" fillId="9" borderId="0" xfId="0" applyFont="1" applyFill="1" applyProtection="1"/>
    <xf numFmtId="0" fontId="31" fillId="4" borderId="10" xfId="0" applyFont="1" applyFill="1" applyBorder="1" applyAlignment="1" applyProtection="1">
      <alignment horizontal="center" wrapText="1"/>
    </xf>
    <xf numFmtId="0" fontId="31" fillId="4" borderId="15" xfId="0" applyFont="1" applyFill="1" applyBorder="1" applyAlignment="1" applyProtection="1">
      <alignment wrapText="1"/>
    </xf>
    <xf numFmtId="0" fontId="4" fillId="4" borderId="96" xfId="0" applyFont="1" applyFill="1" applyBorder="1" applyAlignment="1" applyProtection="1">
      <alignment horizontal="center"/>
    </xf>
    <xf numFmtId="0" fontId="9" fillId="4" borderId="0" xfId="0" applyFont="1" applyFill="1" applyAlignment="1" applyProtection="1">
      <alignment horizontal="right"/>
    </xf>
    <xf numFmtId="0" fontId="31" fillId="4" borderId="21" xfId="0" applyFont="1" applyFill="1" applyBorder="1" applyAlignment="1" applyProtection="1">
      <alignment wrapText="1"/>
    </xf>
    <xf numFmtId="0" fontId="31" fillId="4" borderId="22" xfId="0" applyFont="1" applyFill="1" applyBorder="1" applyAlignment="1" applyProtection="1"/>
    <xf numFmtId="0" fontId="4" fillId="9" borderId="95" xfId="0" applyFont="1" applyFill="1" applyBorder="1" applyAlignment="1" applyProtection="1">
      <alignment horizontal="center"/>
    </xf>
    <xf numFmtId="0" fontId="4" fillId="0" borderId="23" xfId="0" applyFont="1" applyBorder="1" applyProtection="1"/>
    <xf numFmtId="0" fontId="0" fillId="0" borderId="24" xfId="0" applyBorder="1" applyProtection="1"/>
    <xf numFmtId="0" fontId="10" fillId="0" borderId="24" xfId="0" applyFont="1" applyBorder="1" applyProtection="1"/>
    <xf numFmtId="0" fontId="4" fillId="0" borderId="26" xfId="0" applyFont="1" applyBorder="1" applyProtection="1"/>
    <xf numFmtId="0" fontId="12" fillId="0" borderId="27" xfId="0" applyFont="1" applyBorder="1" applyProtection="1"/>
    <xf numFmtId="0" fontId="0" fillId="0" borderId="27" xfId="0" applyBorder="1" applyProtection="1"/>
    <xf numFmtId="0" fontId="10" fillId="0" borderId="27" xfId="0" applyFont="1" applyBorder="1" applyProtection="1"/>
    <xf numFmtId="0" fontId="0" fillId="0" borderId="28" xfId="0" applyBorder="1" applyProtection="1"/>
    <xf numFmtId="0" fontId="0" fillId="0" borderId="11" xfId="0" applyBorder="1" applyProtection="1"/>
    <xf numFmtId="0" fontId="0" fillId="0" borderId="29" xfId="0" applyBorder="1" applyProtection="1"/>
    <xf numFmtId="0" fontId="0" fillId="0" borderId="30" xfId="0" applyBorder="1" applyProtection="1"/>
    <xf numFmtId="0" fontId="12" fillId="0" borderId="23" xfId="0" applyFont="1" applyBorder="1" applyAlignment="1" applyProtection="1">
      <alignment horizontal="left"/>
    </xf>
    <xf numFmtId="0" fontId="0" fillId="0" borderId="31" xfId="0" applyBorder="1" applyProtection="1"/>
    <xf numFmtId="4" fontId="0" fillId="0" borderId="0" xfId="0" applyNumberFormat="1" applyProtection="1"/>
    <xf numFmtId="4" fontId="10" fillId="0" borderId="0" xfId="0" applyNumberFormat="1" applyFont="1" applyProtection="1"/>
    <xf numFmtId="4" fontId="4" fillId="5" borderId="1" xfId="0" applyNumberFormat="1" applyFont="1" applyFill="1" applyBorder="1" applyAlignment="1" applyProtection="1">
      <alignment horizontal="right"/>
    </xf>
    <xf numFmtId="4" fontId="4" fillId="5" borderId="9" xfId="0" applyNumberFormat="1" applyFont="1" applyFill="1" applyBorder="1" applyAlignment="1" applyProtection="1">
      <alignment horizontal="right"/>
    </xf>
    <xf numFmtId="0" fontId="10" fillId="4" borderId="26" xfId="0" applyFont="1" applyFill="1" applyBorder="1" applyAlignment="1" applyProtection="1">
      <alignment horizontal="center"/>
    </xf>
    <xf numFmtId="0" fontId="10" fillId="4" borderId="98" xfId="0" applyFont="1" applyFill="1" applyBorder="1" applyAlignment="1" applyProtection="1">
      <alignment horizontal="center"/>
    </xf>
    <xf numFmtId="0" fontId="41" fillId="3" borderId="99" xfId="0" applyFont="1" applyFill="1" applyBorder="1" applyAlignment="1" applyProtection="1">
      <alignment horizontal="center" wrapText="1"/>
    </xf>
    <xf numFmtId="0" fontId="41" fillId="3" borderId="100" xfId="0" applyFont="1" applyFill="1" applyBorder="1" applyAlignment="1" applyProtection="1">
      <alignment horizontal="center" wrapText="1"/>
    </xf>
    <xf numFmtId="2" fontId="48" fillId="0" borderId="106" xfId="1" applyNumberFormat="1" applyFont="1" applyFill="1" applyBorder="1" applyAlignment="1" applyProtection="1">
      <alignment horizontal="center" vertical="center" shrinkToFit="1"/>
      <protection locked="0"/>
    </xf>
    <xf numFmtId="2" fontId="48" fillId="0" borderId="107" xfId="1" applyNumberFormat="1" applyFont="1" applyFill="1" applyBorder="1" applyAlignment="1" applyProtection="1">
      <alignment horizontal="center" vertical="center" shrinkToFit="1"/>
      <protection locked="0"/>
    </xf>
    <xf numFmtId="2" fontId="48" fillId="0" borderId="106" xfId="1" applyNumberFormat="1" applyFont="1" applyFill="1" applyBorder="1" applyAlignment="1" applyProtection="1">
      <alignment horizontal="center" vertical="center" shrinkToFit="1"/>
    </xf>
    <xf numFmtId="2" fontId="48" fillId="0" borderId="107" xfId="1" applyNumberFormat="1" applyFont="1" applyFill="1" applyBorder="1" applyAlignment="1" applyProtection="1">
      <alignment horizontal="center" vertical="center" shrinkToFit="1"/>
    </xf>
    <xf numFmtId="49" fontId="51" fillId="7" borderId="58" xfId="1" applyNumberFormat="1" applyFont="1" applyFill="1" applyBorder="1" applyAlignment="1" applyProtection="1">
      <alignment horizontal="left" vertical="center"/>
    </xf>
    <xf numFmtId="49" fontId="51" fillId="7" borderId="57" xfId="1" applyNumberFormat="1" applyFont="1" applyFill="1" applyBorder="1" applyAlignment="1" applyProtection="1">
      <alignment horizontal="left" vertical="center"/>
    </xf>
    <xf numFmtId="0" fontId="44" fillId="0" borderId="24" xfId="1" applyBorder="1" applyProtection="1"/>
    <xf numFmtId="0" fontId="45" fillId="0" borderId="58" xfId="1" applyFont="1" applyBorder="1" applyAlignment="1" applyProtection="1">
      <alignment horizontal="center" vertical="center" textRotation="90" wrapText="1"/>
    </xf>
    <xf numFmtId="0" fontId="57" fillId="0" borderId="5" xfId="1" applyFont="1" applyBorder="1" applyAlignment="1" applyProtection="1">
      <alignment horizontal="center" vertical="center" wrapText="1"/>
    </xf>
    <xf numFmtId="0" fontId="57" fillId="0" borderId="54" xfId="1" applyFont="1" applyBorder="1" applyAlignment="1" applyProtection="1">
      <alignment horizontal="center" vertical="center" wrapText="1"/>
    </xf>
    <xf numFmtId="49" fontId="46" fillId="0" borderId="101" xfId="1" applyNumberFormat="1" applyFont="1" applyBorder="1" applyAlignment="1" applyProtection="1">
      <alignment horizontal="center" vertical="center" wrapText="1"/>
    </xf>
    <xf numFmtId="49" fontId="46" fillId="0" borderId="102" xfId="1" applyNumberFormat="1" applyFont="1" applyBorder="1" applyAlignment="1" applyProtection="1">
      <alignment horizontal="center" vertical="center" wrapText="1"/>
    </xf>
    <xf numFmtId="49" fontId="46" fillId="0" borderId="103" xfId="1" applyNumberFormat="1" applyFont="1" applyBorder="1" applyAlignment="1" applyProtection="1">
      <alignment horizontal="center" vertical="center" wrapText="1"/>
    </xf>
    <xf numFmtId="2" fontId="47" fillId="0" borderId="101" xfId="1" applyNumberFormat="1" applyFont="1" applyFill="1" applyBorder="1" applyAlignment="1" applyProtection="1">
      <alignment horizontal="center" vertical="center" wrapText="1"/>
    </xf>
    <xf numFmtId="2" fontId="47" fillId="0" borderId="104" xfId="1" applyNumberFormat="1" applyFont="1" applyFill="1" applyBorder="1" applyAlignment="1" applyProtection="1">
      <alignment horizontal="center" vertical="center" wrapText="1"/>
    </xf>
    <xf numFmtId="2" fontId="45" fillId="0" borderId="105" xfId="1" applyNumberFormat="1" applyFont="1" applyFill="1" applyBorder="1" applyAlignment="1" applyProtection="1">
      <alignment horizontal="center" vertical="center" wrapText="1"/>
      <protection locked="0"/>
    </xf>
    <xf numFmtId="2" fontId="45" fillId="0" borderId="86" xfId="1" applyNumberFormat="1" applyFont="1" applyFill="1" applyBorder="1" applyAlignment="1" applyProtection="1">
      <alignment horizontal="center" vertical="center" wrapText="1"/>
      <protection locked="0"/>
    </xf>
    <xf numFmtId="2" fontId="45" fillId="0" borderId="58" xfId="1" applyNumberFormat="1" applyFont="1" applyFill="1" applyBorder="1" applyAlignment="1" applyProtection="1">
      <alignment horizontal="center" vertical="center" textRotation="90" wrapText="1"/>
    </xf>
    <xf numFmtId="2" fontId="45" fillId="0" borderId="61" xfId="1" applyNumberFormat="1" applyFont="1" applyFill="1" applyBorder="1" applyAlignment="1" applyProtection="1">
      <alignment horizontal="center" vertical="center" textRotation="90" wrapText="1"/>
    </xf>
    <xf numFmtId="2" fontId="45" fillId="0" borderId="5" xfId="1" applyNumberFormat="1" applyFont="1" applyFill="1" applyBorder="1" applyAlignment="1" applyProtection="1">
      <alignment horizontal="center" vertical="center" textRotation="90" wrapText="1"/>
    </xf>
    <xf numFmtId="2" fontId="45" fillId="0" borderId="43" xfId="1" applyNumberFormat="1" applyFont="1" applyFill="1" applyBorder="1" applyAlignment="1" applyProtection="1">
      <alignment horizontal="center" vertical="center" textRotation="90" wrapText="1"/>
    </xf>
    <xf numFmtId="2" fontId="45" fillId="0" borderId="54" xfId="1" applyNumberFormat="1" applyFont="1" applyFill="1" applyBorder="1" applyAlignment="1" applyProtection="1">
      <alignment horizontal="center" vertical="center" textRotation="90" wrapText="1"/>
    </xf>
    <xf numFmtId="2" fontId="45" fillId="0" borderId="67" xfId="1" applyNumberFormat="1" applyFont="1" applyFill="1" applyBorder="1" applyAlignment="1" applyProtection="1">
      <alignment horizontal="center" vertical="center" textRotation="90" wrapText="1"/>
    </xf>
    <xf numFmtId="0" fontId="45" fillId="0" borderId="108" xfId="1" applyFont="1" applyBorder="1" applyAlignment="1" applyProtection="1">
      <alignment horizontal="center" vertical="center" textRotation="90" wrapText="1"/>
    </xf>
    <xf numFmtId="0" fontId="45" fillId="0" borderId="109" xfId="1" applyFont="1" applyBorder="1" applyAlignment="1" applyProtection="1">
      <alignment horizontal="center" vertical="center" textRotation="90" wrapText="1"/>
    </xf>
    <xf numFmtId="0" fontId="45" fillId="0" borderId="21" xfId="1" applyFont="1" applyBorder="1" applyAlignment="1" applyProtection="1">
      <alignment horizontal="center" vertical="center" textRotation="90" wrapText="1"/>
    </xf>
    <xf numFmtId="2" fontId="45" fillId="0" borderId="105" xfId="1" applyNumberFormat="1" applyFont="1" applyFill="1" applyBorder="1" applyAlignment="1" applyProtection="1">
      <alignment horizontal="center" vertical="center" wrapText="1"/>
    </xf>
    <xf numFmtId="2" fontId="45" fillId="0" borderId="86" xfId="1" applyNumberFormat="1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</cellXfs>
  <cellStyles count="3">
    <cellStyle name="Normální" xfId="0" builtinId="0"/>
    <cellStyle name="normální_0415_priloha01_DPML_090403, úprava DpmL" xfId="1"/>
    <cellStyle name="Procenta" xfId="2" builtinId="5"/>
  </cellStyles>
  <dxfs count="2">
    <dxf>
      <fill>
        <patternFill>
          <bgColor indexed="10"/>
        </patternFill>
      </fill>
    </dxf>
    <dxf>
      <font>
        <b/>
        <i val="0"/>
        <strike/>
        <condense val="0"/>
        <extend val="0"/>
        <color indexed="8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95</xdr:row>
      <xdr:rowOff>0</xdr:rowOff>
    </xdr:from>
    <xdr:to>
      <xdr:col>3</xdr:col>
      <xdr:colOff>0</xdr:colOff>
      <xdr:row>95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04825" y="16497300"/>
          <a:ext cx="3819525" cy="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Narrow"/>
            </a:rPr>
            <a:t>K venkovnímu úklidu ve dnech pracovního klidu připočítáváme 50% přirážku.</a:t>
          </a:r>
        </a:p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Narrow"/>
            </a:rPr>
            <a:t>Při odstraňování sněhu (náledí) a posypu činí cena za m2 úklidu 2,19 Kč (cena za běžně prováděný venkovní úklid nebude v tyto dny fakturována).</a:t>
          </a:r>
        </a:p>
      </xdr:txBody>
    </xdr:sp>
    <xdr:clientData/>
  </xdr:twoCellAnchor>
  <xdr:twoCellAnchor>
    <xdr:from>
      <xdr:col>3</xdr:col>
      <xdr:colOff>133350</xdr:colOff>
      <xdr:row>95</xdr:row>
      <xdr:rowOff>0</xdr:rowOff>
    </xdr:from>
    <xdr:to>
      <xdr:col>8</xdr:col>
      <xdr:colOff>0</xdr:colOff>
      <xdr:row>95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457700" y="16497300"/>
          <a:ext cx="2724150" cy="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Narrow"/>
            </a:rPr>
            <a:t>Cena předpokládá dodávání posypového materiálu zadavatelem, v opačném případě bude fakturován podle skutečné spotřeby.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4" zoomScale="90" workbookViewId="0">
      <selection activeCell="G15" sqref="G15"/>
    </sheetView>
  </sheetViews>
  <sheetFormatPr defaultRowHeight="12.75" x14ac:dyDescent="0.2"/>
  <cols>
    <col min="1" max="1" width="6.5703125" style="78" customWidth="1"/>
    <col min="2" max="2" width="9.28515625" style="4" customWidth="1"/>
    <col min="3" max="5" width="9.140625" style="4"/>
    <col min="6" max="6" width="6.5703125" style="4" customWidth="1"/>
    <col min="7" max="7" width="16" style="4" customWidth="1"/>
    <col min="8" max="8" width="16.85546875" style="4" customWidth="1"/>
    <col min="9" max="9" width="15.7109375" style="4" customWidth="1"/>
    <col min="10" max="16384" width="9.140625" style="4"/>
  </cols>
  <sheetData>
    <row r="1" spans="1:9" ht="15.75" x14ac:dyDescent="0.25">
      <c r="A1" s="131" t="s">
        <v>214</v>
      </c>
      <c r="B1" s="130"/>
      <c r="C1" s="130"/>
      <c r="D1" s="130"/>
      <c r="E1" s="130"/>
      <c r="F1" s="130"/>
      <c r="G1" s="130"/>
      <c r="H1" s="130"/>
      <c r="I1" s="130"/>
    </row>
    <row r="2" spans="1:9" ht="20.25" x14ac:dyDescent="0.3">
      <c r="A2" s="397"/>
      <c r="B2" s="486" t="s">
        <v>109</v>
      </c>
      <c r="C2" s="130"/>
      <c r="D2" s="130"/>
      <c r="E2" s="130"/>
      <c r="F2" s="130"/>
      <c r="G2" s="130"/>
      <c r="H2" s="130"/>
      <c r="I2" s="130"/>
    </row>
    <row r="3" spans="1:9" ht="20.25" x14ac:dyDescent="0.3">
      <c r="A3" s="397"/>
      <c r="B3" s="486"/>
      <c r="C3" s="130"/>
      <c r="D3" s="130"/>
      <c r="E3" s="130"/>
      <c r="F3" s="130"/>
      <c r="G3" s="130"/>
      <c r="H3" s="130"/>
      <c r="I3" s="130"/>
    </row>
    <row r="4" spans="1:9" s="82" customFormat="1" ht="15" x14ac:dyDescent="0.25">
      <c r="A4" s="15"/>
      <c r="B4" s="2" t="s">
        <v>168</v>
      </c>
      <c r="C4" s="467"/>
      <c r="D4" s="468"/>
      <c r="E4" s="468"/>
      <c r="F4" s="576"/>
      <c r="G4" s="3"/>
      <c r="H4" s="174"/>
      <c r="I4" s="174"/>
    </row>
    <row r="5" spans="1:9" x14ac:dyDescent="0.2">
      <c r="A5" s="397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397"/>
      <c r="B6" s="130"/>
      <c r="C6" s="130"/>
      <c r="D6" s="130"/>
      <c r="E6" s="130"/>
      <c r="F6" s="130"/>
      <c r="G6" s="130"/>
      <c r="H6" s="130"/>
      <c r="I6" s="130"/>
    </row>
    <row r="7" spans="1:9" s="83" customFormat="1" ht="16.5" thickBot="1" x14ac:dyDescent="0.3">
      <c r="A7" s="577"/>
      <c r="B7" s="469"/>
      <c r="C7" s="469"/>
      <c r="D7" s="469"/>
      <c r="E7" s="469"/>
      <c r="F7" s="469"/>
      <c r="G7" s="578"/>
      <c r="H7" s="579"/>
      <c r="I7" s="1"/>
    </row>
    <row r="8" spans="1:9" s="84" customFormat="1" x14ac:dyDescent="0.2">
      <c r="A8" s="580"/>
      <c r="B8" s="580"/>
      <c r="C8" s="581"/>
      <c r="D8" s="581"/>
      <c r="E8" s="581"/>
      <c r="F8" s="582"/>
      <c r="G8" s="609" t="s">
        <v>274</v>
      </c>
      <c r="H8" s="610"/>
      <c r="I8" s="583" t="s">
        <v>273</v>
      </c>
    </row>
    <row r="9" spans="1:9" s="84" customFormat="1" ht="36" x14ac:dyDescent="0.2">
      <c r="A9" s="580"/>
      <c r="B9" s="580"/>
      <c r="C9" s="581"/>
      <c r="D9" s="584"/>
      <c r="E9" s="581"/>
      <c r="F9" s="581"/>
      <c r="G9" s="585" t="s">
        <v>281</v>
      </c>
      <c r="H9" s="586" t="s">
        <v>275</v>
      </c>
      <c r="I9" s="587" t="s">
        <v>369</v>
      </c>
    </row>
    <row r="10" spans="1:9" s="84" customFormat="1" ht="16.5" thickBot="1" x14ac:dyDescent="0.3">
      <c r="A10" s="580" t="s">
        <v>170</v>
      </c>
      <c r="B10" s="580"/>
      <c r="C10" s="581"/>
      <c r="D10" s="581"/>
      <c r="E10" s="581"/>
      <c r="F10" s="588" t="s">
        <v>111</v>
      </c>
      <c r="G10" s="589"/>
      <c r="H10" s="590"/>
      <c r="I10" s="591"/>
    </row>
    <row r="11" spans="1:9" ht="13.5" thickBot="1" x14ac:dyDescent="0.25">
      <c r="A11" s="397" t="s">
        <v>169</v>
      </c>
      <c r="B11" s="592" t="s">
        <v>272</v>
      </c>
      <c r="C11" s="593"/>
      <c r="D11" s="593"/>
      <c r="E11" s="594" t="s">
        <v>269</v>
      </c>
      <c r="F11" s="593"/>
      <c r="G11" s="85">
        <v>0</v>
      </c>
      <c r="H11" s="95">
        <v>333</v>
      </c>
      <c r="I11" s="96">
        <f>H11*G11</f>
        <v>0</v>
      </c>
    </row>
    <row r="12" spans="1:9" ht="13.5" thickBot="1" x14ac:dyDescent="0.25">
      <c r="A12" s="397" t="s">
        <v>171</v>
      </c>
      <c r="B12" s="595" t="s">
        <v>272</v>
      </c>
      <c r="C12" s="596"/>
      <c r="D12" s="597"/>
      <c r="E12" s="598" t="s">
        <v>268</v>
      </c>
      <c r="F12" s="597"/>
      <c r="G12" s="77">
        <v>0</v>
      </c>
      <c r="H12" s="97">
        <v>13</v>
      </c>
      <c r="I12" s="96">
        <f>H12*G12</f>
        <v>0</v>
      </c>
    </row>
    <row r="13" spans="1:9" ht="13.5" thickBot="1" x14ac:dyDescent="0.25">
      <c r="A13" s="397" t="s">
        <v>172</v>
      </c>
      <c r="B13" s="599" t="s">
        <v>115</v>
      </c>
      <c r="C13" s="600"/>
      <c r="D13" s="600"/>
      <c r="E13" s="600"/>
      <c r="F13" s="600"/>
      <c r="G13" s="11">
        <v>0</v>
      </c>
      <c r="H13" s="98">
        <v>30</v>
      </c>
      <c r="I13" s="96">
        <f>H13*G13</f>
        <v>0</v>
      </c>
    </row>
    <row r="14" spans="1:9" ht="13.5" thickBot="1" x14ac:dyDescent="0.25">
      <c r="A14" s="397" t="s">
        <v>173</v>
      </c>
      <c r="B14" s="601" t="s">
        <v>375</v>
      </c>
      <c r="C14" s="602"/>
      <c r="D14" s="602"/>
      <c r="E14" s="602"/>
      <c r="F14" s="602"/>
      <c r="G14" s="16">
        <v>0</v>
      </c>
      <c r="H14" s="99">
        <v>50</v>
      </c>
      <c r="I14" s="96">
        <f>H14*G14</f>
        <v>0</v>
      </c>
    </row>
    <row r="15" spans="1:9" ht="13.5" thickBot="1" x14ac:dyDescent="0.25">
      <c r="A15" s="397" t="s">
        <v>271</v>
      </c>
      <c r="B15" s="603" t="s">
        <v>270</v>
      </c>
      <c r="C15" s="593"/>
      <c r="D15" s="593"/>
      <c r="E15" s="593"/>
      <c r="F15" s="604"/>
      <c r="G15" s="86"/>
      <c r="H15" s="100" t="s">
        <v>276</v>
      </c>
      <c r="I15" s="101">
        <f>SUM(I11:I14)</f>
        <v>0</v>
      </c>
    </row>
    <row r="16" spans="1:9" x14ac:dyDescent="0.2">
      <c r="B16" s="87"/>
      <c r="C16" s="87"/>
      <c r="D16" s="87"/>
      <c r="E16" s="87"/>
      <c r="F16" s="87"/>
      <c r="G16" s="88"/>
      <c r="H16" s="88"/>
      <c r="I16" s="89"/>
    </row>
    <row r="17" spans="1:16" x14ac:dyDescent="0.2">
      <c r="B17" s="87"/>
      <c r="C17" s="87"/>
      <c r="D17" s="87"/>
      <c r="E17" s="87"/>
      <c r="F17" s="87"/>
      <c r="G17" s="88"/>
      <c r="H17" s="440"/>
      <c r="I17" s="89"/>
    </row>
    <row r="18" spans="1:16" x14ac:dyDescent="0.2">
      <c r="B18" s="87"/>
      <c r="C18" s="87"/>
      <c r="D18" s="87"/>
      <c r="E18" s="87"/>
      <c r="F18" s="87"/>
      <c r="G18" s="88"/>
      <c r="H18" s="88"/>
      <c r="I18" s="89"/>
    </row>
    <row r="19" spans="1:16" s="87" customFormat="1" x14ac:dyDescent="0.2">
      <c r="A19" s="90"/>
      <c r="G19" s="88"/>
      <c r="H19" s="88"/>
      <c r="I19" s="89"/>
    </row>
    <row r="20" spans="1:16" s="87" customFormat="1" x14ac:dyDescent="0.2">
      <c r="A20" s="90"/>
      <c r="G20" s="84"/>
      <c r="H20" s="88"/>
      <c r="I20" s="89"/>
    </row>
    <row r="23" spans="1:16" x14ac:dyDescent="0.2">
      <c r="B23" s="6"/>
      <c r="C23" s="6"/>
      <c r="D23" s="6"/>
      <c r="E23" s="6"/>
      <c r="F23" s="6"/>
      <c r="G23" s="5"/>
      <c r="H23" s="605"/>
      <c r="I23" s="606"/>
      <c r="J23" s="130"/>
      <c r="K23" s="130"/>
      <c r="L23" s="130"/>
      <c r="M23" s="130"/>
      <c r="N23" s="130"/>
      <c r="O23" s="130"/>
      <c r="P23" s="130"/>
    </row>
    <row r="24" spans="1:16" x14ac:dyDescent="0.2">
      <c r="B24" s="500" t="s">
        <v>379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6" x14ac:dyDescent="0.2">
      <c r="B25" s="500" t="s">
        <v>378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16" x14ac:dyDescent="0.2">
      <c r="B26" s="500" t="s">
        <v>376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6" x14ac:dyDescent="0.2">
      <c r="B27" s="500" t="s">
        <v>377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16" x14ac:dyDescent="0.2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x14ac:dyDescent="0.2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</row>
    <row r="30" spans="1:16" x14ac:dyDescent="0.2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1:16" ht="14.25" x14ac:dyDescent="0.2">
      <c r="B31" s="499" t="s">
        <v>217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1:16" ht="14.25" x14ac:dyDescent="0.2">
      <c r="B32" s="175" t="s">
        <v>218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2:16" ht="14.25" x14ac:dyDescent="0.2">
      <c r="B33" s="175" t="s">
        <v>150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2:16" ht="14.25" x14ac:dyDescent="0.2">
      <c r="B34" s="175"/>
      <c r="C34" s="500"/>
      <c r="D34" s="500"/>
      <c r="E34" s="500"/>
      <c r="F34" s="500"/>
      <c r="G34" s="500"/>
      <c r="H34" s="500"/>
      <c r="I34" s="130"/>
      <c r="J34" s="130"/>
      <c r="K34" s="130"/>
      <c r="L34" s="130"/>
      <c r="M34" s="130"/>
      <c r="N34" s="130"/>
      <c r="O34" s="130"/>
      <c r="P34" s="130"/>
    </row>
    <row r="35" spans="2:16" x14ac:dyDescent="0.2">
      <c r="C35" s="84"/>
      <c r="D35" s="84"/>
      <c r="E35" s="84"/>
      <c r="F35" s="84"/>
      <c r="G35" s="84"/>
      <c r="H35" s="84"/>
    </row>
    <row r="36" spans="2:16" x14ac:dyDescent="0.2">
      <c r="C36" s="84"/>
      <c r="D36" s="84"/>
      <c r="E36" s="84"/>
      <c r="F36" s="84"/>
      <c r="G36" s="84"/>
      <c r="H36" s="84"/>
    </row>
    <row r="37" spans="2:16" x14ac:dyDescent="0.2">
      <c r="C37" s="84"/>
      <c r="D37" s="84"/>
      <c r="E37" s="84"/>
      <c r="F37" s="84"/>
      <c r="G37" s="84"/>
      <c r="H37" s="84"/>
      <c r="I37" s="92"/>
    </row>
    <row r="38" spans="2:16" x14ac:dyDescent="0.2">
      <c r="C38" s="84"/>
      <c r="D38" s="84"/>
      <c r="E38" s="84"/>
      <c r="F38" s="84"/>
      <c r="G38" s="84"/>
      <c r="H38" s="84"/>
    </row>
    <row r="39" spans="2:16" x14ac:dyDescent="0.2">
      <c r="C39" s="84"/>
      <c r="D39" s="84"/>
      <c r="E39" s="84"/>
      <c r="F39" s="84"/>
      <c r="G39" s="84"/>
      <c r="H39" s="84"/>
    </row>
    <row r="40" spans="2:16" x14ac:dyDescent="0.2">
      <c r="B40" s="84"/>
      <c r="C40" s="84"/>
      <c r="D40" s="84"/>
      <c r="E40" s="84"/>
      <c r="F40" s="84"/>
      <c r="G40" s="84"/>
      <c r="H40" s="84"/>
    </row>
    <row r="41" spans="2:16" x14ac:dyDescent="0.2">
      <c r="C41" s="84"/>
      <c r="D41" s="84"/>
      <c r="E41" s="84"/>
      <c r="F41" s="84"/>
      <c r="G41" s="84"/>
      <c r="H41" s="84"/>
    </row>
    <row r="42" spans="2:16" ht="15" x14ac:dyDescent="0.2">
      <c r="C42" s="93"/>
      <c r="D42" s="93"/>
      <c r="E42" s="93"/>
      <c r="F42" s="93"/>
      <c r="G42" s="93"/>
      <c r="H42" s="93"/>
    </row>
    <row r="43" spans="2:16" ht="15" x14ac:dyDescent="0.2">
      <c r="C43" s="93"/>
      <c r="D43" s="93"/>
      <c r="E43" s="93"/>
      <c r="F43" s="93"/>
      <c r="G43" s="93"/>
      <c r="H43" s="93"/>
    </row>
    <row r="44" spans="2:16" ht="16.5" customHeight="1" x14ac:dyDescent="0.2">
      <c r="E44" s="94"/>
    </row>
  </sheetData>
  <sheetProtection algorithmName="SHA-512" hashValue="N1qUJgImwRAnl27ggylNGv3RAM3rq6EkXnsljxllL0i9ioavJjYb4Os9+pvLccvBL0GLEPbuu6M0b+wAKNusmQ==" saltValue="Vp9E0EM/RE3xqg6Hd1SIHg==" spinCount="100000" sheet="1" objects="1" scenarios="1"/>
  <mergeCells count="1">
    <mergeCell ref="G8:H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8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67" workbookViewId="0">
      <selection activeCell="F94" sqref="F94"/>
    </sheetView>
  </sheetViews>
  <sheetFormatPr defaultRowHeight="12.75" x14ac:dyDescent="0.2"/>
  <cols>
    <col min="1" max="1" width="9.7109375" style="441" customWidth="1"/>
    <col min="2" max="2" width="24.7109375" style="441" customWidth="1"/>
    <col min="3" max="3" width="9.7109375" style="441" customWidth="1"/>
    <col min="4" max="4" width="10.7109375" style="441" customWidth="1"/>
    <col min="5" max="5" width="9.7109375" style="441" customWidth="1"/>
    <col min="6" max="6" width="15.7109375" style="441" customWidth="1"/>
    <col min="7" max="16384" width="9.140625" style="441"/>
  </cols>
  <sheetData>
    <row r="1" spans="1:10" ht="15.75" x14ac:dyDescent="0.25">
      <c r="A1" s="131" t="s">
        <v>214</v>
      </c>
      <c r="B1" s="132"/>
      <c r="C1" s="132"/>
      <c r="D1" s="132"/>
      <c r="E1" s="132"/>
      <c r="F1" s="132"/>
      <c r="G1" s="92"/>
    </row>
    <row r="2" spans="1:10" ht="20.25" x14ac:dyDescent="0.3">
      <c r="A2" s="132"/>
      <c r="B2" s="132"/>
      <c r="C2" s="133" t="s">
        <v>29</v>
      </c>
      <c r="D2" s="132"/>
      <c r="E2" s="132"/>
      <c r="F2" s="132"/>
    </row>
    <row r="3" spans="1:10" ht="14.25" x14ac:dyDescent="0.2">
      <c r="A3" s="2" t="s">
        <v>168</v>
      </c>
      <c r="B3" s="134"/>
      <c r="C3" s="135"/>
      <c r="D3" s="136"/>
      <c r="E3" s="137"/>
      <c r="F3" s="138"/>
    </row>
    <row r="4" spans="1:10" ht="14.25" x14ac:dyDescent="0.2">
      <c r="A4" s="81"/>
      <c r="C4" s="179"/>
      <c r="D4" s="179"/>
      <c r="E4" s="442"/>
      <c r="F4" s="182"/>
    </row>
    <row r="5" spans="1:10" ht="14.25" x14ac:dyDescent="0.2">
      <c r="A5" s="81"/>
      <c r="C5" s="179"/>
      <c r="D5" s="179"/>
      <c r="E5" s="442"/>
      <c r="F5" s="182"/>
    </row>
    <row r="6" spans="1:10" ht="15" x14ac:dyDescent="0.25">
      <c r="A6" s="443" t="s">
        <v>257</v>
      </c>
      <c r="C6" s="179"/>
      <c r="D6" s="179"/>
      <c r="E6" s="442"/>
      <c r="F6" s="182"/>
    </row>
    <row r="7" spans="1:10" x14ac:dyDescent="0.2">
      <c r="A7" s="139"/>
      <c r="B7" s="140"/>
      <c r="C7" s="141"/>
      <c r="D7" s="142"/>
      <c r="E7" s="143"/>
      <c r="F7" s="144" t="s">
        <v>213</v>
      </c>
      <c r="G7" s="87"/>
      <c r="H7" s="87"/>
      <c r="I7" s="87"/>
      <c r="J7" s="87"/>
    </row>
    <row r="8" spans="1:10" ht="15.75" x14ac:dyDescent="0.25">
      <c r="A8" s="145" t="s">
        <v>215</v>
      </c>
      <c r="B8" s="146" t="s">
        <v>1</v>
      </c>
      <c r="C8" s="147" t="s">
        <v>122</v>
      </c>
      <c r="D8" s="148" t="s">
        <v>110</v>
      </c>
      <c r="E8" s="149" t="s">
        <v>116</v>
      </c>
      <c r="F8" s="150" t="s">
        <v>156</v>
      </c>
      <c r="G8" s="87"/>
      <c r="H8" s="87"/>
      <c r="I8" s="87"/>
      <c r="J8" s="87"/>
    </row>
    <row r="9" spans="1:10" x14ac:dyDescent="0.2">
      <c r="A9" s="151" t="s">
        <v>216</v>
      </c>
      <c r="B9" s="152"/>
      <c r="C9" s="153" t="s">
        <v>28</v>
      </c>
      <c r="D9" s="154" t="s">
        <v>123</v>
      </c>
      <c r="E9" s="152"/>
      <c r="F9" s="153" t="s">
        <v>124</v>
      </c>
    </row>
    <row r="10" spans="1:10" x14ac:dyDescent="0.2">
      <c r="A10" s="33">
        <v>1</v>
      </c>
      <c r="B10" s="155" t="s">
        <v>2</v>
      </c>
      <c r="C10" s="156">
        <v>8</v>
      </c>
      <c r="D10" s="177"/>
      <c r="E10" s="54" t="s">
        <v>129</v>
      </c>
      <c r="F10" s="19">
        <v>0</v>
      </c>
    </row>
    <row r="11" spans="1:10" x14ac:dyDescent="0.2">
      <c r="A11" s="33">
        <f>SUM(A10+1)</f>
        <v>2</v>
      </c>
      <c r="B11" s="157" t="s">
        <v>3</v>
      </c>
      <c r="C11" s="156">
        <v>10</v>
      </c>
      <c r="D11" s="177"/>
      <c r="E11" s="54" t="s">
        <v>119</v>
      </c>
      <c r="F11" s="19">
        <v>0</v>
      </c>
    </row>
    <row r="12" spans="1:10" x14ac:dyDescent="0.2">
      <c r="A12" s="33">
        <f>SUM(A11+1)</f>
        <v>3</v>
      </c>
      <c r="B12" s="157" t="s">
        <v>4</v>
      </c>
      <c r="C12" s="156">
        <v>54</v>
      </c>
      <c r="D12" s="177"/>
      <c r="E12" s="54" t="s">
        <v>129</v>
      </c>
      <c r="F12" s="19">
        <v>0</v>
      </c>
    </row>
    <row r="13" spans="1:10" x14ac:dyDescent="0.2">
      <c r="A13" s="33">
        <f>SUM(A12+1)</f>
        <v>4</v>
      </c>
      <c r="B13" s="157" t="s">
        <v>5</v>
      </c>
      <c r="C13" s="156">
        <v>34</v>
      </c>
      <c r="D13" s="177"/>
      <c r="E13" s="54" t="s">
        <v>129</v>
      </c>
      <c r="F13" s="19">
        <v>0</v>
      </c>
    </row>
    <row r="14" spans="1:10" x14ac:dyDescent="0.2">
      <c r="A14" s="33">
        <f>SUM(A13+1)</f>
        <v>5</v>
      </c>
      <c r="B14" s="56" t="s">
        <v>265</v>
      </c>
      <c r="C14" s="76" t="s">
        <v>266</v>
      </c>
      <c r="D14" s="75"/>
      <c r="E14" s="54" t="s">
        <v>264</v>
      </c>
      <c r="F14" s="19">
        <v>0</v>
      </c>
    </row>
    <row r="15" spans="1:10" x14ac:dyDescent="0.2">
      <c r="A15" s="33">
        <f>SUM(A14+1)</f>
        <v>6</v>
      </c>
      <c r="B15" s="56" t="s">
        <v>267</v>
      </c>
      <c r="C15" s="76" t="s">
        <v>266</v>
      </c>
      <c r="D15" s="75"/>
      <c r="E15" s="54" t="s">
        <v>264</v>
      </c>
      <c r="F15" s="19">
        <v>0</v>
      </c>
    </row>
    <row r="16" spans="1:10" x14ac:dyDescent="0.2">
      <c r="A16" s="33"/>
      <c r="B16" s="56"/>
      <c r="C16" s="76"/>
      <c r="D16" s="434"/>
      <c r="E16" s="54"/>
      <c r="F16" s="435"/>
    </row>
    <row r="17" spans="1:6" x14ac:dyDescent="0.2">
      <c r="A17" s="55"/>
      <c r="B17" s="39" t="s">
        <v>113</v>
      </c>
      <c r="C17" s="156">
        <f>SUM(C10:C16)</f>
        <v>106</v>
      </c>
      <c r="D17" s="178"/>
      <c r="E17" s="158"/>
      <c r="F17" s="445">
        <f>F10+F11+F12+F13+F14+F15+F16</f>
        <v>0</v>
      </c>
    </row>
    <row r="18" spans="1:6" x14ac:dyDescent="0.2">
      <c r="B18" s="446"/>
      <c r="C18" s="179"/>
      <c r="D18" s="179"/>
      <c r="E18" s="442"/>
      <c r="F18" s="181"/>
    </row>
    <row r="19" spans="1:6" ht="15" x14ac:dyDescent="0.25">
      <c r="A19" s="26" t="s">
        <v>258</v>
      </c>
      <c r="B19" s="132"/>
      <c r="C19" s="136"/>
      <c r="D19" s="136"/>
      <c r="E19" s="137"/>
      <c r="F19" s="138"/>
    </row>
    <row r="20" spans="1:6" x14ac:dyDescent="0.2">
      <c r="A20" s="139"/>
      <c r="B20" s="140"/>
      <c r="C20" s="160"/>
      <c r="D20" s="142"/>
      <c r="E20" s="143"/>
      <c r="F20" s="144" t="s">
        <v>213</v>
      </c>
    </row>
    <row r="21" spans="1:6" ht="15.75" x14ac:dyDescent="0.25">
      <c r="A21" s="145" t="s">
        <v>215</v>
      </c>
      <c r="B21" s="146" t="s">
        <v>6</v>
      </c>
      <c r="C21" s="161" t="s">
        <v>122</v>
      </c>
      <c r="D21" s="148" t="s">
        <v>110</v>
      </c>
      <c r="E21" s="149" t="s">
        <v>116</v>
      </c>
      <c r="F21" s="150" t="s">
        <v>156</v>
      </c>
    </row>
    <row r="22" spans="1:6" x14ac:dyDescent="0.2">
      <c r="A22" s="151" t="s">
        <v>216</v>
      </c>
      <c r="B22" s="152"/>
      <c r="C22" s="162" t="s">
        <v>28</v>
      </c>
      <c r="D22" s="154" t="s">
        <v>123</v>
      </c>
      <c r="E22" s="152"/>
      <c r="F22" s="153" t="s">
        <v>124</v>
      </c>
    </row>
    <row r="23" spans="1:6" x14ac:dyDescent="0.2">
      <c r="A23" s="33">
        <f>SUM(A16+1)</f>
        <v>1</v>
      </c>
      <c r="B23" s="157" t="s">
        <v>7</v>
      </c>
      <c r="C23" s="156">
        <v>19.3</v>
      </c>
      <c r="D23" s="19"/>
      <c r="E23" s="54" t="s">
        <v>119</v>
      </c>
      <c r="F23" s="19">
        <v>0</v>
      </c>
    </row>
    <row r="24" spans="1:6" x14ac:dyDescent="0.2">
      <c r="A24" s="33">
        <f t="shared" ref="A24:A46" si="0">SUM(A23+1)</f>
        <v>2</v>
      </c>
      <c r="B24" s="157" t="s">
        <v>8</v>
      </c>
      <c r="C24" s="156">
        <v>20</v>
      </c>
      <c r="D24" s="19"/>
      <c r="E24" s="54" t="s">
        <v>129</v>
      </c>
      <c r="F24" s="19">
        <v>0</v>
      </c>
    </row>
    <row r="25" spans="1:6" x14ac:dyDescent="0.2">
      <c r="A25" s="33">
        <f t="shared" si="0"/>
        <v>3</v>
      </c>
      <c r="B25" s="157" t="s">
        <v>9</v>
      </c>
      <c r="C25" s="156">
        <v>25.8</v>
      </c>
      <c r="D25" s="19"/>
      <c r="E25" s="54" t="s">
        <v>119</v>
      </c>
      <c r="F25" s="19">
        <v>0</v>
      </c>
    </row>
    <row r="26" spans="1:6" x14ac:dyDescent="0.2">
      <c r="A26" s="33">
        <f t="shared" si="0"/>
        <v>4</v>
      </c>
      <c r="B26" s="157" t="s">
        <v>10</v>
      </c>
      <c r="C26" s="156">
        <v>34.85</v>
      </c>
      <c r="D26" s="19"/>
      <c r="E26" s="54" t="s">
        <v>120</v>
      </c>
      <c r="F26" s="19">
        <v>0</v>
      </c>
    </row>
    <row r="27" spans="1:6" x14ac:dyDescent="0.2">
      <c r="A27" s="33">
        <f t="shared" si="0"/>
        <v>5</v>
      </c>
      <c r="B27" s="157" t="s">
        <v>11</v>
      </c>
      <c r="C27" s="156">
        <v>4.5</v>
      </c>
      <c r="D27" s="19"/>
      <c r="E27" s="54" t="s">
        <v>130</v>
      </c>
      <c r="F27" s="19">
        <v>0</v>
      </c>
    </row>
    <row r="28" spans="1:6" x14ac:dyDescent="0.2">
      <c r="A28" s="33">
        <f t="shared" si="0"/>
        <v>6</v>
      </c>
      <c r="B28" s="157" t="s">
        <v>12</v>
      </c>
      <c r="C28" s="156">
        <v>8.5500000000000007</v>
      </c>
      <c r="D28" s="19"/>
      <c r="E28" s="54" t="s">
        <v>130</v>
      </c>
      <c r="F28" s="19">
        <v>0</v>
      </c>
    </row>
    <row r="29" spans="1:6" x14ac:dyDescent="0.2">
      <c r="A29" s="33">
        <f t="shared" si="0"/>
        <v>7</v>
      </c>
      <c r="B29" s="157" t="s">
        <v>13</v>
      </c>
      <c r="C29" s="156">
        <v>1.5</v>
      </c>
      <c r="D29" s="19"/>
      <c r="E29" s="54" t="s">
        <v>130</v>
      </c>
      <c r="F29" s="19">
        <v>0</v>
      </c>
    </row>
    <row r="30" spans="1:6" x14ac:dyDescent="0.2">
      <c r="A30" s="33">
        <f t="shared" si="0"/>
        <v>8</v>
      </c>
      <c r="B30" s="157" t="s">
        <v>14</v>
      </c>
      <c r="C30" s="156">
        <v>2.9</v>
      </c>
      <c r="D30" s="19"/>
      <c r="E30" s="54" t="s">
        <v>130</v>
      </c>
      <c r="F30" s="19">
        <v>0</v>
      </c>
    </row>
    <row r="31" spans="1:6" x14ac:dyDescent="0.2">
      <c r="A31" s="33">
        <f t="shared" si="0"/>
        <v>9</v>
      </c>
      <c r="B31" s="157" t="s">
        <v>15</v>
      </c>
      <c r="C31" s="156">
        <v>2.9</v>
      </c>
      <c r="D31" s="19"/>
      <c r="E31" s="54" t="s">
        <v>130</v>
      </c>
      <c r="F31" s="19">
        <v>0</v>
      </c>
    </row>
    <row r="32" spans="1:6" x14ac:dyDescent="0.2">
      <c r="A32" s="33">
        <f t="shared" si="0"/>
        <v>10</v>
      </c>
      <c r="B32" s="157" t="s">
        <v>16</v>
      </c>
      <c r="C32" s="156">
        <v>1.5</v>
      </c>
      <c r="D32" s="19"/>
      <c r="E32" s="54" t="s">
        <v>130</v>
      </c>
      <c r="F32" s="19">
        <v>0</v>
      </c>
    </row>
    <row r="33" spans="1:7" x14ac:dyDescent="0.2">
      <c r="A33" s="33">
        <f t="shared" si="0"/>
        <v>11</v>
      </c>
      <c r="B33" s="157" t="s">
        <v>17</v>
      </c>
      <c r="C33" s="156">
        <v>1.5</v>
      </c>
      <c r="D33" s="19"/>
      <c r="E33" s="54" t="s">
        <v>130</v>
      </c>
      <c r="F33" s="19">
        <v>0</v>
      </c>
    </row>
    <row r="34" spans="1:7" x14ac:dyDescent="0.2">
      <c r="A34" s="33">
        <f t="shared" si="0"/>
        <v>12</v>
      </c>
      <c r="B34" s="157" t="s">
        <v>18</v>
      </c>
      <c r="C34" s="156">
        <v>3.9</v>
      </c>
      <c r="D34" s="19"/>
      <c r="E34" s="54" t="s">
        <v>129</v>
      </c>
      <c r="F34" s="19">
        <v>0</v>
      </c>
    </row>
    <row r="35" spans="1:7" x14ac:dyDescent="0.2">
      <c r="A35" s="33">
        <f t="shared" si="0"/>
        <v>13</v>
      </c>
      <c r="B35" s="157" t="s">
        <v>19</v>
      </c>
      <c r="C35" s="156">
        <v>3.2</v>
      </c>
      <c r="D35" s="19"/>
      <c r="E35" s="54" t="s">
        <v>119</v>
      </c>
      <c r="F35" s="19">
        <v>0</v>
      </c>
    </row>
    <row r="36" spans="1:7" x14ac:dyDescent="0.2">
      <c r="A36" s="33">
        <f t="shared" si="0"/>
        <v>14</v>
      </c>
      <c r="B36" s="157" t="s">
        <v>20</v>
      </c>
      <c r="C36" s="156">
        <v>68.8</v>
      </c>
      <c r="D36" s="19"/>
      <c r="E36" s="54" t="s">
        <v>129</v>
      </c>
      <c r="F36" s="19">
        <v>0</v>
      </c>
    </row>
    <row r="37" spans="1:7" x14ac:dyDescent="0.2">
      <c r="A37" s="33">
        <f t="shared" si="0"/>
        <v>15</v>
      </c>
      <c r="B37" s="157" t="s">
        <v>8</v>
      </c>
      <c r="C37" s="156">
        <v>6.6</v>
      </c>
      <c r="D37" s="19"/>
      <c r="E37" s="54" t="s">
        <v>129</v>
      </c>
      <c r="F37" s="19">
        <v>0</v>
      </c>
    </row>
    <row r="38" spans="1:7" x14ac:dyDescent="0.2">
      <c r="A38" s="33">
        <f t="shared" si="0"/>
        <v>16</v>
      </c>
      <c r="B38" s="157" t="s">
        <v>21</v>
      </c>
      <c r="C38" s="156">
        <v>19.100000000000001</v>
      </c>
      <c r="D38" s="19"/>
      <c r="E38" s="54" t="s">
        <v>129</v>
      </c>
      <c r="F38" s="19">
        <v>0</v>
      </c>
    </row>
    <row r="39" spans="1:7" x14ac:dyDescent="0.2">
      <c r="A39" s="33">
        <f t="shared" si="0"/>
        <v>17</v>
      </c>
      <c r="B39" s="157" t="s">
        <v>22</v>
      </c>
      <c r="C39" s="156">
        <v>27.3</v>
      </c>
      <c r="D39" s="19"/>
      <c r="E39" s="54" t="s">
        <v>129</v>
      </c>
      <c r="F39" s="19">
        <v>0</v>
      </c>
    </row>
    <row r="40" spans="1:7" x14ac:dyDescent="0.2">
      <c r="A40" s="33">
        <f t="shared" si="0"/>
        <v>18</v>
      </c>
      <c r="B40" s="157" t="s">
        <v>23</v>
      </c>
      <c r="C40" s="156">
        <v>2.9</v>
      </c>
      <c r="D40" s="19"/>
      <c r="E40" s="54" t="s">
        <v>129</v>
      </c>
      <c r="F40" s="19">
        <v>0</v>
      </c>
    </row>
    <row r="41" spans="1:7" x14ac:dyDescent="0.2">
      <c r="A41" s="33">
        <f t="shared" si="0"/>
        <v>19</v>
      </c>
      <c r="B41" s="157" t="s">
        <v>24</v>
      </c>
      <c r="C41" s="156">
        <v>2.5</v>
      </c>
      <c r="D41" s="19"/>
      <c r="E41" s="54" t="s">
        <v>129</v>
      </c>
      <c r="F41" s="19">
        <v>0</v>
      </c>
    </row>
    <row r="42" spans="1:7" x14ac:dyDescent="0.2">
      <c r="A42" s="33">
        <f t="shared" si="0"/>
        <v>20</v>
      </c>
      <c r="B42" s="157" t="s">
        <v>25</v>
      </c>
      <c r="C42" s="156">
        <v>8.8000000000000007</v>
      </c>
      <c r="D42" s="19"/>
      <c r="E42" s="54" t="s">
        <v>129</v>
      </c>
      <c r="F42" s="19">
        <v>0</v>
      </c>
    </row>
    <row r="43" spans="1:7" x14ac:dyDescent="0.2">
      <c r="A43" s="33">
        <f t="shared" si="0"/>
        <v>21</v>
      </c>
      <c r="B43" s="157" t="s">
        <v>26</v>
      </c>
      <c r="C43" s="156">
        <v>4.9000000000000004</v>
      </c>
      <c r="D43" s="19"/>
      <c r="E43" s="54" t="s">
        <v>129</v>
      </c>
      <c r="F43" s="19">
        <v>0</v>
      </c>
    </row>
    <row r="44" spans="1:7" x14ac:dyDescent="0.2">
      <c r="A44" s="33">
        <f t="shared" si="0"/>
        <v>22</v>
      </c>
      <c r="B44" s="157" t="s">
        <v>27</v>
      </c>
      <c r="C44" s="156">
        <v>3.7</v>
      </c>
      <c r="D44" s="19"/>
      <c r="E44" s="54" t="s">
        <v>129</v>
      </c>
      <c r="F44" s="19">
        <v>0</v>
      </c>
    </row>
    <row r="45" spans="1:7" x14ac:dyDescent="0.2">
      <c r="A45" s="33">
        <f t="shared" si="0"/>
        <v>23</v>
      </c>
      <c r="B45" s="56" t="s">
        <v>265</v>
      </c>
      <c r="C45" s="76" t="s">
        <v>266</v>
      </c>
      <c r="D45" s="75"/>
      <c r="E45" s="54" t="s">
        <v>264</v>
      </c>
      <c r="F45" s="19">
        <v>0</v>
      </c>
    </row>
    <row r="46" spans="1:7" x14ac:dyDescent="0.2">
      <c r="A46" s="33">
        <f t="shared" si="0"/>
        <v>24</v>
      </c>
      <c r="B46" s="56" t="s">
        <v>267</v>
      </c>
      <c r="C46" s="76" t="s">
        <v>266</v>
      </c>
      <c r="D46" s="75"/>
      <c r="E46" s="54" t="s">
        <v>264</v>
      </c>
      <c r="F46" s="19">
        <v>0</v>
      </c>
    </row>
    <row r="47" spans="1:7" x14ac:dyDescent="0.2">
      <c r="A47" s="33"/>
      <c r="B47" s="56"/>
      <c r="C47" s="76"/>
      <c r="D47" s="434"/>
      <c r="E47" s="54"/>
      <c r="F47" s="435"/>
    </row>
    <row r="48" spans="1:7" x14ac:dyDescent="0.2">
      <c r="A48" s="55"/>
      <c r="B48" s="39" t="s">
        <v>113</v>
      </c>
      <c r="C48" s="156">
        <f>SUM(C23:C47)</f>
        <v>275</v>
      </c>
      <c r="D48" s="56"/>
      <c r="E48" s="56"/>
      <c r="F48" s="159">
        <f>SUM(F23:F47)</f>
        <v>0</v>
      </c>
      <c r="G48" s="447" t="s">
        <v>127</v>
      </c>
    </row>
    <row r="49" spans="1:7" x14ac:dyDescent="0.2">
      <c r="A49" s="132"/>
      <c r="B49" s="7"/>
      <c r="C49" s="136"/>
      <c r="D49" s="132"/>
      <c r="E49" s="132"/>
      <c r="F49" s="138"/>
      <c r="G49" s="447"/>
    </row>
    <row r="50" spans="1:7" ht="15" x14ac:dyDescent="0.25">
      <c r="A50" s="132"/>
      <c r="B50" s="26" t="s">
        <v>125</v>
      </c>
      <c r="C50" s="26"/>
      <c r="D50" s="26"/>
      <c r="E50" s="163"/>
      <c r="F50" s="27">
        <f>SUM(F17+F48)</f>
        <v>0</v>
      </c>
      <c r="G50" s="443" t="s">
        <v>127</v>
      </c>
    </row>
    <row r="51" spans="1:7" ht="15" x14ac:dyDescent="0.25">
      <c r="A51" s="132"/>
      <c r="B51" s="26" t="s">
        <v>126</v>
      </c>
      <c r="C51" s="26"/>
      <c r="D51" s="26"/>
      <c r="E51" s="163"/>
      <c r="F51" s="27">
        <f>PRODUCT(F50*12)</f>
        <v>0</v>
      </c>
      <c r="G51" s="443" t="s">
        <v>127</v>
      </c>
    </row>
    <row r="52" spans="1:7" ht="15.75" x14ac:dyDescent="0.25">
      <c r="A52" s="131" t="s">
        <v>214</v>
      </c>
      <c r="B52" s="132"/>
      <c r="C52" s="132"/>
      <c r="D52" s="132"/>
      <c r="E52" s="132"/>
      <c r="F52" s="132"/>
    </row>
    <row r="53" spans="1:7" ht="20.25" x14ac:dyDescent="0.3">
      <c r="A53" s="132"/>
      <c r="B53" s="132"/>
      <c r="C53" s="133" t="s">
        <v>121</v>
      </c>
      <c r="D53" s="132"/>
      <c r="E53" s="132"/>
      <c r="F53" s="132"/>
    </row>
    <row r="54" spans="1:7" x14ac:dyDescent="0.2">
      <c r="A54" s="132"/>
      <c r="B54" s="132"/>
      <c r="C54" s="136"/>
      <c r="D54" s="132"/>
      <c r="E54" s="132"/>
      <c r="F54" s="132"/>
    </row>
    <row r="55" spans="1:7" ht="14.25" x14ac:dyDescent="0.2">
      <c r="A55" s="2" t="s">
        <v>168</v>
      </c>
      <c r="B55" s="134"/>
      <c r="C55" s="135"/>
      <c r="D55" s="132"/>
      <c r="E55" s="132"/>
      <c r="F55" s="132"/>
    </row>
    <row r="56" spans="1:7" ht="14.25" x14ac:dyDescent="0.2">
      <c r="A56" s="81"/>
      <c r="C56" s="179"/>
    </row>
    <row r="57" spans="1:7" ht="14.25" x14ac:dyDescent="0.2">
      <c r="A57" s="81"/>
      <c r="C57" s="179"/>
    </row>
    <row r="58" spans="1:7" ht="15" x14ac:dyDescent="0.25">
      <c r="A58" s="26" t="s">
        <v>259</v>
      </c>
      <c r="B58" s="132"/>
      <c r="C58" s="136"/>
      <c r="D58" s="132"/>
      <c r="E58" s="132"/>
      <c r="F58" s="132"/>
    </row>
    <row r="59" spans="1:7" x14ac:dyDescent="0.2">
      <c r="A59" s="140"/>
      <c r="B59" s="164"/>
      <c r="C59" s="160"/>
      <c r="D59" s="142"/>
      <c r="E59" s="143"/>
      <c r="F59" s="143" t="s">
        <v>213</v>
      </c>
    </row>
    <row r="60" spans="1:7" ht="15.75" x14ac:dyDescent="0.25">
      <c r="A60" s="161" t="s">
        <v>215</v>
      </c>
      <c r="B60" s="165" t="s">
        <v>219</v>
      </c>
      <c r="C60" s="161" t="s">
        <v>122</v>
      </c>
      <c r="D60" s="148" t="s">
        <v>110</v>
      </c>
      <c r="E60" s="149" t="s">
        <v>116</v>
      </c>
      <c r="F60" s="149" t="s">
        <v>156</v>
      </c>
    </row>
    <row r="61" spans="1:7" x14ac:dyDescent="0.2">
      <c r="A61" s="162" t="s">
        <v>216</v>
      </c>
      <c r="B61" s="166"/>
      <c r="C61" s="162" t="s">
        <v>28</v>
      </c>
      <c r="D61" s="154" t="s">
        <v>123</v>
      </c>
      <c r="E61" s="152"/>
      <c r="F61" s="162" t="s">
        <v>124</v>
      </c>
    </row>
    <row r="62" spans="1:7" x14ac:dyDescent="0.2">
      <c r="A62" s="167" t="s">
        <v>140</v>
      </c>
      <c r="B62" s="168" t="s">
        <v>104</v>
      </c>
      <c r="C62" s="169">
        <v>19.3</v>
      </c>
      <c r="D62" s="183"/>
      <c r="E62" s="170"/>
      <c r="F62" s="448"/>
    </row>
    <row r="63" spans="1:7" x14ac:dyDescent="0.2">
      <c r="A63" s="57">
        <f>SUM(A47+1)</f>
        <v>1</v>
      </c>
      <c r="B63" s="58" t="s">
        <v>105</v>
      </c>
      <c r="C63" s="155">
        <v>160</v>
      </c>
      <c r="D63" s="20"/>
      <c r="E63" s="53" t="s">
        <v>119</v>
      </c>
      <c r="F63" s="21">
        <v>0</v>
      </c>
    </row>
    <row r="64" spans="1:7" x14ac:dyDescent="0.2">
      <c r="A64" s="167" t="s">
        <v>140</v>
      </c>
      <c r="B64" s="168" t="s">
        <v>106</v>
      </c>
      <c r="C64" s="169">
        <v>19.3</v>
      </c>
      <c r="D64" s="183"/>
      <c r="E64" s="59"/>
      <c r="F64" s="448"/>
    </row>
    <row r="65" spans="1:7" x14ac:dyDescent="0.2">
      <c r="A65" s="57">
        <f>SUM(A63+1)</f>
        <v>2</v>
      </c>
      <c r="B65" s="58" t="s">
        <v>105</v>
      </c>
      <c r="C65" s="155">
        <v>160</v>
      </c>
      <c r="D65" s="20"/>
      <c r="E65" s="53" t="s">
        <v>119</v>
      </c>
      <c r="F65" s="21">
        <v>0</v>
      </c>
    </row>
    <row r="66" spans="1:7" x14ac:dyDescent="0.2">
      <c r="A66" s="167" t="s">
        <v>140</v>
      </c>
      <c r="B66" s="168" t="s">
        <v>107</v>
      </c>
      <c r="C66" s="169">
        <v>19.3</v>
      </c>
      <c r="D66" s="183"/>
      <c r="E66" s="59"/>
      <c r="F66" s="170"/>
    </row>
    <row r="67" spans="1:7" x14ac:dyDescent="0.2">
      <c r="A67" s="57">
        <f>SUM(A65+1)</f>
        <v>3</v>
      </c>
      <c r="B67" s="58" t="s">
        <v>105</v>
      </c>
      <c r="C67" s="155">
        <v>160</v>
      </c>
      <c r="D67" s="20"/>
      <c r="E67" s="53" t="s">
        <v>128</v>
      </c>
      <c r="F67" s="53" t="s">
        <v>128</v>
      </c>
    </row>
    <row r="68" spans="1:7" x14ac:dyDescent="0.2">
      <c r="A68" s="167" t="s">
        <v>140</v>
      </c>
      <c r="B68" s="168" t="s">
        <v>108</v>
      </c>
      <c r="C68" s="169">
        <v>19.3</v>
      </c>
      <c r="D68" s="183"/>
      <c r="E68" s="59"/>
      <c r="F68" s="448"/>
    </row>
    <row r="69" spans="1:7" x14ac:dyDescent="0.2">
      <c r="A69" s="57">
        <f>SUM(A67+1)</f>
        <v>4</v>
      </c>
      <c r="B69" s="58" t="s">
        <v>105</v>
      </c>
      <c r="C69" s="155">
        <v>160</v>
      </c>
      <c r="D69" s="20"/>
      <c r="E69" s="53" t="s">
        <v>119</v>
      </c>
      <c r="F69" s="21">
        <v>0</v>
      </c>
    </row>
    <row r="70" spans="1:7" x14ac:dyDescent="0.2">
      <c r="A70" s="62"/>
      <c r="B70" s="56" t="s">
        <v>265</v>
      </c>
      <c r="C70" s="76"/>
      <c r="D70" s="75"/>
      <c r="E70" s="54" t="s">
        <v>380</v>
      </c>
      <c r="F70" s="19">
        <v>0</v>
      </c>
    </row>
    <row r="71" spans="1:7" x14ac:dyDescent="0.2">
      <c r="A71" s="171"/>
      <c r="B71" s="56" t="s">
        <v>267</v>
      </c>
      <c r="C71" s="76" t="s">
        <v>266</v>
      </c>
      <c r="D71" s="75"/>
      <c r="E71" s="54" t="s">
        <v>380</v>
      </c>
      <c r="F71" s="19">
        <v>0</v>
      </c>
    </row>
    <row r="72" spans="1:7" x14ac:dyDescent="0.2">
      <c r="A72" s="171"/>
      <c r="B72" s="56"/>
      <c r="C72" s="76"/>
      <c r="D72" s="434"/>
      <c r="E72" s="54"/>
      <c r="F72" s="435"/>
    </row>
    <row r="73" spans="1:7" x14ac:dyDescent="0.2">
      <c r="A73" s="55"/>
      <c r="B73" s="39" t="s">
        <v>113</v>
      </c>
      <c r="C73" s="156">
        <f>SUM(C63+C65+C67+C69)</f>
        <v>640</v>
      </c>
      <c r="D73" s="180"/>
      <c r="E73" s="56"/>
      <c r="F73" s="445">
        <f>SUM(F63+F65+F69+F70+F71+F72)</f>
        <v>0</v>
      </c>
      <c r="G73" s="447" t="s">
        <v>127</v>
      </c>
    </row>
    <row r="74" spans="1:7" ht="14.25" x14ac:dyDescent="0.2">
      <c r="A74" s="449"/>
      <c r="B74" s="450"/>
      <c r="C74" s="450"/>
      <c r="D74" s="450"/>
    </row>
    <row r="75" spans="1:7" x14ac:dyDescent="0.2">
      <c r="A75" s="451"/>
      <c r="B75" s="450"/>
      <c r="C75" s="450"/>
      <c r="D75" s="450"/>
    </row>
    <row r="76" spans="1:7" ht="14.25" x14ac:dyDescent="0.2">
      <c r="A76" s="452"/>
    </row>
    <row r="77" spans="1:7" ht="15" x14ac:dyDescent="0.25">
      <c r="A77" s="132"/>
      <c r="B77" s="26" t="s">
        <v>125</v>
      </c>
      <c r="C77" s="26"/>
      <c r="D77" s="26"/>
      <c r="E77" s="163"/>
      <c r="F77" s="27">
        <f>SUM(F73)</f>
        <v>0</v>
      </c>
      <c r="G77" s="26" t="s">
        <v>127</v>
      </c>
    </row>
    <row r="78" spans="1:7" ht="15" x14ac:dyDescent="0.25">
      <c r="A78" s="132"/>
      <c r="B78" s="26" t="s">
        <v>126</v>
      </c>
      <c r="C78" s="26"/>
      <c r="D78" s="26"/>
      <c r="E78" s="163"/>
      <c r="F78" s="27">
        <f>PRODUCT(F77*12)</f>
        <v>0</v>
      </c>
      <c r="G78" s="26" t="s">
        <v>127</v>
      </c>
    </row>
    <row r="79" spans="1:7" x14ac:dyDescent="0.2">
      <c r="A79" s="132"/>
      <c r="B79" s="132"/>
      <c r="C79" s="132"/>
      <c r="D79" s="132"/>
      <c r="E79" s="132"/>
      <c r="F79" s="132"/>
      <c r="G79" s="132"/>
    </row>
    <row r="80" spans="1:7" ht="14.25" x14ac:dyDescent="0.2">
      <c r="A80" s="132"/>
      <c r="B80" s="8"/>
      <c r="C80" s="132"/>
      <c r="D80" s="132"/>
      <c r="E80" s="132"/>
      <c r="F80" s="132"/>
      <c r="G80" s="132"/>
    </row>
    <row r="81" spans="1:7" ht="14.25" x14ac:dyDescent="0.2">
      <c r="A81" s="132"/>
      <c r="B81" s="8"/>
      <c r="C81" s="132"/>
      <c r="D81" s="132"/>
      <c r="E81" s="132"/>
      <c r="F81" s="132"/>
      <c r="G81" s="132"/>
    </row>
    <row r="82" spans="1:7" ht="15" x14ac:dyDescent="0.25">
      <c r="A82" s="132"/>
      <c r="B82" s="8" t="s">
        <v>252</v>
      </c>
      <c r="C82" s="8"/>
      <c r="D82" s="26"/>
      <c r="E82" s="163"/>
      <c r="F82" s="173">
        <f>SUM(F50+F77)</f>
        <v>0</v>
      </c>
      <c r="G82" s="174" t="s">
        <v>127</v>
      </c>
    </row>
    <row r="83" spans="1:7" ht="15" x14ac:dyDescent="0.25">
      <c r="A83" s="132"/>
      <c r="B83" s="174" t="s">
        <v>262</v>
      </c>
      <c r="C83" s="174"/>
      <c r="D83" s="26"/>
      <c r="E83" s="163"/>
      <c r="F83" s="173">
        <f>PRODUCT(F82*12)</f>
        <v>0</v>
      </c>
      <c r="G83" s="174" t="s">
        <v>127</v>
      </c>
    </row>
    <row r="84" spans="1:7" ht="14.25" x14ac:dyDescent="0.2">
      <c r="A84" s="132"/>
      <c r="B84" s="8"/>
      <c r="C84" s="132"/>
      <c r="D84" s="132"/>
      <c r="E84" s="132"/>
      <c r="F84" s="132"/>
      <c r="G84" s="132"/>
    </row>
    <row r="85" spans="1:7" ht="14.25" x14ac:dyDescent="0.2">
      <c r="A85" s="132"/>
      <c r="B85" s="8"/>
      <c r="C85" s="132"/>
      <c r="D85" s="132"/>
      <c r="E85" s="132"/>
      <c r="F85" s="132"/>
      <c r="G85" s="132"/>
    </row>
    <row r="86" spans="1:7" ht="14.25" x14ac:dyDescent="0.2">
      <c r="A86" s="132"/>
      <c r="B86" s="8"/>
      <c r="C86" s="132"/>
      <c r="D86" s="132"/>
      <c r="E86" s="132"/>
      <c r="F86" s="132"/>
      <c r="G86" s="132"/>
    </row>
    <row r="87" spans="1:7" ht="14.25" x14ac:dyDescent="0.2">
      <c r="A87" s="132"/>
      <c r="B87" s="175" t="s">
        <v>220</v>
      </c>
      <c r="C87" s="132"/>
      <c r="D87" s="132"/>
      <c r="E87" s="132"/>
      <c r="F87" s="132"/>
      <c r="G87" s="132"/>
    </row>
    <row r="88" spans="1:7" ht="14.25" x14ac:dyDescent="0.2">
      <c r="A88" s="132"/>
      <c r="B88" s="175" t="s">
        <v>221</v>
      </c>
      <c r="C88" s="132"/>
      <c r="D88" s="132"/>
      <c r="E88" s="132"/>
      <c r="F88" s="132"/>
      <c r="G88" s="132"/>
    </row>
    <row r="89" spans="1:7" ht="14.25" x14ac:dyDescent="0.2">
      <c r="A89" s="132"/>
      <c r="B89" s="175" t="s">
        <v>222</v>
      </c>
      <c r="C89" s="132"/>
      <c r="D89" s="132"/>
      <c r="E89" s="132"/>
      <c r="F89" s="132"/>
      <c r="G89" s="132"/>
    </row>
    <row r="90" spans="1:7" ht="14.25" x14ac:dyDescent="0.2">
      <c r="A90" s="132"/>
      <c r="B90" s="175"/>
      <c r="C90" s="132"/>
      <c r="D90" s="132"/>
      <c r="E90" s="132"/>
      <c r="F90" s="132"/>
      <c r="G90" s="132"/>
    </row>
    <row r="91" spans="1:7" x14ac:dyDescent="0.2">
      <c r="A91" s="132"/>
      <c r="B91" s="132"/>
      <c r="C91" s="132"/>
      <c r="D91" s="132"/>
      <c r="E91" s="132"/>
      <c r="F91" s="132"/>
      <c r="G91" s="132"/>
    </row>
    <row r="92" spans="1:7" x14ac:dyDescent="0.2">
      <c r="A92" s="132"/>
      <c r="B92" s="132"/>
      <c r="C92" s="132"/>
      <c r="D92" s="132"/>
      <c r="E92" s="132"/>
      <c r="F92" s="132"/>
      <c r="G92" s="132"/>
    </row>
    <row r="93" spans="1:7" x14ac:dyDescent="0.2">
      <c r="A93" s="176" t="s">
        <v>117</v>
      </c>
      <c r="B93" s="132"/>
      <c r="C93" s="132"/>
      <c r="D93" s="132"/>
      <c r="E93" s="132"/>
      <c r="F93" s="132"/>
      <c r="G93" s="132"/>
    </row>
    <row r="94" spans="1:7" x14ac:dyDescent="0.2">
      <c r="A94" s="60" t="s">
        <v>118</v>
      </c>
      <c r="B94" s="22" t="s">
        <v>129</v>
      </c>
      <c r="C94" s="6" t="s">
        <v>134</v>
      </c>
      <c r="D94" s="132"/>
      <c r="E94" s="132"/>
      <c r="F94" s="132"/>
      <c r="G94" s="132"/>
    </row>
    <row r="95" spans="1:7" x14ac:dyDescent="0.2">
      <c r="A95" s="132"/>
      <c r="B95" s="22" t="s">
        <v>130</v>
      </c>
      <c r="C95" s="6" t="s">
        <v>132</v>
      </c>
      <c r="D95" s="132"/>
      <c r="E95" s="132"/>
      <c r="F95" s="132"/>
      <c r="G95" s="132"/>
    </row>
    <row r="96" spans="1:7" x14ac:dyDescent="0.2">
      <c r="A96" s="132"/>
      <c r="B96" s="22" t="s">
        <v>380</v>
      </c>
      <c r="C96" s="6" t="s">
        <v>381</v>
      </c>
      <c r="D96" s="132"/>
      <c r="E96" s="132"/>
      <c r="F96" s="132"/>
      <c r="G96" s="132"/>
    </row>
    <row r="97" spans="3:7" x14ac:dyDescent="0.2">
      <c r="C97" s="454"/>
    </row>
    <row r="101" spans="3:7" x14ac:dyDescent="0.2">
      <c r="G101" s="92"/>
    </row>
  </sheetData>
  <sheetProtection algorithmName="SHA-512" hashValue="R8FOfioUBhnfXvRq13EpPYhU4yw9tX+M6rRQlvNTzW4VJ1zqAATqAvdRvzJpdltc3sBEW/IF0/+/g9trxvT4fQ==" saltValue="kTLVV5MZMD0EfwlDrVrr0A==" spinCount="100000" sheet="1" objects="1" scenarios="1"/>
  <phoneticPr fontId="0" type="noConversion"/>
  <pageMargins left="0.74803149606299213" right="0.74803149606299213" top="0.78740157480314965" bottom="0.78740157480314965" header="0.51181102362204722" footer="0.51181102362204722"/>
  <pageSetup orientation="portrait" horizontalDpi="4294967294" r:id="rId1"/>
  <headerFooter alignWithMargins="0">
    <oddFooter>&amp;C&amp;"Arial,Kurzíva"&amp;9strana  &amp;P  ze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G11" sqref="G11"/>
    </sheetView>
  </sheetViews>
  <sheetFormatPr defaultRowHeight="12.75" x14ac:dyDescent="0.2"/>
  <cols>
    <col min="1" max="1" width="5.7109375" style="106" customWidth="1"/>
    <col min="2" max="4" width="9.140625" style="4"/>
    <col min="5" max="5" width="11" style="4" customWidth="1"/>
    <col min="6" max="6" width="15.7109375" style="4" customWidth="1"/>
    <col min="7" max="7" width="13.7109375" style="4" customWidth="1"/>
    <col min="8" max="9" width="15.7109375" style="4" customWidth="1"/>
    <col min="10" max="16384" width="9.140625" style="4"/>
  </cols>
  <sheetData>
    <row r="1" spans="1:12" ht="15.75" customHeight="1" x14ac:dyDescent="0.25">
      <c r="A1" s="456" t="s">
        <v>234</v>
      </c>
      <c r="B1" s="130"/>
      <c r="C1" s="130"/>
      <c r="D1" s="130"/>
      <c r="E1" s="130"/>
      <c r="F1" s="457"/>
      <c r="G1" s="458"/>
      <c r="H1" s="129"/>
      <c r="I1" s="129"/>
      <c r="J1" s="130"/>
      <c r="K1" s="130"/>
      <c r="L1" s="130"/>
    </row>
    <row r="2" spans="1:12" s="105" customFormat="1" ht="21" customHeight="1" x14ac:dyDescent="0.25">
      <c r="A2" s="459"/>
      <c r="B2" s="460" t="s">
        <v>154</v>
      </c>
      <c r="C2" s="461"/>
      <c r="D2" s="461"/>
      <c r="E2" s="461"/>
      <c r="F2" s="462"/>
      <c r="G2" s="463"/>
      <c r="H2" s="464"/>
      <c r="I2" s="464"/>
      <c r="J2" s="461"/>
      <c r="K2" s="461"/>
      <c r="L2" s="461"/>
    </row>
    <row r="3" spans="1:12" ht="15.75" customHeight="1" x14ac:dyDescent="0.4">
      <c r="A3" s="465"/>
      <c r="B3" s="466"/>
      <c r="C3" s="130"/>
      <c r="D3" s="130"/>
      <c r="E3" s="130"/>
      <c r="F3" s="457"/>
      <c r="G3" s="458"/>
      <c r="H3" s="129"/>
      <c r="I3" s="129"/>
      <c r="J3" s="130"/>
      <c r="K3" s="130"/>
      <c r="L3" s="130"/>
    </row>
    <row r="4" spans="1:12" ht="15.75" customHeight="1" x14ac:dyDescent="0.2">
      <c r="A4" s="465"/>
      <c r="B4" s="2" t="s">
        <v>168</v>
      </c>
      <c r="C4" s="467"/>
      <c r="D4" s="468"/>
      <c r="E4" s="468"/>
      <c r="F4" s="3"/>
      <c r="G4" s="130"/>
      <c r="H4" s="469"/>
      <c r="I4" s="469"/>
      <c r="J4" s="130"/>
      <c r="K4" s="130"/>
      <c r="L4" s="130"/>
    </row>
    <row r="5" spans="1:12" ht="15.75" customHeight="1" thickBot="1" x14ac:dyDescent="0.25">
      <c r="A5" s="465"/>
      <c r="B5" s="2"/>
      <c r="C5" s="467"/>
      <c r="D5" s="468"/>
      <c r="E5" s="468"/>
      <c r="F5" s="3"/>
      <c r="G5" s="130"/>
      <c r="H5" s="469"/>
      <c r="I5" s="469"/>
      <c r="J5" s="130"/>
      <c r="K5" s="130"/>
      <c r="L5" s="130"/>
    </row>
    <row r="6" spans="1:12" ht="15.75" x14ac:dyDescent="0.25">
      <c r="A6" s="470" t="s">
        <v>235</v>
      </c>
      <c r="B6" s="471" t="s">
        <v>286</v>
      </c>
      <c r="C6" s="472"/>
      <c r="D6" s="472"/>
      <c r="E6" s="472"/>
      <c r="F6" s="473" t="s">
        <v>151</v>
      </c>
      <c r="G6" s="472"/>
      <c r="H6" s="611" t="s">
        <v>279</v>
      </c>
      <c r="I6" s="474"/>
      <c r="J6" s="475"/>
      <c r="K6" s="476"/>
      <c r="L6" s="476"/>
    </row>
    <row r="7" spans="1:12" ht="15.75" thickBot="1" x14ac:dyDescent="0.25">
      <c r="A7" s="465"/>
      <c r="B7" s="477" t="s">
        <v>152</v>
      </c>
      <c r="C7" s="477"/>
      <c r="D7" s="477"/>
      <c r="E7" s="477"/>
      <c r="F7" s="478"/>
      <c r="G7" s="479" t="s">
        <v>278</v>
      </c>
      <c r="H7" s="612"/>
      <c r="I7" s="480" t="s">
        <v>285</v>
      </c>
      <c r="J7" s="481" t="s">
        <v>153</v>
      </c>
      <c r="K7" s="482"/>
      <c r="L7" s="482"/>
    </row>
    <row r="8" spans="1:12" ht="15.75" x14ac:dyDescent="0.25">
      <c r="B8" s="483" t="s">
        <v>287</v>
      </c>
      <c r="C8" s="484"/>
      <c r="D8" s="484"/>
      <c r="E8" s="484"/>
      <c r="F8" s="485"/>
      <c r="G8" s="12">
        <v>0</v>
      </c>
      <c r="H8" s="121">
        <v>40</v>
      </c>
      <c r="I8" s="122">
        <f>H8*G8</f>
        <v>0</v>
      </c>
      <c r="J8" s="500" t="s">
        <v>382</v>
      </c>
      <c r="K8" s="130"/>
      <c r="L8" s="130"/>
    </row>
    <row r="9" spans="1:12" s="83" customFormat="1" ht="15.75" x14ac:dyDescent="0.25">
      <c r="A9" s="107"/>
      <c r="B9" s="416" t="s">
        <v>277</v>
      </c>
      <c r="C9" s="392"/>
      <c r="D9" s="392"/>
      <c r="E9" s="392"/>
      <c r="F9" s="392"/>
      <c r="G9" s="13">
        <v>0</v>
      </c>
      <c r="H9" s="123">
        <v>1000</v>
      </c>
      <c r="I9" s="124">
        <f>H9*G9</f>
        <v>0</v>
      </c>
      <c r="J9" s="1"/>
      <c r="K9" s="1"/>
      <c r="L9" s="1"/>
    </row>
    <row r="10" spans="1:12" s="83" customFormat="1" ht="16.5" thickBot="1" x14ac:dyDescent="0.3">
      <c r="A10" s="107"/>
      <c r="B10" s="416" t="s">
        <v>280</v>
      </c>
      <c r="C10" s="392"/>
      <c r="D10" s="392"/>
      <c r="E10" s="392"/>
      <c r="F10" s="392"/>
      <c r="G10" s="14">
        <v>0</v>
      </c>
      <c r="H10" s="125">
        <v>70</v>
      </c>
      <c r="I10" s="126">
        <f>H10*G10</f>
        <v>0</v>
      </c>
      <c r="J10" s="1"/>
      <c r="K10" s="1"/>
      <c r="L10" s="1"/>
    </row>
    <row r="11" spans="1:12" ht="15.75" customHeight="1" thickBot="1" x14ac:dyDescent="0.35">
      <c r="B11" s="486"/>
      <c r="C11" s="130"/>
      <c r="D11" s="130"/>
      <c r="E11" s="130"/>
      <c r="F11" s="487" t="s">
        <v>113</v>
      </c>
      <c r="G11" s="108">
        <f>SUM(G8:G10)</f>
        <v>0</v>
      </c>
      <c r="H11" s="127" t="s">
        <v>276</v>
      </c>
      <c r="I11" s="128">
        <f>SUM(I8:I10)</f>
        <v>0</v>
      </c>
      <c r="J11" s="130"/>
      <c r="K11" s="130"/>
      <c r="L11" s="130"/>
    </row>
    <row r="12" spans="1:12" ht="15.75" customHeight="1" x14ac:dyDescent="0.3">
      <c r="B12" s="79"/>
      <c r="F12" s="102"/>
      <c r="G12" s="103"/>
      <c r="H12" s="104"/>
      <c r="I12" s="104"/>
    </row>
    <row r="13" spans="1:12" ht="15.75" customHeight="1" x14ac:dyDescent="0.25">
      <c r="B13" s="109"/>
      <c r="C13" s="110"/>
      <c r="D13" s="110"/>
      <c r="E13" s="110"/>
      <c r="F13" s="102"/>
      <c r="G13" s="111"/>
      <c r="H13" s="455"/>
      <c r="I13" s="455"/>
    </row>
    <row r="14" spans="1:12" ht="15.75" customHeight="1" x14ac:dyDescent="0.25">
      <c r="B14" s="109"/>
      <c r="C14" s="109"/>
      <c r="D14" s="110"/>
      <c r="E14" s="110"/>
      <c r="F14" s="102"/>
      <c r="G14" s="103"/>
      <c r="H14" s="104"/>
      <c r="I14" s="104"/>
    </row>
    <row r="15" spans="1:12" s="83" customFormat="1" ht="15.75" x14ac:dyDescent="0.25">
      <c r="A15" s="107"/>
      <c r="B15" s="109"/>
      <c r="C15" s="110"/>
      <c r="D15" s="110"/>
      <c r="E15" s="110"/>
      <c r="F15" s="112"/>
      <c r="G15" s="113"/>
      <c r="H15" s="114"/>
      <c r="I15" s="114"/>
      <c r="L15" s="92"/>
    </row>
    <row r="16" spans="1:12" s="83" customFormat="1" ht="15.75" x14ac:dyDescent="0.25">
      <c r="A16" s="107"/>
      <c r="B16" s="488" t="s">
        <v>223</v>
      </c>
      <c r="C16" s="489"/>
      <c r="D16" s="489"/>
      <c r="E16" s="489"/>
      <c r="F16" s="490"/>
      <c r="G16" s="491"/>
      <c r="H16" s="492"/>
      <c r="I16" s="492"/>
      <c r="J16" s="1"/>
      <c r="K16" s="1"/>
      <c r="L16" s="1"/>
    </row>
    <row r="17" spans="1:12" s="83" customFormat="1" ht="15.75" x14ac:dyDescent="0.25">
      <c r="A17" s="107"/>
      <c r="B17" s="8"/>
      <c r="C17" s="489"/>
      <c r="D17" s="489"/>
      <c r="E17" s="489"/>
      <c r="F17" s="490"/>
      <c r="G17" s="491"/>
      <c r="H17" s="492"/>
      <c r="I17" s="492"/>
      <c r="J17" s="1"/>
      <c r="K17" s="1"/>
      <c r="L17" s="1"/>
    </row>
    <row r="18" spans="1:12" s="83" customFormat="1" ht="15.75" x14ac:dyDescent="0.25">
      <c r="A18" s="107"/>
      <c r="B18" s="1"/>
      <c r="C18" s="1"/>
      <c r="D18" s="1"/>
      <c r="E18" s="1"/>
      <c r="F18" s="1"/>
      <c r="G18" s="493"/>
      <c r="H18" s="494"/>
      <c r="I18" s="494"/>
      <c r="J18" s="1"/>
      <c r="K18" s="1"/>
      <c r="L18" s="1"/>
    </row>
    <row r="19" spans="1:12" s="83" customFormat="1" ht="15" x14ac:dyDescent="0.2">
      <c r="A19" s="107"/>
      <c r="B19" s="398" t="s">
        <v>114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s="83" customFormat="1" ht="15" x14ac:dyDescent="0.2">
      <c r="A20" s="116"/>
      <c r="B20" s="495"/>
      <c r="C20" s="496"/>
      <c r="D20" s="496"/>
      <c r="E20" s="496"/>
      <c r="F20" s="496"/>
      <c r="G20" s="496"/>
      <c r="H20" s="1"/>
      <c r="I20" s="1"/>
      <c r="J20" s="1"/>
      <c r="K20" s="1"/>
      <c r="L20" s="1"/>
    </row>
    <row r="21" spans="1:12" ht="15" customHeight="1" x14ac:dyDescent="0.2">
      <c r="A21" s="117"/>
      <c r="B21" s="495"/>
      <c r="C21" s="497"/>
      <c r="D21" s="497"/>
      <c r="E21" s="497"/>
      <c r="F21" s="497"/>
      <c r="G21" s="497"/>
      <c r="H21" s="130"/>
      <c r="I21" s="130"/>
      <c r="J21" s="130"/>
      <c r="K21" s="130"/>
      <c r="L21" s="130"/>
    </row>
    <row r="22" spans="1:12" ht="15" customHeight="1" x14ac:dyDescent="0.2">
      <c r="B22" s="398"/>
      <c r="C22" s="498"/>
      <c r="D22" s="498"/>
      <c r="E22" s="498"/>
      <c r="F22" s="498"/>
      <c r="G22" s="498"/>
      <c r="H22" s="130"/>
      <c r="I22" s="130"/>
      <c r="J22" s="130"/>
      <c r="K22" s="130"/>
      <c r="L22" s="130"/>
    </row>
    <row r="23" spans="1:12" ht="15" x14ac:dyDescent="0.2">
      <c r="B23" s="499" t="s">
        <v>225</v>
      </c>
      <c r="C23" s="498"/>
      <c r="D23" s="498"/>
      <c r="E23" s="498"/>
      <c r="F23" s="498"/>
      <c r="G23" s="498"/>
      <c r="H23" s="130"/>
      <c r="I23" s="130"/>
      <c r="J23" s="130"/>
      <c r="K23" s="130"/>
      <c r="L23" s="130"/>
    </row>
    <row r="24" spans="1:12" ht="15" x14ac:dyDescent="0.2">
      <c r="B24" s="499" t="s">
        <v>224</v>
      </c>
      <c r="C24" s="498"/>
      <c r="D24" s="498"/>
      <c r="E24" s="498"/>
      <c r="F24" s="498"/>
      <c r="G24" s="498"/>
      <c r="H24" s="130"/>
      <c r="I24" s="130"/>
      <c r="J24" s="130"/>
      <c r="K24" s="130"/>
      <c r="L24" s="130"/>
    </row>
    <row r="25" spans="1:12" x14ac:dyDescent="0.2">
      <c r="E25" s="119"/>
    </row>
    <row r="26" spans="1:12" ht="15" customHeight="1" x14ac:dyDescent="0.2">
      <c r="B26" s="118"/>
      <c r="C26" s="93"/>
      <c r="D26" s="93"/>
      <c r="E26" s="93"/>
      <c r="F26" s="93"/>
      <c r="G26" s="93"/>
    </row>
    <row r="27" spans="1:12" ht="14.25" x14ac:dyDescent="0.2">
      <c r="B27" s="118"/>
      <c r="E27" s="119"/>
    </row>
    <row r="28" spans="1:12" ht="18.75" x14ac:dyDescent="0.3">
      <c r="C28" s="120"/>
      <c r="D28" s="93"/>
      <c r="E28" s="93"/>
      <c r="F28" s="93"/>
      <c r="G28" s="93"/>
    </row>
    <row r="29" spans="1:12" ht="14.25" x14ac:dyDescent="0.2">
      <c r="C29" s="115"/>
      <c r="E29" s="115"/>
    </row>
    <row r="30" spans="1:12" ht="14.25" x14ac:dyDescent="0.2">
      <c r="E30" s="115"/>
    </row>
    <row r="31" spans="1:12" ht="14.25" x14ac:dyDescent="0.2">
      <c r="E31" s="115"/>
    </row>
    <row r="32" spans="1:12" ht="14.25" x14ac:dyDescent="0.2">
      <c r="E32" s="115"/>
    </row>
    <row r="33" spans="2:5" ht="14.25" x14ac:dyDescent="0.2">
      <c r="E33" s="115"/>
    </row>
    <row r="34" spans="2:5" ht="14.25" x14ac:dyDescent="0.2">
      <c r="C34" s="115"/>
    </row>
    <row r="35" spans="2:5" ht="14.25" x14ac:dyDescent="0.2">
      <c r="C35" s="115"/>
    </row>
    <row r="36" spans="2:5" ht="14.25" x14ac:dyDescent="0.2">
      <c r="C36" s="115"/>
    </row>
    <row r="38" spans="2:5" ht="14.25" x14ac:dyDescent="0.2">
      <c r="B38" s="115"/>
    </row>
    <row r="39" spans="2:5" ht="14.25" x14ac:dyDescent="0.2">
      <c r="B39" s="115"/>
    </row>
    <row r="40" spans="2:5" ht="14.25" x14ac:dyDescent="0.2">
      <c r="B40" s="115"/>
    </row>
    <row r="56" spans="12:12" x14ac:dyDescent="0.2">
      <c r="L56" s="92"/>
    </row>
  </sheetData>
  <sheetProtection algorithmName="SHA-512" hashValue="sCO5TRJ7LF9elr6GyPjXI7/r0SkRTOuYapoyui23YhoETvUtENVY795CVlmW4n5dQE+luRq7WVDkps6HjDH5NA==" saltValue="/1XES+aGkIUFNKvrFwZrCw==" spinCount="100000" sheet="1" objects="1" scenarios="1"/>
  <mergeCells count="1">
    <mergeCell ref="H6:H7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5" orientation="landscape" horizontalDpi="4294967294" r:id="rId1"/>
  <headerFooter alignWithMargins="0">
    <oddFooter>&amp;C&amp;"Arial,Kurzíva"strana  &amp;P  ze 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activeCell="F77" sqref="F77"/>
    </sheetView>
  </sheetViews>
  <sheetFormatPr defaultRowHeight="12.75" x14ac:dyDescent="0.2"/>
  <cols>
    <col min="1" max="1" width="9.7109375" style="87" customWidth="1"/>
    <col min="2" max="2" width="23.7109375" style="87" customWidth="1"/>
    <col min="3" max="4" width="9.7109375" style="87" customWidth="1"/>
    <col min="5" max="5" width="9.7109375" style="453" customWidth="1"/>
    <col min="6" max="6" width="15.7109375" style="87" customWidth="1"/>
    <col min="7" max="16384" width="9.140625" style="87"/>
  </cols>
  <sheetData>
    <row r="1" spans="1:7" ht="15" x14ac:dyDescent="0.25">
      <c r="A1" s="26" t="s">
        <v>232</v>
      </c>
      <c r="B1" s="6"/>
      <c r="C1" s="6"/>
      <c r="D1" s="6"/>
      <c r="E1" s="22"/>
      <c r="F1" s="6"/>
      <c r="G1" s="92"/>
    </row>
    <row r="2" spans="1:7" ht="20.25" x14ac:dyDescent="0.3">
      <c r="A2" s="6"/>
      <c r="B2" s="187" t="s">
        <v>30</v>
      </c>
      <c r="C2" s="6"/>
      <c r="D2" s="6"/>
      <c r="E2" s="22"/>
      <c r="F2" s="6"/>
    </row>
    <row r="3" spans="1:7" x14ac:dyDescent="0.2">
      <c r="A3" s="6"/>
      <c r="B3" s="7"/>
      <c r="C3" s="5"/>
      <c r="D3" s="6"/>
      <c r="E3" s="22"/>
      <c r="F3" s="23"/>
    </row>
    <row r="4" spans="1:7" s="501" customFormat="1" ht="14.25" x14ac:dyDescent="0.2">
      <c r="A4" s="2" t="s">
        <v>168</v>
      </c>
      <c r="B4" s="25"/>
      <c r="C4" s="188"/>
      <c r="D4" s="42"/>
      <c r="E4" s="31"/>
      <c r="F4" s="42"/>
    </row>
    <row r="5" spans="1:7" s="501" customFormat="1" ht="14.25" x14ac:dyDescent="0.2">
      <c r="A5" s="3"/>
      <c r="B5" s="29"/>
      <c r="C5" s="30"/>
      <c r="D5" s="42"/>
      <c r="E5" s="31"/>
      <c r="F5" s="42"/>
    </row>
    <row r="6" spans="1:7" s="501" customFormat="1" ht="14.25" x14ac:dyDescent="0.2">
      <c r="A6" s="3"/>
      <c r="B6" s="29"/>
      <c r="C6" s="30"/>
      <c r="D6" s="42"/>
      <c r="E6" s="31"/>
      <c r="F6" s="42"/>
    </row>
    <row r="7" spans="1:7" x14ac:dyDescent="0.2">
      <c r="A7" s="189"/>
      <c r="B7" s="43"/>
      <c r="C7" s="190"/>
      <c r="D7" s="184"/>
      <c r="E7" s="44"/>
      <c r="F7" s="191" t="s">
        <v>213</v>
      </c>
    </row>
    <row r="8" spans="1:7" ht="15.75" x14ac:dyDescent="0.25">
      <c r="A8" s="192" t="s">
        <v>215</v>
      </c>
      <c r="B8" s="45" t="s">
        <v>31</v>
      </c>
      <c r="C8" s="193" t="s">
        <v>122</v>
      </c>
      <c r="D8" s="185" t="s">
        <v>110</v>
      </c>
      <c r="E8" s="46" t="s">
        <v>116</v>
      </c>
      <c r="F8" s="194" t="s">
        <v>156</v>
      </c>
    </row>
    <row r="9" spans="1:7" x14ac:dyDescent="0.2">
      <c r="A9" s="195" t="s">
        <v>216</v>
      </c>
      <c r="B9" s="47"/>
      <c r="C9" s="196" t="s">
        <v>28</v>
      </c>
      <c r="D9" s="186" t="s">
        <v>123</v>
      </c>
      <c r="E9" s="47"/>
      <c r="F9" s="196" t="s">
        <v>124</v>
      </c>
    </row>
    <row r="10" spans="1:7" x14ac:dyDescent="0.2">
      <c r="A10" s="33">
        <v>1</v>
      </c>
      <c r="B10" s="34" t="s">
        <v>32</v>
      </c>
      <c r="C10" s="35">
        <v>17</v>
      </c>
      <c r="D10" s="36"/>
      <c r="E10" s="37" t="s">
        <v>129</v>
      </c>
      <c r="F10" s="36">
        <v>0</v>
      </c>
    </row>
    <row r="11" spans="1:7" x14ac:dyDescent="0.2">
      <c r="A11" s="33">
        <f>SUM(A10+1)</f>
        <v>2</v>
      </c>
      <c r="B11" s="34" t="s">
        <v>33</v>
      </c>
      <c r="C11" s="35">
        <v>11</v>
      </c>
      <c r="D11" s="36"/>
      <c r="E11" s="37" t="s">
        <v>129</v>
      </c>
      <c r="F11" s="36">
        <v>0</v>
      </c>
    </row>
    <row r="12" spans="1:7" x14ac:dyDescent="0.2">
      <c r="A12" s="33">
        <f t="shared" ref="A12:A21" si="0">SUM(A11+1)</f>
        <v>3</v>
      </c>
      <c r="B12" s="34" t="s">
        <v>34</v>
      </c>
      <c r="C12" s="35">
        <v>19</v>
      </c>
      <c r="D12" s="36"/>
      <c r="E12" s="37" t="s">
        <v>129</v>
      </c>
      <c r="F12" s="36">
        <v>0</v>
      </c>
    </row>
    <row r="13" spans="1:7" x14ac:dyDescent="0.2">
      <c r="A13" s="33">
        <f t="shared" si="0"/>
        <v>4</v>
      </c>
      <c r="B13" s="34" t="s">
        <v>35</v>
      </c>
      <c r="C13" s="35">
        <v>5</v>
      </c>
      <c r="D13" s="36"/>
      <c r="E13" s="54" t="s">
        <v>138</v>
      </c>
      <c r="F13" s="36">
        <v>0</v>
      </c>
    </row>
    <row r="14" spans="1:7" x14ac:dyDescent="0.2">
      <c r="A14" s="33">
        <f t="shared" si="0"/>
        <v>5</v>
      </c>
      <c r="B14" s="34" t="s">
        <v>36</v>
      </c>
      <c r="C14" s="35">
        <v>15</v>
      </c>
      <c r="D14" s="38"/>
      <c r="E14" s="37" t="s">
        <v>129</v>
      </c>
      <c r="F14" s="36">
        <v>0</v>
      </c>
    </row>
    <row r="15" spans="1:7" x14ac:dyDescent="0.2">
      <c r="A15" s="33">
        <f t="shared" si="0"/>
        <v>6</v>
      </c>
      <c r="B15" s="34" t="s">
        <v>37</v>
      </c>
      <c r="C15" s="35">
        <v>12</v>
      </c>
      <c r="D15" s="38"/>
      <c r="E15" s="37" t="s">
        <v>129</v>
      </c>
      <c r="F15" s="36">
        <v>0</v>
      </c>
    </row>
    <row r="16" spans="1:7" x14ac:dyDescent="0.2">
      <c r="A16" s="33">
        <f t="shared" si="0"/>
        <v>7</v>
      </c>
      <c r="B16" s="34" t="s">
        <v>38</v>
      </c>
      <c r="C16" s="35">
        <v>3</v>
      </c>
      <c r="D16" s="38"/>
      <c r="E16" s="54" t="s">
        <v>139</v>
      </c>
      <c r="F16" s="36">
        <v>0</v>
      </c>
    </row>
    <row r="17" spans="1:6" x14ac:dyDescent="0.2">
      <c r="A17" s="33">
        <f t="shared" si="0"/>
        <v>8</v>
      </c>
      <c r="B17" s="34" t="s">
        <v>39</v>
      </c>
      <c r="C17" s="35">
        <v>17</v>
      </c>
      <c r="D17" s="38"/>
      <c r="E17" s="37" t="s">
        <v>129</v>
      </c>
      <c r="F17" s="36">
        <v>0</v>
      </c>
    </row>
    <row r="18" spans="1:6" x14ac:dyDescent="0.2">
      <c r="A18" s="33">
        <f t="shared" si="0"/>
        <v>9</v>
      </c>
      <c r="B18" s="34" t="s">
        <v>40</v>
      </c>
      <c r="C18" s="35">
        <v>17</v>
      </c>
      <c r="D18" s="38"/>
      <c r="E18" s="37" t="s">
        <v>129</v>
      </c>
      <c r="F18" s="36">
        <v>0</v>
      </c>
    </row>
    <row r="19" spans="1:6" x14ac:dyDescent="0.2">
      <c r="A19" s="33">
        <f t="shared" si="0"/>
        <v>10</v>
      </c>
      <c r="B19" s="34" t="s">
        <v>8</v>
      </c>
      <c r="C19" s="35">
        <v>24</v>
      </c>
      <c r="D19" s="38"/>
      <c r="E19" s="37" t="s">
        <v>129</v>
      </c>
      <c r="F19" s="36">
        <v>0</v>
      </c>
    </row>
    <row r="20" spans="1:6" x14ac:dyDescent="0.2">
      <c r="A20" s="33">
        <f t="shared" si="0"/>
        <v>11</v>
      </c>
      <c r="B20" s="34" t="s">
        <v>41</v>
      </c>
      <c r="C20" s="35">
        <v>45</v>
      </c>
      <c r="D20" s="38"/>
      <c r="E20" s="54" t="s">
        <v>119</v>
      </c>
      <c r="F20" s="36">
        <v>0</v>
      </c>
    </row>
    <row r="21" spans="1:6" x14ac:dyDescent="0.2">
      <c r="A21" s="33">
        <f t="shared" si="0"/>
        <v>12</v>
      </c>
      <c r="B21" s="34" t="s">
        <v>42</v>
      </c>
      <c r="C21" s="35">
        <v>25</v>
      </c>
      <c r="D21" s="38"/>
      <c r="E21" s="54" t="s">
        <v>119</v>
      </c>
      <c r="F21" s="36">
        <v>0</v>
      </c>
    </row>
    <row r="22" spans="1:6" x14ac:dyDescent="0.2">
      <c r="A22" s="197"/>
      <c r="B22" s="39" t="s">
        <v>113</v>
      </c>
      <c r="C22" s="35">
        <f>SUM(C10:C21)</f>
        <v>210</v>
      </c>
      <c r="D22" s="503"/>
      <c r="E22" s="40"/>
      <c r="F22" s="504">
        <f>SUM(F10:F21)</f>
        <v>0</v>
      </c>
    </row>
    <row r="24" spans="1:6" x14ac:dyDescent="0.2">
      <c r="A24" s="189"/>
      <c r="B24" s="43"/>
      <c r="C24" s="190"/>
      <c r="D24" s="184"/>
      <c r="E24" s="44"/>
      <c r="F24" s="191" t="s">
        <v>213</v>
      </c>
    </row>
    <row r="25" spans="1:6" ht="15.75" x14ac:dyDescent="0.25">
      <c r="A25" s="192" t="s">
        <v>215</v>
      </c>
      <c r="B25" s="45" t="s">
        <v>226</v>
      </c>
      <c r="C25" s="193" t="s">
        <v>122</v>
      </c>
      <c r="D25" s="185" t="s">
        <v>110</v>
      </c>
      <c r="E25" s="46" t="s">
        <v>116</v>
      </c>
      <c r="F25" s="194" t="s">
        <v>156</v>
      </c>
    </row>
    <row r="26" spans="1:6" x14ac:dyDescent="0.2">
      <c r="A26" s="195" t="s">
        <v>216</v>
      </c>
      <c r="B26" s="47"/>
      <c r="C26" s="196" t="s">
        <v>28</v>
      </c>
      <c r="D26" s="186" t="s">
        <v>123</v>
      </c>
      <c r="E26" s="47"/>
      <c r="F26" s="196" t="s">
        <v>124</v>
      </c>
    </row>
    <row r="27" spans="1:6" x14ac:dyDescent="0.2">
      <c r="A27" s="33">
        <f>SUM(A21+1)</f>
        <v>13</v>
      </c>
      <c r="B27" s="34" t="s">
        <v>43</v>
      </c>
      <c r="C27" s="35">
        <v>15</v>
      </c>
      <c r="D27" s="36"/>
      <c r="E27" s="54" t="s">
        <v>129</v>
      </c>
      <c r="F27" s="36">
        <v>0</v>
      </c>
    </row>
    <row r="28" spans="1:6" x14ac:dyDescent="0.2">
      <c r="A28" s="33">
        <f t="shared" ref="A28:A34" si="1">SUM(A27+1)</f>
        <v>14</v>
      </c>
      <c r="B28" s="34" t="s">
        <v>44</v>
      </c>
      <c r="C28" s="35">
        <v>41</v>
      </c>
      <c r="D28" s="36"/>
      <c r="E28" s="54" t="s">
        <v>129</v>
      </c>
      <c r="F28" s="36">
        <v>0</v>
      </c>
    </row>
    <row r="29" spans="1:6" x14ac:dyDescent="0.2">
      <c r="A29" s="33">
        <f t="shared" si="1"/>
        <v>15</v>
      </c>
      <c r="B29" s="34" t="s">
        <v>45</v>
      </c>
      <c r="C29" s="35">
        <v>2</v>
      </c>
      <c r="D29" s="36"/>
      <c r="E29" s="54" t="s">
        <v>139</v>
      </c>
      <c r="F29" s="36">
        <v>0</v>
      </c>
    </row>
    <row r="30" spans="1:6" x14ac:dyDescent="0.2">
      <c r="A30" s="33">
        <f t="shared" si="1"/>
        <v>16</v>
      </c>
      <c r="B30" s="157" t="s">
        <v>384</v>
      </c>
      <c r="C30" s="35">
        <v>17</v>
      </c>
      <c r="D30" s="36"/>
      <c r="E30" s="37" t="s">
        <v>130</v>
      </c>
      <c r="F30" s="36">
        <v>0</v>
      </c>
    </row>
    <row r="31" spans="1:6" x14ac:dyDescent="0.2">
      <c r="A31" s="33">
        <f t="shared" si="1"/>
        <v>17</v>
      </c>
      <c r="B31" s="157" t="s">
        <v>385</v>
      </c>
      <c r="C31" s="35">
        <v>17</v>
      </c>
      <c r="D31" s="38"/>
      <c r="E31" s="37" t="s">
        <v>130</v>
      </c>
      <c r="F31" s="36">
        <v>0</v>
      </c>
    </row>
    <row r="32" spans="1:6" x14ac:dyDescent="0.2">
      <c r="A32" s="33">
        <f t="shared" si="1"/>
        <v>18</v>
      </c>
      <c r="B32" s="157" t="s">
        <v>383</v>
      </c>
      <c r="C32" s="35">
        <v>45</v>
      </c>
      <c r="D32" s="38"/>
      <c r="E32" s="37" t="s">
        <v>130</v>
      </c>
      <c r="F32" s="36">
        <v>0</v>
      </c>
    </row>
    <row r="33" spans="1:7" x14ac:dyDescent="0.2">
      <c r="A33" s="33">
        <f t="shared" si="1"/>
        <v>19</v>
      </c>
      <c r="B33" s="34" t="s">
        <v>8</v>
      </c>
      <c r="C33" s="35">
        <v>24</v>
      </c>
      <c r="D33" s="38"/>
      <c r="E33" s="54" t="s">
        <v>119</v>
      </c>
      <c r="F33" s="36">
        <v>0</v>
      </c>
    </row>
    <row r="34" spans="1:7" x14ac:dyDescent="0.2">
      <c r="A34" s="33">
        <f t="shared" si="1"/>
        <v>20</v>
      </c>
      <c r="B34" s="34" t="s">
        <v>46</v>
      </c>
      <c r="C34" s="35">
        <v>11</v>
      </c>
      <c r="D34" s="38"/>
      <c r="E34" s="54" t="s">
        <v>138</v>
      </c>
      <c r="F34" s="36">
        <v>0</v>
      </c>
    </row>
    <row r="35" spans="1:7" x14ac:dyDescent="0.2">
      <c r="A35" s="197"/>
      <c r="B35" s="39" t="s">
        <v>113</v>
      </c>
      <c r="C35" s="35">
        <f>SUM(C27:C34)</f>
        <v>172</v>
      </c>
      <c r="D35" s="503"/>
      <c r="E35" s="40"/>
      <c r="F35" s="41">
        <f>SUM(F27:F34)</f>
        <v>0</v>
      </c>
    </row>
    <row r="37" spans="1:7" x14ac:dyDescent="0.2">
      <c r="A37" s="189"/>
      <c r="B37" s="43"/>
      <c r="C37" s="190"/>
      <c r="D37" s="184"/>
      <c r="E37" s="44"/>
      <c r="F37" s="191" t="s">
        <v>213</v>
      </c>
    </row>
    <row r="38" spans="1:7" ht="15.75" x14ac:dyDescent="0.25">
      <c r="A38" s="192" t="s">
        <v>215</v>
      </c>
      <c r="B38" s="45" t="s">
        <v>227</v>
      </c>
      <c r="C38" s="193" t="s">
        <v>122</v>
      </c>
      <c r="D38" s="185" t="s">
        <v>110</v>
      </c>
      <c r="E38" s="46" t="s">
        <v>116</v>
      </c>
      <c r="F38" s="194" t="s">
        <v>156</v>
      </c>
    </row>
    <row r="39" spans="1:7" x14ac:dyDescent="0.2">
      <c r="A39" s="195" t="s">
        <v>216</v>
      </c>
      <c r="B39" s="47"/>
      <c r="C39" s="196" t="s">
        <v>28</v>
      </c>
      <c r="D39" s="186" t="s">
        <v>123</v>
      </c>
      <c r="E39" s="47"/>
      <c r="F39" s="196" t="s">
        <v>124</v>
      </c>
    </row>
    <row r="40" spans="1:7" x14ac:dyDescent="0.2">
      <c r="A40" s="198">
        <f>SUM(A34+1)</f>
        <v>21</v>
      </c>
      <c r="B40" s="199" t="s">
        <v>47</v>
      </c>
      <c r="C40" s="200">
        <v>15</v>
      </c>
      <c r="D40" s="208"/>
      <c r="E40" s="59" t="s">
        <v>119</v>
      </c>
      <c r="F40" s="208">
        <v>0</v>
      </c>
    </row>
    <row r="41" spans="1:7" x14ac:dyDescent="0.2">
      <c r="A41" s="62"/>
      <c r="B41" s="39" t="s">
        <v>113</v>
      </c>
      <c r="C41" s="35">
        <f>SUM(C40)</f>
        <v>15</v>
      </c>
      <c r="D41" s="503"/>
      <c r="E41" s="40"/>
      <c r="F41" s="506"/>
    </row>
    <row r="42" spans="1:7" x14ac:dyDescent="0.2">
      <c r="A42" s="57">
        <f>SUM(A40+1)</f>
        <v>22</v>
      </c>
      <c r="B42" s="58" t="s">
        <v>265</v>
      </c>
      <c r="C42" s="202" t="s">
        <v>266</v>
      </c>
      <c r="D42" s="20"/>
      <c r="E42" s="53" t="s">
        <v>380</v>
      </c>
      <c r="F42" s="21">
        <v>0</v>
      </c>
    </row>
    <row r="43" spans="1:7" x14ac:dyDescent="0.2">
      <c r="A43" s="33">
        <f>SUM(A42+1)</f>
        <v>23</v>
      </c>
      <c r="B43" s="56" t="s">
        <v>267</v>
      </c>
      <c r="C43" s="76" t="s">
        <v>266</v>
      </c>
      <c r="D43" s="75"/>
      <c r="E43" s="54" t="s">
        <v>380</v>
      </c>
      <c r="F43" s="19">
        <v>0</v>
      </c>
    </row>
    <row r="44" spans="1:7" x14ac:dyDescent="0.2">
      <c r="A44" s="505"/>
      <c r="B44" s="507"/>
      <c r="C44" s="508"/>
      <c r="D44" s="436"/>
      <c r="E44" s="59"/>
      <c r="F44" s="435"/>
    </row>
    <row r="45" spans="1:7" x14ac:dyDescent="0.2">
      <c r="A45" s="502"/>
      <c r="B45" s="444" t="s">
        <v>113</v>
      </c>
      <c r="C45" s="509"/>
      <c r="D45" s="503"/>
      <c r="E45" s="510"/>
      <c r="F45" s="201">
        <f>SUM(F40:F44)</f>
        <v>0</v>
      </c>
    </row>
    <row r="46" spans="1:7" ht="14.25" x14ac:dyDescent="0.2">
      <c r="A46" s="81"/>
    </row>
    <row r="47" spans="1:7" ht="15" x14ac:dyDescent="0.25">
      <c r="A47" s="6"/>
      <c r="B47" s="26" t="s">
        <v>125</v>
      </c>
      <c r="C47" s="26"/>
      <c r="D47" s="26"/>
      <c r="E47" s="15"/>
      <c r="F47" s="27">
        <f>SUM(F22+F35+F45)</f>
        <v>0</v>
      </c>
      <c r="G47" s="26" t="s">
        <v>127</v>
      </c>
    </row>
    <row r="48" spans="1:7" ht="15" x14ac:dyDescent="0.25">
      <c r="A48" s="6"/>
      <c r="B48" s="26" t="s">
        <v>126</v>
      </c>
      <c r="C48" s="26"/>
      <c r="D48" s="26"/>
      <c r="E48" s="15"/>
      <c r="F48" s="27">
        <f>PRODUCT(F47*12)</f>
        <v>0</v>
      </c>
      <c r="G48" s="26" t="s">
        <v>127</v>
      </c>
    </row>
    <row r="49" spans="1:7" x14ac:dyDescent="0.2">
      <c r="A49" s="6"/>
      <c r="B49" s="6"/>
      <c r="C49" s="6"/>
      <c r="D49" s="6"/>
      <c r="E49" s="22"/>
      <c r="F49" s="6"/>
      <c r="G49" s="6"/>
    </row>
    <row r="50" spans="1:7" ht="15" x14ac:dyDescent="0.2">
      <c r="A50" s="203" t="s">
        <v>228</v>
      </c>
      <c r="B50" s="6"/>
      <c r="C50" s="204"/>
      <c r="D50" s="204"/>
      <c r="E50" s="205"/>
      <c r="F50" s="6"/>
      <c r="G50" s="6"/>
    </row>
    <row r="51" spans="1:7" ht="15" x14ac:dyDescent="0.2">
      <c r="A51" s="203" t="s">
        <v>229</v>
      </c>
      <c r="B51" s="206"/>
      <c r="C51" s="204"/>
      <c r="D51" s="204"/>
      <c r="E51" s="205"/>
      <c r="F51" s="6"/>
      <c r="G51" s="6"/>
    </row>
    <row r="52" spans="1:7" ht="14.25" x14ac:dyDescent="0.2">
      <c r="A52" s="6"/>
      <c r="B52" s="206"/>
      <c r="C52" s="6"/>
      <c r="D52" s="6"/>
      <c r="E52" s="22"/>
      <c r="F52" s="6"/>
      <c r="G52" s="6"/>
    </row>
    <row r="53" spans="1:7" x14ac:dyDescent="0.2">
      <c r="A53" s="6"/>
      <c r="B53" s="6"/>
      <c r="C53" s="6"/>
      <c r="D53" s="6"/>
      <c r="E53" s="22"/>
      <c r="F53" s="6"/>
      <c r="G53" s="6"/>
    </row>
    <row r="54" spans="1:7" ht="15.75" x14ac:dyDescent="0.25">
      <c r="A54" s="207" t="s">
        <v>117</v>
      </c>
      <c r="B54" s="6"/>
      <c r="C54" s="6"/>
      <c r="D54" s="6"/>
      <c r="E54" s="22"/>
      <c r="F54" s="6"/>
      <c r="G54" s="6"/>
    </row>
    <row r="55" spans="1:7" x14ac:dyDescent="0.2">
      <c r="A55" s="6"/>
      <c r="B55" s="22" t="s">
        <v>129</v>
      </c>
      <c r="C55" s="6" t="s">
        <v>134</v>
      </c>
      <c r="D55" s="6"/>
      <c r="E55" s="22"/>
      <c r="F55" s="6"/>
      <c r="G55" s="6"/>
    </row>
    <row r="56" spans="1:7" x14ac:dyDescent="0.2">
      <c r="A56" s="6"/>
      <c r="B56" s="22" t="s">
        <v>130</v>
      </c>
      <c r="C56" s="6" t="s">
        <v>132</v>
      </c>
      <c r="D56" s="6"/>
      <c r="E56" s="22"/>
      <c r="F56" s="6"/>
      <c r="G56" s="6"/>
    </row>
    <row r="57" spans="1:7" x14ac:dyDescent="0.2">
      <c r="A57" s="6"/>
      <c r="B57" s="22" t="s">
        <v>131</v>
      </c>
      <c r="C57" s="6" t="s">
        <v>133</v>
      </c>
      <c r="D57" s="6"/>
      <c r="E57" s="22"/>
      <c r="F57" s="6"/>
      <c r="G57" s="6"/>
    </row>
    <row r="58" spans="1:7" x14ac:dyDescent="0.2">
      <c r="A58" s="6"/>
      <c r="B58" s="438" t="s">
        <v>386</v>
      </c>
      <c r="C58" s="439" t="s">
        <v>387</v>
      </c>
      <c r="D58" s="6"/>
      <c r="E58" s="22"/>
      <c r="F58" s="6"/>
      <c r="G58" s="6"/>
    </row>
    <row r="59" spans="1:7" x14ac:dyDescent="0.2">
      <c r="A59" s="6"/>
      <c r="B59" s="438" t="s">
        <v>119</v>
      </c>
      <c r="C59" s="172" t="s">
        <v>388</v>
      </c>
      <c r="D59" s="6"/>
      <c r="E59" s="22"/>
      <c r="F59" s="6"/>
      <c r="G59" s="6"/>
    </row>
    <row r="104" spans="7:7" x14ac:dyDescent="0.2">
      <c r="G104" s="92"/>
    </row>
  </sheetData>
  <sheetProtection algorithmName="SHA-512" hashValue="aGcVSkje0HrJxyyIrmJyGzgVQjH/Uren0Ab0oJRKdxO9vFOBxgm5xyghdmv2Yc9HmfyosGUzm5mTl1pilKt28w==" saltValue="bXir9v2QkMwf1izkf1kPDQ==" spinCount="100000" sheet="1" objects="1" scenarios="1"/>
  <phoneticPr fontId="0" type="noConversion"/>
  <pageMargins left="0.74803149606299213" right="0.74803149606299213" top="0.78740157480314965" bottom="0.78740157480314965" header="0.51181102362204722" footer="0.51181102362204722"/>
  <pageSetup orientation="portrait" horizontalDpi="4294967294" verticalDpi="0" r:id="rId1"/>
  <headerFooter alignWithMargins="0">
    <oddFooter>&amp;C&amp;"Arial,Kurzíva"&amp;9strana  &amp;P  ze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09"/>
  <sheetViews>
    <sheetView topLeftCell="A76" workbookViewId="0">
      <selection activeCell="H119" sqref="H119"/>
    </sheetView>
  </sheetViews>
  <sheetFormatPr defaultRowHeight="12.75" x14ac:dyDescent="0.2"/>
  <cols>
    <col min="1" max="1" width="9.140625" style="4"/>
    <col min="2" max="2" width="8.7109375" style="4" customWidth="1"/>
    <col min="3" max="3" width="25.7109375" style="4" customWidth="1"/>
    <col min="4" max="4" width="9.140625" style="4" customWidth="1"/>
    <col min="5" max="5" width="10.140625" style="4" customWidth="1"/>
    <col min="6" max="6" width="2.5703125" style="4" customWidth="1"/>
    <col min="7" max="7" width="7.140625" style="4" customWidth="1"/>
    <col min="8" max="8" width="12" style="4" customWidth="1"/>
    <col min="9" max="16384" width="9.140625" style="4"/>
  </cols>
  <sheetData>
    <row r="1" spans="2:9" ht="15.75" x14ac:dyDescent="0.25">
      <c r="B1" s="233" t="s">
        <v>349</v>
      </c>
      <c r="C1" s="1"/>
      <c r="D1" s="230" t="s">
        <v>354</v>
      </c>
      <c r="E1" s="230"/>
      <c r="F1" s="230"/>
      <c r="G1" s="230"/>
      <c r="H1" s="230"/>
    </row>
    <row r="2" spans="2:9" x14ac:dyDescent="0.2">
      <c r="B2" s="130"/>
      <c r="C2" s="130"/>
      <c r="D2" s="234"/>
      <c r="E2" s="234"/>
      <c r="F2" s="234"/>
      <c r="G2" s="234"/>
      <c r="H2" s="234"/>
    </row>
    <row r="3" spans="2:9" ht="13.5" thickBot="1" x14ac:dyDescent="0.25"/>
    <row r="4" spans="2:9" ht="12.75" customHeight="1" x14ac:dyDescent="0.2">
      <c r="B4" s="636" t="s">
        <v>288</v>
      </c>
      <c r="C4" s="623" t="s">
        <v>289</v>
      </c>
      <c r="D4" s="626" t="s">
        <v>290</v>
      </c>
      <c r="E4" s="639" t="s">
        <v>291</v>
      </c>
      <c r="F4" s="630" t="s">
        <v>292</v>
      </c>
      <c r="G4" s="631"/>
      <c r="H4" s="615" t="s">
        <v>293</v>
      </c>
    </row>
    <row r="5" spans="2:9" x14ac:dyDescent="0.2">
      <c r="B5" s="637"/>
      <c r="C5" s="624"/>
      <c r="D5" s="627"/>
      <c r="E5" s="640"/>
      <c r="F5" s="632"/>
      <c r="G5" s="633"/>
      <c r="H5" s="616"/>
    </row>
    <row r="6" spans="2:9" ht="13.5" thickBot="1" x14ac:dyDescent="0.25">
      <c r="B6" s="638"/>
      <c r="C6" s="625"/>
      <c r="D6" s="209" t="s">
        <v>250</v>
      </c>
      <c r="E6" s="210" t="s">
        <v>294</v>
      </c>
      <c r="F6" s="634"/>
      <c r="G6" s="635"/>
      <c r="H6" s="211" t="s">
        <v>295</v>
      </c>
    </row>
    <row r="7" spans="2:9" ht="22.5" customHeight="1" thickBot="1" x14ac:dyDescent="0.25">
      <c r="B7" s="617" t="s">
        <v>296</v>
      </c>
      <c r="C7" s="618"/>
      <c r="D7" s="235"/>
      <c r="E7" s="236"/>
      <c r="F7" s="237"/>
      <c r="G7" s="238"/>
      <c r="H7" s="215"/>
    </row>
    <row r="8" spans="2:9" ht="16.5" customHeight="1" x14ac:dyDescent="0.2">
      <c r="B8" s="239"/>
      <c r="C8" s="240" t="s">
        <v>297</v>
      </c>
      <c r="D8" s="241">
        <v>4</v>
      </c>
      <c r="E8" s="359">
        <v>0</v>
      </c>
      <c r="F8" s="242">
        <v>2</v>
      </c>
      <c r="G8" s="243" t="s">
        <v>298</v>
      </c>
      <c r="H8" s="360">
        <v>0</v>
      </c>
    </row>
    <row r="9" spans="2:9" ht="17.25" customHeight="1" x14ac:dyDescent="0.2">
      <c r="B9" s="244"/>
      <c r="C9" s="245" t="s">
        <v>299</v>
      </c>
      <c r="D9" s="246">
        <v>1.85</v>
      </c>
      <c r="E9" s="361">
        <v>0</v>
      </c>
      <c r="F9" s="247">
        <v>2</v>
      </c>
      <c r="G9" s="248" t="s">
        <v>298</v>
      </c>
      <c r="H9" s="362">
        <v>0</v>
      </c>
    </row>
    <row r="10" spans="2:9" ht="20.25" customHeight="1" x14ac:dyDescent="0.2">
      <c r="B10" s="244"/>
      <c r="C10" s="245" t="s">
        <v>300</v>
      </c>
      <c r="D10" s="246">
        <v>2.0499999999999998</v>
      </c>
      <c r="E10" s="361">
        <v>0</v>
      </c>
      <c r="F10" s="247">
        <v>2</v>
      </c>
      <c r="G10" s="248" t="s">
        <v>298</v>
      </c>
      <c r="H10" s="362">
        <v>0</v>
      </c>
    </row>
    <row r="11" spans="2:9" ht="20.25" customHeight="1" thickBot="1" x14ac:dyDescent="0.25">
      <c r="B11" s="249"/>
      <c r="C11" s="250" t="s">
        <v>301</v>
      </c>
      <c r="D11" s="251">
        <v>8.9499999999999993</v>
      </c>
      <c r="E11" s="363">
        <v>0</v>
      </c>
      <c r="F11" s="252">
        <v>2</v>
      </c>
      <c r="G11" s="253" t="s">
        <v>298</v>
      </c>
      <c r="H11" s="364">
        <v>0</v>
      </c>
    </row>
    <row r="12" spans="2:9" ht="21.75" customHeight="1" thickBot="1" x14ac:dyDescent="0.25">
      <c r="B12" s="254"/>
      <c r="C12" s="255" t="s">
        <v>302</v>
      </c>
      <c r="D12" s="256"/>
      <c r="E12" s="513"/>
      <c r="F12" s="256"/>
      <c r="G12" s="256"/>
      <c r="H12" s="514">
        <v>0</v>
      </c>
    </row>
    <row r="13" spans="2:9" ht="13.5" thickBot="1" x14ac:dyDescent="0.25">
      <c r="B13" s="257"/>
      <c r="C13" s="257"/>
      <c r="D13" s="257"/>
      <c r="E13" s="515"/>
      <c r="F13" s="257"/>
      <c r="G13" s="257"/>
      <c r="H13" s="515"/>
    </row>
    <row r="14" spans="2:9" ht="24.75" customHeight="1" x14ac:dyDescent="0.2">
      <c r="B14" s="258" t="s">
        <v>303</v>
      </c>
      <c r="C14" s="259"/>
      <c r="D14" s="260"/>
      <c r="E14" s="261"/>
      <c r="F14" s="262"/>
      <c r="G14" s="261"/>
      <c r="H14" s="214"/>
      <c r="I14" s="518"/>
    </row>
    <row r="15" spans="2:9" ht="18" customHeight="1" x14ac:dyDescent="0.2">
      <c r="B15" s="263"/>
      <c r="C15" s="264" t="s">
        <v>304</v>
      </c>
      <c r="D15" s="265">
        <v>12.96</v>
      </c>
      <c r="E15" s="365">
        <v>0</v>
      </c>
      <c r="F15" s="266">
        <v>2</v>
      </c>
      <c r="G15" s="267" t="s">
        <v>298</v>
      </c>
      <c r="H15" s="366">
        <v>0</v>
      </c>
    </row>
    <row r="16" spans="2:9" ht="21" customHeight="1" x14ac:dyDescent="0.2">
      <c r="B16" s="268"/>
      <c r="C16" s="269" t="s">
        <v>305</v>
      </c>
      <c r="D16" s="270">
        <v>13.5</v>
      </c>
      <c r="E16" s="367">
        <v>0</v>
      </c>
      <c r="F16" s="271">
        <v>2</v>
      </c>
      <c r="G16" s="272" t="s">
        <v>298</v>
      </c>
      <c r="H16" s="368">
        <v>0</v>
      </c>
    </row>
    <row r="17" spans="2:8" ht="16.5" customHeight="1" x14ac:dyDescent="0.2">
      <c r="B17" s="268"/>
      <c r="C17" s="269" t="s">
        <v>306</v>
      </c>
      <c r="D17" s="270">
        <v>4.59</v>
      </c>
      <c r="E17" s="367">
        <v>0</v>
      </c>
      <c r="F17" s="271">
        <v>2</v>
      </c>
      <c r="G17" s="272" t="s">
        <v>298</v>
      </c>
      <c r="H17" s="368">
        <v>0</v>
      </c>
    </row>
    <row r="18" spans="2:8" ht="17.25" customHeight="1" x14ac:dyDescent="0.2">
      <c r="B18" s="268"/>
      <c r="C18" s="269" t="s">
        <v>307</v>
      </c>
      <c r="D18" s="270">
        <v>2.0499999999999998</v>
      </c>
      <c r="E18" s="367">
        <v>0</v>
      </c>
      <c r="F18" s="271">
        <v>2</v>
      </c>
      <c r="G18" s="272" t="s">
        <v>298</v>
      </c>
      <c r="H18" s="368">
        <v>0</v>
      </c>
    </row>
    <row r="19" spans="2:8" ht="21.75" customHeight="1" x14ac:dyDescent="0.2">
      <c r="B19" s="268"/>
      <c r="C19" s="269" t="s">
        <v>308</v>
      </c>
      <c r="D19" s="270">
        <v>2.2599999999999998</v>
      </c>
      <c r="E19" s="367">
        <v>0</v>
      </c>
      <c r="F19" s="271">
        <v>2</v>
      </c>
      <c r="G19" s="272" t="s">
        <v>298</v>
      </c>
      <c r="H19" s="368">
        <v>0</v>
      </c>
    </row>
    <row r="20" spans="2:8" ht="21" customHeight="1" x14ac:dyDescent="0.2">
      <c r="B20" s="268"/>
      <c r="C20" s="269" t="s">
        <v>309</v>
      </c>
      <c r="D20" s="270">
        <v>2.2599999999999998</v>
      </c>
      <c r="E20" s="367">
        <v>0</v>
      </c>
      <c r="F20" s="271">
        <v>2</v>
      </c>
      <c r="G20" s="272" t="s">
        <v>298</v>
      </c>
      <c r="H20" s="368">
        <v>0</v>
      </c>
    </row>
    <row r="21" spans="2:8" ht="18" customHeight="1" thickBot="1" x14ac:dyDescent="0.25">
      <c r="B21" s="273"/>
      <c r="C21" s="274" t="s">
        <v>310</v>
      </c>
      <c r="D21" s="275">
        <v>5.49</v>
      </c>
      <c r="E21" s="369">
        <v>0</v>
      </c>
      <c r="F21" s="276">
        <v>2</v>
      </c>
      <c r="G21" s="277" t="s">
        <v>298</v>
      </c>
      <c r="H21" s="368">
        <v>0</v>
      </c>
    </row>
    <row r="22" spans="2:8" ht="21" customHeight="1" thickBot="1" x14ac:dyDescent="0.25">
      <c r="B22" s="278"/>
      <c r="C22" s="213" t="s">
        <v>302</v>
      </c>
      <c r="D22" s="279"/>
      <c r="E22" s="519"/>
      <c r="F22" s="279"/>
      <c r="G22" s="279"/>
      <c r="H22" s="520">
        <f>SUM(H15:H21)</f>
        <v>0</v>
      </c>
    </row>
    <row r="23" spans="2:8" ht="13.5" thickBot="1" x14ac:dyDescent="0.25">
      <c r="B23" s="280"/>
      <c r="C23" s="281"/>
      <c r="D23" s="282"/>
      <c r="E23" s="521"/>
      <c r="F23" s="282"/>
      <c r="G23" s="282"/>
      <c r="H23" s="521"/>
    </row>
    <row r="24" spans="2:8" ht="19.5" customHeight="1" x14ac:dyDescent="0.2">
      <c r="B24" s="258" t="s">
        <v>311</v>
      </c>
      <c r="C24" s="283"/>
      <c r="D24" s="284"/>
      <c r="E24" s="285"/>
      <c r="F24" s="286"/>
      <c r="G24" s="286"/>
      <c r="H24" s="212"/>
    </row>
    <row r="25" spans="2:8" ht="19.5" customHeight="1" x14ac:dyDescent="0.2">
      <c r="B25" s="263"/>
      <c r="C25" s="287" t="s">
        <v>305</v>
      </c>
      <c r="D25" s="288">
        <v>11</v>
      </c>
      <c r="E25" s="370">
        <v>0</v>
      </c>
      <c r="F25" s="289">
        <v>2</v>
      </c>
      <c r="G25" s="290" t="s">
        <v>298</v>
      </c>
      <c r="H25" s="368">
        <v>0</v>
      </c>
    </row>
    <row r="26" spans="2:8" ht="17.25" customHeight="1" x14ac:dyDescent="0.2">
      <c r="B26" s="268"/>
      <c r="C26" s="269" t="s">
        <v>312</v>
      </c>
      <c r="D26" s="270">
        <v>4.08</v>
      </c>
      <c r="E26" s="367">
        <v>0</v>
      </c>
      <c r="F26" s="291">
        <v>2</v>
      </c>
      <c r="G26" s="272" t="s">
        <v>298</v>
      </c>
      <c r="H26" s="368">
        <v>0</v>
      </c>
    </row>
    <row r="27" spans="2:8" ht="15.75" customHeight="1" x14ac:dyDescent="0.2">
      <c r="B27" s="268"/>
      <c r="C27" s="269" t="s">
        <v>313</v>
      </c>
      <c r="D27" s="270">
        <v>1.48</v>
      </c>
      <c r="E27" s="367">
        <v>0</v>
      </c>
      <c r="F27" s="291">
        <v>2</v>
      </c>
      <c r="G27" s="272" t="s">
        <v>298</v>
      </c>
      <c r="H27" s="368">
        <v>0</v>
      </c>
    </row>
    <row r="28" spans="2:8" ht="15.75" customHeight="1" x14ac:dyDescent="0.2">
      <c r="B28" s="268"/>
      <c r="C28" s="269" t="s">
        <v>314</v>
      </c>
      <c r="D28" s="270">
        <v>1.48</v>
      </c>
      <c r="E28" s="367">
        <v>0</v>
      </c>
      <c r="F28" s="291">
        <v>2</v>
      </c>
      <c r="G28" s="272" t="s">
        <v>298</v>
      </c>
      <c r="H28" s="368">
        <v>0</v>
      </c>
    </row>
    <row r="29" spans="2:8" ht="21" customHeight="1" x14ac:dyDescent="0.2">
      <c r="B29" s="268"/>
      <c r="C29" s="269" t="s">
        <v>315</v>
      </c>
      <c r="D29" s="270">
        <v>1.1200000000000001</v>
      </c>
      <c r="E29" s="367">
        <v>0</v>
      </c>
      <c r="F29" s="291">
        <v>2</v>
      </c>
      <c r="G29" s="272" t="s">
        <v>298</v>
      </c>
      <c r="H29" s="368">
        <v>0</v>
      </c>
    </row>
    <row r="30" spans="2:8" ht="18" customHeight="1" thickBot="1" x14ac:dyDescent="0.25">
      <c r="B30" s="273"/>
      <c r="C30" s="292" t="s">
        <v>316</v>
      </c>
      <c r="D30" s="293">
        <v>2.21</v>
      </c>
      <c r="E30" s="371">
        <v>0</v>
      </c>
      <c r="F30" s="294">
        <v>2</v>
      </c>
      <c r="G30" s="295" t="s">
        <v>298</v>
      </c>
      <c r="H30" s="372">
        <v>0</v>
      </c>
    </row>
    <row r="31" spans="2:8" ht="21" customHeight="1" thickBot="1" x14ac:dyDescent="0.25">
      <c r="B31" s="296"/>
      <c r="C31" s="297" t="s">
        <v>302</v>
      </c>
      <c r="D31" s="619"/>
      <c r="E31" s="619"/>
      <c r="F31" s="298"/>
      <c r="G31" s="299"/>
      <c r="H31" s="300">
        <f>SUM(H25:H30)</f>
        <v>0</v>
      </c>
    </row>
    <row r="32" spans="2:8" ht="21.75" customHeight="1" thickBot="1" x14ac:dyDescent="0.25">
      <c r="B32" s="515"/>
      <c r="C32" s="515"/>
      <c r="D32" s="515"/>
      <c r="E32" s="515"/>
      <c r="F32" s="257"/>
      <c r="G32" s="257"/>
      <c r="H32" s="515"/>
    </row>
    <row r="33" spans="2:8" ht="18.75" customHeight="1" x14ac:dyDescent="0.2">
      <c r="B33" s="258" t="s">
        <v>317</v>
      </c>
      <c r="C33" s="259"/>
      <c r="D33" s="260"/>
      <c r="E33" s="261"/>
      <c r="F33" s="262"/>
      <c r="G33" s="261"/>
      <c r="H33" s="216"/>
    </row>
    <row r="34" spans="2:8" ht="15.75" customHeight="1" x14ac:dyDescent="0.2">
      <c r="B34" s="263"/>
      <c r="C34" s="264" t="s">
        <v>304</v>
      </c>
      <c r="D34" s="265">
        <v>8.75</v>
      </c>
      <c r="E34" s="373">
        <v>0</v>
      </c>
      <c r="F34" s="266">
        <v>2</v>
      </c>
      <c r="G34" s="267" t="s">
        <v>298</v>
      </c>
      <c r="H34" s="366">
        <v>0</v>
      </c>
    </row>
    <row r="35" spans="2:8" ht="24" customHeight="1" x14ac:dyDescent="0.2">
      <c r="B35" s="268"/>
      <c r="C35" s="269" t="s">
        <v>305</v>
      </c>
      <c r="D35" s="270">
        <v>9.3699999999999992</v>
      </c>
      <c r="E35" s="367">
        <v>0</v>
      </c>
      <c r="F35" s="271">
        <v>2</v>
      </c>
      <c r="G35" s="272" t="s">
        <v>298</v>
      </c>
      <c r="H35" s="368">
        <v>0</v>
      </c>
    </row>
    <row r="36" spans="2:8" ht="16.5" customHeight="1" x14ac:dyDescent="0.2">
      <c r="B36" s="268"/>
      <c r="C36" s="269" t="s">
        <v>306</v>
      </c>
      <c r="D36" s="270">
        <v>4.62</v>
      </c>
      <c r="E36" s="367">
        <v>0</v>
      </c>
      <c r="F36" s="271">
        <v>2</v>
      </c>
      <c r="G36" s="272" t="s">
        <v>298</v>
      </c>
      <c r="H36" s="368">
        <v>0</v>
      </c>
    </row>
    <row r="37" spans="2:8" ht="18.75" customHeight="1" x14ac:dyDescent="0.2">
      <c r="B37" s="268"/>
      <c r="C37" s="269" t="s">
        <v>318</v>
      </c>
      <c r="D37" s="270">
        <v>1.5</v>
      </c>
      <c r="E37" s="367">
        <v>0</v>
      </c>
      <c r="F37" s="271">
        <v>2</v>
      </c>
      <c r="G37" s="272" t="s">
        <v>298</v>
      </c>
      <c r="H37" s="368">
        <v>0</v>
      </c>
    </row>
    <row r="38" spans="2:8" ht="14.25" customHeight="1" x14ac:dyDescent="0.2">
      <c r="B38" s="268"/>
      <c r="C38" s="269" t="s">
        <v>314</v>
      </c>
      <c r="D38" s="270">
        <v>1.06</v>
      </c>
      <c r="E38" s="367">
        <v>0</v>
      </c>
      <c r="F38" s="271">
        <v>2</v>
      </c>
      <c r="G38" s="272" t="s">
        <v>298</v>
      </c>
      <c r="H38" s="368">
        <v>0</v>
      </c>
    </row>
    <row r="39" spans="2:8" ht="18.75" customHeight="1" x14ac:dyDescent="0.2">
      <c r="B39" s="268"/>
      <c r="C39" s="269" t="s">
        <v>319</v>
      </c>
      <c r="D39" s="270">
        <v>1.5</v>
      </c>
      <c r="E39" s="367">
        <v>0</v>
      </c>
      <c r="F39" s="271">
        <v>2</v>
      </c>
      <c r="G39" s="272" t="s">
        <v>298</v>
      </c>
      <c r="H39" s="368">
        <v>0</v>
      </c>
    </row>
    <row r="40" spans="2:8" ht="16.5" customHeight="1" x14ac:dyDescent="0.2">
      <c r="B40" s="268"/>
      <c r="C40" s="269" t="s">
        <v>313</v>
      </c>
      <c r="D40" s="270">
        <v>1.06</v>
      </c>
      <c r="E40" s="367">
        <v>0</v>
      </c>
      <c r="F40" s="271">
        <v>2</v>
      </c>
      <c r="G40" s="272" t="s">
        <v>298</v>
      </c>
      <c r="H40" s="368">
        <v>0</v>
      </c>
    </row>
    <row r="41" spans="2:8" ht="18.75" customHeight="1" thickBot="1" x14ac:dyDescent="0.25">
      <c r="B41" s="301"/>
      <c r="C41" s="274" t="s">
        <v>320</v>
      </c>
      <c r="D41" s="275">
        <v>2.11</v>
      </c>
      <c r="E41" s="369">
        <v>0</v>
      </c>
      <c r="F41" s="276">
        <v>2</v>
      </c>
      <c r="G41" s="277" t="s">
        <v>298</v>
      </c>
      <c r="H41" s="374">
        <v>0</v>
      </c>
    </row>
    <row r="42" spans="2:8" ht="22.5" customHeight="1" thickBot="1" x14ac:dyDescent="0.25">
      <c r="B42" s="302"/>
      <c r="C42" s="303" t="s">
        <v>302</v>
      </c>
      <c r="D42" s="303"/>
      <c r="E42" s="304"/>
      <c r="F42" s="303"/>
      <c r="G42" s="303"/>
      <c r="H42" s="305">
        <f>SUM(H34:H41)</f>
        <v>0</v>
      </c>
    </row>
    <row r="43" spans="2:8" ht="22.5" customHeight="1" thickBot="1" x14ac:dyDescent="0.25">
      <c r="B43" s="515"/>
      <c r="C43" s="515"/>
      <c r="D43" s="515"/>
      <c r="E43" s="525"/>
      <c r="F43" s="257"/>
      <c r="G43" s="257"/>
      <c r="H43" s="526"/>
    </row>
    <row r="44" spans="2:8" ht="20.25" customHeight="1" thickBot="1" x14ac:dyDescent="0.25">
      <c r="B44" s="306" t="s">
        <v>321</v>
      </c>
      <c r="C44" s="307"/>
      <c r="D44" s="308"/>
      <c r="E44" s="309"/>
      <c r="F44" s="310"/>
      <c r="G44" s="310"/>
      <c r="H44" s="217"/>
    </row>
    <row r="45" spans="2:8" ht="23.25" customHeight="1" thickBot="1" x14ac:dyDescent="0.25">
      <c r="B45" s="527"/>
      <c r="C45" s="528" t="s">
        <v>322</v>
      </c>
      <c r="D45" s="529">
        <v>19.600000000000001</v>
      </c>
      <c r="E45" s="375">
        <v>0</v>
      </c>
      <c r="F45" s="311">
        <v>2</v>
      </c>
      <c r="G45" s="312" t="s">
        <v>298</v>
      </c>
      <c r="H45" s="376">
        <v>0</v>
      </c>
    </row>
    <row r="46" spans="2:8" ht="19.5" customHeight="1" thickBot="1" x14ac:dyDescent="0.25">
      <c r="B46" s="515"/>
      <c r="C46" s="515"/>
      <c r="D46" s="515"/>
      <c r="E46" s="525"/>
      <c r="F46" s="257"/>
      <c r="G46" s="257"/>
      <c r="H46" s="515"/>
    </row>
    <row r="47" spans="2:8" ht="22.5" customHeight="1" x14ac:dyDescent="0.2">
      <c r="B47" s="516" t="s">
        <v>323</v>
      </c>
      <c r="C47" s="517"/>
      <c r="D47" s="530"/>
      <c r="E47" s="531"/>
      <c r="F47" s="262"/>
      <c r="G47" s="314"/>
      <c r="H47" s="522"/>
    </row>
    <row r="48" spans="2:8" ht="18" customHeight="1" x14ac:dyDescent="0.2">
      <c r="B48" s="263"/>
      <c r="C48" s="264" t="s">
        <v>305</v>
      </c>
      <c r="D48" s="265">
        <v>11.2</v>
      </c>
      <c r="E48" s="365">
        <v>0</v>
      </c>
      <c r="F48" s="266">
        <v>2</v>
      </c>
      <c r="G48" s="267" t="s">
        <v>298</v>
      </c>
      <c r="H48" s="366">
        <v>0</v>
      </c>
    </row>
    <row r="49" spans="2:8" ht="20.25" customHeight="1" x14ac:dyDescent="0.2">
      <c r="B49" s="268"/>
      <c r="C49" s="269" t="s">
        <v>324</v>
      </c>
      <c r="D49" s="270">
        <v>1.82</v>
      </c>
      <c r="E49" s="367">
        <v>0</v>
      </c>
      <c r="F49" s="271">
        <v>2</v>
      </c>
      <c r="G49" s="272" t="s">
        <v>298</v>
      </c>
      <c r="H49" s="368">
        <v>0</v>
      </c>
    </row>
    <row r="50" spans="2:8" ht="26.25" customHeight="1" x14ac:dyDescent="0.2">
      <c r="B50" s="268"/>
      <c r="C50" s="269" t="s">
        <v>313</v>
      </c>
      <c r="D50" s="270">
        <v>2.14</v>
      </c>
      <c r="E50" s="367">
        <v>0</v>
      </c>
      <c r="F50" s="271">
        <v>2</v>
      </c>
      <c r="G50" s="272" t="s">
        <v>298</v>
      </c>
      <c r="H50" s="368">
        <v>0</v>
      </c>
    </row>
    <row r="51" spans="2:8" ht="23.25" customHeight="1" x14ac:dyDescent="0.2">
      <c r="B51" s="268"/>
      <c r="C51" s="269" t="s">
        <v>325</v>
      </c>
      <c r="D51" s="270">
        <v>1.82</v>
      </c>
      <c r="E51" s="367">
        <v>0</v>
      </c>
      <c r="F51" s="271">
        <v>2</v>
      </c>
      <c r="G51" s="272" t="s">
        <v>298</v>
      </c>
      <c r="H51" s="368">
        <v>0</v>
      </c>
    </row>
    <row r="52" spans="2:8" ht="21" customHeight="1" x14ac:dyDescent="0.2">
      <c r="B52" s="268"/>
      <c r="C52" s="269" t="s">
        <v>314</v>
      </c>
      <c r="D52" s="270">
        <v>1.1200000000000001</v>
      </c>
      <c r="E52" s="367">
        <v>0</v>
      </c>
      <c r="F52" s="271">
        <v>2</v>
      </c>
      <c r="G52" s="272" t="s">
        <v>298</v>
      </c>
      <c r="H52" s="368">
        <v>0</v>
      </c>
    </row>
    <row r="53" spans="2:8" ht="24" customHeight="1" thickBot="1" x14ac:dyDescent="0.25">
      <c r="B53" s="273"/>
      <c r="C53" s="292" t="s">
        <v>315</v>
      </c>
      <c r="D53" s="293">
        <v>0.9</v>
      </c>
      <c r="E53" s="371">
        <v>0</v>
      </c>
      <c r="F53" s="315">
        <v>2</v>
      </c>
      <c r="G53" s="295" t="s">
        <v>298</v>
      </c>
      <c r="H53" s="372">
        <v>0</v>
      </c>
    </row>
    <row r="54" spans="2:8" ht="22.5" customHeight="1" thickBot="1" x14ac:dyDescent="0.25">
      <c r="B54" s="302"/>
      <c r="C54" s="316" t="s">
        <v>302</v>
      </c>
      <c r="D54" s="303"/>
      <c r="E54" s="303"/>
      <c r="F54" s="303"/>
      <c r="G54" s="303"/>
      <c r="H54" s="305">
        <f>SUM(H48:H53)</f>
        <v>0</v>
      </c>
    </row>
    <row r="55" spans="2:8" ht="21.75" customHeight="1" thickBot="1" x14ac:dyDescent="0.25">
      <c r="B55" s="533"/>
      <c r="C55" s="534"/>
      <c r="D55" s="534"/>
      <c r="E55" s="534"/>
      <c r="F55" s="317"/>
      <c r="G55" s="317"/>
      <c r="H55" s="535"/>
    </row>
    <row r="56" spans="2:8" ht="21.75" customHeight="1" thickBot="1" x14ac:dyDescent="0.25">
      <c r="B56" s="536" t="s">
        <v>355</v>
      </c>
      <c r="C56" s="537"/>
      <c r="D56" s="537"/>
      <c r="E56" s="537"/>
      <c r="F56" s="318"/>
      <c r="G56" s="318"/>
      <c r="H56" s="538">
        <f>H12+H22+H31+H42+H45+H54</f>
        <v>0</v>
      </c>
    </row>
    <row r="57" spans="2:8" ht="21.75" customHeight="1" thickBot="1" x14ac:dyDescent="0.25">
      <c r="B57" s="532"/>
      <c r="C57" s="523"/>
      <c r="D57" s="523"/>
      <c r="E57" s="523"/>
      <c r="F57" s="303"/>
      <c r="G57" s="303"/>
      <c r="H57" s="539"/>
    </row>
    <row r="58" spans="2:8" ht="13.5" thickBot="1" x14ac:dyDescent="0.25">
      <c r="B58" s="319"/>
      <c r="C58" s="320"/>
      <c r="D58" s="321"/>
      <c r="E58" s="540"/>
      <c r="F58" s="321"/>
      <c r="G58" s="321"/>
      <c r="H58" s="524"/>
    </row>
    <row r="59" spans="2:8" ht="12.75" customHeight="1" x14ac:dyDescent="0.2">
      <c r="B59" s="620" t="s">
        <v>288</v>
      </c>
      <c r="C59" s="623" t="s">
        <v>289</v>
      </c>
      <c r="D59" s="626" t="s">
        <v>290</v>
      </c>
      <c r="E59" s="628" t="s">
        <v>291</v>
      </c>
      <c r="F59" s="630" t="s">
        <v>292</v>
      </c>
      <c r="G59" s="631"/>
      <c r="H59" s="613"/>
    </row>
    <row r="60" spans="2:8" x14ac:dyDescent="0.2">
      <c r="B60" s="621"/>
      <c r="C60" s="624"/>
      <c r="D60" s="627"/>
      <c r="E60" s="629"/>
      <c r="F60" s="632"/>
      <c r="G60" s="633"/>
      <c r="H60" s="614"/>
    </row>
    <row r="61" spans="2:8" ht="13.5" thickBot="1" x14ac:dyDescent="0.25">
      <c r="B61" s="622"/>
      <c r="C61" s="625"/>
      <c r="D61" s="209" t="s">
        <v>250</v>
      </c>
      <c r="E61" s="511" t="s">
        <v>294</v>
      </c>
      <c r="F61" s="634"/>
      <c r="G61" s="635"/>
      <c r="H61" s="512" t="s">
        <v>295</v>
      </c>
    </row>
    <row r="62" spans="2:8" ht="15.75" x14ac:dyDescent="0.2">
      <c r="B62" s="322" t="s">
        <v>365</v>
      </c>
      <c r="C62" s="323"/>
      <c r="D62" s="324"/>
      <c r="E62" s="541"/>
      <c r="F62" s="326"/>
      <c r="G62" s="325"/>
      <c r="H62" s="542"/>
    </row>
    <row r="63" spans="2:8" ht="19.5" customHeight="1" x14ac:dyDescent="0.2">
      <c r="B63" s="327" t="s">
        <v>326</v>
      </c>
      <c r="C63" s="328"/>
      <c r="D63" s="329"/>
      <c r="E63" s="543"/>
      <c r="F63" s="331"/>
      <c r="G63" s="330"/>
      <c r="H63" s="544"/>
    </row>
    <row r="64" spans="2:8" ht="18.75" customHeight="1" x14ac:dyDescent="0.2">
      <c r="B64" s="263"/>
      <c r="C64" s="264" t="s">
        <v>373</v>
      </c>
      <c r="D64" s="265">
        <v>53.6</v>
      </c>
      <c r="E64" s="365">
        <v>0</v>
      </c>
      <c r="F64" s="266">
        <v>5</v>
      </c>
      <c r="G64" s="267" t="s">
        <v>298</v>
      </c>
      <c r="H64" s="366">
        <v>0</v>
      </c>
    </row>
    <row r="65" spans="2:8" ht="27.75" customHeight="1" x14ac:dyDescent="0.2">
      <c r="B65" s="268"/>
      <c r="C65" s="269" t="s">
        <v>372</v>
      </c>
      <c r="D65" s="270">
        <v>6.4</v>
      </c>
      <c r="E65" s="367">
        <v>0</v>
      </c>
      <c r="F65" s="271">
        <v>1</v>
      </c>
      <c r="G65" s="272" t="s">
        <v>327</v>
      </c>
      <c r="H65" s="368">
        <v>0</v>
      </c>
    </row>
    <row r="66" spans="2:8" ht="24" customHeight="1" x14ac:dyDescent="0.2">
      <c r="B66" s="268"/>
      <c r="C66" s="269" t="s">
        <v>371</v>
      </c>
      <c r="D66" s="270">
        <v>47.5</v>
      </c>
      <c r="E66" s="367">
        <v>0</v>
      </c>
      <c r="F66" s="271">
        <v>6</v>
      </c>
      <c r="G66" s="272" t="s">
        <v>298</v>
      </c>
      <c r="H66" s="368">
        <v>0</v>
      </c>
    </row>
    <row r="67" spans="2:8" ht="19.5" customHeight="1" x14ac:dyDescent="0.2">
      <c r="B67" s="268"/>
      <c r="C67" s="269" t="s">
        <v>328</v>
      </c>
      <c r="D67" s="270">
        <v>19.100000000000001</v>
      </c>
      <c r="E67" s="367">
        <v>0</v>
      </c>
      <c r="F67" s="271">
        <v>7</v>
      </c>
      <c r="G67" s="272" t="s">
        <v>298</v>
      </c>
      <c r="H67" s="368">
        <v>0</v>
      </c>
    </row>
    <row r="68" spans="2:8" ht="21.75" customHeight="1" thickBot="1" x14ac:dyDescent="0.25">
      <c r="B68" s="301"/>
      <c r="C68" s="274" t="s">
        <v>329</v>
      </c>
      <c r="D68" s="275">
        <v>19.100000000000001</v>
      </c>
      <c r="E68" s="369">
        <v>0</v>
      </c>
      <c r="F68" s="276">
        <v>7</v>
      </c>
      <c r="G68" s="277" t="s">
        <v>298</v>
      </c>
      <c r="H68" s="374">
        <v>0</v>
      </c>
    </row>
    <row r="69" spans="2:8" ht="20.25" customHeight="1" thickBot="1" x14ac:dyDescent="0.25">
      <c r="B69" s="332"/>
      <c r="C69" s="333" t="s">
        <v>330</v>
      </c>
      <c r="D69" s="303"/>
      <c r="E69" s="303"/>
      <c r="F69" s="303"/>
      <c r="G69" s="303"/>
      <c r="H69" s="305">
        <f>SUM(H64:H68)</f>
        <v>0</v>
      </c>
    </row>
    <row r="70" spans="2:8" ht="20.25" customHeight="1" thickBot="1" x14ac:dyDescent="0.25">
      <c r="B70" s="515"/>
      <c r="C70" s="515"/>
      <c r="D70" s="515"/>
      <c r="E70" s="515"/>
      <c r="F70" s="257"/>
      <c r="G70" s="257"/>
      <c r="H70" s="526"/>
    </row>
    <row r="71" spans="2:8" ht="21" customHeight="1" x14ac:dyDescent="0.2">
      <c r="B71" s="334" t="s">
        <v>331</v>
      </c>
      <c r="C71" s="335"/>
      <c r="D71" s="313"/>
      <c r="E71" s="261"/>
      <c r="F71" s="262"/>
      <c r="G71" s="261"/>
      <c r="H71" s="214"/>
    </row>
    <row r="72" spans="2:8" ht="18.75" customHeight="1" x14ac:dyDescent="0.2">
      <c r="B72" s="263"/>
      <c r="C72" s="264" t="s">
        <v>373</v>
      </c>
      <c r="D72" s="265">
        <v>53</v>
      </c>
      <c r="E72" s="373">
        <v>0</v>
      </c>
      <c r="F72" s="266">
        <v>5</v>
      </c>
      <c r="G72" s="267" t="s">
        <v>298</v>
      </c>
      <c r="H72" s="366">
        <v>0</v>
      </c>
    </row>
    <row r="73" spans="2:8" ht="21" customHeight="1" x14ac:dyDescent="0.2">
      <c r="B73" s="268"/>
      <c r="C73" s="269" t="s">
        <v>332</v>
      </c>
      <c r="D73" s="270">
        <v>29</v>
      </c>
      <c r="E73" s="377">
        <v>0</v>
      </c>
      <c r="F73" s="271">
        <v>7</v>
      </c>
      <c r="G73" s="272" t="s">
        <v>298</v>
      </c>
      <c r="H73" s="368">
        <v>0</v>
      </c>
    </row>
    <row r="74" spans="2:8" ht="21.75" customHeight="1" x14ac:dyDescent="0.2">
      <c r="B74" s="268"/>
      <c r="C74" s="269" t="s">
        <v>333</v>
      </c>
      <c r="D74" s="270">
        <v>29</v>
      </c>
      <c r="E74" s="377">
        <v>0</v>
      </c>
      <c r="F74" s="271">
        <v>7</v>
      </c>
      <c r="G74" s="272" t="s">
        <v>298</v>
      </c>
      <c r="H74" s="368">
        <v>0</v>
      </c>
    </row>
    <row r="75" spans="2:8" ht="18.75" customHeight="1" x14ac:dyDescent="0.2">
      <c r="B75" s="268"/>
      <c r="C75" s="269" t="s">
        <v>334</v>
      </c>
      <c r="D75" s="270">
        <v>18</v>
      </c>
      <c r="E75" s="377">
        <v>0</v>
      </c>
      <c r="F75" s="271">
        <v>7</v>
      </c>
      <c r="G75" s="272" t="s">
        <v>298</v>
      </c>
      <c r="H75" s="368">
        <v>0</v>
      </c>
    </row>
    <row r="76" spans="2:8" ht="21.75" customHeight="1" x14ac:dyDescent="0.2">
      <c r="B76" s="268"/>
      <c r="C76" s="269" t="s">
        <v>335</v>
      </c>
      <c r="D76" s="270">
        <v>18</v>
      </c>
      <c r="E76" s="377">
        <v>0</v>
      </c>
      <c r="F76" s="271">
        <v>7</v>
      </c>
      <c r="G76" s="272" t="s">
        <v>298</v>
      </c>
      <c r="H76" s="368">
        <v>0</v>
      </c>
    </row>
    <row r="77" spans="2:8" ht="18.75" customHeight="1" x14ac:dyDescent="0.2">
      <c r="B77" s="268"/>
      <c r="C77" s="269" t="s">
        <v>336</v>
      </c>
      <c r="D77" s="270">
        <v>10.1</v>
      </c>
      <c r="E77" s="377">
        <v>0</v>
      </c>
      <c r="F77" s="271">
        <v>3</v>
      </c>
      <c r="G77" s="272" t="s">
        <v>298</v>
      </c>
      <c r="H77" s="368">
        <v>0</v>
      </c>
    </row>
    <row r="78" spans="2:8" ht="21" customHeight="1" x14ac:dyDescent="0.2">
      <c r="B78" s="268"/>
      <c r="C78" s="269" t="s">
        <v>337</v>
      </c>
      <c r="D78" s="270">
        <v>6.5</v>
      </c>
      <c r="E78" s="377">
        <v>0</v>
      </c>
      <c r="F78" s="271">
        <v>7</v>
      </c>
      <c r="G78" s="272" t="s">
        <v>298</v>
      </c>
      <c r="H78" s="368">
        <v>0</v>
      </c>
    </row>
    <row r="79" spans="2:8" ht="21" customHeight="1" x14ac:dyDescent="0.2">
      <c r="B79" s="268"/>
      <c r="C79" s="269" t="s">
        <v>338</v>
      </c>
      <c r="D79" s="270">
        <v>3.25</v>
      </c>
      <c r="E79" s="377">
        <v>0</v>
      </c>
      <c r="F79" s="271">
        <v>7</v>
      </c>
      <c r="G79" s="272" t="s">
        <v>298</v>
      </c>
      <c r="H79" s="368">
        <v>0</v>
      </c>
    </row>
    <row r="80" spans="2:8" ht="18.75" customHeight="1" x14ac:dyDescent="0.2">
      <c r="B80" s="268"/>
      <c r="C80" s="269" t="s">
        <v>339</v>
      </c>
      <c r="D80" s="270">
        <v>4.8</v>
      </c>
      <c r="E80" s="377">
        <v>0</v>
      </c>
      <c r="F80" s="271">
        <v>7</v>
      </c>
      <c r="G80" s="272" t="s">
        <v>298</v>
      </c>
      <c r="H80" s="368">
        <v>0</v>
      </c>
    </row>
    <row r="81" spans="2:8" ht="18" customHeight="1" x14ac:dyDescent="0.2">
      <c r="B81" s="268"/>
      <c r="C81" s="269" t="s">
        <v>313</v>
      </c>
      <c r="D81" s="270">
        <v>4.8</v>
      </c>
      <c r="E81" s="377">
        <v>0</v>
      </c>
      <c r="F81" s="271">
        <v>7</v>
      </c>
      <c r="G81" s="272" t="s">
        <v>298</v>
      </c>
      <c r="H81" s="368">
        <v>0</v>
      </c>
    </row>
    <row r="82" spans="2:8" ht="18" customHeight="1" x14ac:dyDescent="0.2">
      <c r="B82" s="268"/>
      <c r="C82" s="269" t="s">
        <v>340</v>
      </c>
      <c r="D82" s="270">
        <v>4.8</v>
      </c>
      <c r="E82" s="377">
        <v>0</v>
      </c>
      <c r="F82" s="271">
        <v>7</v>
      </c>
      <c r="G82" s="272" t="s">
        <v>298</v>
      </c>
      <c r="H82" s="368">
        <v>0</v>
      </c>
    </row>
    <row r="83" spans="2:8" ht="19.5" customHeight="1" x14ac:dyDescent="0.2">
      <c r="B83" s="268"/>
      <c r="C83" s="269" t="s">
        <v>314</v>
      </c>
      <c r="D83" s="270">
        <v>4.8</v>
      </c>
      <c r="E83" s="377">
        <v>0</v>
      </c>
      <c r="F83" s="271">
        <v>7</v>
      </c>
      <c r="G83" s="272" t="s">
        <v>298</v>
      </c>
      <c r="H83" s="368">
        <v>0</v>
      </c>
    </row>
    <row r="84" spans="2:8" ht="22.5" customHeight="1" x14ac:dyDescent="0.2">
      <c r="B84" s="268"/>
      <c r="C84" s="336" t="s">
        <v>62</v>
      </c>
      <c r="D84" s="270">
        <v>9.4</v>
      </c>
      <c r="E84" s="377">
        <v>0</v>
      </c>
      <c r="F84" s="271">
        <v>5</v>
      </c>
      <c r="G84" s="272" t="s">
        <v>298</v>
      </c>
      <c r="H84" s="368">
        <v>0</v>
      </c>
    </row>
    <row r="85" spans="2:8" ht="19.5" customHeight="1" x14ac:dyDescent="0.2">
      <c r="B85" s="268"/>
      <c r="C85" s="269" t="s">
        <v>341</v>
      </c>
      <c r="D85" s="270">
        <v>6.8</v>
      </c>
      <c r="E85" s="377">
        <v>0</v>
      </c>
      <c r="F85" s="271">
        <v>1</v>
      </c>
      <c r="G85" s="272" t="s">
        <v>327</v>
      </c>
      <c r="H85" s="368">
        <v>0</v>
      </c>
    </row>
    <row r="86" spans="2:8" ht="23.25" customHeight="1" x14ac:dyDescent="0.2">
      <c r="B86" s="268"/>
      <c r="C86" s="269" t="s">
        <v>342</v>
      </c>
      <c r="D86" s="270">
        <v>38</v>
      </c>
      <c r="E86" s="377">
        <v>0</v>
      </c>
      <c r="F86" s="271">
        <v>7</v>
      </c>
      <c r="G86" s="272" t="s">
        <v>298</v>
      </c>
      <c r="H86" s="368">
        <v>0</v>
      </c>
    </row>
    <row r="87" spans="2:8" ht="17.25" customHeight="1" x14ac:dyDescent="0.2">
      <c r="B87" s="268"/>
      <c r="C87" s="269" t="s">
        <v>343</v>
      </c>
      <c r="D87" s="270">
        <v>21.8</v>
      </c>
      <c r="E87" s="377">
        <v>0</v>
      </c>
      <c r="F87" s="271">
        <v>3</v>
      </c>
      <c r="G87" s="272" t="s">
        <v>298</v>
      </c>
      <c r="H87" s="368">
        <v>0</v>
      </c>
    </row>
    <row r="88" spans="2:8" ht="18.75" customHeight="1" x14ac:dyDescent="0.2">
      <c r="B88" s="268"/>
      <c r="C88" s="269" t="s">
        <v>344</v>
      </c>
      <c r="D88" s="270">
        <v>21.8</v>
      </c>
      <c r="E88" s="377">
        <v>0</v>
      </c>
      <c r="F88" s="271">
        <v>3</v>
      </c>
      <c r="G88" s="272" t="s">
        <v>298</v>
      </c>
      <c r="H88" s="368">
        <v>0</v>
      </c>
    </row>
    <row r="89" spans="2:8" ht="23.25" customHeight="1" x14ac:dyDescent="0.2">
      <c r="B89" s="268"/>
      <c r="C89" s="336" t="s">
        <v>62</v>
      </c>
      <c r="D89" s="270">
        <v>14.1</v>
      </c>
      <c r="E89" s="377">
        <v>0</v>
      </c>
      <c r="F89" s="271">
        <v>3</v>
      </c>
      <c r="G89" s="272" t="s">
        <v>298</v>
      </c>
      <c r="H89" s="368">
        <v>0</v>
      </c>
    </row>
    <row r="90" spans="2:8" ht="19.5" customHeight="1" x14ac:dyDescent="0.2">
      <c r="B90" s="268"/>
      <c r="C90" s="269" t="s">
        <v>345</v>
      </c>
      <c r="D90" s="270">
        <v>11.2</v>
      </c>
      <c r="E90" s="377">
        <v>0</v>
      </c>
      <c r="F90" s="271">
        <v>3</v>
      </c>
      <c r="G90" s="272" t="s">
        <v>298</v>
      </c>
      <c r="H90" s="368">
        <v>0</v>
      </c>
    </row>
    <row r="91" spans="2:8" ht="24.75" customHeight="1" x14ac:dyDescent="0.2">
      <c r="B91" s="268"/>
      <c r="C91" s="336" t="s">
        <v>389</v>
      </c>
      <c r="D91" s="270">
        <v>20.3</v>
      </c>
      <c r="E91" s="377">
        <v>0</v>
      </c>
      <c r="F91" s="271">
        <v>3</v>
      </c>
      <c r="G91" s="272" t="s">
        <v>298</v>
      </c>
      <c r="H91" s="368">
        <v>0</v>
      </c>
    </row>
    <row r="92" spans="2:8" ht="16.5" customHeight="1" x14ac:dyDescent="0.2">
      <c r="B92" s="268"/>
      <c r="C92" s="336" t="s">
        <v>304</v>
      </c>
      <c r="D92" s="270">
        <v>9.4</v>
      </c>
      <c r="E92" s="377">
        <v>0</v>
      </c>
      <c r="F92" s="271">
        <v>3</v>
      </c>
      <c r="G92" s="272" t="s">
        <v>298</v>
      </c>
      <c r="H92" s="368">
        <v>0</v>
      </c>
    </row>
    <row r="93" spans="2:8" ht="21" customHeight="1" x14ac:dyDescent="0.2">
      <c r="B93" s="268"/>
      <c r="C93" s="269" t="s">
        <v>346</v>
      </c>
      <c r="D93" s="270">
        <v>9.4</v>
      </c>
      <c r="E93" s="377">
        <v>0</v>
      </c>
      <c r="F93" s="271">
        <v>1</v>
      </c>
      <c r="G93" s="272" t="s">
        <v>327</v>
      </c>
      <c r="H93" s="368">
        <v>0</v>
      </c>
    </row>
    <row r="94" spans="2:8" ht="18" customHeight="1" x14ac:dyDescent="0.2">
      <c r="B94" s="273"/>
      <c r="C94" s="292" t="s">
        <v>371</v>
      </c>
      <c r="D94" s="293">
        <v>64</v>
      </c>
      <c r="E94" s="378">
        <v>0</v>
      </c>
      <c r="F94" s="315">
        <v>5</v>
      </c>
      <c r="G94" s="295" t="s">
        <v>298</v>
      </c>
      <c r="H94" s="368">
        <v>0</v>
      </c>
    </row>
    <row r="95" spans="2:8" ht="19.5" customHeight="1" thickBot="1" x14ac:dyDescent="0.25">
      <c r="B95" s="301"/>
      <c r="C95" s="274" t="s">
        <v>347</v>
      </c>
      <c r="D95" s="275">
        <v>11</v>
      </c>
      <c r="E95" s="379">
        <v>0</v>
      </c>
      <c r="F95" s="276">
        <v>5</v>
      </c>
      <c r="G95" s="277" t="s">
        <v>298</v>
      </c>
      <c r="H95" s="374">
        <v>0</v>
      </c>
    </row>
    <row r="96" spans="2:8" ht="21.75" customHeight="1" x14ac:dyDescent="0.2">
      <c r="B96" s="515"/>
      <c r="C96" s="337" t="s">
        <v>330</v>
      </c>
      <c r="D96" s="338"/>
      <c r="E96" s="338"/>
      <c r="F96" s="338"/>
      <c r="G96" s="338"/>
      <c r="H96" s="339">
        <f>SUM(H72:H95)</f>
        <v>0</v>
      </c>
    </row>
    <row r="97" spans="2:10" ht="19.5" customHeight="1" x14ac:dyDescent="0.2">
      <c r="B97" s="545"/>
      <c r="C97" s="340" t="s">
        <v>367</v>
      </c>
      <c r="D97" s="341"/>
      <c r="E97" s="341"/>
      <c r="F97" s="341"/>
      <c r="G97" s="341"/>
      <c r="H97" s="342">
        <f>H69+H96</f>
        <v>0</v>
      </c>
    </row>
    <row r="98" spans="2:10" ht="13.5" thickBot="1" x14ac:dyDescent="0.25">
      <c r="B98" s="546"/>
      <c r="C98" s="547"/>
      <c r="D98" s="548"/>
      <c r="E98" s="549"/>
      <c r="F98" s="343"/>
      <c r="G98" s="344"/>
      <c r="H98" s="550"/>
    </row>
    <row r="99" spans="2:10" ht="19.5" customHeight="1" thickBot="1" x14ac:dyDescent="0.25">
      <c r="B99" s="345" t="s">
        <v>366</v>
      </c>
      <c r="C99" s="346"/>
      <c r="D99" s="347"/>
      <c r="E99" s="310"/>
      <c r="F99" s="348"/>
      <c r="G99" s="310"/>
      <c r="H99" s="218"/>
    </row>
    <row r="100" spans="2:10" ht="26.25" customHeight="1" thickBot="1" x14ac:dyDescent="0.25">
      <c r="B100" s="545"/>
      <c r="C100" s="349" t="s">
        <v>352</v>
      </c>
      <c r="D100" s="350">
        <v>1680</v>
      </c>
      <c r="E100" s="380">
        <v>0</v>
      </c>
      <c r="F100" s="351">
        <v>21</v>
      </c>
      <c r="G100" s="352" t="s">
        <v>298</v>
      </c>
      <c r="H100" s="381">
        <v>0</v>
      </c>
    </row>
    <row r="101" spans="2:10" ht="26.25" customHeight="1" thickBot="1" x14ac:dyDescent="0.25">
      <c r="B101" s="545"/>
      <c r="C101" s="551"/>
      <c r="D101" s="552"/>
      <c r="E101" s="553"/>
      <c r="F101" s="554"/>
      <c r="G101" s="555"/>
      <c r="H101" s="556"/>
    </row>
    <row r="102" spans="2:10" ht="23.25" customHeight="1" thickBot="1" x14ac:dyDescent="0.25">
      <c r="B102" s="353"/>
      <c r="C102" s="354" t="s">
        <v>353</v>
      </c>
      <c r="D102" s="355"/>
      <c r="E102" s="355"/>
      <c r="F102" s="355"/>
      <c r="G102" s="356"/>
      <c r="H102" s="357">
        <f>H97+H100</f>
        <v>0</v>
      </c>
    </row>
    <row r="103" spans="2:10" ht="13.5" thickBot="1" x14ac:dyDescent="0.25">
      <c r="B103" s="220"/>
      <c r="C103" s="221" t="s">
        <v>348</v>
      </c>
      <c r="D103" s="222"/>
      <c r="E103" s="223"/>
      <c r="F103" s="224"/>
      <c r="G103" s="224"/>
      <c r="H103" s="225"/>
    </row>
    <row r="104" spans="2:10" ht="27" thickBot="1" x14ac:dyDescent="0.3">
      <c r="B104" s="219"/>
      <c r="C104" s="229" t="s">
        <v>368</v>
      </c>
      <c r="D104" s="226"/>
      <c r="E104" s="358"/>
      <c r="F104" s="227"/>
      <c r="G104" s="227"/>
      <c r="H104" s="228">
        <f>H56+H102</f>
        <v>0</v>
      </c>
    </row>
    <row r="107" spans="2:10" x14ac:dyDescent="0.2">
      <c r="J107" s="518"/>
    </row>
    <row r="108" spans="2:10" ht="14.25" x14ac:dyDescent="0.2">
      <c r="B108" s="557"/>
      <c r="C108" s="557"/>
      <c r="D108" s="558"/>
    </row>
    <row r="109" spans="2:10" x14ac:dyDescent="0.2">
      <c r="B109" s="558"/>
      <c r="C109" s="558"/>
      <c r="D109" s="558"/>
    </row>
  </sheetData>
  <sheetProtection algorithmName="SHA-512" hashValue="EZTlJNOHpknUk7GzwUAMwVOaY+ZT49A1K/M9HuYXeoTUO7uKDeQfXfb4/UmX3Bni1IDWxYlB1HV1vlUa+4rX5Q==" saltValue="8t/XfEAQcK8y2G+OklL5MQ==" spinCount="100000" sheet="1" objects="1" scenarios="1"/>
  <mergeCells count="14">
    <mergeCell ref="H59:H60"/>
    <mergeCell ref="H4:H5"/>
    <mergeCell ref="B7:C7"/>
    <mergeCell ref="D31:E31"/>
    <mergeCell ref="B59:B61"/>
    <mergeCell ref="C59:C61"/>
    <mergeCell ref="D59:D60"/>
    <mergeCell ref="E59:E60"/>
    <mergeCell ref="F59:G61"/>
    <mergeCell ref="B4:B6"/>
    <mergeCell ref="C4:C6"/>
    <mergeCell ref="D4:D5"/>
    <mergeCell ref="E4:E5"/>
    <mergeCell ref="F4:G6"/>
  </mergeCells>
  <conditionalFormatting sqref="D98:E98 D72:E95 D100:E101 D45:E45 D48:E53 D34:E41 D25:D31 E25:E30 D15:E21 D8:E11 D64:E68">
    <cfRule type="cellIs" dxfId="1" priority="2" stopIfTrue="1" operator="notBetween">
      <formula>-999999</formula>
      <formula>9999999</formula>
    </cfRule>
  </conditionalFormatting>
  <conditionalFormatting sqref="F72:F95 F45 F48:F53 F25:F31 F34:F41 F15:F21 F8:F11 F64:F68">
    <cfRule type="cellIs" dxfId="0" priority="1" stopIfTrue="1" operator="notBetween">
      <formula>0</formula>
      <formula>9999999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topLeftCell="A271" workbookViewId="0">
      <selection activeCell="D257" sqref="D257"/>
    </sheetView>
  </sheetViews>
  <sheetFormatPr defaultRowHeight="12.75" x14ac:dyDescent="0.2"/>
  <cols>
    <col min="1" max="1" width="9.28515625" style="453" customWidth="1"/>
    <col min="2" max="2" width="39.7109375" style="87" customWidth="1"/>
    <col min="3" max="4" width="10.7109375" style="87" customWidth="1"/>
    <col min="5" max="5" width="9.7109375" style="453" customWidth="1"/>
    <col min="6" max="6" width="15.7109375" style="87" customWidth="1"/>
    <col min="7" max="7" width="10.7109375" style="87" customWidth="1"/>
    <col min="8" max="16384" width="9.140625" style="87"/>
  </cols>
  <sheetData>
    <row r="1" spans="1:8" ht="20.25" x14ac:dyDescent="0.3">
      <c r="A1" s="26" t="s">
        <v>363</v>
      </c>
      <c r="B1" s="6"/>
      <c r="C1" s="6"/>
      <c r="D1" s="6"/>
      <c r="E1" s="22"/>
      <c r="F1" s="71" t="s">
        <v>248</v>
      </c>
    </row>
    <row r="2" spans="1:8" ht="14.25" x14ac:dyDescent="0.2">
      <c r="A2" s="24" t="s">
        <v>168</v>
      </c>
      <c r="B2" s="25"/>
      <c r="C2" s="49"/>
      <c r="D2" s="42"/>
      <c r="E2" s="31"/>
      <c r="F2" s="42"/>
      <c r="G2" s="501"/>
      <c r="H2" s="501"/>
    </row>
    <row r="3" spans="1:8" ht="14.25" x14ac:dyDescent="0.2">
      <c r="A3" s="49"/>
      <c r="B3" s="29"/>
      <c r="C3" s="30"/>
      <c r="D3" s="42"/>
      <c r="E3" s="31"/>
      <c r="F3" s="42"/>
      <c r="G3" s="501"/>
      <c r="H3" s="501"/>
    </row>
    <row r="4" spans="1:8" ht="15" x14ac:dyDescent="0.25">
      <c r="A4" s="26"/>
      <c r="B4" s="29"/>
      <c r="C4" s="30"/>
      <c r="D4" s="42"/>
      <c r="E4" s="31"/>
      <c r="F4" s="42"/>
      <c r="G4" s="501"/>
      <c r="H4" s="501"/>
    </row>
    <row r="5" spans="1:8" x14ac:dyDescent="0.2">
      <c r="A5" s="43"/>
      <c r="B5" s="43"/>
      <c r="C5" s="51"/>
      <c r="D5" s="51"/>
      <c r="E5" s="44"/>
      <c r="F5" s="44" t="s">
        <v>213</v>
      </c>
    </row>
    <row r="6" spans="1:8" ht="15.75" x14ac:dyDescent="0.25">
      <c r="A6" s="50" t="s">
        <v>215</v>
      </c>
      <c r="B6" s="45" t="s">
        <v>93</v>
      </c>
      <c r="C6" s="50" t="s">
        <v>122</v>
      </c>
      <c r="D6" s="50" t="s">
        <v>110</v>
      </c>
      <c r="E6" s="46" t="s">
        <v>116</v>
      </c>
      <c r="F6" s="46" t="s">
        <v>156</v>
      </c>
    </row>
    <row r="7" spans="1:8" x14ac:dyDescent="0.2">
      <c r="A7" s="48" t="s">
        <v>216</v>
      </c>
      <c r="B7" s="48" t="s">
        <v>230</v>
      </c>
      <c r="C7" s="48" t="s">
        <v>28</v>
      </c>
      <c r="D7" s="48" t="s">
        <v>123</v>
      </c>
      <c r="E7" s="47"/>
      <c r="F7" s="48" t="s">
        <v>124</v>
      </c>
    </row>
    <row r="8" spans="1:8" x14ac:dyDescent="0.2">
      <c r="A8" s="33">
        <v>1</v>
      </c>
      <c r="B8" s="34" t="s">
        <v>94</v>
      </c>
      <c r="C8" s="61">
        <v>1631</v>
      </c>
      <c r="D8" s="36"/>
      <c r="E8" s="37" t="s">
        <v>119</v>
      </c>
      <c r="F8" s="36">
        <v>0</v>
      </c>
    </row>
    <row r="9" spans="1:8" x14ac:dyDescent="0.2">
      <c r="A9" s="33">
        <f>SUM(A8+1)</f>
        <v>2</v>
      </c>
      <c r="B9" s="34" t="s">
        <v>95</v>
      </c>
      <c r="C9" s="61">
        <v>61</v>
      </c>
      <c r="D9" s="36"/>
      <c r="E9" s="37" t="s">
        <v>119</v>
      </c>
      <c r="F9" s="36">
        <v>0</v>
      </c>
    </row>
    <row r="10" spans="1:8" x14ac:dyDescent="0.2">
      <c r="A10" s="33">
        <f t="shared" ref="A10:A23" si="0">SUM(A9+1)</f>
        <v>3</v>
      </c>
      <c r="B10" s="34" t="s">
        <v>96</v>
      </c>
      <c r="C10" s="61">
        <v>37</v>
      </c>
      <c r="D10" s="36"/>
      <c r="E10" s="37" t="s">
        <v>119</v>
      </c>
      <c r="F10" s="36">
        <v>0</v>
      </c>
    </row>
    <row r="11" spans="1:8" x14ac:dyDescent="0.2">
      <c r="A11" s="33">
        <f t="shared" si="0"/>
        <v>4</v>
      </c>
      <c r="B11" s="34" t="s">
        <v>97</v>
      </c>
      <c r="C11" s="61">
        <v>27</v>
      </c>
      <c r="D11" s="36"/>
      <c r="E11" s="37" t="s">
        <v>138</v>
      </c>
      <c r="F11" s="36">
        <v>0</v>
      </c>
    </row>
    <row r="12" spans="1:8" x14ac:dyDescent="0.2">
      <c r="A12" s="33">
        <f t="shared" si="0"/>
        <v>5</v>
      </c>
      <c r="B12" s="34" t="s">
        <v>98</v>
      </c>
      <c r="C12" s="61">
        <v>13</v>
      </c>
      <c r="D12" s="36"/>
      <c r="E12" s="37" t="s">
        <v>139</v>
      </c>
      <c r="F12" s="36">
        <v>0</v>
      </c>
    </row>
    <row r="13" spans="1:8" x14ac:dyDescent="0.2">
      <c r="A13" s="33">
        <f t="shared" si="0"/>
        <v>6</v>
      </c>
      <c r="B13" s="34" t="s">
        <v>62</v>
      </c>
      <c r="C13" s="61">
        <v>14</v>
      </c>
      <c r="D13" s="38"/>
      <c r="E13" s="37" t="s">
        <v>119</v>
      </c>
      <c r="F13" s="36">
        <v>0</v>
      </c>
    </row>
    <row r="14" spans="1:8" x14ac:dyDescent="0.2">
      <c r="A14" s="33">
        <f t="shared" si="0"/>
        <v>7</v>
      </c>
      <c r="B14" s="34" t="s">
        <v>90</v>
      </c>
      <c r="C14" s="61">
        <v>10</v>
      </c>
      <c r="D14" s="38"/>
      <c r="E14" s="37" t="s">
        <v>130</v>
      </c>
      <c r="F14" s="36">
        <v>0</v>
      </c>
    </row>
    <row r="15" spans="1:8" x14ac:dyDescent="0.2">
      <c r="A15" s="33">
        <f t="shared" si="0"/>
        <v>8</v>
      </c>
      <c r="B15" s="34" t="s">
        <v>26</v>
      </c>
      <c r="C15" s="61">
        <v>4</v>
      </c>
      <c r="D15" s="38"/>
      <c r="E15" s="37" t="s">
        <v>130</v>
      </c>
      <c r="F15" s="36">
        <v>0</v>
      </c>
    </row>
    <row r="16" spans="1:8" x14ac:dyDescent="0.2">
      <c r="A16" s="33">
        <f t="shared" si="0"/>
        <v>9</v>
      </c>
      <c r="B16" s="34" t="s">
        <v>8</v>
      </c>
      <c r="C16" s="61">
        <v>7</v>
      </c>
      <c r="D16" s="38"/>
      <c r="E16" s="37" t="s">
        <v>130</v>
      </c>
      <c r="F16" s="36">
        <v>0</v>
      </c>
    </row>
    <row r="17" spans="1:6" x14ac:dyDescent="0.2">
      <c r="A17" s="33">
        <f t="shared" si="0"/>
        <v>10</v>
      </c>
      <c r="B17" s="34" t="s">
        <v>78</v>
      </c>
      <c r="C17" s="61">
        <v>108</v>
      </c>
      <c r="D17" s="38"/>
      <c r="E17" s="37" t="s">
        <v>139</v>
      </c>
      <c r="F17" s="36">
        <v>0</v>
      </c>
    </row>
    <row r="18" spans="1:6" x14ac:dyDescent="0.2">
      <c r="A18" s="33">
        <f t="shared" si="0"/>
        <v>11</v>
      </c>
      <c r="B18" s="34" t="s">
        <v>90</v>
      </c>
      <c r="C18" s="61">
        <v>8</v>
      </c>
      <c r="D18" s="38"/>
      <c r="E18" s="37" t="s">
        <v>130</v>
      </c>
      <c r="F18" s="36">
        <v>0</v>
      </c>
    </row>
    <row r="19" spans="1:6" x14ac:dyDescent="0.2">
      <c r="A19" s="33">
        <f t="shared" si="0"/>
        <v>12</v>
      </c>
      <c r="B19" s="34" t="s">
        <v>99</v>
      </c>
      <c r="C19" s="61">
        <v>24</v>
      </c>
      <c r="D19" s="38"/>
      <c r="E19" s="37" t="s">
        <v>131</v>
      </c>
      <c r="F19" s="36">
        <v>0</v>
      </c>
    </row>
    <row r="20" spans="1:6" x14ac:dyDescent="0.2">
      <c r="A20" s="33">
        <f t="shared" si="0"/>
        <v>13</v>
      </c>
      <c r="B20" s="34" t="s">
        <v>35</v>
      </c>
      <c r="C20" s="61">
        <v>28</v>
      </c>
      <c r="D20" s="38"/>
      <c r="E20" s="37" t="s">
        <v>139</v>
      </c>
      <c r="F20" s="36">
        <v>0</v>
      </c>
    </row>
    <row r="21" spans="1:6" x14ac:dyDescent="0.2">
      <c r="A21" s="33">
        <f t="shared" si="0"/>
        <v>14</v>
      </c>
      <c r="B21" s="157" t="s">
        <v>390</v>
      </c>
      <c r="C21" s="61">
        <v>20</v>
      </c>
      <c r="D21" s="38"/>
      <c r="E21" s="37" t="s">
        <v>119</v>
      </c>
      <c r="F21" s="36">
        <v>0</v>
      </c>
    </row>
    <row r="22" spans="1:6" x14ac:dyDescent="0.2">
      <c r="A22" s="33">
        <f t="shared" si="0"/>
        <v>15</v>
      </c>
      <c r="B22" s="34" t="s">
        <v>100</v>
      </c>
      <c r="C22" s="61">
        <v>64</v>
      </c>
      <c r="D22" s="38"/>
      <c r="E22" s="37" t="s">
        <v>119</v>
      </c>
      <c r="F22" s="36">
        <v>0</v>
      </c>
    </row>
    <row r="23" spans="1:6" x14ac:dyDescent="0.2">
      <c r="A23" s="33">
        <f t="shared" si="0"/>
        <v>16</v>
      </c>
      <c r="B23" s="157" t="s">
        <v>391</v>
      </c>
      <c r="C23" s="61">
        <v>65</v>
      </c>
      <c r="D23" s="38"/>
      <c r="E23" s="37" t="s">
        <v>119</v>
      </c>
      <c r="F23" s="36">
        <v>0</v>
      </c>
    </row>
    <row r="24" spans="1:6" x14ac:dyDescent="0.2">
      <c r="A24" s="62"/>
      <c r="B24" s="39" t="s">
        <v>113</v>
      </c>
      <c r="C24" s="61">
        <f>SUM(C8:C23)</f>
        <v>2121</v>
      </c>
      <c r="D24" s="10"/>
      <c r="E24" s="40"/>
      <c r="F24" s="41">
        <f>SUM(F8:F23)</f>
        <v>0</v>
      </c>
    </row>
    <row r="25" spans="1:6" x14ac:dyDescent="0.2">
      <c r="A25" s="22"/>
      <c r="B25" s="6"/>
      <c r="C25" s="63"/>
      <c r="E25" s="22"/>
      <c r="F25" s="89"/>
    </row>
    <row r="26" spans="1:6" x14ac:dyDescent="0.2">
      <c r="A26" s="43"/>
      <c r="B26" s="43"/>
      <c r="C26" s="51"/>
      <c r="D26" s="51"/>
      <c r="E26" s="44"/>
      <c r="F26" s="44" t="s">
        <v>213</v>
      </c>
    </row>
    <row r="27" spans="1:6" ht="15.75" x14ac:dyDescent="0.25">
      <c r="A27" s="50" t="s">
        <v>215</v>
      </c>
      <c r="B27" s="45" t="s">
        <v>93</v>
      </c>
      <c r="C27" s="50" t="s">
        <v>122</v>
      </c>
      <c r="D27" s="50" t="s">
        <v>110</v>
      </c>
      <c r="E27" s="46" t="s">
        <v>116</v>
      </c>
      <c r="F27" s="46" t="s">
        <v>156</v>
      </c>
    </row>
    <row r="28" spans="1:6" x14ac:dyDescent="0.2">
      <c r="A28" s="48" t="s">
        <v>216</v>
      </c>
      <c r="B28" s="48" t="s">
        <v>231</v>
      </c>
      <c r="C28" s="48" t="s">
        <v>28</v>
      </c>
      <c r="D28" s="48" t="s">
        <v>123</v>
      </c>
      <c r="E28" s="47"/>
      <c r="F28" s="48" t="s">
        <v>124</v>
      </c>
    </row>
    <row r="29" spans="1:6" x14ac:dyDescent="0.2">
      <c r="A29" s="33">
        <f>SUM(A23+1)</f>
        <v>17</v>
      </c>
      <c r="B29" s="34" t="s">
        <v>62</v>
      </c>
      <c r="C29" s="61">
        <v>17</v>
      </c>
      <c r="D29" s="36"/>
      <c r="E29" s="37" t="s">
        <v>119</v>
      </c>
      <c r="F29" s="36">
        <v>0</v>
      </c>
    </row>
    <row r="30" spans="1:6" x14ac:dyDescent="0.2">
      <c r="A30" s="33">
        <f>SUM(A29+1)</f>
        <v>18</v>
      </c>
      <c r="B30" s="34" t="s">
        <v>66</v>
      </c>
      <c r="C30" s="61">
        <v>45</v>
      </c>
      <c r="D30" s="36"/>
      <c r="E30" s="37" t="s">
        <v>119</v>
      </c>
      <c r="F30" s="36">
        <v>0</v>
      </c>
    </row>
    <row r="31" spans="1:6" x14ac:dyDescent="0.2">
      <c r="A31" s="33">
        <f t="shared" ref="A31:A46" si="1">SUM(A30+1)</f>
        <v>19</v>
      </c>
      <c r="B31" s="34" t="s">
        <v>8</v>
      </c>
      <c r="C31" s="61">
        <v>18</v>
      </c>
      <c r="D31" s="36"/>
      <c r="E31" s="37" t="s">
        <v>119</v>
      </c>
      <c r="F31" s="36">
        <v>0</v>
      </c>
    </row>
    <row r="32" spans="1:6" x14ac:dyDescent="0.2">
      <c r="A32" s="33">
        <f t="shared" si="1"/>
        <v>20</v>
      </c>
      <c r="B32" s="64" t="s">
        <v>26</v>
      </c>
      <c r="C32" s="65">
        <v>2</v>
      </c>
      <c r="D32" s="36"/>
      <c r="E32" s="37" t="s">
        <v>129</v>
      </c>
      <c r="F32" s="36">
        <v>0</v>
      </c>
    </row>
    <row r="33" spans="1:6" x14ac:dyDescent="0.2">
      <c r="A33" s="33">
        <f t="shared" si="1"/>
        <v>21</v>
      </c>
      <c r="B33" s="64" t="s">
        <v>90</v>
      </c>
      <c r="C33" s="65">
        <v>4</v>
      </c>
      <c r="D33" s="36"/>
      <c r="E33" s="37" t="s">
        <v>129</v>
      </c>
      <c r="F33" s="36">
        <v>0</v>
      </c>
    </row>
    <row r="34" spans="1:6" x14ac:dyDescent="0.2">
      <c r="A34" s="33">
        <f t="shared" si="1"/>
        <v>22</v>
      </c>
      <c r="B34" s="34" t="s">
        <v>101</v>
      </c>
      <c r="C34" s="61">
        <v>20</v>
      </c>
      <c r="D34" s="38"/>
      <c r="E34" s="37" t="s">
        <v>139</v>
      </c>
      <c r="F34" s="36">
        <v>0</v>
      </c>
    </row>
    <row r="35" spans="1:6" x14ac:dyDescent="0.2">
      <c r="A35" s="33">
        <f t="shared" si="1"/>
        <v>23</v>
      </c>
      <c r="B35" s="34" t="s">
        <v>22</v>
      </c>
      <c r="C35" s="61">
        <v>24</v>
      </c>
      <c r="D35" s="38"/>
      <c r="E35" s="54" t="s">
        <v>130</v>
      </c>
      <c r="F35" s="36">
        <v>0</v>
      </c>
    </row>
    <row r="36" spans="1:6" x14ac:dyDescent="0.2">
      <c r="A36" s="33">
        <f t="shared" si="1"/>
        <v>24</v>
      </c>
      <c r="B36" s="34" t="s">
        <v>91</v>
      </c>
      <c r="C36" s="61">
        <v>72</v>
      </c>
      <c r="D36" s="36"/>
      <c r="E36" s="54" t="s">
        <v>130</v>
      </c>
      <c r="F36" s="36">
        <v>0</v>
      </c>
    </row>
    <row r="37" spans="1:6" x14ac:dyDescent="0.2">
      <c r="A37" s="33">
        <f t="shared" si="1"/>
        <v>25</v>
      </c>
      <c r="B37" s="34" t="s">
        <v>8</v>
      </c>
      <c r="C37" s="61">
        <v>20</v>
      </c>
      <c r="D37" s="36"/>
      <c r="E37" s="54" t="s">
        <v>130</v>
      </c>
      <c r="F37" s="36">
        <v>0</v>
      </c>
    </row>
    <row r="38" spans="1:6" x14ac:dyDescent="0.2">
      <c r="A38" s="33">
        <f t="shared" si="1"/>
        <v>26</v>
      </c>
      <c r="B38" s="34" t="s">
        <v>90</v>
      </c>
      <c r="C38" s="61">
        <v>9</v>
      </c>
      <c r="D38" s="36"/>
      <c r="E38" s="54" t="s">
        <v>130</v>
      </c>
      <c r="F38" s="36">
        <v>0</v>
      </c>
    </row>
    <row r="39" spans="1:6" x14ac:dyDescent="0.2">
      <c r="A39" s="33">
        <f t="shared" si="1"/>
        <v>27</v>
      </c>
      <c r="B39" s="34" t="s">
        <v>102</v>
      </c>
      <c r="C39" s="61">
        <v>38</v>
      </c>
      <c r="D39" s="36"/>
      <c r="E39" s="54" t="s">
        <v>130</v>
      </c>
      <c r="F39" s="36">
        <v>0</v>
      </c>
    </row>
    <row r="40" spans="1:6" x14ac:dyDescent="0.2">
      <c r="A40" s="33">
        <f t="shared" si="1"/>
        <v>28</v>
      </c>
      <c r="B40" s="34" t="s">
        <v>27</v>
      </c>
      <c r="C40" s="61">
        <v>13</v>
      </c>
      <c r="D40" s="36"/>
      <c r="E40" s="54" t="s">
        <v>130</v>
      </c>
      <c r="F40" s="36">
        <v>0</v>
      </c>
    </row>
    <row r="41" spans="1:6" x14ac:dyDescent="0.2">
      <c r="A41" s="33">
        <f t="shared" si="1"/>
        <v>29</v>
      </c>
      <c r="B41" s="34" t="s">
        <v>25</v>
      </c>
      <c r="C41" s="61">
        <v>25</v>
      </c>
      <c r="D41" s="38"/>
      <c r="E41" s="54" t="s">
        <v>130</v>
      </c>
      <c r="F41" s="36">
        <v>0</v>
      </c>
    </row>
    <row r="42" spans="1:6" x14ac:dyDescent="0.2">
      <c r="A42" s="33">
        <f t="shared" si="1"/>
        <v>30</v>
      </c>
      <c r="B42" s="34" t="s">
        <v>8</v>
      </c>
      <c r="C42" s="61">
        <v>10</v>
      </c>
      <c r="D42" s="38"/>
      <c r="E42" s="54" t="s">
        <v>130</v>
      </c>
      <c r="F42" s="36">
        <v>0</v>
      </c>
    </row>
    <row r="43" spans="1:6" x14ac:dyDescent="0.2">
      <c r="A43" s="33">
        <f t="shared" si="1"/>
        <v>31</v>
      </c>
      <c r="B43" s="34" t="s">
        <v>26</v>
      </c>
      <c r="C43" s="61">
        <v>4</v>
      </c>
      <c r="D43" s="38"/>
      <c r="E43" s="54" t="s">
        <v>130</v>
      </c>
      <c r="F43" s="36">
        <v>0</v>
      </c>
    </row>
    <row r="44" spans="1:6" x14ac:dyDescent="0.2">
      <c r="A44" s="33">
        <f t="shared" si="1"/>
        <v>32</v>
      </c>
      <c r="B44" s="34" t="s">
        <v>83</v>
      </c>
      <c r="C44" s="61">
        <v>55</v>
      </c>
      <c r="D44" s="38"/>
      <c r="E44" s="37" t="s">
        <v>139</v>
      </c>
      <c r="F44" s="36">
        <v>0</v>
      </c>
    </row>
    <row r="45" spans="1:6" x14ac:dyDescent="0.2">
      <c r="A45" s="33">
        <f t="shared" si="1"/>
        <v>33</v>
      </c>
      <c r="B45" s="56" t="s">
        <v>265</v>
      </c>
      <c r="C45" s="76" t="s">
        <v>266</v>
      </c>
      <c r="D45" s="75"/>
      <c r="E45" s="54" t="s">
        <v>380</v>
      </c>
      <c r="F45" s="19">
        <v>0</v>
      </c>
    </row>
    <row r="46" spans="1:6" x14ac:dyDescent="0.2">
      <c r="A46" s="33">
        <f t="shared" si="1"/>
        <v>34</v>
      </c>
      <c r="B46" s="56" t="s">
        <v>267</v>
      </c>
      <c r="C46" s="76" t="s">
        <v>266</v>
      </c>
      <c r="D46" s="75"/>
      <c r="E46" s="54" t="s">
        <v>380</v>
      </c>
      <c r="F46" s="19">
        <v>0</v>
      </c>
    </row>
    <row r="47" spans="1:6" x14ac:dyDescent="0.2">
      <c r="A47" s="33"/>
      <c r="B47" s="56"/>
      <c r="C47" s="76"/>
      <c r="D47" s="607"/>
      <c r="E47" s="54"/>
      <c r="F47" s="608"/>
    </row>
    <row r="48" spans="1:6" x14ac:dyDescent="0.2">
      <c r="A48" s="62"/>
      <c r="B48" s="39" t="s">
        <v>113</v>
      </c>
      <c r="C48" s="61">
        <f>SUM(C29:C47)</f>
        <v>376</v>
      </c>
      <c r="D48" s="10"/>
      <c r="E48" s="40"/>
      <c r="F48" s="41">
        <f>SUM(F29:F47)</f>
        <v>0</v>
      </c>
    </row>
    <row r="49" spans="1:6" x14ac:dyDescent="0.2">
      <c r="A49" s="22"/>
      <c r="B49" s="6"/>
      <c r="C49" s="63"/>
      <c r="E49" s="22"/>
      <c r="F49" s="89"/>
    </row>
    <row r="50" spans="1:6" x14ac:dyDescent="0.2">
      <c r="A50" s="43"/>
      <c r="B50" s="43"/>
      <c r="C50" s="51"/>
      <c r="D50" s="51"/>
      <c r="E50" s="44"/>
      <c r="F50" s="44" t="s">
        <v>213</v>
      </c>
    </row>
    <row r="51" spans="1:6" ht="15.75" x14ac:dyDescent="0.25">
      <c r="A51" s="50" t="s">
        <v>215</v>
      </c>
      <c r="B51" s="45" t="s">
        <v>237</v>
      </c>
      <c r="C51" s="50" t="s">
        <v>122</v>
      </c>
      <c r="D51" s="50" t="s">
        <v>110</v>
      </c>
      <c r="E51" s="46" t="s">
        <v>116</v>
      </c>
      <c r="F51" s="46" t="s">
        <v>156</v>
      </c>
    </row>
    <row r="52" spans="1:6" x14ac:dyDescent="0.2">
      <c r="A52" s="48" t="s">
        <v>216</v>
      </c>
      <c r="B52" s="48"/>
      <c r="C52" s="48" t="s">
        <v>28</v>
      </c>
      <c r="D52" s="48" t="s">
        <v>123</v>
      </c>
      <c r="E52" s="47"/>
      <c r="F52" s="48" t="s">
        <v>124</v>
      </c>
    </row>
    <row r="53" spans="1:6" x14ac:dyDescent="0.2">
      <c r="A53" s="33">
        <f>SUM(A47+1)</f>
        <v>1</v>
      </c>
      <c r="B53" s="34" t="s">
        <v>103</v>
      </c>
      <c r="C53" s="61">
        <v>762</v>
      </c>
      <c r="D53" s="36"/>
      <c r="E53" s="37" t="s">
        <v>131</v>
      </c>
      <c r="F53" s="36">
        <v>0</v>
      </c>
    </row>
    <row r="54" spans="1:6" x14ac:dyDescent="0.2">
      <c r="A54" s="33">
        <f>SUM(A53+1)</f>
        <v>2</v>
      </c>
      <c r="B54" s="56" t="s">
        <v>265</v>
      </c>
      <c r="C54" s="76" t="s">
        <v>266</v>
      </c>
      <c r="D54" s="75"/>
      <c r="E54" s="54" t="s">
        <v>380</v>
      </c>
      <c r="F54" s="19">
        <v>0</v>
      </c>
    </row>
    <row r="55" spans="1:6" x14ac:dyDescent="0.2">
      <c r="A55" s="33">
        <f>SUM(A54+1)</f>
        <v>3</v>
      </c>
      <c r="B55" s="56" t="s">
        <v>267</v>
      </c>
      <c r="C55" s="76" t="s">
        <v>266</v>
      </c>
      <c r="D55" s="75"/>
      <c r="E55" s="54" t="s">
        <v>380</v>
      </c>
      <c r="F55" s="19">
        <v>0</v>
      </c>
    </row>
    <row r="56" spans="1:6" x14ac:dyDescent="0.2">
      <c r="A56" s="33"/>
      <c r="B56" s="56"/>
      <c r="C56" s="76"/>
      <c r="D56" s="607"/>
      <c r="E56" s="54"/>
      <c r="F56" s="608"/>
    </row>
    <row r="57" spans="1:6" x14ac:dyDescent="0.2">
      <c r="A57" s="62"/>
      <c r="B57" s="39" t="s">
        <v>113</v>
      </c>
      <c r="C57" s="61">
        <f>SUM(C53:C56)</f>
        <v>762</v>
      </c>
      <c r="D57" s="10"/>
      <c r="E57" s="40"/>
      <c r="F57" s="41">
        <f>SUM(F53:F56)</f>
        <v>0</v>
      </c>
    </row>
    <row r="58" spans="1:6" x14ac:dyDescent="0.2">
      <c r="A58" s="22"/>
      <c r="B58" s="7"/>
      <c r="C58" s="63"/>
      <c r="E58" s="22"/>
      <c r="F58" s="559"/>
    </row>
    <row r="59" spans="1:6" x14ac:dyDescent="0.2">
      <c r="A59" s="43"/>
      <c r="B59" s="43"/>
      <c r="C59" s="51"/>
      <c r="D59" s="51"/>
      <c r="E59" s="44"/>
      <c r="F59" s="44" t="s">
        <v>213</v>
      </c>
    </row>
    <row r="60" spans="1:6" ht="15.75" x14ac:dyDescent="0.25">
      <c r="A60" s="50" t="s">
        <v>215</v>
      </c>
      <c r="B60" s="45" t="s">
        <v>238</v>
      </c>
      <c r="C60" s="50" t="s">
        <v>122</v>
      </c>
      <c r="D60" s="50" t="s">
        <v>110</v>
      </c>
      <c r="E60" s="46" t="s">
        <v>116</v>
      </c>
      <c r="F60" s="46" t="s">
        <v>156</v>
      </c>
    </row>
    <row r="61" spans="1:6" x14ac:dyDescent="0.2">
      <c r="A61" s="48" t="s">
        <v>216</v>
      </c>
      <c r="B61" s="48"/>
      <c r="C61" s="48" t="s">
        <v>28</v>
      </c>
      <c r="D61" s="48" t="s">
        <v>123</v>
      </c>
      <c r="E61" s="47"/>
      <c r="F61" s="48" t="s">
        <v>124</v>
      </c>
    </row>
    <row r="62" spans="1:6" x14ac:dyDescent="0.2">
      <c r="A62" s="33">
        <f>SUM(A56+1)</f>
        <v>1</v>
      </c>
      <c r="B62" s="34" t="s">
        <v>48</v>
      </c>
      <c r="C62" s="61">
        <v>1131</v>
      </c>
      <c r="D62" s="36"/>
      <c r="E62" s="37" t="s">
        <v>131</v>
      </c>
      <c r="F62" s="36">
        <v>0</v>
      </c>
    </row>
    <row r="63" spans="1:6" x14ac:dyDescent="0.2">
      <c r="A63" s="33">
        <f>SUM(A62+1)</f>
        <v>2</v>
      </c>
      <c r="B63" s="56" t="s">
        <v>265</v>
      </c>
      <c r="C63" s="76" t="s">
        <v>266</v>
      </c>
      <c r="D63" s="75"/>
      <c r="E63" s="54" t="s">
        <v>264</v>
      </c>
      <c r="F63" s="19">
        <v>0</v>
      </c>
    </row>
    <row r="64" spans="1:6" x14ac:dyDescent="0.2">
      <c r="A64" s="33">
        <f>SUM(A63+1)</f>
        <v>3</v>
      </c>
      <c r="B64" s="56" t="s">
        <v>267</v>
      </c>
      <c r="C64" s="76" t="s">
        <v>266</v>
      </c>
      <c r="D64" s="75"/>
      <c r="E64" s="54" t="s">
        <v>264</v>
      </c>
      <c r="F64" s="19">
        <v>0</v>
      </c>
    </row>
    <row r="65" spans="1:6" x14ac:dyDescent="0.2">
      <c r="A65" s="33"/>
      <c r="B65" s="56"/>
      <c r="C65" s="76"/>
      <c r="D65" s="607"/>
      <c r="E65" s="54"/>
      <c r="F65" s="608"/>
    </row>
    <row r="66" spans="1:6" x14ac:dyDescent="0.2">
      <c r="A66" s="62"/>
      <c r="B66" s="39" t="s">
        <v>113</v>
      </c>
      <c r="C66" s="61">
        <f>SUM(C62:C65)</f>
        <v>1131</v>
      </c>
      <c r="D66" s="10"/>
      <c r="E66" s="40"/>
      <c r="F66" s="41">
        <f>SUM(F62:F65)</f>
        <v>0</v>
      </c>
    </row>
    <row r="67" spans="1:6" x14ac:dyDescent="0.2">
      <c r="A67" s="22"/>
      <c r="B67" s="6"/>
      <c r="C67" s="5"/>
      <c r="E67" s="22"/>
      <c r="F67" s="89"/>
    </row>
    <row r="68" spans="1:6" x14ac:dyDescent="0.2">
      <c r="A68" s="43"/>
      <c r="B68" s="43"/>
      <c r="C68" s="51"/>
      <c r="D68" s="51"/>
      <c r="E68" s="44"/>
      <c r="F68" s="44" t="s">
        <v>213</v>
      </c>
    </row>
    <row r="69" spans="1:6" ht="15.75" x14ac:dyDescent="0.25">
      <c r="A69" s="50" t="s">
        <v>215</v>
      </c>
      <c r="B69" s="45" t="s">
        <v>239</v>
      </c>
      <c r="C69" s="50" t="s">
        <v>122</v>
      </c>
      <c r="D69" s="50" t="s">
        <v>110</v>
      </c>
      <c r="E69" s="46" t="s">
        <v>116</v>
      </c>
      <c r="F69" s="46" t="s">
        <v>156</v>
      </c>
    </row>
    <row r="70" spans="1:6" x14ac:dyDescent="0.2">
      <c r="A70" s="48" t="s">
        <v>216</v>
      </c>
      <c r="B70" s="48"/>
      <c r="C70" s="48" t="s">
        <v>28</v>
      </c>
      <c r="D70" s="48" t="s">
        <v>123</v>
      </c>
      <c r="E70" s="47"/>
      <c r="F70" s="48" t="s">
        <v>124</v>
      </c>
    </row>
    <row r="71" spans="1:6" x14ac:dyDescent="0.2">
      <c r="A71" s="33">
        <f>SUM(A65+1)</f>
        <v>1</v>
      </c>
      <c r="B71" s="34" t="s">
        <v>48</v>
      </c>
      <c r="C71" s="61">
        <v>1015</v>
      </c>
      <c r="D71" s="36"/>
      <c r="E71" s="37" t="s">
        <v>131</v>
      </c>
      <c r="F71" s="36">
        <v>0</v>
      </c>
    </row>
    <row r="72" spans="1:6" x14ac:dyDescent="0.2">
      <c r="A72" s="33">
        <f>SUM(A71+1)</f>
        <v>2</v>
      </c>
      <c r="B72" s="56" t="s">
        <v>265</v>
      </c>
      <c r="C72" s="76" t="s">
        <v>266</v>
      </c>
      <c r="D72" s="75"/>
      <c r="E72" s="54" t="s">
        <v>380</v>
      </c>
      <c r="F72" s="19">
        <v>0</v>
      </c>
    </row>
    <row r="73" spans="1:6" x14ac:dyDescent="0.2">
      <c r="A73" s="33">
        <f>SUM(A72+1)</f>
        <v>3</v>
      </c>
      <c r="B73" s="56" t="s">
        <v>267</v>
      </c>
      <c r="C73" s="76" t="s">
        <v>266</v>
      </c>
      <c r="D73" s="75"/>
      <c r="E73" s="54" t="s">
        <v>380</v>
      </c>
      <c r="F73" s="19">
        <v>0</v>
      </c>
    </row>
    <row r="74" spans="1:6" x14ac:dyDescent="0.2">
      <c r="A74" s="33"/>
      <c r="B74" s="56"/>
      <c r="C74" s="76"/>
      <c r="D74" s="607"/>
      <c r="E74" s="54"/>
      <c r="F74" s="608"/>
    </row>
    <row r="75" spans="1:6" x14ac:dyDescent="0.2">
      <c r="A75" s="62"/>
      <c r="B75" s="39" t="s">
        <v>113</v>
      </c>
      <c r="C75" s="61">
        <f>SUM(C71:C74)</f>
        <v>1015</v>
      </c>
      <c r="D75" s="10"/>
      <c r="E75" s="40"/>
      <c r="F75" s="41">
        <f>SUM(F71:F74)</f>
        <v>0</v>
      </c>
    </row>
    <row r="76" spans="1:6" x14ac:dyDescent="0.2">
      <c r="A76" s="22"/>
      <c r="B76" s="6"/>
      <c r="C76" s="5"/>
      <c r="E76" s="22"/>
      <c r="F76" s="89"/>
    </row>
    <row r="77" spans="1:6" x14ac:dyDescent="0.2">
      <c r="A77" s="43"/>
      <c r="B77" s="43"/>
      <c r="C77" s="51"/>
      <c r="D77" s="51"/>
      <c r="E77" s="44"/>
      <c r="F77" s="44" t="s">
        <v>213</v>
      </c>
    </row>
    <row r="78" spans="1:6" ht="15.75" x14ac:dyDescent="0.25">
      <c r="A78" s="50" t="s">
        <v>215</v>
      </c>
      <c r="B78" s="45" t="s">
        <v>240</v>
      </c>
      <c r="C78" s="50" t="s">
        <v>122</v>
      </c>
      <c r="D78" s="50" t="s">
        <v>110</v>
      </c>
      <c r="E78" s="46" t="s">
        <v>116</v>
      </c>
      <c r="F78" s="46" t="s">
        <v>156</v>
      </c>
    </row>
    <row r="79" spans="1:6" x14ac:dyDescent="0.2">
      <c r="A79" s="48" t="s">
        <v>216</v>
      </c>
      <c r="B79" s="48" t="s">
        <v>230</v>
      </c>
      <c r="C79" s="48" t="s">
        <v>28</v>
      </c>
      <c r="D79" s="48" t="s">
        <v>123</v>
      </c>
      <c r="E79" s="47"/>
      <c r="F79" s="48" t="s">
        <v>124</v>
      </c>
    </row>
    <row r="80" spans="1:6" x14ac:dyDescent="0.2">
      <c r="A80" s="33">
        <f>SUM(A74+1)</f>
        <v>1</v>
      </c>
      <c r="B80" s="34" t="s">
        <v>49</v>
      </c>
      <c r="C80" s="35">
        <v>20</v>
      </c>
      <c r="D80" s="36"/>
      <c r="E80" s="37" t="s">
        <v>139</v>
      </c>
      <c r="F80" s="36">
        <v>0</v>
      </c>
    </row>
    <row r="81" spans="1:6" x14ac:dyDescent="0.2">
      <c r="A81" s="33">
        <f>SUM(A80+1)</f>
        <v>2</v>
      </c>
      <c r="B81" s="34" t="s">
        <v>8</v>
      </c>
      <c r="C81" s="35">
        <v>7</v>
      </c>
      <c r="D81" s="36"/>
      <c r="E81" s="37" t="s">
        <v>130</v>
      </c>
      <c r="F81" s="36">
        <v>0</v>
      </c>
    </row>
    <row r="82" spans="1:6" x14ac:dyDescent="0.2">
      <c r="A82" s="33">
        <f t="shared" ref="A82:A107" si="2">SUM(A81+1)</f>
        <v>3</v>
      </c>
      <c r="B82" s="34" t="s">
        <v>50</v>
      </c>
      <c r="C82" s="35">
        <v>2</v>
      </c>
      <c r="D82" s="36"/>
      <c r="E82" s="37" t="s">
        <v>130</v>
      </c>
      <c r="F82" s="36">
        <v>0</v>
      </c>
    </row>
    <row r="83" spans="1:6" x14ac:dyDescent="0.2">
      <c r="A83" s="33">
        <f t="shared" si="2"/>
        <v>4</v>
      </c>
      <c r="B83" s="34" t="s">
        <v>51</v>
      </c>
      <c r="C83" s="35">
        <v>78</v>
      </c>
      <c r="D83" s="36"/>
      <c r="E83" s="37" t="s">
        <v>130</v>
      </c>
      <c r="F83" s="36">
        <v>0</v>
      </c>
    </row>
    <row r="84" spans="1:6" x14ac:dyDescent="0.2">
      <c r="A84" s="33">
        <f t="shared" si="2"/>
        <v>5</v>
      </c>
      <c r="B84" s="34" t="s">
        <v>52</v>
      </c>
      <c r="C84" s="35">
        <v>45</v>
      </c>
      <c r="D84" s="36"/>
      <c r="E84" s="37" t="s">
        <v>130</v>
      </c>
      <c r="F84" s="36">
        <v>0</v>
      </c>
    </row>
    <row r="85" spans="1:6" x14ac:dyDescent="0.2">
      <c r="A85" s="33">
        <f t="shared" si="2"/>
        <v>6</v>
      </c>
      <c r="B85" s="34" t="s">
        <v>35</v>
      </c>
      <c r="C85" s="35">
        <v>12</v>
      </c>
      <c r="D85" s="36"/>
      <c r="E85" s="37" t="s">
        <v>138</v>
      </c>
      <c r="F85" s="36">
        <v>0</v>
      </c>
    </row>
    <row r="86" spans="1:6" x14ac:dyDescent="0.2">
      <c r="A86" s="33">
        <f t="shared" si="2"/>
        <v>7</v>
      </c>
      <c r="B86" s="34" t="s">
        <v>53</v>
      </c>
      <c r="C86" s="35">
        <v>19</v>
      </c>
      <c r="D86" s="36"/>
      <c r="E86" s="37" t="s">
        <v>138</v>
      </c>
      <c r="F86" s="36">
        <v>0</v>
      </c>
    </row>
    <row r="87" spans="1:6" x14ac:dyDescent="0.2">
      <c r="A87" s="33">
        <f t="shared" si="2"/>
        <v>8</v>
      </c>
      <c r="B87" s="34" t="s">
        <v>35</v>
      </c>
      <c r="C87" s="35">
        <v>37</v>
      </c>
      <c r="D87" s="36"/>
      <c r="E87" s="37" t="s">
        <v>138</v>
      </c>
      <c r="F87" s="36">
        <v>0</v>
      </c>
    </row>
    <row r="88" spans="1:6" x14ac:dyDescent="0.2">
      <c r="A88" s="33">
        <f t="shared" si="2"/>
        <v>9</v>
      </c>
      <c r="B88" s="34" t="s">
        <v>54</v>
      </c>
      <c r="C88" s="35">
        <v>157</v>
      </c>
      <c r="D88" s="36"/>
      <c r="E88" s="37" t="s">
        <v>131</v>
      </c>
      <c r="F88" s="36">
        <v>0</v>
      </c>
    </row>
    <row r="89" spans="1:6" x14ac:dyDescent="0.2">
      <c r="A89" s="33">
        <f t="shared" si="2"/>
        <v>10</v>
      </c>
      <c r="B89" s="34" t="s">
        <v>8</v>
      </c>
      <c r="C89" s="35">
        <v>17</v>
      </c>
      <c r="D89" s="36"/>
      <c r="E89" s="37" t="s">
        <v>130</v>
      </c>
      <c r="F89" s="36">
        <v>0</v>
      </c>
    </row>
    <row r="90" spans="1:6" x14ac:dyDescent="0.2">
      <c r="A90" s="33">
        <f t="shared" si="2"/>
        <v>11</v>
      </c>
      <c r="B90" s="34" t="s">
        <v>55</v>
      </c>
      <c r="C90" s="35">
        <v>5</v>
      </c>
      <c r="D90" s="36"/>
      <c r="E90" s="37" t="s">
        <v>130</v>
      </c>
      <c r="F90" s="36">
        <v>0</v>
      </c>
    </row>
    <row r="91" spans="1:6" x14ac:dyDescent="0.2">
      <c r="A91" s="33">
        <f t="shared" si="2"/>
        <v>12</v>
      </c>
      <c r="B91" s="34" t="s">
        <v>56</v>
      </c>
      <c r="C91" s="35">
        <v>3</v>
      </c>
      <c r="D91" s="36"/>
      <c r="E91" s="37" t="s">
        <v>138</v>
      </c>
      <c r="F91" s="36">
        <v>0</v>
      </c>
    </row>
    <row r="92" spans="1:6" x14ac:dyDescent="0.2">
      <c r="A92" s="33">
        <f t="shared" si="2"/>
        <v>13</v>
      </c>
      <c r="B92" s="34" t="s">
        <v>57</v>
      </c>
      <c r="C92" s="35">
        <v>7</v>
      </c>
      <c r="D92" s="36"/>
      <c r="E92" s="37" t="s">
        <v>130</v>
      </c>
      <c r="F92" s="36">
        <v>0</v>
      </c>
    </row>
    <row r="93" spans="1:6" x14ac:dyDescent="0.2">
      <c r="A93" s="33">
        <f t="shared" si="2"/>
        <v>14</v>
      </c>
      <c r="B93" s="34" t="s">
        <v>50</v>
      </c>
      <c r="C93" s="35">
        <v>2</v>
      </c>
      <c r="D93" s="36"/>
      <c r="E93" s="37" t="s">
        <v>130</v>
      </c>
      <c r="F93" s="36">
        <v>0</v>
      </c>
    </row>
    <row r="94" spans="1:6" x14ac:dyDescent="0.2">
      <c r="A94" s="33">
        <f t="shared" si="2"/>
        <v>15</v>
      </c>
      <c r="B94" s="34" t="s">
        <v>58</v>
      </c>
      <c r="C94" s="35">
        <v>2</v>
      </c>
      <c r="D94" s="36"/>
      <c r="E94" s="37" t="s">
        <v>130</v>
      </c>
      <c r="F94" s="36">
        <v>0</v>
      </c>
    </row>
    <row r="95" spans="1:6" x14ac:dyDescent="0.2">
      <c r="A95" s="33">
        <f t="shared" si="2"/>
        <v>16</v>
      </c>
      <c r="B95" s="34" t="s">
        <v>59</v>
      </c>
      <c r="C95" s="35">
        <v>4</v>
      </c>
      <c r="D95" s="36"/>
      <c r="E95" s="37" t="s">
        <v>130</v>
      </c>
      <c r="F95" s="36">
        <v>0</v>
      </c>
    </row>
    <row r="96" spans="1:6" x14ac:dyDescent="0.2">
      <c r="A96" s="33">
        <f t="shared" si="2"/>
        <v>17</v>
      </c>
      <c r="B96" s="34" t="s">
        <v>51</v>
      </c>
      <c r="C96" s="35">
        <v>68</v>
      </c>
      <c r="D96" s="36"/>
      <c r="E96" s="37" t="s">
        <v>130</v>
      </c>
      <c r="F96" s="36">
        <v>0</v>
      </c>
    </row>
    <row r="97" spans="1:6" x14ac:dyDescent="0.2">
      <c r="A97" s="33">
        <f t="shared" si="2"/>
        <v>18</v>
      </c>
      <c r="B97" s="34" t="s">
        <v>60</v>
      </c>
      <c r="C97" s="35">
        <v>18</v>
      </c>
      <c r="D97" s="36"/>
      <c r="E97" s="37" t="s">
        <v>131</v>
      </c>
      <c r="F97" s="36">
        <v>0</v>
      </c>
    </row>
    <row r="98" spans="1:6" x14ac:dyDescent="0.2">
      <c r="A98" s="33">
        <f t="shared" si="2"/>
        <v>19</v>
      </c>
      <c r="B98" s="34" t="s">
        <v>61</v>
      </c>
      <c r="C98" s="35">
        <v>19</v>
      </c>
      <c r="D98" s="36"/>
      <c r="E98" s="37" t="s">
        <v>131</v>
      </c>
      <c r="F98" s="36">
        <v>0</v>
      </c>
    </row>
    <row r="99" spans="1:6" x14ac:dyDescent="0.2">
      <c r="A99" s="33">
        <f t="shared" si="2"/>
        <v>20</v>
      </c>
      <c r="B99" s="34" t="s">
        <v>62</v>
      </c>
      <c r="C99" s="35">
        <v>15</v>
      </c>
      <c r="D99" s="36"/>
      <c r="E99" s="37" t="s">
        <v>130</v>
      </c>
      <c r="F99" s="36">
        <v>0</v>
      </c>
    </row>
    <row r="100" spans="1:6" x14ac:dyDescent="0.2">
      <c r="A100" s="33">
        <f t="shared" si="2"/>
        <v>21</v>
      </c>
      <c r="B100" s="34" t="s">
        <v>50</v>
      </c>
      <c r="C100" s="35">
        <v>2</v>
      </c>
      <c r="D100" s="36"/>
      <c r="E100" s="37" t="s">
        <v>130</v>
      </c>
      <c r="F100" s="36">
        <v>0</v>
      </c>
    </row>
    <row r="101" spans="1:6" x14ac:dyDescent="0.2">
      <c r="A101" s="33">
        <f t="shared" si="2"/>
        <v>22</v>
      </c>
      <c r="B101" s="34" t="s">
        <v>63</v>
      </c>
      <c r="C101" s="35">
        <v>2</v>
      </c>
      <c r="D101" s="36"/>
      <c r="E101" s="37" t="s">
        <v>130</v>
      </c>
      <c r="F101" s="36">
        <v>0</v>
      </c>
    </row>
    <row r="102" spans="1:6" x14ac:dyDescent="0.2">
      <c r="A102" s="33">
        <f t="shared" si="2"/>
        <v>23</v>
      </c>
      <c r="B102" s="34" t="s">
        <v>55</v>
      </c>
      <c r="C102" s="35">
        <v>5</v>
      </c>
      <c r="D102" s="36"/>
      <c r="E102" s="37" t="s">
        <v>130</v>
      </c>
      <c r="F102" s="36">
        <v>0</v>
      </c>
    </row>
    <row r="103" spans="1:6" x14ac:dyDescent="0.2">
      <c r="A103" s="33">
        <f t="shared" si="2"/>
        <v>24</v>
      </c>
      <c r="B103" s="34" t="s">
        <v>35</v>
      </c>
      <c r="C103" s="35">
        <v>226</v>
      </c>
      <c r="D103" s="36"/>
      <c r="E103" s="37" t="s">
        <v>131</v>
      </c>
      <c r="F103" s="36">
        <v>0</v>
      </c>
    </row>
    <row r="104" spans="1:6" x14ac:dyDescent="0.2">
      <c r="A104" s="33">
        <f t="shared" si="2"/>
        <v>25</v>
      </c>
      <c r="B104" s="34" t="s">
        <v>64</v>
      </c>
      <c r="C104" s="35">
        <v>2</v>
      </c>
      <c r="D104" s="36"/>
      <c r="E104" s="37" t="s">
        <v>131</v>
      </c>
      <c r="F104" s="36">
        <v>0</v>
      </c>
    </row>
    <row r="105" spans="1:6" x14ac:dyDescent="0.2">
      <c r="A105" s="33">
        <f t="shared" si="2"/>
        <v>26</v>
      </c>
      <c r="B105" s="34" t="s">
        <v>65</v>
      </c>
      <c r="C105" s="35">
        <v>9</v>
      </c>
      <c r="D105" s="36"/>
      <c r="E105" s="37" t="s">
        <v>131</v>
      </c>
      <c r="F105" s="36">
        <v>0</v>
      </c>
    </row>
    <row r="106" spans="1:6" x14ac:dyDescent="0.2">
      <c r="A106" s="33">
        <f t="shared" si="2"/>
        <v>27</v>
      </c>
      <c r="B106" s="56" t="s">
        <v>265</v>
      </c>
      <c r="C106" s="76" t="s">
        <v>266</v>
      </c>
      <c r="D106" s="75"/>
      <c r="E106" s="54" t="s">
        <v>380</v>
      </c>
      <c r="F106" s="19">
        <v>0</v>
      </c>
    </row>
    <row r="107" spans="1:6" x14ac:dyDescent="0.2">
      <c r="A107" s="33">
        <f t="shared" si="2"/>
        <v>28</v>
      </c>
      <c r="B107" s="56" t="s">
        <v>267</v>
      </c>
      <c r="C107" s="76" t="s">
        <v>266</v>
      </c>
      <c r="D107" s="75"/>
      <c r="E107" s="54" t="s">
        <v>380</v>
      </c>
      <c r="F107" s="19">
        <v>0</v>
      </c>
    </row>
    <row r="108" spans="1:6" x14ac:dyDescent="0.2">
      <c r="A108" s="33"/>
      <c r="B108" s="56"/>
      <c r="C108" s="76"/>
      <c r="D108" s="607"/>
      <c r="E108" s="54"/>
      <c r="F108" s="608"/>
    </row>
    <row r="109" spans="1:6" x14ac:dyDescent="0.2">
      <c r="A109" s="62"/>
      <c r="B109" s="39" t="s">
        <v>113</v>
      </c>
      <c r="C109" s="61">
        <f>SUM(C80:C108)</f>
        <v>783</v>
      </c>
      <c r="D109" s="10"/>
      <c r="E109" s="40"/>
      <c r="F109" s="41">
        <f>SUM(F80:F108)</f>
        <v>0</v>
      </c>
    </row>
    <row r="110" spans="1:6" x14ac:dyDescent="0.2">
      <c r="A110" s="22"/>
      <c r="B110" s="6"/>
      <c r="C110" s="6"/>
      <c r="E110" s="22"/>
    </row>
    <row r="111" spans="1:6" x14ac:dyDescent="0.2">
      <c r="A111" s="43"/>
      <c r="B111" s="43"/>
      <c r="C111" s="51"/>
      <c r="D111" s="51"/>
      <c r="E111" s="44"/>
      <c r="F111" s="44" t="s">
        <v>213</v>
      </c>
    </row>
    <row r="112" spans="1:6" ht="15.75" x14ac:dyDescent="0.25">
      <c r="A112" s="50" t="s">
        <v>215</v>
      </c>
      <c r="B112" s="45" t="s">
        <v>240</v>
      </c>
      <c r="C112" s="50" t="s">
        <v>122</v>
      </c>
      <c r="D112" s="50" t="s">
        <v>110</v>
      </c>
      <c r="E112" s="46" t="s">
        <v>116</v>
      </c>
      <c r="F112" s="46" t="s">
        <v>156</v>
      </c>
    </row>
    <row r="113" spans="1:6" x14ac:dyDescent="0.2">
      <c r="A113" s="48" t="s">
        <v>216</v>
      </c>
      <c r="B113" s="48" t="s">
        <v>231</v>
      </c>
      <c r="C113" s="48" t="s">
        <v>28</v>
      </c>
      <c r="D113" s="48" t="s">
        <v>123</v>
      </c>
      <c r="E113" s="47"/>
      <c r="F113" s="48" t="s">
        <v>124</v>
      </c>
    </row>
    <row r="114" spans="1:6" x14ac:dyDescent="0.2">
      <c r="A114" s="33">
        <f>SUM(A108+1)</f>
        <v>1</v>
      </c>
      <c r="B114" s="34" t="s">
        <v>8</v>
      </c>
      <c r="C114" s="35">
        <v>27</v>
      </c>
      <c r="D114" s="36"/>
      <c r="E114" s="37" t="s">
        <v>130</v>
      </c>
      <c r="F114" s="36">
        <v>0</v>
      </c>
    </row>
    <row r="115" spans="1:6" x14ac:dyDescent="0.2">
      <c r="A115" s="33">
        <f>SUM(A114+1)</f>
        <v>2</v>
      </c>
      <c r="B115" s="34" t="s">
        <v>62</v>
      </c>
      <c r="C115" s="35">
        <v>20</v>
      </c>
      <c r="D115" s="36"/>
      <c r="E115" s="37" t="s">
        <v>130</v>
      </c>
      <c r="F115" s="36">
        <v>0</v>
      </c>
    </row>
    <row r="116" spans="1:6" x14ac:dyDescent="0.2">
      <c r="A116" s="33">
        <f t="shared" ref="A116:A136" si="3">SUM(A115+1)</f>
        <v>3</v>
      </c>
      <c r="B116" s="34" t="s">
        <v>66</v>
      </c>
      <c r="C116" s="35">
        <v>41</v>
      </c>
      <c r="D116" s="36"/>
      <c r="E116" s="37" t="s">
        <v>130</v>
      </c>
      <c r="F116" s="36">
        <v>0</v>
      </c>
    </row>
    <row r="117" spans="1:6" x14ac:dyDescent="0.2">
      <c r="A117" s="33">
        <f t="shared" si="3"/>
        <v>4</v>
      </c>
      <c r="B117" s="34" t="s">
        <v>57</v>
      </c>
      <c r="C117" s="35">
        <v>41</v>
      </c>
      <c r="D117" s="36"/>
      <c r="E117" s="37" t="s">
        <v>130</v>
      </c>
      <c r="F117" s="36">
        <v>0</v>
      </c>
    </row>
    <row r="118" spans="1:6" x14ac:dyDescent="0.2">
      <c r="A118" s="33">
        <f t="shared" si="3"/>
        <v>5</v>
      </c>
      <c r="B118" s="34" t="s">
        <v>35</v>
      </c>
      <c r="C118" s="35">
        <v>22</v>
      </c>
      <c r="D118" s="36"/>
      <c r="E118" s="37" t="s">
        <v>138</v>
      </c>
      <c r="F118" s="36">
        <v>0</v>
      </c>
    </row>
    <row r="119" spans="1:6" x14ac:dyDescent="0.2">
      <c r="A119" s="33">
        <f t="shared" si="3"/>
        <v>6</v>
      </c>
      <c r="B119" s="34" t="s">
        <v>50</v>
      </c>
      <c r="C119" s="35">
        <v>11</v>
      </c>
      <c r="D119" s="36"/>
      <c r="E119" s="37" t="s">
        <v>130</v>
      </c>
      <c r="F119" s="36">
        <v>0</v>
      </c>
    </row>
    <row r="120" spans="1:6" x14ac:dyDescent="0.2">
      <c r="A120" s="33">
        <f t="shared" si="3"/>
        <v>7</v>
      </c>
      <c r="B120" s="34" t="s">
        <v>59</v>
      </c>
      <c r="C120" s="35">
        <v>17</v>
      </c>
      <c r="D120" s="36"/>
      <c r="E120" s="37" t="s">
        <v>130</v>
      </c>
      <c r="F120" s="36">
        <v>0</v>
      </c>
    </row>
    <row r="121" spans="1:6" x14ac:dyDescent="0.2">
      <c r="A121" s="33">
        <f t="shared" si="3"/>
        <v>8</v>
      </c>
      <c r="B121" s="34" t="s">
        <v>67</v>
      </c>
      <c r="C121" s="35">
        <v>15</v>
      </c>
      <c r="D121" s="36"/>
      <c r="E121" s="37" t="s">
        <v>130</v>
      </c>
      <c r="F121" s="36">
        <v>0</v>
      </c>
    </row>
    <row r="122" spans="1:6" x14ac:dyDescent="0.2">
      <c r="A122" s="33">
        <f t="shared" si="3"/>
        <v>9</v>
      </c>
      <c r="B122" s="34" t="s">
        <v>64</v>
      </c>
      <c r="C122" s="35">
        <v>3</v>
      </c>
      <c r="D122" s="36"/>
      <c r="E122" s="37" t="s">
        <v>138</v>
      </c>
      <c r="F122" s="36">
        <v>0</v>
      </c>
    </row>
    <row r="123" spans="1:6" x14ac:dyDescent="0.2">
      <c r="A123" s="33">
        <f t="shared" si="3"/>
        <v>10</v>
      </c>
      <c r="B123" s="34" t="s">
        <v>8</v>
      </c>
      <c r="C123" s="35">
        <v>17</v>
      </c>
      <c r="D123" s="36"/>
      <c r="E123" s="37" t="s">
        <v>130</v>
      </c>
      <c r="F123" s="36">
        <v>0</v>
      </c>
    </row>
    <row r="124" spans="1:6" x14ac:dyDescent="0.2">
      <c r="A124" s="33">
        <f t="shared" si="3"/>
        <v>11</v>
      </c>
      <c r="B124" s="34" t="s">
        <v>68</v>
      </c>
      <c r="C124" s="35">
        <v>5</v>
      </c>
      <c r="D124" s="36"/>
      <c r="E124" s="37" t="s">
        <v>138</v>
      </c>
      <c r="F124" s="36">
        <v>0</v>
      </c>
    </row>
    <row r="125" spans="1:6" x14ac:dyDescent="0.2">
      <c r="A125" s="33">
        <f t="shared" si="3"/>
        <v>12</v>
      </c>
      <c r="B125" s="34" t="s">
        <v>69</v>
      </c>
      <c r="C125" s="35">
        <v>14</v>
      </c>
      <c r="D125" s="36"/>
      <c r="E125" s="54" t="s">
        <v>392</v>
      </c>
      <c r="F125" s="36">
        <v>0</v>
      </c>
    </row>
    <row r="126" spans="1:6" x14ac:dyDescent="0.2">
      <c r="A126" s="33">
        <f t="shared" si="3"/>
        <v>13</v>
      </c>
      <c r="B126" s="34" t="s">
        <v>69</v>
      </c>
      <c r="C126" s="35">
        <v>20</v>
      </c>
      <c r="D126" s="36"/>
      <c r="E126" s="54" t="s">
        <v>392</v>
      </c>
      <c r="F126" s="36">
        <v>0</v>
      </c>
    </row>
    <row r="127" spans="1:6" x14ac:dyDescent="0.2">
      <c r="A127" s="33">
        <f t="shared" si="3"/>
        <v>14</v>
      </c>
      <c r="B127" s="34" t="s">
        <v>69</v>
      </c>
      <c r="C127" s="35">
        <v>26</v>
      </c>
      <c r="D127" s="36"/>
      <c r="E127" s="54" t="s">
        <v>392</v>
      </c>
      <c r="F127" s="36">
        <v>0</v>
      </c>
    </row>
    <row r="128" spans="1:6" x14ac:dyDescent="0.2">
      <c r="A128" s="33">
        <f t="shared" si="3"/>
        <v>15</v>
      </c>
      <c r="B128" s="34" t="s">
        <v>35</v>
      </c>
      <c r="C128" s="35">
        <v>16</v>
      </c>
      <c r="D128" s="36"/>
      <c r="E128" s="37" t="s">
        <v>139</v>
      </c>
      <c r="F128" s="36">
        <v>0</v>
      </c>
    </row>
    <row r="129" spans="1:7" x14ac:dyDescent="0.2">
      <c r="A129" s="33">
        <f t="shared" si="3"/>
        <v>16</v>
      </c>
      <c r="B129" s="34" t="s">
        <v>11</v>
      </c>
      <c r="C129" s="35">
        <v>9</v>
      </c>
      <c r="D129" s="36"/>
      <c r="E129" s="37" t="s">
        <v>130</v>
      </c>
      <c r="F129" s="36">
        <v>0</v>
      </c>
    </row>
    <row r="130" spans="1:7" x14ac:dyDescent="0.2">
      <c r="A130" s="33">
        <f t="shared" si="3"/>
        <v>17</v>
      </c>
      <c r="B130" s="34" t="s">
        <v>57</v>
      </c>
      <c r="C130" s="35">
        <v>9</v>
      </c>
      <c r="D130" s="36"/>
      <c r="E130" s="37" t="s">
        <v>130</v>
      </c>
      <c r="F130" s="36">
        <v>0</v>
      </c>
      <c r="G130" s="91"/>
    </row>
    <row r="131" spans="1:7" x14ac:dyDescent="0.2">
      <c r="A131" s="33">
        <f t="shared" si="3"/>
        <v>18</v>
      </c>
      <c r="B131" s="34" t="s">
        <v>59</v>
      </c>
      <c r="C131" s="35">
        <v>4</v>
      </c>
      <c r="D131" s="36"/>
      <c r="E131" s="37" t="s">
        <v>130</v>
      </c>
      <c r="F131" s="36">
        <v>0</v>
      </c>
      <c r="G131" s="91"/>
    </row>
    <row r="132" spans="1:7" x14ac:dyDescent="0.2">
      <c r="A132" s="33">
        <f t="shared" si="3"/>
        <v>19</v>
      </c>
      <c r="B132" s="34" t="s">
        <v>70</v>
      </c>
      <c r="C132" s="35">
        <v>4</v>
      </c>
      <c r="D132" s="36"/>
      <c r="E132" s="37" t="s">
        <v>130</v>
      </c>
      <c r="F132" s="36">
        <v>0</v>
      </c>
    </row>
    <row r="133" spans="1:7" x14ac:dyDescent="0.2">
      <c r="A133" s="33">
        <f t="shared" si="3"/>
        <v>20</v>
      </c>
      <c r="B133" s="34" t="s">
        <v>71</v>
      </c>
      <c r="C133" s="35">
        <v>9</v>
      </c>
      <c r="D133" s="36"/>
      <c r="E133" s="37" t="s">
        <v>138</v>
      </c>
      <c r="F133" s="36">
        <v>0</v>
      </c>
    </row>
    <row r="134" spans="1:7" x14ac:dyDescent="0.2">
      <c r="A134" s="33">
        <f t="shared" si="3"/>
        <v>21</v>
      </c>
      <c r="B134" s="34" t="s">
        <v>72</v>
      </c>
      <c r="C134" s="35">
        <v>169</v>
      </c>
      <c r="D134" s="36"/>
      <c r="E134" s="37" t="s">
        <v>138</v>
      </c>
      <c r="F134" s="36">
        <v>0</v>
      </c>
    </row>
    <row r="135" spans="1:7" x14ac:dyDescent="0.2">
      <c r="A135" s="33">
        <f t="shared" si="3"/>
        <v>22</v>
      </c>
      <c r="B135" s="55" t="s">
        <v>265</v>
      </c>
      <c r="C135" s="76" t="s">
        <v>266</v>
      </c>
      <c r="D135" s="75"/>
      <c r="E135" s="54" t="s">
        <v>380</v>
      </c>
      <c r="F135" s="19">
        <v>0</v>
      </c>
    </row>
    <row r="136" spans="1:7" x14ac:dyDescent="0.2">
      <c r="A136" s="33">
        <f t="shared" si="3"/>
        <v>23</v>
      </c>
      <c r="B136" s="55" t="s">
        <v>267</v>
      </c>
      <c r="C136" s="76" t="s">
        <v>266</v>
      </c>
      <c r="D136" s="75"/>
      <c r="E136" s="54" t="s">
        <v>380</v>
      </c>
      <c r="F136" s="19">
        <v>0</v>
      </c>
    </row>
    <row r="137" spans="1:7" x14ac:dyDescent="0.2">
      <c r="A137" s="33"/>
      <c r="B137" s="55"/>
      <c r="C137" s="76"/>
      <c r="D137" s="607"/>
      <c r="E137" s="54"/>
      <c r="F137" s="608"/>
    </row>
    <row r="138" spans="1:7" x14ac:dyDescent="0.2">
      <c r="A138" s="62"/>
      <c r="B138" s="39" t="s">
        <v>113</v>
      </c>
      <c r="C138" s="61">
        <f>SUM(C114:C137)</f>
        <v>499</v>
      </c>
      <c r="D138" s="10"/>
      <c r="E138" s="40"/>
      <c r="F138" s="41">
        <f>SUM(F114:F137)</f>
        <v>0</v>
      </c>
    </row>
    <row r="139" spans="1:7" x14ac:dyDescent="0.2">
      <c r="A139" s="22"/>
      <c r="B139" s="6"/>
      <c r="C139" s="6"/>
      <c r="E139" s="22"/>
    </row>
    <row r="140" spans="1:7" x14ac:dyDescent="0.2">
      <c r="A140" s="43"/>
      <c r="B140" s="43"/>
      <c r="C140" s="51"/>
      <c r="D140" s="51"/>
      <c r="E140" s="44"/>
      <c r="F140" s="44" t="s">
        <v>213</v>
      </c>
    </row>
    <row r="141" spans="1:7" ht="15.75" x14ac:dyDescent="0.25">
      <c r="A141" s="50" t="s">
        <v>215</v>
      </c>
      <c r="B141" s="45" t="s">
        <v>241</v>
      </c>
      <c r="C141" s="50" t="s">
        <v>122</v>
      </c>
      <c r="D141" s="50" t="s">
        <v>110</v>
      </c>
      <c r="E141" s="46" t="s">
        <v>116</v>
      </c>
      <c r="F141" s="46" t="s">
        <v>156</v>
      </c>
    </row>
    <row r="142" spans="1:7" x14ac:dyDescent="0.2">
      <c r="A142" s="48" t="s">
        <v>216</v>
      </c>
      <c r="B142" s="48"/>
      <c r="C142" s="48" t="s">
        <v>28</v>
      </c>
      <c r="D142" s="48" t="s">
        <v>123</v>
      </c>
      <c r="E142" s="47"/>
      <c r="F142" s="48" t="s">
        <v>124</v>
      </c>
    </row>
    <row r="143" spans="1:7" x14ac:dyDescent="0.2">
      <c r="A143" s="33">
        <f>SUM(A137+1)</f>
        <v>1</v>
      </c>
      <c r="B143" s="34" t="s">
        <v>73</v>
      </c>
      <c r="C143" s="35">
        <v>238</v>
      </c>
      <c r="D143" s="36"/>
      <c r="E143" s="37" t="s">
        <v>119</v>
      </c>
      <c r="F143" s="36">
        <v>0</v>
      </c>
    </row>
    <row r="144" spans="1:7" x14ac:dyDescent="0.2">
      <c r="A144" s="33">
        <f>SUM(A143+1)</f>
        <v>2</v>
      </c>
      <c r="B144" s="55" t="s">
        <v>265</v>
      </c>
      <c r="C144" s="76" t="s">
        <v>266</v>
      </c>
      <c r="D144" s="75"/>
      <c r="E144" s="54" t="s">
        <v>380</v>
      </c>
      <c r="F144" s="19">
        <v>0</v>
      </c>
    </row>
    <row r="145" spans="1:6" x14ac:dyDescent="0.2">
      <c r="A145" s="33">
        <f>SUM(A144+1)</f>
        <v>3</v>
      </c>
      <c r="B145" s="55" t="s">
        <v>267</v>
      </c>
      <c r="C145" s="76" t="s">
        <v>266</v>
      </c>
      <c r="D145" s="75"/>
      <c r="E145" s="54" t="s">
        <v>380</v>
      </c>
      <c r="F145" s="19">
        <v>0</v>
      </c>
    </row>
    <row r="146" spans="1:6" x14ac:dyDescent="0.2">
      <c r="A146" s="33"/>
      <c r="B146" s="55"/>
      <c r="C146" s="76"/>
      <c r="D146" s="607"/>
      <c r="E146" s="54"/>
      <c r="F146" s="608"/>
    </row>
    <row r="147" spans="1:6" x14ac:dyDescent="0.2">
      <c r="A147" s="62"/>
      <c r="B147" s="39" t="s">
        <v>113</v>
      </c>
      <c r="C147" s="61">
        <f>SUM(C143:C146)</f>
        <v>238</v>
      </c>
      <c r="D147" s="10"/>
      <c r="E147" s="40"/>
      <c r="F147" s="41">
        <f>SUM(F143:F146)</f>
        <v>0</v>
      </c>
    </row>
    <row r="148" spans="1:6" x14ac:dyDescent="0.2">
      <c r="A148" s="22"/>
      <c r="B148" s="6"/>
      <c r="C148" s="6"/>
      <c r="E148" s="22"/>
    </row>
    <row r="149" spans="1:6" x14ac:dyDescent="0.2">
      <c r="A149" s="43"/>
      <c r="B149" s="43"/>
      <c r="C149" s="51"/>
      <c r="D149" s="51"/>
      <c r="E149" s="44"/>
      <c r="F149" s="44" t="s">
        <v>213</v>
      </c>
    </row>
    <row r="150" spans="1:6" ht="15.75" x14ac:dyDescent="0.25">
      <c r="A150" s="50" t="s">
        <v>215</v>
      </c>
      <c r="B150" s="45" t="s">
        <v>242</v>
      </c>
      <c r="C150" s="50" t="s">
        <v>122</v>
      </c>
      <c r="D150" s="50" t="s">
        <v>110</v>
      </c>
      <c r="E150" s="46" t="s">
        <v>116</v>
      </c>
      <c r="F150" s="46" t="s">
        <v>156</v>
      </c>
    </row>
    <row r="151" spans="1:6" x14ac:dyDescent="0.2">
      <c r="A151" s="48" t="s">
        <v>216</v>
      </c>
      <c r="B151" s="48" t="s">
        <v>230</v>
      </c>
      <c r="C151" s="48" t="s">
        <v>28</v>
      </c>
      <c r="D151" s="48" t="s">
        <v>123</v>
      </c>
      <c r="E151" s="47"/>
      <c r="F151" s="48" t="s">
        <v>124</v>
      </c>
    </row>
    <row r="152" spans="1:6" x14ac:dyDescent="0.2">
      <c r="A152" s="33">
        <f>SUM(A146+1)</f>
        <v>1</v>
      </c>
      <c r="B152" s="64" t="s">
        <v>74</v>
      </c>
      <c r="C152" s="66">
        <v>628</v>
      </c>
      <c r="D152" s="52"/>
      <c r="E152" s="67" t="s">
        <v>119</v>
      </c>
      <c r="F152" s="52">
        <v>0</v>
      </c>
    </row>
    <row r="153" spans="1:6" x14ac:dyDescent="0.2">
      <c r="A153" s="33">
        <f>SUM(A152+1)</f>
        <v>2</v>
      </c>
      <c r="B153" s="64" t="s">
        <v>75</v>
      </c>
      <c r="C153" s="66">
        <v>14</v>
      </c>
      <c r="D153" s="52"/>
      <c r="E153" s="67" t="s">
        <v>129</v>
      </c>
      <c r="F153" s="52">
        <v>0</v>
      </c>
    </row>
    <row r="154" spans="1:6" x14ac:dyDescent="0.2">
      <c r="A154" s="33">
        <f t="shared" ref="A154:A163" si="4">SUM(A153+1)</f>
        <v>3</v>
      </c>
      <c r="B154" s="64" t="s">
        <v>26</v>
      </c>
      <c r="C154" s="66">
        <v>7</v>
      </c>
      <c r="D154" s="52"/>
      <c r="E154" s="67" t="s">
        <v>129</v>
      </c>
      <c r="F154" s="52">
        <v>0</v>
      </c>
    </row>
    <row r="155" spans="1:6" x14ac:dyDescent="0.2">
      <c r="A155" s="33">
        <f t="shared" si="4"/>
        <v>4</v>
      </c>
      <c r="B155" s="64" t="s">
        <v>76</v>
      </c>
      <c r="C155" s="66">
        <v>6</v>
      </c>
      <c r="D155" s="52"/>
      <c r="E155" s="67" t="s">
        <v>129</v>
      </c>
      <c r="F155" s="52">
        <v>0</v>
      </c>
    </row>
    <row r="156" spans="1:6" x14ac:dyDescent="0.2">
      <c r="A156" s="33">
        <f t="shared" si="4"/>
        <v>5</v>
      </c>
      <c r="B156" s="64" t="s">
        <v>65</v>
      </c>
      <c r="C156" s="66">
        <v>17</v>
      </c>
      <c r="D156" s="52"/>
      <c r="E156" s="54" t="s">
        <v>130</v>
      </c>
      <c r="F156" s="52">
        <v>0</v>
      </c>
    </row>
    <row r="157" spans="1:6" x14ac:dyDescent="0.2">
      <c r="A157" s="33">
        <f t="shared" si="4"/>
        <v>6</v>
      </c>
      <c r="B157" s="64" t="s">
        <v>77</v>
      </c>
      <c r="C157" s="66">
        <v>10</v>
      </c>
      <c r="D157" s="52"/>
      <c r="E157" s="67" t="s">
        <v>138</v>
      </c>
      <c r="F157" s="52">
        <v>0</v>
      </c>
    </row>
    <row r="158" spans="1:6" x14ac:dyDescent="0.2">
      <c r="A158" s="33">
        <f t="shared" si="4"/>
        <v>7</v>
      </c>
      <c r="B158" s="64" t="s">
        <v>66</v>
      </c>
      <c r="C158" s="66">
        <v>18</v>
      </c>
      <c r="D158" s="52"/>
      <c r="E158" s="67" t="s">
        <v>130</v>
      </c>
      <c r="F158" s="52">
        <v>0</v>
      </c>
    </row>
    <row r="159" spans="1:6" x14ac:dyDescent="0.2">
      <c r="A159" s="33">
        <f t="shared" si="4"/>
        <v>8</v>
      </c>
      <c r="B159" s="34" t="s">
        <v>78</v>
      </c>
      <c r="C159" s="35">
        <v>38</v>
      </c>
      <c r="D159" s="52"/>
      <c r="E159" s="67" t="s">
        <v>138</v>
      </c>
      <c r="F159" s="52">
        <v>0</v>
      </c>
    </row>
    <row r="160" spans="1:6" x14ac:dyDescent="0.2">
      <c r="A160" s="33">
        <f t="shared" si="4"/>
        <v>9</v>
      </c>
      <c r="B160" s="34" t="s">
        <v>78</v>
      </c>
      <c r="C160" s="35">
        <v>35</v>
      </c>
      <c r="D160" s="52"/>
      <c r="E160" s="67" t="s">
        <v>138</v>
      </c>
      <c r="F160" s="52">
        <v>0</v>
      </c>
    </row>
    <row r="161" spans="1:7" x14ac:dyDescent="0.2">
      <c r="A161" s="33">
        <f t="shared" si="4"/>
        <v>10</v>
      </c>
      <c r="B161" s="34" t="s">
        <v>79</v>
      </c>
      <c r="C161" s="35">
        <v>13</v>
      </c>
      <c r="D161" s="52"/>
      <c r="E161" s="67" t="s">
        <v>138</v>
      </c>
      <c r="F161" s="52">
        <v>0</v>
      </c>
    </row>
    <row r="162" spans="1:7" x14ac:dyDescent="0.2">
      <c r="A162" s="33">
        <f t="shared" si="4"/>
        <v>11</v>
      </c>
      <c r="B162" s="34" t="s">
        <v>65</v>
      </c>
      <c r="C162" s="35">
        <v>17</v>
      </c>
      <c r="D162" s="52"/>
      <c r="E162" s="67" t="s">
        <v>130</v>
      </c>
      <c r="F162" s="52">
        <v>0</v>
      </c>
      <c r="G162" s="91"/>
    </row>
    <row r="163" spans="1:7" x14ac:dyDescent="0.2">
      <c r="A163" s="33">
        <f t="shared" si="4"/>
        <v>12</v>
      </c>
      <c r="B163" s="34" t="s">
        <v>141</v>
      </c>
      <c r="C163" s="35">
        <v>28</v>
      </c>
      <c r="D163" s="52"/>
      <c r="E163" s="54" t="s">
        <v>392</v>
      </c>
      <c r="F163" s="52">
        <v>0</v>
      </c>
      <c r="G163" s="91"/>
    </row>
    <row r="164" spans="1:7" x14ac:dyDescent="0.2">
      <c r="A164" s="62"/>
      <c r="B164" s="39" t="s">
        <v>113</v>
      </c>
      <c r="C164" s="61">
        <f>SUM(C152:C163)</f>
        <v>831</v>
      </c>
      <c r="D164" s="10"/>
      <c r="E164" s="40"/>
      <c r="F164" s="41">
        <f>SUM(F152:F163)</f>
        <v>0</v>
      </c>
    </row>
    <row r="165" spans="1:7" x14ac:dyDescent="0.2">
      <c r="A165" s="22"/>
      <c r="B165" s="6"/>
      <c r="C165" s="5"/>
      <c r="D165" s="6"/>
      <c r="E165" s="22"/>
      <c r="F165" s="6"/>
      <c r="G165" s="91"/>
    </row>
    <row r="166" spans="1:7" x14ac:dyDescent="0.2">
      <c r="A166" s="43"/>
      <c r="B166" s="43"/>
      <c r="C166" s="51"/>
      <c r="D166" s="51"/>
      <c r="E166" s="44"/>
      <c r="F166" s="44" t="s">
        <v>213</v>
      </c>
      <c r="G166" s="91"/>
    </row>
    <row r="167" spans="1:7" ht="15.75" x14ac:dyDescent="0.25">
      <c r="A167" s="50" t="s">
        <v>215</v>
      </c>
      <c r="B167" s="45" t="s">
        <v>242</v>
      </c>
      <c r="C167" s="50" t="s">
        <v>122</v>
      </c>
      <c r="D167" s="50" t="s">
        <v>110</v>
      </c>
      <c r="E167" s="46" t="s">
        <v>116</v>
      </c>
      <c r="F167" s="46" t="s">
        <v>156</v>
      </c>
    </row>
    <row r="168" spans="1:7" x14ac:dyDescent="0.2">
      <c r="A168" s="48" t="s">
        <v>216</v>
      </c>
      <c r="B168" s="48" t="s">
        <v>231</v>
      </c>
      <c r="C168" s="48" t="s">
        <v>28</v>
      </c>
      <c r="D168" s="48" t="s">
        <v>123</v>
      </c>
      <c r="E168" s="47"/>
      <c r="F168" s="48" t="s">
        <v>124</v>
      </c>
    </row>
    <row r="169" spans="1:7" x14ac:dyDescent="0.2">
      <c r="A169" s="33">
        <f>SUM(A163+1)</f>
        <v>13</v>
      </c>
      <c r="B169" s="64" t="s">
        <v>80</v>
      </c>
      <c r="C169" s="66">
        <v>11</v>
      </c>
      <c r="D169" s="52"/>
      <c r="E169" s="67" t="s">
        <v>129</v>
      </c>
      <c r="F169" s="52">
        <v>0</v>
      </c>
    </row>
    <row r="170" spans="1:7" x14ac:dyDescent="0.2">
      <c r="A170" s="33">
        <f>SUM(A169+1)</f>
        <v>14</v>
      </c>
      <c r="B170" s="64" t="s">
        <v>57</v>
      </c>
      <c r="C170" s="66">
        <v>12</v>
      </c>
      <c r="D170" s="52"/>
      <c r="E170" s="67" t="s">
        <v>129</v>
      </c>
      <c r="F170" s="52">
        <v>0</v>
      </c>
    </row>
    <row r="171" spans="1:7" x14ac:dyDescent="0.2">
      <c r="A171" s="33">
        <f t="shared" ref="A171:A185" si="5">SUM(A170+1)</f>
        <v>15</v>
      </c>
      <c r="B171" s="64" t="s">
        <v>57</v>
      </c>
      <c r="C171" s="66">
        <v>19</v>
      </c>
      <c r="D171" s="52"/>
      <c r="E171" s="67" t="s">
        <v>129</v>
      </c>
      <c r="F171" s="52">
        <v>0</v>
      </c>
    </row>
    <row r="172" spans="1:7" x14ac:dyDescent="0.2">
      <c r="A172" s="33">
        <f t="shared" si="5"/>
        <v>16</v>
      </c>
      <c r="B172" s="34" t="s">
        <v>50</v>
      </c>
      <c r="C172" s="66">
        <v>9</v>
      </c>
      <c r="D172" s="52"/>
      <c r="E172" s="67" t="s">
        <v>129</v>
      </c>
      <c r="F172" s="52">
        <v>0</v>
      </c>
    </row>
    <row r="173" spans="1:7" x14ac:dyDescent="0.2">
      <c r="A173" s="33">
        <f t="shared" si="5"/>
        <v>17</v>
      </c>
      <c r="B173" s="64" t="s">
        <v>8</v>
      </c>
      <c r="C173" s="66">
        <v>18</v>
      </c>
      <c r="D173" s="52"/>
      <c r="E173" s="67" t="s">
        <v>129</v>
      </c>
      <c r="F173" s="52">
        <v>0</v>
      </c>
    </row>
    <row r="174" spans="1:7" x14ac:dyDescent="0.2">
      <c r="A174" s="33">
        <f t="shared" si="5"/>
        <v>18</v>
      </c>
      <c r="B174" s="64" t="s">
        <v>50</v>
      </c>
      <c r="C174" s="66">
        <v>8</v>
      </c>
      <c r="D174" s="52"/>
      <c r="E174" s="67" t="s">
        <v>129</v>
      </c>
      <c r="F174" s="52">
        <v>0</v>
      </c>
    </row>
    <row r="175" spans="1:7" x14ac:dyDescent="0.2">
      <c r="A175" s="33">
        <f t="shared" si="5"/>
        <v>19</v>
      </c>
      <c r="B175" s="64" t="s">
        <v>81</v>
      </c>
      <c r="C175" s="66">
        <v>5</v>
      </c>
      <c r="D175" s="52"/>
      <c r="E175" s="67" t="s">
        <v>129</v>
      </c>
      <c r="F175" s="52">
        <v>0</v>
      </c>
      <c r="G175" s="91"/>
    </row>
    <row r="176" spans="1:7" x14ac:dyDescent="0.2">
      <c r="A176" s="33">
        <f t="shared" si="5"/>
        <v>20</v>
      </c>
      <c r="B176" s="64" t="s">
        <v>57</v>
      </c>
      <c r="C176" s="66">
        <v>47</v>
      </c>
      <c r="D176" s="52"/>
      <c r="E176" s="67" t="s">
        <v>129</v>
      </c>
      <c r="F176" s="52">
        <v>0</v>
      </c>
    </row>
    <row r="177" spans="1:6" x14ac:dyDescent="0.2">
      <c r="A177" s="33">
        <f t="shared" si="5"/>
        <v>21</v>
      </c>
      <c r="B177" s="64" t="s">
        <v>80</v>
      </c>
      <c r="C177" s="66">
        <v>18</v>
      </c>
      <c r="D177" s="52"/>
      <c r="E177" s="67" t="s">
        <v>129</v>
      </c>
      <c r="F177" s="52">
        <v>0</v>
      </c>
    </row>
    <row r="178" spans="1:6" x14ac:dyDescent="0.2">
      <c r="A178" s="33">
        <f t="shared" si="5"/>
        <v>22</v>
      </c>
      <c r="B178" s="64" t="s">
        <v>57</v>
      </c>
      <c r="C178" s="66">
        <v>46</v>
      </c>
      <c r="D178" s="52"/>
      <c r="E178" s="67" t="s">
        <v>129</v>
      </c>
      <c r="F178" s="52">
        <v>0</v>
      </c>
    </row>
    <row r="179" spans="1:6" x14ac:dyDescent="0.2">
      <c r="A179" s="33">
        <f t="shared" si="5"/>
        <v>23</v>
      </c>
      <c r="B179" s="64" t="s">
        <v>50</v>
      </c>
      <c r="C179" s="66">
        <v>10</v>
      </c>
      <c r="D179" s="52"/>
      <c r="E179" s="67" t="s">
        <v>129</v>
      </c>
      <c r="F179" s="52">
        <v>0</v>
      </c>
    </row>
    <row r="180" spans="1:6" x14ac:dyDescent="0.2">
      <c r="A180" s="33">
        <f t="shared" si="5"/>
        <v>24</v>
      </c>
      <c r="B180" s="64" t="s">
        <v>82</v>
      </c>
      <c r="C180" s="66">
        <v>5</v>
      </c>
      <c r="D180" s="52"/>
      <c r="E180" s="67" t="s">
        <v>129</v>
      </c>
      <c r="F180" s="52">
        <v>0</v>
      </c>
    </row>
    <row r="181" spans="1:6" x14ac:dyDescent="0.2">
      <c r="A181" s="33">
        <f t="shared" si="5"/>
        <v>25</v>
      </c>
      <c r="B181" s="64" t="s">
        <v>50</v>
      </c>
      <c r="C181" s="66">
        <v>5</v>
      </c>
      <c r="D181" s="52"/>
      <c r="E181" s="67" t="s">
        <v>129</v>
      </c>
      <c r="F181" s="52">
        <v>0</v>
      </c>
    </row>
    <row r="182" spans="1:6" x14ac:dyDescent="0.2">
      <c r="A182" s="33">
        <f t="shared" si="5"/>
        <v>26</v>
      </c>
      <c r="B182" s="34" t="s">
        <v>83</v>
      </c>
      <c r="C182" s="66">
        <v>40</v>
      </c>
      <c r="D182" s="52"/>
      <c r="E182" s="54" t="s">
        <v>119</v>
      </c>
      <c r="F182" s="52">
        <v>0</v>
      </c>
    </row>
    <row r="183" spans="1:6" x14ac:dyDescent="0.2">
      <c r="A183" s="33">
        <f t="shared" si="5"/>
        <v>27</v>
      </c>
      <c r="B183" s="34" t="s">
        <v>8</v>
      </c>
      <c r="C183" s="35">
        <v>14</v>
      </c>
      <c r="D183" s="52"/>
      <c r="E183" s="67" t="s">
        <v>130</v>
      </c>
      <c r="F183" s="52">
        <v>0</v>
      </c>
    </row>
    <row r="184" spans="1:6" x14ac:dyDescent="0.2">
      <c r="A184" s="33">
        <f t="shared" si="5"/>
        <v>28</v>
      </c>
      <c r="B184" s="55" t="s">
        <v>265</v>
      </c>
      <c r="C184" s="76" t="s">
        <v>266</v>
      </c>
      <c r="D184" s="75"/>
      <c r="E184" s="54" t="s">
        <v>264</v>
      </c>
      <c r="F184" s="19">
        <v>0</v>
      </c>
    </row>
    <row r="185" spans="1:6" x14ac:dyDescent="0.2">
      <c r="A185" s="33">
        <f t="shared" si="5"/>
        <v>29</v>
      </c>
      <c r="B185" s="55" t="s">
        <v>267</v>
      </c>
      <c r="C185" s="76" t="s">
        <v>266</v>
      </c>
      <c r="D185" s="75"/>
      <c r="E185" s="54" t="s">
        <v>264</v>
      </c>
      <c r="F185" s="19">
        <v>0</v>
      </c>
    </row>
    <row r="186" spans="1:6" x14ac:dyDescent="0.2">
      <c r="A186" s="33"/>
      <c r="B186" s="55"/>
      <c r="C186" s="76"/>
      <c r="D186" s="607"/>
      <c r="E186" s="54"/>
      <c r="F186" s="608"/>
    </row>
    <row r="187" spans="1:6" x14ac:dyDescent="0.2">
      <c r="A187" s="62"/>
      <c r="B187" s="39" t="s">
        <v>113</v>
      </c>
      <c r="C187" s="61">
        <f>SUM(C169:C186)</f>
        <v>267</v>
      </c>
      <c r="D187" s="10"/>
      <c r="E187" s="40"/>
      <c r="F187" s="41">
        <f>SUM(F169:F186)</f>
        <v>0</v>
      </c>
    </row>
    <row r="188" spans="1:6" s="501" customFormat="1" x14ac:dyDescent="0.2">
      <c r="A188" s="28"/>
      <c r="B188" s="7"/>
      <c r="C188" s="30"/>
      <c r="E188" s="28"/>
      <c r="F188" s="559"/>
    </row>
    <row r="189" spans="1:6" x14ac:dyDescent="0.2">
      <c r="A189" s="43"/>
      <c r="B189" s="43"/>
      <c r="C189" s="51"/>
      <c r="D189" s="51"/>
      <c r="E189" s="44"/>
      <c r="F189" s="44" t="s">
        <v>213</v>
      </c>
    </row>
    <row r="190" spans="1:6" ht="15.75" x14ac:dyDescent="0.25">
      <c r="A190" s="50" t="s">
        <v>215</v>
      </c>
      <c r="B190" s="45" t="s">
        <v>243</v>
      </c>
      <c r="C190" s="50" t="s">
        <v>122</v>
      </c>
      <c r="D190" s="50" t="s">
        <v>110</v>
      </c>
      <c r="E190" s="46" t="s">
        <v>116</v>
      </c>
      <c r="F190" s="46" t="s">
        <v>156</v>
      </c>
    </row>
    <row r="191" spans="1:6" x14ac:dyDescent="0.2">
      <c r="A191" s="48" t="s">
        <v>216</v>
      </c>
      <c r="B191" s="48"/>
      <c r="C191" s="48" t="s">
        <v>28</v>
      </c>
      <c r="D191" s="48" t="s">
        <v>123</v>
      </c>
      <c r="E191" s="47"/>
      <c r="F191" s="48" t="s">
        <v>124</v>
      </c>
    </row>
    <row r="192" spans="1:6" x14ac:dyDescent="0.2">
      <c r="A192" s="33">
        <f>SUM(A186+1)</f>
        <v>1</v>
      </c>
      <c r="B192" s="34" t="s">
        <v>48</v>
      </c>
      <c r="C192" s="35">
        <v>1402</v>
      </c>
      <c r="D192" s="52"/>
      <c r="E192" s="54" t="s">
        <v>138</v>
      </c>
      <c r="F192" s="52">
        <v>0</v>
      </c>
    </row>
    <row r="193" spans="1:6" x14ac:dyDescent="0.2">
      <c r="A193" s="33">
        <f>SUM(A192+1)</f>
        <v>2</v>
      </c>
      <c r="B193" s="55" t="s">
        <v>265</v>
      </c>
      <c r="C193" s="76" t="s">
        <v>266</v>
      </c>
      <c r="D193" s="75"/>
      <c r="E193" s="54" t="s">
        <v>380</v>
      </c>
      <c r="F193" s="19">
        <v>0</v>
      </c>
    </row>
    <row r="194" spans="1:6" x14ac:dyDescent="0.2">
      <c r="A194" s="33">
        <f>SUM(A193+1)</f>
        <v>3</v>
      </c>
      <c r="B194" s="55" t="s">
        <v>267</v>
      </c>
      <c r="C194" s="76" t="s">
        <v>266</v>
      </c>
      <c r="D194" s="75"/>
      <c r="E194" s="54" t="s">
        <v>380</v>
      </c>
      <c r="F194" s="19">
        <v>0</v>
      </c>
    </row>
    <row r="195" spans="1:6" x14ac:dyDescent="0.2">
      <c r="A195" s="33"/>
      <c r="B195" s="55"/>
      <c r="C195" s="76"/>
      <c r="D195" s="607"/>
      <c r="E195" s="437"/>
      <c r="F195" s="608"/>
    </row>
    <row r="196" spans="1:6" x14ac:dyDescent="0.2">
      <c r="A196" s="62"/>
      <c r="B196" s="39" t="s">
        <v>113</v>
      </c>
      <c r="C196" s="61">
        <f>SUM(C192:C195)</f>
        <v>1402</v>
      </c>
      <c r="D196" s="10"/>
      <c r="E196" s="40"/>
      <c r="F196" s="41">
        <f>SUM(F192:F195)</f>
        <v>0</v>
      </c>
    </row>
    <row r="197" spans="1:6" x14ac:dyDescent="0.2">
      <c r="A197" s="22"/>
      <c r="B197" s="68"/>
      <c r="C197" s="69">
        <f>SUM(C24+C48+C57+C66+C75+C109+C138+C147+C164+C187+C196)</f>
        <v>9425</v>
      </c>
      <c r="D197" s="32" t="s">
        <v>250</v>
      </c>
      <c r="E197" s="22"/>
      <c r="F197" s="23"/>
    </row>
    <row r="198" spans="1:6" ht="15" x14ac:dyDescent="0.25">
      <c r="A198" s="15" t="s">
        <v>236</v>
      </c>
      <c r="B198" s="26" t="s">
        <v>125</v>
      </c>
      <c r="C198" s="26"/>
      <c r="D198" s="26"/>
      <c r="E198" s="15" t="s">
        <v>127</v>
      </c>
      <c r="F198" s="27">
        <f>SUM(F24+F48+F57+F66+F75+F109+F138+F147+F164+F187+F196)</f>
        <v>0</v>
      </c>
    </row>
    <row r="199" spans="1:6" ht="15" x14ac:dyDescent="0.25">
      <c r="A199" s="15" t="s">
        <v>236</v>
      </c>
      <c r="B199" s="26" t="s">
        <v>126</v>
      </c>
      <c r="C199" s="26"/>
      <c r="D199" s="26"/>
      <c r="E199" s="15" t="s">
        <v>127</v>
      </c>
      <c r="F199" s="27">
        <f>SUM(F198*12)</f>
        <v>0</v>
      </c>
    </row>
    <row r="200" spans="1:6" ht="15" x14ac:dyDescent="0.25">
      <c r="A200" s="15"/>
      <c r="B200" s="26"/>
      <c r="C200" s="26"/>
      <c r="D200" s="443"/>
      <c r="E200" s="15"/>
      <c r="F200" s="560"/>
    </row>
    <row r="201" spans="1:6" ht="15" x14ac:dyDescent="0.25">
      <c r="A201" s="26" t="s">
        <v>246</v>
      </c>
      <c r="B201" s="6"/>
      <c r="C201" s="5"/>
      <c r="E201" s="22"/>
      <c r="F201" s="89"/>
    </row>
    <row r="202" spans="1:6" x14ac:dyDescent="0.2">
      <c r="A202" s="43"/>
      <c r="B202" s="43"/>
      <c r="C202" s="51"/>
      <c r="D202" s="51"/>
      <c r="E202" s="44"/>
      <c r="F202" s="44" t="s">
        <v>213</v>
      </c>
    </row>
    <row r="203" spans="1:6" ht="15.75" x14ac:dyDescent="0.25">
      <c r="A203" s="50" t="s">
        <v>215</v>
      </c>
      <c r="B203" s="45" t="s">
        <v>244</v>
      </c>
      <c r="C203" s="50" t="s">
        <v>122</v>
      </c>
      <c r="D203" s="50" t="s">
        <v>110</v>
      </c>
      <c r="E203" s="46" t="s">
        <v>116</v>
      </c>
      <c r="F203" s="46" t="s">
        <v>156</v>
      </c>
    </row>
    <row r="204" spans="1:6" x14ac:dyDescent="0.2">
      <c r="A204" s="48" t="s">
        <v>216</v>
      </c>
      <c r="B204" s="48" t="s">
        <v>230</v>
      </c>
      <c r="C204" s="48" t="s">
        <v>28</v>
      </c>
      <c r="D204" s="48" t="s">
        <v>123</v>
      </c>
      <c r="E204" s="47"/>
      <c r="F204" s="48" t="s">
        <v>124</v>
      </c>
    </row>
    <row r="205" spans="1:6" x14ac:dyDescent="0.2">
      <c r="A205" s="33">
        <f>SUM(A195+1)</f>
        <v>1</v>
      </c>
      <c r="B205" s="34" t="s">
        <v>84</v>
      </c>
      <c r="C205" s="35">
        <v>419</v>
      </c>
      <c r="D205" s="52"/>
      <c r="E205" s="67" t="s">
        <v>138</v>
      </c>
      <c r="F205" s="52">
        <v>0</v>
      </c>
    </row>
    <row r="206" spans="1:6" x14ac:dyDescent="0.2">
      <c r="A206" s="33">
        <f t="shared" ref="A206:A212" si="6">SUM(A205+1)</f>
        <v>2</v>
      </c>
      <c r="B206" s="34" t="s">
        <v>85</v>
      </c>
      <c r="C206" s="35">
        <v>3</v>
      </c>
      <c r="D206" s="52"/>
      <c r="E206" s="67" t="s">
        <v>119</v>
      </c>
      <c r="F206" s="52">
        <v>0</v>
      </c>
    </row>
    <row r="207" spans="1:6" x14ac:dyDescent="0.2">
      <c r="A207" s="33">
        <f t="shared" si="6"/>
        <v>3</v>
      </c>
      <c r="B207" s="34" t="s">
        <v>86</v>
      </c>
      <c r="C207" s="35">
        <v>29</v>
      </c>
      <c r="D207" s="52"/>
      <c r="E207" s="67" t="s">
        <v>139</v>
      </c>
      <c r="F207" s="52">
        <v>0</v>
      </c>
    </row>
    <row r="208" spans="1:6" x14ac:dyDescent="0.2">
      <c r="A208" s="33">
        <f t="shared" si="6"/>
        <v>4</v>
      </c>
      <c r="B208" s="34" t="s">
        <v>35</v>
      </c>
      <c r="C208" s="35">
        <v>62</v>
      </c>
      <c r="D208" s="52"/>
      <c r="E208" s="67" t="s">
        <v>139</v>
      </c>
      <c r="F208" s="52">
        <v>0</v>
      </c>
    </row>
    <row r="209" spans="1:6" x14ac:dyDescent="0.2">
      <c r="A209" s="33">
        <f t="shared" si="6"/>
        <v>5</v>
      </c>
      <c r="B209" s="34" t="s">
        <v>87</v>
      </c>
      <c r="C209" s="35">
        <v>151</v>
      </c>
      <c r="D209" s="52"/>
      <c r="E209" s="67" t="s">
        <v>139</v>
      </c>
      <c r="F209" s="52">
        <v>0</v>
      </c>
    </row>
    <row r="210" spans="1:6" x14ac:dyDescent="0.2">
      <c r="A210" s="33">
        <f t="shared" si="6"/>
        <v>6</v>
      </c>
      <c r="B210" s="34" t="s">
        <v>69</v>
      </c>
      <c r="C210" s="35">
        <v>94</v>
      </c>
      <c r="D210" s="52"/>
      <c r="E210" s="67" t="s">
        <v>139</v>
      </c>
      <c r="F210" s="52">
        <v>0</v>
      </c>
    </row>
    <row r="211" spans="1:6" x14ac:dyDescent="0.2">
      <c r="A211" s="33">
        <f t="shared" si="6"/>
        <v>7</v>
      </c>
      <c r="B211" s="34" t="s">
        <v>65</v>
      </c>
      <c r="C211" s="35">
        <v>14</v>
      </c>
      <c r="D211" s="52"/>
      <c r="E211" s="67" t="s">
        <v>130</v>
      </c>
      <c r="F211" s="52">
        <v>0</v>
      </c>
    </row>
    <row r="212" spans="1:6" x14ac:dyDescent="0.2">
      <c r="A212" s="33">
        <f t="shared" si="6"/>
        <v>8</v>
      </c>
      <c r="B212" s="157" t="s">
        <v>393</v>
      </c>
      <c r="C212" s="35">
        <v>8</v>
      </c>
      <c r="D212" s="52"/>
      <c r="E212" s="67" t="s">
        <v>138</v>
      </c>
      <c r="F212" s="52">
        <v>0</v>
      </c>
    </row>
    <row r="213" spans="1:6" x14ac:dyDescent="0.2">
      <c r="A213" s="62"/>
      <c r="B213" s="39" t="s">
        <v>113</v>
      </c>
      <c r="C213" s="61">
        <f>SUM(C205:C212)</f>
        <v>780</v>
      </c>
      <c r="D213" s="10"/>
      <c r="E213" s="40"/>
      <c r="F213" s="41">
        <f>SUM(F205:F212)</f>
        <v>0</v>
      </c>
    </row>
    <row r="214" spans="1:6" x14ac:dyDescent="0.2">
      <c r="A214" s="22"/>
      <c r="B214" s="6"/>
      <c r="C214" s="5"/>
      <c r="D214" s="6"/>
      <c r="E214" s="22"/>
      <c r="F214" s="9"/>
    </row>
    <row r="215" spans="1:6" x14ac:dyDescent="0.2">
      <c r="A215" s="43"/>
      <c r="B215" s="43"/>
      <c r="C215" s="51"/>
      <c r="D215" s="51"/>
      <c r="E215" s="44"/>
      <c r="F215" s="44" t="s">
        <v>213</v>
      </c>
    </row>
    <row r="216" spans="1:6" ht="15.75" x14ac:dyDescent="0.25">
      <c r="A216" s="50" t="s">
        <v>215</v>
      </c>
      <c r="B216" s="45" t="s">
        <v>244</v>
      </c>
      <c r="C216" s="50" t="s">
        <v>122</v>
      </c>
      <c r="D216" s="50" t="s">
        <v>110</v>
      </c>
      <c r="E216" s="46" t="s">
        <v>116</v>
      </c>
      <c r="F216" s="46" t="s">
        <v>156</v>
      </c>
    </row>
    <row r="217" spans="1:6" x14ac:dyDescent="0.2">
      <c r="A217" s="48" t="s">
        <v>216</v>
      </c>
      <c r="B217" s="48" t="s">
        <v>231</v>
      </c>
      <c r="C217" s="48" t="s">
        <v>28</v>
      </c>
      <c r="D217" s="48" t="s">
        <v>123</v>
      </c>
      <c r="E217" s="47"/>
      <c r="F217" s="48" t="s">
        <v>124</v>
      </c>
    </row>
    <row r="218" spans="1:6" x14ac:dyDescent="0.2">
      <c r="A218" s="33">
        <f>SUM(A212+1)</f>
        <v>9</v>
      </c>
      <c r="B218" s="34" t="s">
        <v>88</v>
      </c>
      <c r="C218" s="35">
        <v>9</v>
      </c>
      <c r="D218" s="52"/>
      <c r="E218" s="67" t="s">
        <v>139</v>
      </c>
      <c r="F218" s="52">
        <v>0</v>
      </c>
    </row>
    <row r="219" spans="1:6" x14ac:dyDescent="0.2">
      <c r="A219" s="33">
        <f t="shared" ref="A219:A230" si="7">SUM(A218+1)</f>
        <v>10</v>
      </c>
      <c r="B219" s="34" t="s">
        <v>8</v>
      </c>
      <c r="C219" s="35">
        <v>49</v>
      </c>
      <c r="D219" s="52"/>
      <c r="E219" s="67" t="s">
        <v>130</v>
      </c>
      <c r="F219" s="52">
        <v>0</v>
      </c>
    </row>
    <row r="220" spans="1:6" x14ac:dyDescent="0.2">
      <c r="A220" s="33">
        <f t="shared" si="7"/>
        <v>11</v>
      </c>
      <c r="B220" s="34" t="s">
        <v>89</v>
      </c>
      <c r="C220" s="35">
        <v>29</v>
      </c>
      <c r="D220" s="52"/>
      <c r="E220" s="67" t="s">
        <v>130</v>
      </c>
      <c r="F220" s="52">
        <v>0</v>
      </c>
    </row>
    <row r="221" spans="1:6" x14ac:dyDescent="0.2">
      <c r="A221" s="33">
        <f t="shared" si="7"/>
        <v>12</v>
      </c>
      <c r="B221" s="34" t="s">
        <v>90</v>
      </c>
      <c r="C221" s="35">
        <v>11</v>
      </c>
      <c r="D221" s="52"/>
      <c r="E221" s="67" t="s">
        <v>130</v>
      </c>
      <c r="F221" s="52">
        <v>0</v>
      </c>
    </row>
    <row r="222" spans="1:6" x14ac:dyDescent="0.2">
      <c r="A222" s="33">
        <f t="shared" si="7"/>
        <v>13</v>
      </c>
      <c r="B222" s="34" t="s">
        <v>22</v>
      </c>
      <c r="C222" s="35">
        <v>13</v>
      </c>
      <c r="D222" s="52"/>
      <c r="E222" s="67" t="s">
        <v>130</v>
      </c>
      <c r="F222" s="52">
        <v>0</v>
      </c>
    </row>
    <row r="223" spans="1:6" x14ac:dyDescent="0.2">
      <c r="A223" s="33">
        <f t="shared" si="7"/>
        <v>14</v>
      </c>
      <c r="B223" s="34" t="s">
        <v>91</v>
      </c>
      <c r="C223" s="35">
        <v>44</v>
      </c>
      <c r="D223" s="52"/>
      <c r="E223" s="67" t="s">
        <v>130</v>
      </c>
      <c r="F223" s="52">
        <v>0</v>
      </c>
    </row>
    <row r="224" spans="1:6" x14ac:dyDescent="0.2">
      <c r="A224" s="33">
        <f t="shared" si="7"/>
        <v>15</v>
      </c>
      <c r="B224" s="34" t="s">
        <v>59</v>
      </c>
      <c r="C224" s="35">
        <v>6</v>
      </c>
      <c r="D224" s="52"/>
      <c r="E224" s="67" t="s">
        <v>130</v>
      </c>
      <c r="F224" s="52">
        <v>0</v>
      </c>
    </row>
    <row r="225" spans="1:6" x14ac:dyDescent="0.2">
      <c r="A225" s="33">
        <f t="shared" si="7"/>
        <v>16</v>
      </c>
      <c r="B225" s="34" t="s">
        <v>26</v>
      </c>
      <c r="C225" s="35">
        <v>8</v>
      </c>
      <c r="D225" s="52"/>
      <c r="E225" s="67" t="s">
        <v>130</v>
      </c>
      <c r="F225" s="52">
        <v>0</v>
      </c>
    </row>
    <row r="226" spans="1:6" x14ac:dyDescent="0.2">
      <c r="A226" s="33">
        <f t="shared" si="7"/>
        <v>17</v>
      </c>
      <c r="B226" s="34" t="s">
        <v>62</v>
      </c>
      <c r="C226" s="35">
        <v>14</v>
      </c>
      <c r="D226" s="52"/>
      <c r="E226" s="67" t="s">
        <v>130</v>
      </c>
      <c r="F226" s="52">
        <v>0</v>
      </c>
    </row>
    <row r="227" spans="1:6" x14ac:dyDescent="0.2">
      <c r="A227" s="33">
        <f t="shared" si="7"/>
        <v>18</v>
      </c>
      <c r="B227" s="34" t="s">
        <v>92</v>
      </c>
      <c r="C227" s="35">
        <v>11</v>
      </c>
      <c r="D227" s="52"/>
      <c r="E227" s="67" t="s">
        <v>130</v>
      </c>
      <c r="F227" s="52">
        <v>0</v>
      </c>
    </row>
    <row r="228" spans="1:6" x14ac:dyDescent="0.2">
      <c r="A228" s="33">
        <f t="shared" si="7"/>
        <v>19</v>
      </c>
      <c r="B228" s="34" t="s">
        <v>78</v>
      </c>
      <c r="C228" s="35">
        <v>10</v>
      </c>
      <c r="D228" s="52"/>
      <c r="E228" s="67" t="s">
        <v>138</v>
      </c>
      <c r="F228" s="52">
        <v>0</v>
      </c>
    </row>
    <row r="229" spans="1:6" x14ac:dyDescent="0.2">
      <c r="A229" s="33">
        <f t="shared" si="7"/>
        <v>20</v>
      </c>
      <c r="B229" s="55" t="s">
        <v>265</v>
      </c>
      <c r="C229" s="76" t="s">
        <v>266</v>
      </c>
      <c r="D229" s="75"/>
      <c r="E229" s="54" t="s">
        <v>380</v>
      </c>
      <c r="F229" s="19">
        <v>0</v>
      </c>
    </row>
    <row r="230" spans="1:6" x14ac:dyDescent="0.2">
      <c r="A230" s="33">
        <f t="shared" si="7"/>
        <v>21</v>
      </c>
      <c r="B230" s="55" t="s">
        <v>267</v>
      </c>
      <c r="C230" s="76" t="s">
        <v>266</v>
      </c>
      <c r="D230" s="75"/>
      <c r="E230" s="54" t="s">
        <v>380</v>
      </c>
      <c r="F230" s="19">
        <v>0</v>
      </c>
    </row>
    <row r="231" spans="1:6" x14ac:dyDescent="0.2">
      <c r="A231" s="33"/>
      <c r="B231" s="55"/>
      <c r="C231" s="76"/>
      <c r="D231" s="607"/>
      <c r="E231" s="437"/>
      <c r="F231" s="608"/>
    </row>
    <row r="232" spans="1:6" x14ac:dyDescent="0.2">
      <c r="A232" s="62"/>
      <c r="B232" s="39" t="s">
        <v>113</v>
      </c>
      <c r="C232" s="61">
        <f>SUM(C218:C231)</f>
        <v>204</v>
      </c>
      <c r="D232" s="10"/>
      <c r="E232" s="40"/>
      <c r="F232" s="41">
        <f>SUM(F218:F231)</f>
        <v>0</v>
      </c>
    </row>
    <row r="233" spans="1:6" x14ac:dyDescent="0.2">
      <c r="A233" s="22"/>
      <c r="B233" s="7"/>
      <c r="C233" s="69">
        <f>SUM(C213+C232)</f>
        <v>984</v>
      </c>
      <c r="D233" s="32" t="s">
        <v>250</v>
      </c>
      <c r="E233" s="22"/>
      <c r="F233" s="23"/>
    </row>
    <row r="234" spans="1:6" x14ac:dyDescent="0.2">
      <c r="A234" s="22"/>
      <c r="B234" s="7"/>
      <c r="C234" s="69"/>
      <c r="D234" s="32"/>
      <c r="E234" s="22"/>
      <c r="F234" s="23"/>
    </row>
    <row r="235" spans="1:6" ht="15" x14ac:dyDescent="0.25">
      <c r="A235" s="15" t="s">
        <v>254</v>
      </c>
      <c r="B235" s="26" t="s">
        <v>125</v>
      </c>
      <c r="C235" s="26"/>
      <c r="D235" s="26"/>
      <c r="E235" s="15" t="s">
        <v>127</v>
      </c>
      <c r="F235" s="27">
        <f>SUM(F213+F232)</f>
        <v>0</v>
      </c>
    </row>
    <row r="236" spans="1:6" ht="15" x14ac:dyDescent="0.25">
      <c r="A236" s="15" t="s">
        <v>254</v>
      </c>
      <c r="B236" s="26" t="s">
        <v>126</v>
      </c>
      <c r="C236" s="26"/>
      <c r="D236" s="26"/>
      <c r="E236" s="15" t="s">
        <v>127</v>
      </c>
      <c r="F236" s="27">
        <f>SUM(F235*12)</f>
        <v>0</v>
      </c>
    </row>
    <row r="237" spans="1:6" ht="15" x14ac:dyDescent="0.25">
      <c r="A237" s="15"/>
      <c r="B237" s="26"/>
      <c r="C237" s="26"/>
      <c r="D237" s="443"/>
      <c r="E237" s="15"/>
      <c r="F237" s="560"/>
    </row>
    <row r="238" spans="1:6" x14ac:dyDescent="0.2">
      <c r="A238" s="22"/>
      <c r="B238" s="6"/>
      <c r="C238" s="5"/>
      <c r="E238" s="22"/>
      <c r="F238" s="89"/>
    </row>
    <row r="239" spans="1:6" x14ac:dyDescent="0.2">
      <c r="A239" s="22"/>
      <c r="B239" s="6"/>
      <c r="C239" s="5"/>
      <c r="E239" s="22"/>
      <c r="F239" s="89"/>
    </row>
    <row r="240" spans="1:6" ht="15" x14ac:dyDescent="0.25">
      <c r="A240" s="26" t="s">
        <v>247</v>
      </c>
      <c r="B240" s="6"/>
      <c r="C240" s="5"/>
      <c r="E240" s="22"/>
      <c r="F240" s="89"/>
    </row>
    <row r="241" spans="1:6" x14ac:dyDescent="0.2">
      <c r="A241" s="43"/>
      <c r="B241" s="43"/>
      <c r="C241" s="51"/>
      <c r="D241" s="51"/>
      <c r="E241" s="44"/>
      <c r="F241" s="44" t="s">
        <v>213</v>
      </c>
    </row>
    <row r="242" spans="1:6" ht="15.75" x14ac:dyDescent="0.25">
      <c r="A242" s="50" t="s">
        <v>215</v>
      </c>
      <c r="B242" s="45" t="s">
        <v>245</v>
      </c>
      <c r="C242" s="50" t="s">
        <v>122</v>
      </c>
      <c r="D242" s="50" t="s">
        <v>110</v>
      </c>
      <c r="E242" s="46" t="s">
        <v>116</v>
      </c>
      <c r="F242" s="46" t="s">
        <v>156</v>
      </c>
    </row>
    <row r="243" spans="1:6" x14ac:dyDescent="0.2">
      <c r="A243" s="48" t="s">
        <v>216</v>
      </c>
      <c r="B243" s="48"/>
      <c r="C243" s="48" t="s">
        <v>28</v>
      </c>
      <c r="D243" s="48" t="s">
        <v>123</v>
      </c>
      <c r="E243" s="47"/>
      <c r="F243" s="48" t="s">
        <v>124</v>
      </c>
    </row>
    <row r="244" spans="1:6" x14ac:dyDescent="0.2">
      <c r="A244" s="33">
        <f>SUM(A231+1)</f>
        <v>1</v>
      </c>
      <c r="B244" s="34" t="s">
        <v>142</v>
      </c>
      <c r="C244" s="35">
        <v>180</v>
      </c>
      <c r="D244" s="52"/>
      <c r="E244" s="67" t="s">
        <v>138</v>
      </c>
      <c r="F244" s="52">
        <v>0</v>
      </c>
    </row>
    <row r="245" spans="1:6" x14ac:dyDescent="0.2">
      <c r="A245" s="33">
        <f>SUM(A244+1)</f>
        <v>2</v>
      </c>
      <c r="B245" s="34" t="s">
        <v>143</v>
      </c>
      <c r="C245" s="35">
        <v>282</v>
      </c>
      <c r="D245" s="52"/>
      <c r="E245" s="67" t="s">
        <v>138</v>
      </c>
      <c r="F245" s="52">
        <v>0</v>
      </c>
    </row>
    <row r="246" spans="1:6" x14ac:dyDescent="0.2">
      <c r="A246" s="33">
        <f>SUM(A245+1)</f>
        <v>3</v>
      </c>
      <c r="B246" s="34" t="s">
        <v>144</v>
      </c>
      <c r="C246" s="35">
        <v>50.14</v>
      </c>
      <c r="D246" s="52"/>
      <c r="E246" s="67" t="s">
        <v>148</v>
      </c>
      <c r="F246" s="52">
        <v>0</v>
      </c>
    </row>
    <row r="247" spans="1:6" x14ac:dyDescent="0.2">
      <c r="A247" s="33">
        <f>SUM(A246+1)</f>
        <v>4</v>
      </c>
      <c r="B247" s="34" t="s">
        <v>145</v>
      </c>
      <c r="C247" s="35">
        <v>36.5</v>
      </c>
      <c r="D247" s="52"/>
      <c r="E247" s="67" t="s">
        <v>131</v>
      </c>
      <c r="F247" s="52">
        <v>0</v>
      </c>
    </row>
    <row r="248" spans="1:6" x14ac:dyDescent="0.2">
      <c r="A248" s="33">
        <f>SUM(A247+1)</f>
        <v>5</v>
      </c>
      <c r="B248" s="34" t="s">
        <v>146</v>
      </c>
      <c r="C248" s="35">
        <v>80.5</v>
      </c>
      <c r="D248" s="52"/>
      <c r="E248" s="67" t="s">
        <v>139</v>
      </c>
      <c r="F248" s="52">
        <v>0</v>
      </c>
    </row>
    <row r="249" spans="1:6" x14ac:dyDescent="0.2">
      <c r="A249" s="33">
        <f>SUM(A248+1)</f>
        <v>6</v>
      </c>
      <c r="B249" s="34" t="s">
        <v>147</v>
      </c>
      <c r="C249" s="35">
        <v>510</v>
      </c>
      <c r="D249" s="52"/>
      <c r="E249" s="67" t="s">
        <v>138</v>
      </c>
      <c r="F249" s="52">
        <v>0</v>
      </c>
    </row>
    <row r="250" spans="1:6" x14ac:dyDescent="0.2">
      <c r="A250" s="62"/>
      <c r="B250" s="39" t="s">
        <v>113</v>
      </c>
      <c r="C250" s="61">
        <f>SUM(C244:C249)</f>
        <v>1139.1399999999999</v>
      </c>
      <c r="D250" s="10"/>
      <c r="E250" s="40"/>
      <c r="F250" s="41">
        <f>SUM(F244:F249)</f>
        <v>0</v>
      </c>
    </row>
    <row r="251" spans="1:6" x14ac:dyDescent="0.2">
      <c r="A251" s="22"/>
      <c r="B251" s="7"/>
      <c r="C251" s="69">
        <f>SUM(C250)</f>
        <v>1139.1399999999999</v>
      </c>
      <c r="D251" s="32" t="s">
        <v>250</v>
      </c>
      <c r="E251" s="22"/>
      <c r="F251" s="23"/>
    </row>
    <row r="252" spans="1:6" x14ac:dyDescent="0.2">
      <c r="A252" s="22"/>
      <c r="B252" s="7"/>
      <c r="C252" s="69"/>
      <c r="D252" s="32"/>
      <c r="E252" s="22"/>
      <c r="F252" s="23"/>
    </row>
    <row r="253" spans="1:6" ht="15" x14ac:dyDescent="0.25">
      <c r="A253" s="15" t="s">
        <v>253</v>
      </c>
      <c r="B253" s="26" t="s">
        <v>125</v>
      </c>
      <c r="C253" s="26"/>
      <c r="D253" s="26"/>
      <c r="E253" s="15" t="s">
        <v>127</v>
      </c>
      <c r="F253" s="27">
        <f>SUM(F250)</f>
        <v>0</v>
      </c>
    </row>
    <row r="254" spans="1:6" ht="15" x14ac:dyDescent="0.25">
      <c r="A254" s="15" t="s">
        <v>253</v>
      </c>
      <c r="B254" s="26" t="s">
        <v>126</v>
      </c>
      <c r="C254" s="26"/>
      <c r="D254" s="26"/>
      <c r="E254" s="15" t="s">
        <v>127</v>
      </c>
      <c r="F254" s="27">
        <f>SUM(F253*12)</f>
        <v>0</v>
      </c>
    </row>
    <row r="255" spans="1:6" x14ac:dyDescent="0.2">
      <c r="A255" s="6"/>
      <c r="B255" s="6"/>
      <c r="C255" s="6"/>
    </row>
    <row r="256" spans="1:6" x14ac:dyDescent="0.2">
      <c r="A256" s="6"/>
      <c r="B256" s="6"/>
      <c r="C256" s="6"/>
    </row>
    <row r="257" spans="1:6" x14ac:dyDescent="0.2">
      <c r="A257" s="6"/>
      <c r="B257" s="6"/>
      <c r="C257" s="6"/>
    </row>
    <row r="258" spans="1:6" x14ac:dyDescent="0.2">
      <c r="A258" s="6"/>
      <c r="B258" s="6"/>
      <c r="C258" s="6"/>
    </row>
    <row r="259" spans="1:6" s="561" customFormat="1" x14ac:dyDescent="0.2">
      <c r="A259" s="60"/>
      <c r="B259" s="72"/>
      <c r="C259" s="74"/>
      <c r="D259" s="562"/>
      <c r="F259" s="563"/>
    </row>
    <row r="260" spans="1:6" s="561" customFormat="1" x14ac:dyDescent="0.2">
      <c r="A260" s="60"/>
      <c r="B260" s="60"/>
      <c r="C260" s="60"/>
    </row>
    <row r="261" spans="1:6" ht="15" x14ac:dyDescent="0.25">
      <c r="A261" s="15"/>
      <c r="B261" s="26"/>
      <c r="C261" s="26"/>
      <c r="D261" s="443"/>
      <c r="E261" s="80"/>
      <c r="F261" s="560"/>
    </row>
    <row r="262" spans="1:6" ht="15" x14ac:dyDescent="0.25">
      <c r="A262" s="15"/>
      <c r="B262" s="26"/>
      <c r="C262" s="26"/>
      <c r="D262" s="443"/>
      <c r="E262" s="80"/>
      <c r="F262" s="560"/>
    </row>
    <row r="263" spans="1:6" s="561" customFormat="1" x14ac:dyDescent="0.2">
      <c r="A263" s="60"/>
      <c r="B263" s="60"/>
      <c r="C263" s="60"/>
    </row>
    <row r="264" spans="1:6" s="561" customFormat="1" x14ac:dyDescent="0.2">
      <c r="A264" s="60"/>
      <c r="B264" s="60"/>
      <c r="C264" s="60"/>
    </row>
    <row r="265" spans="1:6" s="561" customFormat="1" x14ac:dyDescent="0.2">
      <c r="A265" s="60"/>
      <c r="B265" s="60"/>
      <c r="C265" s="60"/>
    </row>
    <row r="266" spans="1:6" s="561" customFormat="1" ht="15.75" x14ac:dyDescent="0.25">
      <c r="A266" s="60"/>
      <c r="B266" s="231" t="s">
        <v>263</v>
      </c>
      <c r="C266" s="231"/>
      <c r="D266" s="231"/>
      <c r="E266" s="231" t="s">
        <v>127</v>
      </c>
      <c r="F266" s="232">
        <f>SUM(F198+F235+F253)</f>
        <v>0</v>
      </c>
    </row>
    <row r="267" spans="1:6" s="562" customFormat="1" ht="15.75" x14ac:dyDescent="0.25">
      <c r="A267" s="73"/>
      <c r="B267" s="231" t="s">
        <v>262</v>
      </c>
      <c r="C267" s="231"/>
      <c r="D267" s="231"/>
      <c r="E267" s="231" t="s">
        <v>127</v>
      </c>
      <c r="F267" s="232">
        <f>SUM(F199+F236+F254)</f>
        <v>0</v>
      </c>
    </row>
    <row r="268" spans="1:6" s="561" customFormat="1" x14ac:dyDescent="0.2">
      <c r="A268" s="60"/>
      <c r="B268" s="60"/>
      <c r="C268" s="60"/>
      <c r="D268" s="60"/>
      <c r="E268" s="60"/>
      <c r="F268" s="60"/>
    </row>
    <row r="269" spans="1:6" s="561" customFormat="1" x14ac:dyDescent="0.2">
      <c r="A269" s="73"/>
      <c r="B269" s="60"/>
      <c r="C269" s="60"/>
      <c r="D269" s="60"/>
      <c r="E269" s="60"/>
      <c r="F269" s="60"/>
    </row>
    <row r="270" spans="1:6" s="561" customFormat="1" x14ac:dyDescent="0.2">
      <c r="A270" s="73"/>
      <c r="B270" s="60"/>
      <c r="C270" s="60"/>
      <c r="D270" s="60"/>
      <c r="E270" s="60"/>
      <c r="F270" s="60"/>
    </row>
    <row r="271" spans="1:6" s="561" customFormat="1" x14ac:dyDescent="0.2">
      <c r="A271" s="73" t="s">
        <v>251</v>
      </c>
      <c r="B271" s="60"/>
      <c r="C271" s="60"/>
      <c r="D271" s="60"/>
      <c r="E271" s="60"/>
      <c r="F271" s="60"/>
    </row>
    <row r="272" spans="1:6" s="561" customFormat="1" x14ac:dyDescent="0.2">
      <c r="A272" s="60"/>
      <c r="B272" s="60"/>
      <c r="C272" s="60"/>
      <c r="D272" s="60"/>
      <c r="E272" s="60"/>
      <c r="F272" s="60"/>
    </row>
    <row r="273" spans="1:15" s="561" customFormat="1" x14ac:dyDescent="0.2">
      <c r="A273" s="60"/>
      <c r="B273" s="60"/>
      <c r="C273" s="60"/>
      <c r="D273" s="60"/>
      <c r="E273" s="60"/>
      <c r="F273" s="60"/>
    </row>
    <row r="274" spans="1:15" s="561" customFormat="1" x14ac:dyDescent="0.2">
      <c r="A274" s="60"/>
      <c r="B274" s="73" t="s">
        <v>155</v>
      </c>
      <c r="C274" s="60"/>
      <c r="D274" s="60"/>
      <c r="E274" s="60"/>
      <c r="F274" s="60"/>
    </row>
    <row r="275" spans="1:15" s="561" customFormat="1" x14ac:dyDescent="0.2">
      <c r="A275" s="60"/>
      <c r="B275" s="73" t="s">
        <v>157</v>
      </c>
      <c r="C275" s="60"/>
      <c r="D275" s="60"/>
      <c r="E275" s="60"/>
      <c r="F275" s="60"/>
      <c r="G275" s="87"/>
      <c r="H275" s="87"/>
      <c r="I275" s="87"/>
      <c r="J275" s="87"/>
      <c r="K275" s="87"/>
      <c r="L275" s="87"/>
      <c r="M275" s="87"/>
      <c r="N275" s="87"/>
      <c r="O275" s="87"/>
    </row>
    <row r="276" spans="1:15" s="561" customFormat="1" x14ac:dyDescent="0.2">
      <c r="A276" s="60"/>
      <c r="B276" s="73" t="s">
        <v>0</v>
      </c>
      <c r="C276" s="60"/>
      <c r="D276" s="60"/>
      <c r="E276" s="60"/>
      <c r="F276" s="60"/>
      <c r="G276" s="87"/>
      <c r="H276" s="87"/>
      <c r="I276" s="87"/>
      <c r="J276" s="87"/>
      <c r="K276" s="87"/>
      <c r="L276" s="87"/>
      <c r="M276" s="87"/>
      <c r="N276" s="87"/>
      <c r="O276" s="87"/>
    </row>
    <row r="277" spans="1:15" s="561" customFormat="1" x14ac:dyDescent="0.2">
      <c r="A277" s="60"/>
      <c r="B277" s="60"/>
      <c r="C277" s="60"/>
      <c r="D277" s="60"/>
      <c r="E277" s="60"/>
      <c r="F277" s="60"/>
      <c r="G277" s="87"/>
      <c r="H277" s="87"/>
      <c r="I277" s="87"/>
      <c r="J277" s="87"/>
      <c r="K277" s="87"/>
      <c r="L277" s="87"/>
      <c r="M277" s="87"/>
      <c r="N277" s="87"/>
      <c r="O277" s="87"/>
    </row>
    <row r="278" spans="1:15" s="561" customFormat="1" x14ac:dyDescent="0.2">
      <c r="A278" s="60"/>
      <c r="B278" s="60"/>
      <c r="C278" s="60"/>
      <c r="D278" s="60"/>
      <c r="E278" s="60"/>
      <c r="F278" s="60"/>
      <c r="G278" s="87"/>
      <c r="H278" s="87"/>
      <c r="I278" s="87"/>
      <c r="J278" s="87"/>
      <c r="K278" s="87"/>
      <c r="L278" s="87"/>
      <c r="M278" s="87"/>
      <c r="N278" s="87"/>
      <c r="O278" s="87"/>
    </row>
    <row r="279" spans="1:15" s="561" customFormat="1" x14ac:dyDescent="0.2">
      <c r="A279" s="60"/>
      <c r="B279" s="73" t="s">
        <v>117</v>
      </c>
      <c r="C279" s="60"/>
      <c r="D279" s="60"/>
      <c r="E279" s="60"/>
      <c r="F279" s="60"/>
      <c r="G279" s="87"/>
      <c r="H279" s="87"/>
      <c r="I279" s="87"/>
      <c r="J279" s="87"/>
      <c r="K279" s="87"/>
      <c r="L279" s="87"/>
      <c r="M279" s="87"/>
      <c r="N279" s="87"/>
      <c r="O279" s="87"/>
    </row>
    <row r="280" spans="1:15" s="561" customFormat="1" x14ac:dyDescent="0.2">
      <c r="A280" s="60"/>
      <c r="B280" s="60" t="s">
        <v>135</v>
      </c>
      <c r="C280" s="60"/>
      <c r="D280" s="60"/>
      <c r="E280" s="60"/>
      <c r="F280" s="60"/>
      <c r="G280" s="87"/>
      <c r="H280" s="87"/>
      <c r="I280" s="87"/>
      <c r="J280" s="87"/>
      <c r="K280" s="87"/>
      <c r="L280" s="87"/>
      <c r="M280" s="87"/>
      <c r="N280" s="87"/>
      <c r="O280" s="87"/>
    </row>
    <row r="281" spans="1:15" x14ac:dyDescent="0.2">
      <c r="A281" s="22"/>
      <c r="B281" s="70" t="s">
        <v>136</v>
      </c>
      <c r="C281" s="6"/>
      <c r="D281" s="6"/>
      <c r="E281" s="22"/>
      <c r="F281" s="6"/>
    </row>
    <row r="282" spans="1:15" x14ac:dyDescent="0.2">
      <c r="A282" s="22"/>
      <c r="B282" s="70" t="s">
        <v>137</v>
      </c>
      <c r="C282" s="6"/>
      <c r="D282" s="6"/>
      <c r="E282" s="22"/>
      <c r="F282" s="6"/>
    </row>
    <row r="283" spans="1:15" x14ac:dyDescent="0.2">
      <c r="A283" s="22"/>
      <c r="B283" s="70" t="s">
        <v>149</v>
      </c>
      <c r="C283" s="6"/>
      <c r="D283" s="6"/>
      <c r="E283" s="22"/>
      <c r="F283" s="6"/>
    </row>
    <row r="287" spans="1:15" x14ac:dyDescent="0.2">
      <c r="A287" s="87"/>
    </row>
    <row r="288" spans="1:15" x14ac:dyDescent="0.2">
      <c r="A288" s="87"/>
    </row>
    <row r="300" spans="6:6" x14ac:dyDescent="0.2">
      <c r="F300" s="564"/>
    </row>
    <row r="329" spans="6:6" x14ac:dyDescent="0.2">
      <c r="F329" s="92"/>
    </row>
  </sheetData>
  <sheetProtection algorithmName="SHA-512" hashValue="04tP36KhrwLqadrqpQve/aJtQM9le1C727J2JmCgvjbTCQCa+WIboFO/1V2UHz5kRRbVLdCPnWpBHW6eTe/glA==" saltValue="V4pr2m41rYpDYAc0eNSk1g==" spinCount="100000" sheet="1" objects="1" scenarios="1"/>
  <phoneticPr fontId="0" type="noConversion"/>
  <pageMargins left="0.74803149606299213" right="0.74803149606299213" top="0.78740157480314965" bottom="0.78740157480314965" header="0.51181102362204722" footer="0.51181102362204722"/>
  <pageSetup scale="90" orientation="portrait" horizontalDpi="4294967294" verticalDpi="0" r:id="rId1"/>
  <headerFooter alignWithMargins="0">
    <oddHeader>&amp;C&amp;A</oddHeader>
    <oddFooter>&amp;C&amp;"Arial,Kurzíva"strana  &amp;P  ze 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G19" sqref="G19"/>
    </sheetView>
  </sheetViews>
  <sheetFormatPr defaultRowHeight="12.75" x14ac:dyDescent="0.2"/>
  <cols>
    <col min="1" max="1" width="5.7109375" style="567" customWidth="1"/>
    <col min="2" max="3" width="9.140625" style="565"/>
    <col min="4" max="4" width="10" style="565" bestFit="1" customWidth="1"/>
    <col min="5" max="5" width="9.140625" style="565"/>
    <col min="6" max="6" width="3.7109375" style="565" customWidth="1"/>
    <col min="7" max="7" width="15.7109375" style="565" customWidth="1"/>
    <col min="8" max="8" width="19.7109375" style="565" customWidth="1"/>
    <col min="9" max="16384" width="9.140625" style="565"/>
  </cols>
  <sheetData>
    <row r="1" spans="1:12" x14ac:dyDescent="0.2">
      <c r="A1" s="384" t="s">
        <v>394</v>
      </c>
      <c r="B1" s="385"/>
      <c r="C1" s="385"/>
      <c r="D1" s="385"/>
      <c r="E1" s="385"/>
      <c r="F1" s="385"/>
      <c r="G1" s="386"/>
      <c r="H1" s="386"/>
      <c r="I1" s="385"/>
      <c r="J1" s="385"/>
      <c r="K1" s="385"/>
      <c r="L1" s="385"/>
    </row>
    <row r="2" spans="1:12" ht="17.25" x14ac:dyDescent="0.25">
      <c r="A2" s="387"/>
      <c r="B2" s="388" t="s">
        <v>361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</row>
    <row r="3" spans="1:12" ht="17.25" x14ac:dyDescent="0.25">
      <c r="A3" s="387"/>
      <c r="B3" s="388" t="s">
        <v>360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</row>
    <row r="4" spans="1:12" ht="17.25" x14ac:dyDescent="0.25">
      <c r="A4" s="387"/>
      <c r="B4" s="388"/>
      <c r="C4" s="385"/>
      <c r="D4" s="385"/>
      <c r="E4" s="385"/>
      <c r="F4" s="385"/>
      <c r="G4" s="385"/>
      <c r="H4" s="385"/>
      <c r="I4" s="385"/>
      <c r="J4" s="385"/>
      <c r="K4" s="385"/>
      <c r="L4" s="385"/>
    </row>
    <row r="5" spans="1:12" ht="15.75" x14ac:dyDescent="0.25">
      <c r="A5" s="389"/>
      <c r="B5" s="390" t="s">
        <v>158</v>
      </c>
      <c r="C5" s="391"/>
      <c r="D5" s="391"/>
      <c r="E5" s="391"/>
      <c r="F5" s="392"/>
      <c r="G5" s="393" t="s">
        <v>112</v>
      </c>
      <c r="H5" s="385"/>
      <c r="I5" s="230" t="s">
        <v>354</v>
      </c>
      <c r="J5" s="230"/>
      <c r="K5" s="230"/>
      <c r="L5" s="230"/>
    </row>
    <row r="6" spans="1:12" ht="16.5" customHeight="1" x14ac:dyDescent="0.25">
      <c r="A6" s="394" t="s">
        <v>271</v>
      </c>
      <c r="B6" s="395" t="s">
        <v>282</v>
      </c>
      <c r="C6" s="395"/>
      <c r="D6" s="395"/>
      <c r="E6" s="395"/>
      <c r="F6" s="395"/>
      <c r="G6" s="396">
        <f>'mytí BUS'!I15</f>
        <v>0</v>
      </c>
      <c r="H6" s="385"/>
      <c r="I6" s="230"/>
      <c r="J6" s="230"/>
      <c r="K6" s="230"/>
      <c r="L6" s="230"/>
    </row>
    <row r="7" spans="1:12" ht="15" customHeight="1" x14ac:dyDescent="0.2">
      <c r="A7" s="397"/>
      <c r="B7" s="398"/>
      <c r="C7" s="398"/>
      <c r="D7" s="398"/>
      <c r="E7" s="398"/>
      <c r="F7" s="398"/>
      <c r="G7" s="399"/>
      <c r="H7" s="400"/>
      <c r="I7" s="385"/>
      <c r="J7" s="385"/>
      <c r="K7" s="385"/>
      <c r="L7" s="385"/>
    </row>
    <row r="8" spans="1:12" ht="15.75" x14ac:dyDescent="0.25">
      <c r="A8" s="389"/>
      <c r="B8" s="401" t="s">
        <v>159</v>
      </c>
      <c r="C8" s="402"/>
      <c r="D8" s="402"/>
      <c r="E8" s="402"/>
      <c r="F8" s="392"/>
      <c r="G8" s="393" t="s">
        <v>112</v>
      </c>
      <c r="H8" s="385"/>
      <c r="I8" s="385"/>
      <c r="J8" s="385"/>
      <c r="K8" s="385"/>
      <c r="L8" s="385"/>
    </row>
    <row r="9" spans="1:12" ht="15" x14ac:dyDescent="0.25">
      <c r="A9" s="394" t="s">
        <v>235</v>
      </c>
      <c r="B9" s="395" t="s">
        <v>283</v>
      </c>
      <c r="C9" s="395"/>
      <c r="D9" s="395"/>
      <c r="E9" s="395"/>
      <c r="F9" s="395"/>
      <c r="G9" s="396">
        <f>'mytí TRAM'!I11</f>
        <v>0</v>
      </c>
      <c r="H9" s="385"/>
      <c r="I9" s="385"/>
      <c r="J9" s="385"/>
      <c r="K9" s="385"/>
      <c r="L9" s="385"/>
    </row>
    <row r="10" spans="1:12" ht="14.25" x14ac:dyDescent="0.2">
      <c r="A10" s="397"/>
      <c r="B10" s="398"/>
      <c r="C10" s="398"/>
      <c r="D10" s="398"/>
      <c r="E10" s="398"/>
      <c r="F10" s="398"/>
      <c r="G10" s="408"/>
      <c r="H10" s="385"/>
      <c r="I10" s="385"/>
      <c r="J10" s="385"/>
      <c r="K10" s="385"/>
      <c r="L10" s="385"/>
    </row>
    <row r="11" spans="1:12" ht="15.75" x14ac:dyDescent="0.25">
      <c r="A11" s="389"/>
      <c r="B11" s="390" t="s">
        <v>160</v>
      </c>
      <c r="C11" s="391"/>
      <c r="D11" s="391"/>
      <c r="E11" s="391"/>
      <c r="F11" s="392"/>
      <c r="G11" s="393" t="s">
        <v>112</v>
      </c>
      <c r="H11" s="385"/>
      <c r="I11" s="385"/>
      <c r="J11" s="385"/>
      <c r="K11" s="385"/>
      <c r="L11" s="385"/>
    </row>
    <row r="12" spans="1:12" ht="15" x14ac:dyDescent="0.25">
      <c r="A12" s="403" t="s">
        <v>260</v>
      </c>
      <c r="B12" s="8" t="s">
        <v>162</v>
      </c>
      <c r="C12" s="8"/>
      <c r="D12" s="8"/>
      <c r="E12" s="8"/>
      <c r="F12" s="8"/>
      <c r="G12" s="404">
        <f>'garáže BUS'!F17+'garáže BUS'!F48</f>
        <v>0</v>
      </c>
      <c r="H12" s="385"/>
      <c r="I12" s="385"/>
      <c r="J12" s="385"/>
      <c r="K12" s="385"/>
      <c r="L12" s="385"/>
    </row>
    <row r="13" spans="1:12" ht="15" x14ac:dyDescent="0.25">
      <c r="A13" s="405" t="s">
        <v>261</v>
      </c>
      <c r="B13" s="406" t="s">
        <v>161</v>
      </c>
      <c r="C13" s="406"/>
      <c r="D13" s="406"/>
      <c r="E13" s="406"/>
      <c r="F13" s="406"/>
      <c r="G13" s="407">
        <f>'garáže BUS'!F73</f>
        <v>0</v>
      </c>
      <c r="H13" s="385"/>
      <c r="I13" s="385"/>
      <c r="J13" s="385"/>
      <c r="K13" s="385"/>
      <c r="L13" s="385"/>
    </row>
    <row r="14" spans="1:12" ht="14.25" x14ac:dyDescent="0.2">
      <c r="A14" s="397"/>
      <c r="B14" s="398"/>
      <c r="C14" s="398"/>
      <c r="D14" s="398"/>
      <c r="E14" s="398"/>
      <c r="F14" s="398"/>
      <c r="G14" s="408"/>
      <c r="H14" s="385"/>
      <c r="I14" s="385"/>
      <c r="J14" s="385"/>
      <c r="K14" s="385"/>
      <c r="L14" s="385"/>
    </row>
    <row r="15" spans="1:12" ht="15.75" x14ac:dyDescent="0.25">
      <c r="A15" s="389"/>
      <c r="B15" s="401" t="s">
        <v>163</v>
      </c>
      <c r="C15" s="402"/>
      <c r="D15" s="402"/>
      <c r="E15" s="402"/>
      <c r="F15" s="392"/>
      <c r="G15" s="393" t="s">
        <v>112</v>
      </c>
      <c r="H15" s="385"/>
      <c r="I15" s="385"/>
      <c r="J15" s="385"/>
      <c r="K15" s="385"/>
      <c r="L15" s="385"/>
    </row>
    <row r="16" spans="1:12" ht="15" x14ac:dyDescent="0.25">
      <c r="A16" s="403" t="s">
        <v>233</v>
      </c>
      <c r="B16" s="8" t="s">
        <v>164</v>
      </c>
      <c r="C16" s="8"/>
      <c r="D16" s="8"/>
      <c r="E16" s="8"/>
      <c r="F16" s="8"/>
      <c r="G16" s="409">
        <f>'provozní budova'!F47</f>
        <v>0</v>
      </c>
      <c r="H16" s="385"/>
      <c r="I16" s="385"/>
      <c r="J16" s="385"/>
      <c r="K16" s="385"/>
      <c r="L16" s="385"/>
    </row>
    <row r="17" spans="1:12" ht="15" x14ac:dyDescent="0.25">
      <c r="A17" s="410" t="s">
        <v>236</v>
      </c>
      <c r="B17" s="8" t="s">
        <v>249</v>
      </c>
      <c r="C17" s="8"/>
      <c r="D17" s="8"/>
      <c r="E17" s="8"/>
      <c r="F17" s="8"/>
      <c r="G17" s="404">
        <f>'haly TRAM'!F198</f>
        <v>0</v>
      </c>
      <c r="H17" s="385"/>
      <c r="I17" s="385"/>
      <c r="J17" s="385"/>
      <c r="K17" s="385"/>
      <c r="L17" s="385"/>
    </row>
    <row r="18" spans="1:12" ht="15" x14ac:dyDescent="0.25">
      <c r="A18" s="410" t="s">
        <v>254</v>
      </c>
      <c r="B18" s="8" t="s">
        <v>255</v>
      </c>
      <c r="C18" s="8"/>
      <c r="D18" s="8"/>
      <c r="E18" s="8"/>
      <c r="F18" s="8"/>
      <c r="G18" s="404">
        <f>'haly TRAM'!F235</f>
        <v>0</v>
      </c>
      <c r="H18" s="385"/>
      <c r="I18" s="385"/>
      <c r="J18" s="385"/>
      <c r="K18" s="385"/>
      <c r="L18" s="385"/>
    </row>
    <row r="19" spans="1:12" ht="15" x14ac:dyDescent="0.25">
      <c r="A19" s="405" t="s">
        <v>253</v>
      </c>
      <c r="B19" s="406" t="s">
        <v>256</v>
      </c>
      <c r="C19" s="406"/>
      <c r="D19" s="406"/>
      <c r="E19" s="406"/>
      <c r="F19" s="406"/>
      <c r="G19" s="407">
        <f>'haly TRAM'!F250</f>
        <v>0</v>
      </c>
      <c r="H19" s="385"/>
      <c r="I19" s="385"/>
      <c r="J19" s="385"/>
      <c r="K19" s="385"/>
      <c r="L19" s="385"/>
    </row>
    <row r="20" spans="1:12" ht="14.25" x14ac:dyDescent="0.2">
      <c r="A20" s="411"/>
      <c r="B20" s="8"/>
      <c r="C20" s="8"/>
      <c r="D20" s="8"/>
      <c r="E20" s="8"/>
      <c r="F20" s="8"/>
      <c r="G20" s="412"/>
      <c r="H20" s="385"/>
      <c r="I20" s="385"/>
      <c r="J20" s="385"/>
      <c r="K20" s="385"/>
      <c r="L20" s="385"/>
    </row>
    <row r="21" spans="1:12" ht="15.75" x14ac:dyDescent="0.25">
      <c r="A21" s="413"/>
      <c r="B21" s="414" t="s">
        <v>356</v>
      </c>
      <c r="C21" s="414"/>
      <c r="D21" s="414"/>
      <c r="E21" s="395"/>
      <c r="F21" s="395"/>
      <c r="G21" s="415" t="s">
        <v>112</v>
      </c>
      <c r="H21" s="385"/>
      <c r="I21" s="385"/>
      <c r="J21" s="385"/>
      <c r="K21" s="385"/>
      <c r="L21" s="385"/>
    </row>
    <row r="22" spans="1:12" ht="15" x14ac:dyDescent="0.25">
      <c r="A22" s="403" t="s">
        <v>357</v>
      </c>
      <c r="B22" s="8" t="s">
        <v>350</v>
      </c>
      <c r="C22" s="8"/>
      <c r="D22" s="8"/>
      <c r="E22" s="8"/>
      <c r="F22" s="8"/>
      <c r="G22" s="409">
        <f>'terminál + soc.zař.'!H56</f>
        <v>0</v>
      </c>
      <c r="H22" s="385"/>
      <c r="I22" s="385"/>
      <c r="J22" s="385"/>
      <c r="K22" s="385"/>
      <c r="L22" s="385"/>
    </row>
    <row r="23" spans="1:12" ht="15" x14ac:dyDescent="0.25">
      <c r="A23" s="410" t="s">
        <v>351</v>
      </c>
      <c r="B23" s="8" t="s">
        <v>364</v>
      </c>
      <c r="C23" s="8"/>
      <c r="D23" s="8"/>
      <c r="E23" s="8"/>
      <c r="F23" s="8"/>
      <c r="G23" s="404">
        <f>'terminál + soc.zař.'!H97</f>
        <v>0</v>
      </c>
      <c r="H23" s="385"/>
      <c r="I23" s="385"/>
      <c r="J23" s="385"/>
      <c r="K23" s="385"/>
      <c r="L23" s="385"/>
    </row>
    <row r="24" spans="1:12" ht="15" x14ac:dyDescent="0.25">
      <c r="A24" s="405" t="s">
        <v>358</v>
      </c>
      <c r="B24" s="406" t="s">
        <v>359</v>
      </c>
      <c r="C24" s="406"/>
      <c r="D24" s="406"/>
      <c r="E24" s="406"/>
      <c r="F24" s="406"/>
      <c r="G24" s="407">
        <f>'terminál + soc.zař.'!H100</f>
        <v>0</v>
      </c>
      <c r="H24" s="385"/>
      <c r="I24" s="385"/>
      <c r="J24" s="385"/>
      <c r="K24" s="385"/>
      <c r="L24" s="385"/>
    </row>
    <row r="25" spans="1:12" ht="14.25" x14ac:dyDescent="0.2">
      <c r="A25" s="387"/>
      <c r="B25" s="8"/>
      <c r="C25" s="385"/>
      <c r="D25" s="385"/>
      <c r="E25" s="385"/>
      <c r="F25" s="385"/>
      <c r="G25" s="386"/>
      <c r="H25" s="385"/>
      <c r="I25" s="385"/>
      <c r="J25" s="385"/>
      <c r="K25" s="385"/>
      <c r="L25" s="385"/>
    </row>
    <row r="26" spans="1:12" ht="15.75" thickBot="1" x14ac:dyDescent="0.25">
      <c r="A26" s="387"/>
      <c r="B26" s="416"/>
      <c r="C26" s="417"/>
      <c r="D26" s="417"/>
      <c r="E26" s="417"/>
      <c r="F26" s="417"/>
      <c r="G26" s="418" t="s">
        <v>112</v>
      </c>
      <c r="H26" s="419" t="s">
        <v>374</v>
      </c>
      <c r="I26" s="641"/>
      <c r="J26" s="642"/>
      <c r="K26" s="385"/>
      <c r="L26" s="385"/>
    </row>
    <row r="27" spans="1:12" ht="15" x14ac:dyDescent="0.25">
      <c r="A27" s="387"/>
      <c r="B27" s="420"/>
      <c r="C27" s="417"/>
      <c r="D27" s="417"/>
      <c r="E27" s="417"/>
      <c r="F27" s="417"/>
      <c r="G27" s="407">
        <f>G6+G9+G12+G13+G16+G17+G18+G19+G22+G23+G24</f>
        <v>0</v>
      </c>
      <c r="H27" s="421">
        <f>G27*24</f>
        <v>0</v>
      </c>
      <c r="I27" s="422" t="s">
        <v>165</v>
      </c>
      <c r="J27" s="423"/>
      <c r="K27" s="385"/>
      <c r="L27" s="385"/>
    </row>
    <row r="28" spans="1:12" s="83" customFormat="1" ht="15.75" x14ac:dyDescent="0.25">
      <c r="A28" s="424"/>
      <c r="B28" s="420"/>
      <c r="C28" s="392"/>
      <c r="D28" s="392" t="s">
        <v>284</v>
      </c>
      <c r="E28" s="425">
        <v>0.21</v>
      </c>
      <c r="F28" s="392"/>
      <c r="G28" s="426">
        <f>(G27*1.21)-G27</f>
        <v>0</v>
      </c>
      <c r="H28" s="427">
        <f>G28*24</f>
        <v>0</v>
      </c>
      <c r="I28" s="428" t="s">
        <v>284</v>
      </c>
      <c r="J28" s="429"/>
      <c r="K28" s="1"/>
      <c r="L28" s="1"/>
    </row>
    <row r="29" spans="1:12" s="83" customFormat="1" ht="15.75" x14ac:dyDescent="0.25">
      <c r="A29" s="424"/>
      <c r="B29" s="430" t="s">
        <v>166</v>
      </c>
      <c r="C29" s="392"/>
      <c r="D29" s="431"/>
      <c r="E29" s="431"/>
      <c r="F29" s="431"/>
      <c r="G29" s="407">
        <f>SUM(G27:G28)</f>
        <v>0</v>
      </c>
      <c r="H29" s="432">
        <f>SUM(H27:H28)</f>
        <v>0</v>
      </c>
      <c r="I29" s="433" t="s">
        <v>167</v>
      </c>
      <c r="J29" s="429"/>
      <c r="K29" s="1"/>
      <c r="L29" s="1"/>
    </row>
    <row r="30" spans="1:12" ht="15.75" x14ac:dyDescent="0.25">
      <c r="B30" s="568"/>
      <c r="C30" s="569"/>
      <c r="D30" s="569"/>
      <c r="E30" s="569"/>
      <c r="G30" s="566"/>
      <c r="H30" s="382" t="s">
        <v>370</v>
      </c>
      <c r="I30" s="383"/>
      <c r="J30" s="382"/>
      <c r="K30" s="382"/>
    </row>
    <row r="31" spans="1:12" x14ac:dyDescent="0.2">
      <c r="B31" s="570"/>
      <c r="G31" s="566"/>
      <c r="H31" s="382"/>
      <c r="I31" s="383"/>
      <c r="J31" s="383"/>
      <c r="K31" s="382"/>
    </row>
    <row r="32" spans="1:12" x14ac:dyDescent="0.2">
      <c r="B32" s="571"/>
      <c r="G32" s="566"/>
      <c r="H32" s="382" t="s">
        <v>395</v>
      </c>
      <c r="I32" s="383"/>
      <c r="J32" s="382" t="s">
        <v>362</v>
      </c>
      <c r="K32" s="382"/>
    </row>
    <row r="33" spans="2:9" x14ac:dyDescent="0.2">
      <c r="B33" s="571"/>
      <c r="D33" s="572"/>
    </row>
    <row r="34" spans="2:9" x14ac:dyDescent="0.2">
      <c r="B34" s="571"/>
      <c r="D34" s="573"/>
      <c r="I34" s="92"/>
    </row>
    <row r="38" spans="2:9" x14ac:dyDescent="0.2">
      <c r="C38" s="566"/>
      <c r="D38" s="566"/>
      <c r="E38" s="566"/>
      <c r="F38" s="566"/>
    </row>
    <row r="40" spans="2:9" x14ac:dyDescent="0.2">
      <c r="B40" s="566"/>
    </row>
  </sheetData>
  <sheetProtection algorithmName="SHA-512" hashValue="yydI4/QgFP9AV6p2UCsQTB/rXY80FP9WuFKtvRpOFi3Xm2kBwENcs88SMls1QnW8B16CiX6eUvfScLHGo4go5w==" saltValue="tWbUujHKnHzdq2zxJhva+A==" spinCount="100000" sheet="1" objects="1" scenarios="1"/>
  <mergeCells count="1">
    <mergeCell ref="I26:J26"/>
  </mergeCells>
  <phoneticPr fontId="0" type="noConversion"/>
  <pageMargins left="0.75" right="0.75" top="1" bottom="1" header="0.5" footer="0.5"/>
  <pageSetup scale="95" orientation="landscape" horizontalDpi="4294967294" r:id="rId1"/>
  <headerFooter alignWithMargins="0">
    <oddHeader>&amp;C&amp;A</oddHeader>
    <oddFooter>&amp;CStránka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9"/>
  <sheetViews>
    <sheetView topLeftCell="A10" workbookViewId="0">
      <selection activeCell="G19" sqref="G19"/>
    </sheetView>
  </sheetViews>
  <sheetFormatPr defaultRowHeight="12.75" x14ac:dyDescent="0.2"/>
  <cols>
    <col min="1" max="16384" width="9.140625" style="4"/>
  </cols>
  <sheetData>
    <row r="3" spans="2:8" ht="12.75" customHeight="1" x14ac:dyDescent="0.2">
      <c r="B3" s="574" t="s">
        <v>187</v>
      </c>
      <c r="C3" s="130"/>
      <c r="D3" s="130"/>
      <c r="E3" s="130"/>
      <c r="F3" s="575"/>
      <c r="G3" s="130"/>
      <c r="H3" s="130"/>
    </row>
    <row r="4" spans="2:8" ht="12.75" customHeight="1" x14ac:dyDescent="0.2">
      <c r="B4" s="574" t="s">
        <v>188</v>
      </c>
      <c r="C4" s="130"/>
      <c r="D4" s="130"/>
      <c r="E4" s="130"/>
      <c r="F4" s="575"/>
      <c r="G4" s="130"/>
      <c r="H4" s="130"/>
    </row>
    <row r="5" spans="2:8" ht="12.75" customHeight="1" x14ac:dyDescent="0.2">
      <c r="B5" s="574" t="s">
        <v>189</v>
      </c>
      <c r="C5" s="130"/>
      <c r="D5" s="130"/>
      <c r="E5" s="130"/>
      <c r="F5" s="575"/>
      <c r="G5" s="130"/>
      <c r="H5" s="130"/>
    </row>
    <row r="6" spans="2:8" ht="12.75" customHeight="1" x14ac:dyDescent="0.2">
      <c r="B6" s="574" t="s">
        <v>174</v>
      </c>
      <c r="C6" s="130"/>
      <c r="D6" s="130"/>
      <c r="E6" s="130"/>
      <c r="F6" s="130"/>
      <c r="G6" s="130"/>
      <c r="H6" s="575"/>
    </row>
    <row r="7" spans="2:8" ht="12.75" customHeight="1" x14ac:dyDescent="0.2">
      <c r="B7" s="574" t="s">
        <v>175</v>
      </c>
      <c r="C7" s="130"/>
      <c r="D7" s="130"/>
      <c r="E7" s="130"/>
      <c r="F7" s="130"/>
      <c r="G7" s="130"/>
      <c r="H7" s="575"/>
    </row>
    <row r="8" spans="2:8" ht="12.75" customHeight="1" x14ac:dyDescent="0.2">
      <c r="B8" s="574" t="s">
        <v>190</v>
      </c>
      <c r="C8" s="130"/>
      <c r="D8" s="575"/>
      <c r="E8" s="130"/>
      <c r="F8" s="130"/>
      <c r="G8" s="130"/>
      <c r="H8" s="130"/>
    </row>
    <row r="9" spans="2:8" ht="12.75" customHeight="1" x14ac:dyDescent="0.2">
      <c r="B9" s="574" t="s">
        <v>191</v>
      </c>
      <c r="C9" s="130"/>
      <c r="D9" s="130"/>
      <c r="E9" s="130"/>
      <c r="F9" s="130"/>
      <c r="G9" s="130"/>
      <c r="H9" s="130"/>
    </row>
    <row r="10" spans="2:8" ht="12.75" customHeight="1" x14ac:dyDescent="0.2">
      <c r="B10" s="574" t="s">
        <v>176</v>
      </c>
      <c r="C10" s="130"/>
      <c r="D10" s="130"/>
      <c r="E10" s="130"/>
      <c r="F10" s="130"/>
      <c r="G10" s="130"/>
      <c r="H10" s="130"/>
    </row>
    <row r="11" spans="2:8" ht="12.75" customHeight="1" x14ac:dyDescent="0.2">
      <c r="B11" s="574" t="s">
        <v>177</v>
      </c>
      <c r="C11" s="130"/>
      <c r="D11" s="130"/>
      <c r="E11" s="130"/>
      <c r="F11" s="575"/>
      <c r="G11" s="130"/>
      <c r="H11" s="130"/>
    </row>
    <row r="12" spans="2:8" ht="12.75" customHeight="1" x14ac:dyDescent="0.2">
      <c r="B12" s="574" t="s">
        <v>192</v>
      </c>
      <c r="C12" s="130"/>
      <c r="D12" s="130"/>
      <c r="E12" s="130"/>
      <c r="F12" s="575"/>
      <c r="G12" s="130"/>
      <c r="H12" s="130"/>
    </row>
    <row r="13" spans="2:8" ht="12.75" customHeight="1" x14ac:dyDescent="0.2">
      <c r="B13" s="574" t="s">
        <v>193</v>
      </c>
      <c r="C13" s="130"/>
      <c r="D13" s="130"/>
      <c r="E13" s="130"/>
      <c r="F13" s="575"/>
      <c r="G13" s="130"/>
      <c r="H13" s="130"/>
    </row>
    <row r="14" spans="2:8" ht="12.75" customHeight="1" x14ac:dyDescent="0.2">
      <c r="B14" s="574" t="s">
        <v>194</v>
      </c>
      <c r="C14" s="130"/>
      <c r="D14" s="130"/>
      <c r="E14" s="130"/>
      <c r="F14" s="575"/>
      <c r="G14" s="130"/>
      <c r="H14" s="130"/>
    </row>
    <row r="15" spans="2:8" ht="12.75" customHeight="1" x14ac:dyDescent="0.2">
      <c r="B15" s="574" t="s">
        <v>195</v>
      </c>
      <c r="C15" s="130"/>
      <c r="D15" s="130"/>
      <c r="E15" s="130"/>
      <c r="F15" s="575"/>
      <c r="G15" s="130"/>
      <c r="H15" s="130"/>
    </row>
    <row r="16" spans="2:8" ht="12.75" customHeight="1" x14ac:dyDescent="0.2">
      <c r="B16" s="574" t="s">
        <v>179</v>
      </c>
      <c r="C16" s="130"/>
      <c r="D16" s="130"/>
      <c r="E16" s="130"/>
      <c r="F16" s="575"/>
      <c r="G16" s="130"/>
      <c r="H16" s="130"/>
    </row>
    <row r="17" spans="2:8" ht="12.75" customHeight="1" x14ac:dyDescent="0.2">
      <c r="B17" s="574"/>
      <c r="C17" s="130"/>
      <c r="D17" s="130"/>
      <c r="E17" s="130"/>
      <c r="F17" s="575"/>
      <c r="G17" s="130"/>
      <c r="H17" s="130"/>
    </row>
    <row r="18" spans="2:8" ht="12.75" customHeight="1" x14ac:dyDescent="0.2">
      <c r="B18" s="574" t="s">
        <v>180</v>
      </c>
      <c r="C18" s="130"/>
      <c r="D18" s="130"/>
      <c r="E18" s="130"/>
      <c r="F18" s="575"/>
      <c r="G18" s="130"/>
      <c r="H18" s="130"/>
    </row>
    <row r="19" spans="2:8" ht="12.75" customHeight="1" x14ac:dyDescent="0.2">
      <c r="B19" s="574" t="s">
        <v>196</v>
      </c>
      <c r="C19" s="130"/>
      <c r="D19" s="130"/>
      <c r="E19" s="130"/>
      <c r="F19" s="575"/>
      <c r="G19" s="130"/>
      <c r="H19" s="130"/>
    </row>
    <row r="20" spans="2:8" ht="12.75" customHeight="1" x14ac:dyDescent="0.2">
      <c r="B20" s="574" t="s">
        <v>193</v>
      </c>
      <c r="C20" s="130"/>
      <c r="D20" s="130"/>
      <c r="E20" s="130"/>
      <c r="F20" s="575"/>
      <c r="G20" s="130"/>
      <c r="H20" s="130"/>
    </row>
    <row r="21" spans="2:8" ht="12.75" customHeight="1" x14ac:dyDescent="0.2">
      <c r="B21" s="574" t="s">
        <v>192</v>
      </c>
      <c r="C21" s="130"/>
      <c r="D21" s="130"/>
      <c r="E21" s="130"/>
      <c r="F21" s="575"/>
      <c r="G21" s="130"/>
      <c r="H21" s="130"/>
    </row>
    <row r="22" spans="2:8" ht="12.75" customHeight="1" x14ac:dyDescent="0.2">
      <c r="B22" s="574"/>
      <c r="C22" s="130"/>
      <c r="D22" s="130"/>
      <c r="E22" s="130"/>
      <c r="F22" s="575"/>
      <c r="G22" s="130"/>
      <c r="H22" s="130"/>
    </row>
    <row r="23" spans="2:8" ht="12.75" customHeight="1" x14ac:dyDescent="0.2">
      <c r="B23" s="574" t="s">
        <v>181</v>
      </c>
      <c r="C23" s="130"/>
      <c r="D23" s="130"/>
      <c r="E23" s="130"/>
      <c r="F23" s="575"/>
      <c r="G23" s="130"/>
      <c r="H23" s="130"/>
    </row>
    <row r="24" spans="2:8" ht="12.75" customHeight="1" x14ac:dyDescent="0.2">
      <c r="B24" s="574" t="s">
        <v>197</v>
      </c>
      <c r="C24" s="130"/>
      <c r="D24" s="130"/>
      <c r="E24" s="130"/>
      <c r="F24" s="575"/>
      <c r="G24" s="130"/>
      <c r="H24" s="130"/>
    </row>
    <row r="25" spans="2:8" ht="12.75" customHeight="1" x14ac:dyDescent="0.2">
      <c r="B25" s="574" t="s">
        <v>198</v>
      </c>
      <c r="C25" s="130"/>
      <c r="D25" s="130"/>
      <c r="E25" s="130"/>
      <c r="F25" s="575"/>
      <c r="G25" s="130"/>
      <c r="H25" s="130"/>
    </row>
    <row r="26" spans="2:8" ht="12.75" customHeight="1" x14ac:dyDescent="0.2">
      <c r="B26" s="574" t="s">
        <v>199</v>
      </c>
      <c r="C26" s="130"/>
      <c r="D26" s="130"/>
      <c r="E26" s="130"/>
      <c r="F26" s="575"/>
      <c r="G26" s="130"/>
      <c r="H26" s="130"/>
    </row>
    <row r="27" spans="2:8" ht="12.75" customHeight="1" x14ac:dyDescent="0.2">
      <c r="B27" s="574" t="s">
        <v>182</v>
      </c>
      <c r="C27" s="130"/>
      <c r="D27" s="130"/>
      <c r="E27" s="130"/>
      <c r="F27" s="575"/>
      <c r="G27" s="130"/>
      <c r="H27" s="130"/>
    </row>
    <row r="28" spans="2:8" ht="12.75" customHeight="1" x14ac:dyDescent="0.2">
      <c r="B28" s="574" t="s">
        <v>183</v>
      </c>
      <c r="C28" s="130"/>
      <c r="D28" s="130"/>
      <c r="E28" s="130"/>
      <c r="F28" s="575"/>
      <c r="G28" s="130"/>
      <c r="H28" s="130"/>
    </row>
    <row r="29" spans="2:8" ht="12.75" customHeight="1" x14ac:dyDescent="0.2">
      <c r="B29" s="574" t="s">
        <v>195</v>
      </c>
      <c r="C29" s="130"/>
      <c r="D29" s="130"/>
      <c r="E29" s="130"/>
      <c r="F29" s="575"/>
      <c r="G29" s="130"/>
      <c r="H29" s="130"/>
    </row>
    <row r="30" spans="2:8" ht="12.75" customHeight="1" x14ac:dyDescent="0.2">
      <c r="B30" s="574" t="s">
        <v>179</v>
      </c>
      <c r="C30" s="130"/>
      <c r="D30" s="130"/>
      <c r="E30" s="130"/>
      <c r="F30" s="575"/>
      <c r="G30" s="130"/>
      <c r="H30" s="130"/>
    </row>
    <row r="31" spans="2:8" ht="12.75" customHeight="1" x14ac:dyDescent="0.2">
      <c r="B31" s="574" t="s">
        <v>200</v>
      </c>
      <c r="C31" s="130"/>
      <c r="D31" s="130"/>
      <c r="E31" s="130"/>
      <c r="F31" s="575"/>
      <c r="G31" s="130"/>
      <c r="H31" s="130"/>
    </row>
    <row r="32" spans="2:8" ht="12.75" customHeight="1" x14ac:dyDescent="0.2">
      <c r="B32" s="574" t="s">
        <v>201</v>
      </c>
      <c r="C32" s="130"/>
      <c r="D32" s="130"/>
      <c r="E32" s="130"/>
      <c r="F32" s="575"/>
      <c r="G32" s="130"/>
      <c r="H32" s="130"/>
    </row>
    <row r="33" spans="2:8" ht="12.75" customHeight="1" x14ac:dyDescent="0.2">
      <c r="B33" s="574" t="s">
        <v>202</v>
      </c>
      <c r="C33" s="130"/>
      <c r="D33" s="130"/>
      <c r="E33" s="130"/>
      <c r="F33" s="575"/>
      <c r="G33" s="130"/>
      <c r="H33" s="130"/>
    </row>
    <row r="34" spans="2:8" ht="12.75" customHeight="1" x14ac:dyDescent="0.2">
      <c r="B34" s="574" t="s">
        <v>184</v>
      </c>
      <c r="C34" s="130"/>
      <c r="D34" s="130"/>
      <c r="E34" s="130"/>
      <c r="F34" s="575"/>
      <c r="G34" s="130"/>
      <c r="H34" s="130"/>
    </row>
    <row r="35" spans="2:8" ht="12.75" customHeight="1" x14ac:dyDescent="0.2">
      <c r="B35" s="574" t="s">
        <v>203</v>
      </c>
      <c r="C35" s="130"/>
      <c r="D35" s="130"/>
      <c r="E35" s="130"/>
      <c r="F35" s="575"/>
      <c r="G35" s="130"/>
      <c r="H35" s="130"/>
    </row>
    <row r="36" spans="2:8" ht="12.75" customHeight="1" x14ac:dyDescent="0.2">
      <c r="B36" s="574" t="s">
        <v>204</v>
      </c>
      <c r="C36" s="130"/>
      <c r="D36" s="130"/>
      <c r="E36" s="130"/>
      <c r="F36" s="575"/>
      <c r="G36" s="130"/>
      <c r="H36" s="130"/>
    </row>
    <row r="37" spans="2:8" ht="12.75" customHeight="1" x14ac:dyDescent="0.2">
      <c r="B37" s="574" t="s">
        <v>205</v>
      </c>
      <c r="C37" s="130"/>
      <c r="D37" s="130"/>
      <c r="E37" s="130"/>
      <c r="F37" s="575"/>
      <c r="G37" s="130"/>
      <c r="H37" s="130"/>
    </row>
    <row r="38" spans="2:8" ht="12.75" customHeight="1" x14ac:dyDescent="0.2">
      <c r="B38" s="574"/>
      <c r="C38" s="130"/>
      <c r="D38" s="130"/>
      <c r="E38" s="130"/>
      <c r="F38" s="575"/>
      <c r="G38" s="130"/>
      <c r="H38" s="130"/>
    </row>
    <row r="39" spans="2:8" ht="12.75" customHeight="1" x14ac:dyDescent="0.2">
      <c r="B39" s="574" t="s">
        <v>206</v>
      </c>
      <c r="C39" s="130"/>
      <c r="D39" s="130"/>
      <c r="E39" s="130"/>
      <c r="F39" s="575"/>
      <c r="G39" s="130"/>
      <c r="H39" s="130"/>
    </row>
    <row r="40" spans="2:8" ht="12.75" customHeight="1" x14ac:dyDescent="0.2">
      <c r="B40" s="574"/>
      <c r="C40" s="130"/>
      <c r="D40" s="130"/>
      <c r="E40" s="130"/>
      <c r="F40" s="575"/>
      <c r="G40" s="130"/>
      <c r="H40" s="130"/>
    </row>
    <row r="41" spans="2:8" ht="12.75" customHeight="1" x14ac:dyDescent="0.2">
      <c r="B41" s="574" t="s">
        <v>185</v>
      </c>
      <c r="C41" s="130"/>
      <c r="D41" s="130"/>
      <c r="E41" s="130"/>
      <c r="F41" s="575"/>
      <c r="G41" s="130"/>
      <c r="H41" s="130"/>
    </row>
    <row r="42" spans="2:8" ht="12.75" customHeight="1" x14ac:dyDescent="0.2">
      <c r="B42" s="574" t="s">
        <v>207</v>
      </c>
      <c r="C42" s="130"/>
      <c r="D42" s="130"/>
      <c r="E42" s="130"/>
      <c r="F42" s="575"/>
      <c r="G42" s="130"/>
      <c r="H42" s="130"/>
    </row>
    <row r="43" spans="2:8" ht="12.75" customHeight="1" x14ac:dyDescent="0.2">
      <c r="B43" s="574" t="s">
        <v>208</v>
      </c>
      <c r="C43" s="130"/>
      <c r="D43" s="130"/>
      <c r="E43" s="130"/>
      <c r="F43" s="575"/>
      <c r="G43" s="130"/>
      <c r="H43" s="130"/>
    </row>
    <row r="44" spans="2:8" ht="12.75" customHeight="1" x14ac:dyDescent="0.2">
      <c r="B44" s="574" t="s">
        <v>209</v>
      </c>
      <c r="C44" s="130"/>
      <c r="D44" s="130"/>
      <c r="E44" s="130"/>
      <c r="F44" s="575"/>
      <c r="G44" s="130"/>
      <c r="H44" s="130"/>
    </row>
    <row r="45" spans="2:8" ht="12.75" customHeight="1" x14ac:dyDescent="0.2">
      <c r="B45" s="574" t="s">
        <v>193</v>
      </c>
      <c r="C45" s="130"/>
      <c r="D45" s="130"/>
      <c r="E45" s="130"/>
      <c r="F45" s="575"/>
      <c r="G45" s="130"/>
      <c r="H45" s="130"/>
    </row>
    <row r="46" spans="2:8" ht="12.75" customHeight="1" x14ac:dyDescent="0.2">
      <c r="B46" s="574" t="s">
        <v>205</v>
      </c>
      <c r="C46" s="130"/>
      <c r="D46" s="130"/>
      <c r="E46" s="130"/>
      <c r="F46" s="575"/>
      <c r="G46" s="130"/>
      <c r="H46" s="130"/>
    </row>
    <row r="47" spans="2:8" ht="12.75" customHeight="1" x14ac:dyDescent="0.2">
      <c r="B47" s="574" t="s">
        <v>178</v>
      </c>
      <c r="C47" s="130"/>
      <c r="D47" s="130"/>
      <c r="E47" s="130"/>
      <c r="F47" s="575"/>
      <c r="G47" s="130"/>
      <c r="H47" s="130"/>
    </row>
    <row r="48" spans="2:8" ht="12.75" customHeight="1" x14ac:dyDescent="0.2">
      <c r="B48" s="574" t="s">
        <v>195</v>
      </c>
      <c r="C48" s="130"/>
      <c r="D48" s="130"/>
      <c r="E48" s="130"/>
      <c r="F48" s="575"/>
      <c r="G48" s="130"/>
      <c r="H48" s="130"/>
    </row>
    <row r="49" spans="2:8" ht="12.75" customHeight="1" x14ac:dyDescent="0.2">
      <c r="B49" s="574" t="s">
        <v>179</v>
      </c>
      <c r="C49" s="130"/>
      <c r="D49" s="130"/>
      <c r="E49" s="130"/>
      <c r="F49" s="575"/>
      <c r="G49" s="130"/>
      <c r="H49" s="130"/>
    </row>
    <row r="50" spans="2:8" ht="12.75" customHeight="1" x14ac:dyDescent="0.2">
      <c r="B50" s="574"/>
      <c r="C50" s="130"/>
      <c r="D50" s="130"/>
      <c r="E50" s="130"/>
      <c r="F50" s="575"/>
      <c r="G50" s="130"/>
      <c r="H50" s="130"/>
    </row>
    <row r="51" spans="2:8" ht="12.75" customHeight="1" x14ac:dyDescent="0.2">
      <c r="B51" s="574" t="s">
        <v>186</v>
      </c>
      <c r="C51" s="130"/>
      <c r="D51" s="130"/>
      <c r="E51" s="130"/>
      <c r="F51" s="575"/>
      <c r="G51" s="130"/>
      <c r="H51" s="130"/>
    </row>
    <row r="52" spans="2:8" ht="12.75" customHeight="1" x14ac:dyDescent="0.2">
      <c r="B52" s="574" t="s">
        <v>210</v>
      </c>
      <c r="C52" s="130"/>
      <c r="D52" s="130"/>
      <c r="E52" s="130"/>
      <c r="F52" s="575"/>
      <c r="G52" s="130"/>
      <c r="H52" s="130"/>
    </row>
    <row r="53" spans="2:8" ht="12.75" customHeight="1" x14ac:dyDescent="0.2">
      <c r="B53" s="574" t="s">
        <v>193</v>
      </c>
      <c r="C53" s="130"/>
      <c r="D53" s="130"/>
      <c r="E53" s="130"/>
      <c r="F53" s="575"/>
      <c r="G53" s="130"/>
      <c r="H53" s="130"/>
    </row>
    <row r="54" spans="2:8" ht="12.75" customHeight="1" x14ac:dyDescent="0.2">
      <c r="B54" s="574" t="s">
        <v>203</v>
      </c>
      <c r="C54" s="130"/>
      <c r="D54" s="130"/>
      <c r="E54" s="130"/>
      <c r="F54" s="575"/>
      <c r="G54" s="130"/>
      <c r="H54" s="130"/>
    </row>
    <row r="55" spans="2:8" ht="12.75" customHeight="1" x14ac:dyDescent="0.2">
      <c r="B55" s="574" t="s">
        <v>211</v>
      </c>
      <c r="C55" s="130"/>
      <c r="D55" s="130"/>
      <c r="E55" s="130"/>
      <c r="F55" s="575"/>
      <c r="G55" s="130"/>
      <c r="H55" s="130"/>
    </row>
    <row r="56" spans="2:8" ht="12.75" customHeight="1" x14ac:dyDescent="0.2">
      <c r="B56" s="574" t="s">
        <v>195</v>
      </c>
      <c r="C56" s="130"/>
      <c r="D56" s="130"/>
      <c r="E56" s="130"/>
      <c r="F56" s="575"/>
      <c r="G56" s="130"/>
      <c r="H56" s="130"/>
    </row>
    <row r="57" spans="2:8" ht="12.75" customHeight="1" x14ac:dyDescent="0.2">
      <c r="B57" s="574" t="s">
        <v>179</v>
      </c>
      <c r="C57" s="130"/>
      <c r="D57" s="130"/>
      <c r="E57" s="130"/>
      <c r="F57" s="575"/>
      <c r="G57" s="130"/>
      <c r="H57" s="130"/>
    </row>
    <row r="58" spans="2:8" ht="12.75" customHeight="1" x14ac:dyDescent="0.2">
      <c r="B58" s="574" t="s">
        <v>212</v>
      </c>
      <c r="C58" s="130"/>
      <c r="D58" s="130"/>
      <c r="E58" s="130"/>
      <c r="F58" s="575"/>
      <c r="G58" s="130"/>
      <c r="H58" s="130"/>
    </row>
    <row r="59" spans="2:8" ht="12.75" customHeight="1" x14ac:dyDescent="0.2">
      <c r="B59" s="18"/>
      <c r="F59" s="17"/>
    </row>
  </sheetData>
  <sheetProtection algorithmName="SHA-512" hashValue="yjj3BZYsJW3UmZMzj51pMIiI0pp4L/ys/Goz8KXKHnn2Zm4O5rtVaUjgZkPFTZkJzZ4ay9gBryG9Wzj1yedL3A==" saltValue="wRL4PThwzoc731I99aFkGw==" spinCount="100000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mytí BUS</vt:lpstr>
      <vt:lpstr>garáže BUS</vt:lpstr>
      <vt:lpstr>mytí TRAM</vt:lpstr>
      <vt:lpstr>provozní budova</vt:lpstr>
      <vt:lpstr>terminál + soc.zař.</vt:lpstr>
      <vt:lpstr>haly TRAM</vt:lpstr>
      <vt:lpstr>REKAPITULACE</vt:lpstr>
      <vt:lpstr>List7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Penickova Lenka</dc:creator>
  <cp:lastModifiedBy>Penickova Lenka</cp:lastModifiedBy>
  <cp:lastPrinted>2016-11-28T08:17:24Z</cp:lastPrinted>
  <dcterms:created xsi:type="dcterms:W3CDTF">2014-11-05T08:47:18Z</dcterms:created>
  <dcterms:modified xsi:type="dcterms:W3CDTF">2016-11-29T14:26:40Z</dcterms:modified>
</cp:coreProperties>
</file>