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Rekapitulace stavby" sheetId="1" r:id="rId1"/>
    <sheet name="NAIVNI-DIVADLO-LIBER - OP..." sheetId="2" r:id="rId2"/>
    <sheet name="Pokyny pro vyplnění" sheetId="3" r:id="rId3"/>
  </sheets>
  <definedNames>
    <definedName name="_xlnm._FilterDatabase" localSheetId="1" hidden="1">'NAIVNI-DIVADLO-LIBER - OP...'!$C$118:$K$571</definedName>
    <definedName name="_xlnm.Print_Titles" localSheetId="1">'NAIVNI-DIVADLO-LIBER - OP...'!$118:$118</definedName>
    <definedName name="_xlnm.Print_Titles" localSheetId="0">'Rekapitulace stavby'!$49:$49</definedName>
    <definedName name="_xlnm.Print_Area" localSheetId="1">'NAIVNI-DIVADLO-LIBER - OP...'!$C$4:$J$34,'NAIVNI-DIVADLO-LIBER - OP...'!$C$40:$J$102,'NAIVNI-DIVADLO-LIBER - OP...'!$C$108:$K$571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45621"/>
</workbook>
</file>

<file path=xl/calcChain.xml><?xml version="1.0" encoding="utf-8"?>
<calcChain xmlns="http://schemas.openxmlformats.org/spreadsheetml/2006/main">
  <c r="J327" i="2" l="1"/>
  <c r="AY52" i="1"/>
  <c r="AX52" i="1"/>
  <c r="BI571" i="2"/>
  <c r="BH571" i="2"/>
  <c r="BG571" i="2"/>
  <c r="BF571" i="2"/>
  <c r="T571" i="2"/>
  <c r="R571" i="2"/>
  <c r="P571" i="2"/>
  <c r="BK571" i="2"/>
  <c r="J571" i="2"/>
  <c r="BE571" i="2" s="1"/>
  <c r="BI570" i="2"/>
  <c r="BH570" i="2"/>
  <c r="BG570" i="2"/>
  <c r="BF570" i="2"/>
  <c r="BE570" i="2"/>
  <c r="T570" i="2"/>
  <c r="R570" i="2"/>
  <c r="P570" i="2"/>
  <c r="BK570" i="2"/>
  <c r="J570" i="2"/>
  <c r="BI569" i="2"/>
  <c r="BH569" i="2"/>
  <c r="BG569" i="2"/>
  <c r="BF569" i="2"/>
  <c r="T569" i="2"/>
  <c r="R569" i="2"/>
  <c r="P569" i="2"/>
  <c r="BK569" i="2"/>
  <c r="J569" i="2"/>
  <c r="BE569" i="2" s="1"/>
  <c r="BI568" i="2"/>
  <c r="BH568" i="2"/>
  <c r="BG568" i="2"/>
  <c r="BF568" i="2"/>
  <c r="BE568" i="2"/>
  <c r="T568" i="2"/>
  <c r="R568" i="2"/>
  <c r="P568" i="2"/>
  <c r="BK568" i="2"/>
  <c r="J568" i="2"/>
  <c r="BI567" i="2"/>
  <c r="BH567" i="2"/>
  <c r="BG567" i="2"/>
  <c r="BF567" i="2"/>
  <c r="T567" i="2"/>
  <c r="T566" i="2" s="1"/>
  <c r="R567" i="2"/>
  <c r="R566" i="2" s="1"/>
  <c r="P567" i="2"/>
  <c r="P566" i="2" s="1"/>
  <c r="BK567" i="2"/>
  <c r="BK566" i="2" s="1"/>
  <c r="J566" i="2" s="1"/>
  <c r="J101" i="2" s="1"/>
  <c r="J567" i="2"/>
  <c r="BE567" i="2" s="1"/>
  <c r="BI565" i="2"/>
  <c r="BH565" i="2"/>
  <c r="BG565" i="2"/>
  <c r="BF565" i="2"/>
  <c r="T565" i="2"/>
  <c r="R565" i="2"/>
  <c r="P565" i="2"/>
  <c r="BK565" i="2"/>
  <c r="J565" i="2"/>
  <c r="BE565" i="2" s="1"/>
  <c r="BI564" i="2"/>
  <c r="BH564" i="2"/>
  <c r="BG564" i="2"/>
  <c r="BF564" i="2"/>
  <c r="BE564" i="2"/>
  <c r="T564" i="2"/>
  <c r="R564" i="2"/>
  <c r="P564" i="2"/>
  <c r="BK564" i="2"/>
  <c r="J564" i="2"/>
  <c r="BI563" i="2"/>
  <c r="BH563" i="2"/>
  <c r="BG563" i="2"/>
  <c r="BF563" i="2"/>
  <c r="T563" i="2"/>
  <c r="R563" i="2"/>
  <c r="P563" i="2"/>
  <c r="BK563" i="2"/>
  <c r="J563" i="2"/>
  <c r="BE563" i="2" s="1"/>
  <c r="BI562" i="2"/>
  <c r="BH562" i="2"/>
  <c r="BG562" i="2"/>
  <c r="BF562" i="2"/>
  <c r="BE562" i="2"/>
  <c r="T562" i="2"/>
  <c r="R562" i="2"/>
  <c r="P562" i="2"/>
  <c r="BK562" i="2"/>
  <c r="J562" i="2"/>
  <c r="BI561" i="2"/>
  <c r="BH561" i="2"/>
  <c r="BG561" i="2"/>
  <c r="BF561" i="2"/>
  <c r="T561" i="2"/>
  <c r="R561" i="2"/>
  <c r="P561" i="2"/>
  <c r="BK561" i="2"/>
  <c r="J561" i="2"/>
  <c r="BE561" i="2" s="1"/>
  <c r="BI560" i="2"/>
  <c r="BH560" i="2"/>
  <c r="BG560" i="2"/>
  <c r="BF560" i="2"/>
  <c r="BE560" i="2"/>
  <c r="T560" i="2"/>
  <c r="R560" i="2"/>
  <c r="P560" i="2"/>
  <c r="BK560" i="2"/>
  <c r="J560" i="2"/>
  <c r="BI559" i="2"/>
  <c r="BH559" i="2"/>
  <c r="BG559" i="2"/>
  <c r="BF559" i="2"/>
  <c r="T559" i="2"/>
  <c r="R559" i="2"/>
  <c r="P559" i="2"/>
  <c r="BK559" i="2"/>
  <c r="J559" i="2"/>
  <c r="BE559" i="2" s="1"/>
  <c r="BI558" i="2"/>
  <c r="BH558" i="2"/>
  <c r="BG558" i="2"/>
  <c r="BF558" i="2"/>
  <c r="BE558" i="2"/>
  <c r="T558" i="2"/>
  <c r="R558" i="2"/>
  <c r="P558" i="2"/>
  <c r="BK558" i="2"/>
  <c r="J558" i="2"/>
  <c r="BI557" i="2"/>
  <c r="BH557" i="2"/>
  <c r="BG557" i="2"/>
  <c r="BF557" i="2"/>
  <c r="T557" i="2"/>
  <c r="R557" i="2"/>
  <c r="P557" i="2"/>
  <c r="BK557" i="2"/>
  <c r="J557" i="2"/>
  <c r="BE557" i="2" s="1"/>
  <c r="BI556" i="2"/>
  <c r="BH556" i="2"/>
  <c r="BG556" i="2"/>
  <c r="BF556" i="2"/>
  <c r="BE556" i="2"/>
  <c r="T556" i="2"/>
  <c r="R556" i="2"/>
  <c r="P556" i="2"/>
  <c r="BK556" i="2"/>
  <c r="J556" i="2"/>
  <c r="BI555" i="2"/>
  <c r="BH555" i="2"/>
  <c r="BG555" i="2"/>
  <c r="BF555" i="2"/>
  <c r="T555" i="2"/>
  <c r="R555" i="2"/>
  <c r="P555" i="2"/>
  <c r="BK555" i="2"/>
  <c r="J555" i="2"/>
  <c r="BE555" i="2" s="1"/>
  <c r="BI554" i="2"/>
  <c r="BH554" i="2"/>
  <c r="BG554" i="2"/>
  <c r="BF554" i="2"/>
  <c r="BE554" i="2"/>
  <c r="T554" i="2"/>
  <c r="R554" i="2"/>
  <c r="P554" i="2"/>
  <c r="BK554" i="2"/>
  <c r="J554" i="2"/>
  <c r="BI553" i="2"/>
  <c r="BH553" i="2"/>
  <c r="BG553" i="2"/>
  <c r="BF553" i="2"/>
  <c r="T553" i="2"/>
  <c r="R553" i="2"/>
  <c r="P553" i="2"/>
  <c r="BK553" i="2"/>
  <c r="J553" i="2"/>
  <c r="BE553" i="2" s="1"/>
  <c r="BI552" i="2"/>
  <c r="BH552" i="2"/>
  <c r="BG552" i="2"/>
  <c r="BF552" i="2"/>
  <c r="BE552" i="2"/>
  <c r="T552" i="2"/>
  <c r="R552" i="2"/>
  <c r="P552" i="2"/>
  <c r="BK552" i="2"/>
  <c r="J552" i="2"/>
  <c r="BI551" i="2"/>
  <c r="BH551" i="2"/>
  <c r="BG551" i="2"/>
  <c r="BF551" i="2"/>
  <c r="BE551" i="2"/>
  <c r="T551" i="2"/>
  <c r="R551" i="2"/>
  <c r="P551" i="2"/>
  <c r="BK551" i="2"/>
  <c r="J551" i="2"/>
  <c r="BI550" i="2"/>
  <c r="BH550" i="2"/>
  <c r="BG550" i="2"/>
  <c r="BF550" i="2"/>
  <c r="BE550" i="2"/>
  <c r="T550" i="2"/>
  <c r="T549" i="2" s="1"/>
  <c r="R550" i="2"/>
  <c r="P550" i="2"/>
  <c r="P549" i="2" s="1"/>
  <c r="BK550" i="2"/>
  <c r="BK549" i="2" s="1"/>
  <c r="J549" i="2" s="1"/>
  <c r="J100" i="2" s="1"/>
  <c r="J550" i="2"/>
  <c r="BI548" i="2"/>
  <c r="BH548" i="2"/>
  <c r="BG548" i="2"/>
  <c r="BF548" i="2"/>
  <c r="T548" i="2"/>
  <c r="R548" i="2"/>
  <c r="P548" i="2"/>
  <c r="BK548" i="2"/>
  <c r="J548" i="2"/>
  <c r="BE548" i="2" s="1"/>
  <c r="BI547" i="2"/>
  <c r="BH547" i="2"/>
  <c r="BG547" i="2"/>
  <c r="BF547" i="2"/>
  <c r="T547" i="2"/>
  <c r="R547" i="2"/>
  <c r="P547" i="2"/>
  <c r="BK547" i="2"/>
  <c r="J547" i="2"/>
  <c r="BE547" i="2" s="1"/>
  <c r="BI546" i="2"/>
  <c r="BH546" i="2"/>
  <c r="BG546" i="2"/>
  <c r="BF546" i="2"/>
  <c r="T546" i="2"/>
  <c r="R546" i="2"/>
  <c r="P546" i="2"/>
  <c r="BK546" i="2"/>
  <c r="J546" i="2"/>
  <c r="BE546" i="2" s="1"/>
  <c r="BI545" i="2"/>
  <c r="BH545" i="2"/>
  <c r="BG545" i="2"/>
  <c r="BF545" i="2"/>
  <c r="BE545" i="2"/>
  <c r="T545" i="2"/>
  <c r="R545" i="2"/>
  <c r="P545" i="2"/>
  <c r="BK545" i="2"/>
  <c r="J545" i="2"/>
  <c r="BI544" i="2"/>
  <c r="BH544" i="2"/>
  <c r="BG544" i="2"/>
  <c r="BF544" i="2"/>
  <c r="T544" i="2"/>
  <c r="R544" i="2"/>
  <c r="P544" i="2"/>
  <c r="BK544" i="2"/>
  <c r="J544" i="2"/>
  <c r="BE544" i="2" s="1"/>
  <c r="BI543" i="2"/>
  <c r="BH543" i="2"/>
  <c r="BG543" i="2"/>
  <c r="BF543" i="2"/>
  <c r="BE543" i="2"/>
  <c r="T543" i="2"/>
  <c r="R543" i="2"/>
  <c r="P543" i="2"/>
  <c r="BK543" i="2"/>
  <c r="J543" i="2"/>
  <c r="BI542" i="2"/>
  <c r="BH542" i="2"/>
  <c r="BG542" i="2"/>
  <c r="BF542" i="2"/>
  <c r="T542" i="2"/>
  <c r="R542" i="2"/>
  <c r="P542" i="2"/>
  <c r="P541" i="2" s="1"/>
  <c r="BK542" i="2"/>
  <c r="J542" i="2"/>
  <c r="BE542" i="2" s="1"/>
  <c r="BI540" i="2"/>
  <c r="BH540" i="2"/>
  <c r="BG540" i="2"/>
  <c r="BF540" i="2"/>
  <c r="T540" i="2"/>
  <c r="R540" i="2"/>
  <c r="P540" i="2"/>
  <c r="BK540" i="2"/>
  <c r="J540" i="2"/>
  <c r="BE540" i="2" s="1"/>
  <c r="BI539" i="2"/>
  <c r="BH539" i="2"/>
  <c r="BG539" i="2"/>
  <c r="BF539" i="2"/>
  <c r="BE539" i="2"/>
  <c r="T539" i="2"/>
  <c r="R539" i="2"/>
  <c r="P539" i="2"/>
  <c r="BK539" i="2"/>
  <c r="J539" i="2"/>
  <c r="BI538" i="2"/>
  <c r="BH538" i="2"/>
  <c r="BG538" i="2"/>
  <c r="BF538" i="2"/>
  <c r="T538" i="2"/>
  <c r="R538" i="2"/>
  <c r="P538" i="2"/>
  <c r="BK538" i="2"/>
  <c r="J538" i="2"/>
  <c r="BE538" i="2" s="1"/>
  <c r="BI537" i="2"/>
  <c r="BH537" i="2"/>
  <c r="BG537" i="2"/>
  <c r="BF537" i="2"/>
  <c r="BE537" i="2"/>
  <c r="T537" i="2"/>
  <c r="R537" i="2"/>
  <c r="P537" i="2"/>
  <c r="BK537" i="2"/>
  <c r="J537" i="2"/>
  <c r="BI536" i="2"/>
  <c r="BH536" i="2"/>
  <c r="BG536" i="2"/>
  <c r="BF536" i="2"/>
  <c r="BE536" i="2"/>
  <c r="T536" i="2"/>
  <c r="R536" i="2"/>
  <c r="P536" i="2"/>
  <c r="BK536" i="2"/>
  <c r="J536" i="2"/>
  <c r="BI535" i="2"/>
  <c r="BH535" i="2"/>
  <c r="BG535" i="2"/>
  <c r="BF535" i="2"/>
  <c r="BE535" i="2"/>
  <c r="T535" i="2"/>
  <c r="R535" i="2"/>
  <c r="P535" i="2"/>
  <c r="BK535" i="2"/>
  <c r="J535" i="2"/>
  <c r="BI534" i="2"/>
  <c r="BH534" i="2"/>
  <c r="BG534" i="2"/>
  <c r="BF534" i="2"/>
  <c r="BE534" i="2"/>
  <c r="T534" i="2"/>
  <c r="R534" i="2"/>
  <c r="P534" i="2"/>
  <c r="BK534" i="2"/>
  <c r="J534" i="2"/>
  <c r="BI533" i="2"/>
  <c r="BH533" i="2"/>
  <c r="BG533" i="2"/>
  <c r="BF533" i="2"/>
  <c r="BE533" i="2"/>
  <c r="T533" i="2"/>
  <c r="R533" i="2"/>
  <c r="P533" i="2"/>
  <c r="BK533" i="2"/>
  <c r="J533" i="2"/>
  <c r="BI532" i="2"/>
  <c r="BH532" i="2"/>
  <c r="BG532" i="2"/>
  <c r="BF532" i="2"/>
  <c r="BE532" i="2"/>
  <c r="T532" i="2"/>
  <c r="R532" i="2"/>
  <c r="P532" i="2"/>
  <c r="BK532" i="2"/>
  <c r="J532" i="2"/>
  <c r="BI531" i="2"/>
  <c r="BH531" i="2"/>
  <c r="BG531" i="2"/>
  <c r="BF531" i="2"/>
  <c r="BE531" i="2"/>
  <c r="T531" i="2"/>
  <c r="T530" i="2" s="1"/>
  <c r="R531" i="2"/>
  <c r="P531" i="2"/>
  <c r="P530" i="2" s="1"/>
  <c r="BK531" i="2"/>
  <c r="BK530" i="2" s="1"/>
  <c r="J530" i="2" s="1"/>
  <c r="J98" i="2" s="1"/>
  <c r="J531" i="2"/>
  <c r="BI529" i="2"/>
  <c r="BH529" i="2"/>
  <c r="BG529" i="2"/>
  <c r="BF529" i="2"/>
  <c r="T529" i="2"/>
  <c r="R529" i="2"/>
  <c r="P529" i="2"/>
  <c r="BK529" i="2"/>
  <c r="J529" i="2"/>
  <c r="BE529" i="2" s="1"/>
  <c r="BI528" i="2"/>
  <c r="BH528" i="2"/>
  <c r="BG528" i="2"/>
  <c r="BF528" i="2"/>
  <c r="T528" i="2"/>
  <c r="R528" i="2"/>
  <c r="P528" i="2"/>
  <c r="BK528" i="2"/>
  <c r="J528" i="2"/>
  <c r="BE528" i="2" s="1"/>
  <c r="BI527" i="2"/>
  <c r="BH527" i="2"/>
  <c r="BG527" i="2"/>
  <c r="BF527" i="2"/>
  <c r="T527" i="2"/>
  <c r="T526" i="2" s="1"/>
  <c r="R527" i="2"/>
  <c r="R526" i="2" s="1"/>
  <c r="P527" i="2"/>
  <c r="BK527" i="2"/>
  <c r="BK526" i="2" s="1"/>
  <c r="J526" i="2" s="1"/>
  <c r="J97" i="2" s="1"/>
  <c r="J527" i="2"/>
  <c r="BE527" i="2" s="1"/>
  <c r="BI525" i="2"/>
  <c r="BH525" i="2"/>
  <c r="BG525" i="2"/>
  <c r="BF525" i="2"/>
  <c r="BE525" i="2"/>
  <c r="T525" i="2"/>
  <c r="R525" i="2"/>
  <c r="P525" i="2"/>
  <c r="BK525" i="2"/>
  <c r="J525" i="2"/>
  <c r="BI524" i="2"/>
  <c r="BH524" i="2"/>
  <c r="BG524" i="2"/>
  <c r="BF524" i="2"/>
  <c r="BE524" i="2"/>
  <c r="T524" i="2"/>
  <c r="R524" i="2"/>
  <c r="P524" i="2"/>
  <c r="BK524" i="2"/>
  <c r="J524" i="2"/>
  <c r="BI523" i="2"/>
  <c r="BH523" i="2"/>
  <c r="BG523" i="2"/>
  <c r="BF523" i="2"/>
  <c r="BE523" i="2"/>
  <c r="T523" i="2"/>
  <c r="R523" i="2"/>
  <c r="P523" i="2"/>
  <c r="BK523" i="2"/>
  <c r="J523" i="2"/>
  <c r="BI522" i="2"/>
  <c r="BH522" i="2"/>
  <c r="BG522" i="2"/>
  <c r="BF522" i="2"/>
  <c r="BE522" i="2"/>
  <c r="T522" i="2"/>
  <c r="R522" i="2"/>
  <c r="P522" i="2"/>
  <c r="BK522" i="2"/>
  <c r="J522" i="2"/>
  <c r="BI521" i="2"/>
  <c r="BH521" i="2"/>
  <c r="BG521" i="2"/>
  <c r="BF521" i="2"/>
  <c r="BE521" i="2"/>
  <c r="T521" i="2"/>
  <c r="T520" i="2" s="1"/>
  <c r="R521" i="2"/>
  <c r="R520" i="2" s="1"/>
  <c r="P521" i="2"/>
  <c r="P520" i="2" s="1"/>
  <c r="BK521" i="2"/>
  <c r="J521" i="2"/>
  <c r="BI519" i="2"/>
  <c r="BH519" i="2"/>
  <c r="BG519" i="2"/>
  <c r="BF519" i="2"/>
  <c r="T519" i="2"/>
  <c r="R519" i="2"/>
  <c r="P519" i="2"/>
  <c r="BK519" i="2"/>
  <c r="J519" i="2"/>
  <c r="BE519" i="2" s="1"/>
  <c r="BI518" i="2"/>
  <c r="BH518" i="2"/>
  <c r="BG518" i="2"/>
  <c r="BF518" i="2"/>
  <c r="T518" i="2"/>
  <c r="R518" i="2"/>
  <c r="P518" i="2"/>
  <c r="BK518" i="2"/>
  <c r="J518" i="2"/>
  <c r="BE518" i="2" s="1"/>
  <c r="BI517" i="2"/>
  <c r="BH517" i="2"/>
  <c r="BG517" i="2"/>
  <c r="BF517" i="2"/>
  <c r="T517" i="2"/>
  <c r="R517" i="2"/>
  <c r="P517" i="2"/>
  <c r="BK517" i="2"/>
  <c r="J517" i="2"/>
  <c r="BE517" i="2" s="1"/>
  <c r="BI516" i="2"/>
  <c r="BH516" i="2"/>
  <c r="BG516" i="2"/>
  <c r="BF516" i="2"/>
  <c r="T516" i="2"/>
  <c r="R516" i="2"/>
  <c r="P516" i="2"/>
  <c r="BK516" i="2"/>
  <c r="J516" i="2"/>
  <c r="BE516" i="2" s="1"/>
  <c r="BI515" i="2"/>
  <c r="BH515" i="2"/>
  <c r="BG515" i="2"/>
  <c r="BF515" i="2"/>
  <c r="T515" i="2"/>
  <c r="R515" i="2"/>
  <c r="P515" i="2"/>
  <c r="BK515" i="2"/>
  <c r="J515" i="2"/>
  <c r="BE515" i="2" s="1"/>
  <c r="BI514" i="2"/>
  <c r="BH514" i="2"/>
  <c r="BG514" i="2"/>
  <c r="BF514" i="2"/>
  <c r="T514" i="2"/>
  <c r="R514" i="2"/>
  <c r="R513" i="2" s="1"/>
  <c r="P514" i="2"/>
  <c r="P513" i="2" s="1"/>
  <c r="BK514" i="2"/>
  <c r="BK513" i="2" s="1"/>
  <c r="J513" i="2" s="1"/>
  <c r="J95" i="2" s="1"/>
  <c r="J514" i="2"/>
  <c r="BE514" i="2" s="1"/>
  <c r="BI512" i="2"/>
  <c r="BH512" i="2"/>
  <c r="BG512" i="2"/>
  <c r="BF512" i="2"/>
  <c r="T512" i="2"/>
  <c r="R512" i="2"/>
  <c r="P512" i="2"/>
  <c r="BK512" i="2"/>
  <c r="J512" i="2"/>
  <c r="BE512" i="2" s="1"/>
  <c r="BI511" i="2"/>
  <c r="BH511" i="2"/>
  <c r="BG511" i="2"/>
  <c r="BF511" i="2"/>
  <c r="BE511" i="2"/>
  <c r="T511" i="2"/>
  <c r="R511" i="2"/>
  <c r="P511" i="2"/>
  <c r="BK511" i="2"/>
  <c r="J511" i="2"/>
  <c r="BI510" i="2"/>
  <c r="BH510" i="2"/>
  <c r="BG510" i="2"/>
  <c r="BF510" i="2"/>
  <c r="BE510" i="2"/>
  <c r="T510" i="2"/>
  <c r="R510" i="2"/>
  <c r="P510" i="2"/>
  <c r="BK510" i="2"/>
  <c r="J510" i="2"/>
  <c r="BI509" i="2"/>
  <c r="BH509" i="2"/>
  <c r="BG509" i="2"/>
  <c r="BF509" i="2"/>
  <c r="BE509" i="2"/>
  <c r="T509" i="2"/>
  <c r="R509" i="2"/>
  <c r="P509" i="2"/>
  <c r="BK509" i="2"/>
  <c r="J509" i="2"/>
  <c r="BI508" i="2"/>
  <c r="BH508" i="2"/>
  <c r="BG508" i="2"/>
  <c r="BF508" i="2"/>
  <c r="BE508" i="2"/>
  <c r="T508" i="2"/>
  <c r="R508" i="2"/>
  <c r="P508" i="2"/>
  <c r="BK508" i="2"/>
  <c r="J508" i="2"/>
  <c r="BI507" i="2"/>
  <c r="BH507" i="2"/>
  <c r="BG507" i="2"/>
  <c r="BF507" i="2"/>
  <c r="BE507" i="2"/>
  <c r="T507" i="2"/>
  <c r="T506" i="2" s="1"/>
  <c r="R507" i="2"/>
  <c r="P507" i="2"/>
  <c r="P506" i="2" s="1"/>
  <c r="BK507" i="2"/>
  <c r="BK506" i="2" s="1"/>
  <c r="J506" i="2" s="1"/>
  <c r="J94" i="2" s="1"/>
  <c r="J507" i="2"/>
  <c r="BI505" i="2"/>
  <c r="BH505" i="2"/>
  <c r="BG505" i="2"/>
  <c r="BF505" i="2"/>
  <c r="T505" i="2"/>
  <c r="R505" i="2"/>
  <c r="P505" i="2"/>
  <c r="BK505" i="2"/>
  <c r="J505" i="2"/>
  <c r="BE505" i="2" s="1"/>
  <c r="BI504" i="2"/>
  <c r="BH504" i="2"/>
  <c r="BG504" i="2"/>
  <c r="BF504" i="2"/>
  <c r="T504" i="2"/>
  <c r="R504" i="2"/>
  <c r="R503" i="2" s="1"/>
  <c r="P504" i="2"/>
  <c r="P503" i="2" s="1"/>
  <c r="BK504" i="2"/>
  <c r="BK503" i="2" s="1"/>
  <c r="J503" i="2" s="1"/>
  <c r="J93" i="2" s="1"/>
  <c r="J504" i="2"/>
  <c r="BE504" i="2" s="1"/>
  <c r="BI502" i="2"/>
  <c r="BH502" i="2"/>
  <c r="BG502" i="2"/>
  <c r="BF502" i="2"/>
  <c r="BE502" i="2"/>
  <c r="T502" i="2"/>
  <c r="R502" i="2"/>
  <c r="P502" i="2"/>
  <c r="BK502" i="2"/>
  <c r="J502" i="2"/>
  <c r="BI501" i="2"/>
  <c r="BH501" i="2"/>
  <c r="BG501" i="2"/>
  <c r="BF501" i="2"/>
  <c r="BE501" i="2"/>
  <c r="T501" i="2"/>
  <c r="T500" i="2" s="1"/>
  <c r="R501" i="2"/>
  <c r="R500" i="2" s="1"/>
  <c r="P501" i="2"/>
  <c r="P500" i="2" s="1"/>
  <c r="BK501" i="2"/>
  <c r="J501" i="2"/>
  <c r="BI494" i="2"/>
  <c r="BH494" i="2"/>
  <c r="BG494" i="2"/>
  <c r="BF494" i="2"/>
  <c r="T494" i="2"/>
  <c r="R494" i="2"/>
  <c r="P494" i="2"/>
  <c r="BK494" i="2"/>
  <c r="J494" i="2"/>
  <c r="BE494" i="2" s="1"/>
  <c r="BI490" i="2"/>
  <c r="BH490" i="2"/>
  <c r="BG490" i="2"/>
  <c r="BF490" i="2"/>
  <c r="T490" i="2"/>
  <c r="R490" i="2"/>
  <c r="P490" i="2"/>
  <c r="BK490" i="2"/>
  <c r="J490" i="2"/>
  <c r="BE490" i="2" s="1"/>
  <c r="BI488" i="2"/>
  <c r="BH488" i="2"/>
  <c r="BG488" i="2"/>
  <c r="BF488" i="2"/>
  <c r="T488" i="2"/>
  <c r="R488" i="2"/>
  <c r="R487" i="2" s="1"/>
  <c r="P488" i="2"/>
  <c r="BK488" i="2"/>
  <c r="BK487" i="2" s="1"/>
  <c r="J487" i="2" s="1"/>
  <c r="J89" i="2" s="1"/>
  <c r="J488" i="2"/>
  <c r="BE488" i="2" s="1"/>
  <c r="BI485" i="2"/>
  <c r="BH485" i="2"/>
  <c r="BG485" i="2"/>
  <c r="BF485" i="2"/>
  <c r="T485" i="2"/>
  <c r="R485" i="2"/>
  <c r="P485" i="2"/>
  <c r="BK485" i="2"/>
  <c r="J485" i="2"/>
  <c r="BE485" i="2" s="1"/>
  <c r="BI482" i="2"/>
  <c r="BH482" i="2"/>
  <c r="BG482" i="2"/>
  <c r="BF482" i="2"/>
  <c r="BE482" i="2"/>
  <c r="T482" i="2"/>
  <c r="R482" i="2"/>
  <c r="P482" i="2"/>
  <c r="BK482" i="2"/>
  <c r="J482" i="2"/>
  <c r="BI480" i="2"/>
  <c r="BH480" i="2"/>
  <c r="BG480" i="2"/>
  <c r="BF480" i="2"/>
  <c r="BE480" i="2"/>
  <c r="T480" i="2"/>
  <c r="T479" i="2" s="1"/>
  <c r="R480" i="2"/>
  <c r="R479" i="2" s="1"/>
  <c r="P480" i="2"/>
  <c r="P479" i="2" s="1"/>
  <c r="BK480" i="2"/>
  <c r="J480" i="2"/>
  <c r="BI478" i="2"/>
  <c r="BH478" i="2"/>
  <c r="BG478" i="2"/>
  <c r="BF478" i="2"/>
  <c r="T478" i="2"/>
  <c r="R478" i="2"/>
  <c r="P478" i="2"/>
  <c r="BK478" i="2"/>
  <c r="J478" i="2"/>
  <c r="BE478" i="2" s="1"/>
  <c r="BI474" i="2"/>
  <c r="BH474" i="2"/>
  <c r="BG474" i="2"/>
  <c r="BF474" i="2"/>
  <c r="T474" i="2"/>
  <c r="R474" i="2"/>
  <c r="P474" i="2"/>
  <c r="BK474" i="2"/>
  <c r="J474" i="2"/>
  <c r="BE474" i="2" s="1"/>
  <c r="BI472" i="2"/>
  <c r="BH472" i="2"/>
  <c r="BG472" i="2"/>
  <c r="BF472" i="2"/>
  <c r="T472" i="2"/>
  <c r="R472" i="2"/>
  <c r="P472" i="2"/>
  <c r="BK472" i="2"/>
  <c r="J472" i="2"/>
  <c r="BE472" i="2" s="1"/>
  <c r="BI470" i="2"/>
  <c r="BH470" i="2"/>
  <c r="BG470" i="2"/>
  <c r="BF470" i="2"/>
  <c r="T470" i="2"/>
  <c r="R470" i="2"/>
  <c r="P470" i="2"/>
  <c r="BK470" i="2"/>
  <c r="J470" i="2"/>
  <c r="BE470" i="2" s="1"/>
  <c r="BI466" i="2"/>
  <c r="BH466" i="2"/>
  <c r="BG466" i="2"/>
  <c r="BF466" i="2"/>
  <c r="BE466" i="2"/>
  <c r="T466" i="2"/>
  <c r="R466" i="2"/>
  <c r="R465" i="2" s="1"/>
  <c r="P466" i="2"/>
  <c r="BK466" i="2"/>
  <c r="BK465" i="2" s="1"/>
  <c r="J465" i="2" s="1"/>
  <c r="J87" i="2" s="1"/>
  <c r="J466" i="2"/>
  <c r="BI464" i="2"/>
  <c r="BH464" i="2"/>
  <c r="BG464" i="2"/>
  <c r="BF464" i="2"/>
  <c r="BE464" i="2"/>
  <c r="T464" i="2"/>
  <c r="R464" i="2"/>
  <c r="P464" i="2"/>
  <c r="BK464" i="2"/>
  <c r="J464" i="2"/>
  <c r="BI462" i="2"/>
  <c r="BH462" i="2"/>
  <c r="BG462" i="2"/>
  <c r="BF462" i="2"/>
  <c r="BE462" i="2"/>
  <c r="T462" i="2"/>
  <c r="R462" i="2"/>
  <c r="P462" i="2"/>
  <c r="BK462" i="2"/>
  <c r="J462" i="2"/>
  <c r="BI460" i="2"/>
  <c r="BH460" i="2"/>
  <c r="BG460" i="2"/>
  <c r="BF460" i="2"/>
  <c r="BE460" i="2"/>
  <c r="T460" i="2"/>
  <c r="R460" i="2"/>
  <c r="P460" i="2"/>
  <c r="BK460" i="2"/>
  <c r="J460" i="2"/>
  <c r="BI458" i="2"/>
  <c r="BH458" i="2"/>
  <c r="BG458" i="2"/>
  <c r="BF458" i="2"/>
  <c r="BE458" i="2"/>
  <c r="T458" i="2"/>
  <c r="R458" i="2"/>
  <c r="P458" i="2"/>
  <c r="BK458" i="2"/>
  <c r="J458" i="2"/>
  <c r="BI456" i="2"/>
  <c r="BH456" i="2"/>
  <c r="BG456" i="2"/>
  <c r="BF456" i="2"/>
  <c r="BE456" i="2"/>
  <c r="T456" i="2"/>
  <c r="R456" i="2"/>
  <c r="P456" i="2"/>
  <c r="BK456" i="2"/>
  <c r="J456" i="2"/>
  <c r="BI454" i="2"/>
  <c r="BH454" i="2"/>
  <c r="BG454" i="2"/>
  <c r="BF454" i="2"/>
  <c r="BE454" i="2"/>
  <c r="T454" i="2"/>
  <c r="R454" i="2"/>
  <c r="P454" i="2"/>
  <c r="BK454" i="2"/>
  <c r="J454" i="2"/>
  <c r="BI452" i="2"/>
  <c r="BH452" i="2"/>
  <c r="BG452" i="2"/>
  <c r="BF452" i="2"/>
  <c r="BE452" i="2"/>
  <c r="T452" i="2"/>
  <c r="R452" i="2"/>
  <c r="P452" i="2"/>
  <c r="BK452" i="2"/>
  <c r="J452" i="2"/>
  <c r="BI450" i="2"/>
  <c r="BH450" i="2"/>
  <c r="BG450" i="2"/>
  <c r="BF450" i="2"/>
  <c r="BE450" i="2"/>
  <c r="T450" i="2"/>
  <c r="R450" i="2"/>
  <c r="P450" i="2"/>
  <c r="BK450" i="2"/>
  <c r="J450" i="2"/>
  <c r="BI448" i="2"/>
  <c r="BH448" i="2"/>
  <c r="BG448" i="2"/>
  <c r="BF448" i="2"/>
  <c r="BE448" i="2"/>
  <c r="T448" i="2"/>
  <c r="R448" i="2"/>
  <c r="P448" i="2"/>
  <c r="BK448" i="2"/>
  <c r="J448" i="2"/>
  <c r="BI446" i="2"/>
  <c r="BH446" i="2"/>
  <c r="BG446" i="2"/>
  <c r="BF446" i="2"/>
  <c r="BE446" i="2"/>
  <c r="T446" i="2"/>
  <c r="R446" i="2"/>
  <c r="P446" i="2"/>
  <c r="BK446" i="2"/>
  <c r="J446" i="2"/>
  <c r="BI444" i="2"/>
  <c r="BH444" i="2"/>
  <c r="BG444" i="2"/>
  <c r="BF444" i="2"/>
  <c r="BE444" i="2"/>
  <c r="T444" i="2"/>
  <c r="R444" i="2"/>
  <c r="P444" i="2"/>
  <c r="BK444" i="2"/>
  <c r="J444" i="2"/>
  <c r="BI442" i="2"/>
  <c r="BH442" i="2"/>
  <c r="BG442" i="2"/>
  <c r="BF442" i="2"/>
  <c r="BE442" i="2"/>
  <c r="T442" i="2"/>
  <c r="T441" i="2" s="1"/>
  <c r="R442" i="2"/>
  <c r="R441" i="2" s="1"/>
  <c r="P442" i="2"/>
  <c r="P441" i="2" s="1"/>
  <c r="BK442" i="2"/>
  <c r="J442" i="2"/>
  <c r="BI440" i="2"/>
  <c r="BH440" i="2"/>
  <c r="BG440" i="2"/>
  <c r="BF440" i="2"/>
  <c r="T440" i="2"/>
  <c r="R440" i="2"/>
  <c r="P440" i="2"/>
  <c r="BK440" i="2"/>
  <c r="J440" i="2"/>
  <c r="BE440" i="2" s="1"/>
  <c r="BI438" i="2"/>
  <c r="BH438" i="2"/>
  <c r="BG438" i="2"/>
  <c r="BF438" i="2"/>
  <c r="T438" i="2"/>
  <c r="R438" i="2"/>
  <c r="P438" i="2"/>
  <c r="BK438" i="2"/>
  <c r="J438" i="2"/>
  <c r="BE438" i="2" s="1"/>
  <c r="BI436" i="2"/>
  <c r="BH436" i="2"/>
  <c r="BG436" i="2"/>
  <c r="BF436" i="2"/>
  <c r="T436" i="2"/>
  <c r="R436" i="2"/>
  <c r="P436" i="2"/>
  <c r="BK436" i="2"/>
  <c r="J436" i="2"/>
  <c r="BE436" i="2" s="1"/>
  <c r="BI435" i="2"/>
  <c r="BH435" i="2"/>
  <c r="BG435" i="2"/>
  <c r="BF435" i="2"/>
  <c r="BE435" i="2"/>
  <c r="T435" i="2"/>
  <c r="R435" i="2"/>
  <c r="P435" i="2"/>
  <c r="BK435" i="2"/>
  <c r="J435" i="2"/>
  <c r="BI433" i="2"/>
  <c r="BH433" i="2"/>
  <c r="BG433" i="2"/>
  <c r="BF433" i="2"/>
  <c r="T433" i="2"/>
  <c r="R433" i="2"/>
  <c r="P433" i="2"/>
  <c r="BK433" i="2"/>
  <c r="J433" i="2"/>
  <c r="BE433" i="2" s="1"/>
  <c r="BI431" i="2"/>
  <c r="BH431" i="2"/>
  <c r="BG431" i="2"/>
  <c r="BF431" i="2"/>
  <c r="BE431" i="2"/>
  <c r="T431" i="2"/>
  <c r="R431" i="2"/>
  <c r="P431" i="2"/>
  <c r="P430" i="2" s="1"/>
  <c r="BK431" i="2"/>
  <c r="BK430" i="2" s="1"/>
  <c r="J430" i="2" s="1"/>
  <c r="J85" i="2" s="1"/>
  <c r="J431" i="2"/>
  <c r="BI428" i="2"/>
  <c r="BH428" i="2"/>
  <c r="BG428" i="2"/>
  <c r="BF428" i="2"/>
  <c r="BE428" i="2"/>
  <c r="T428" i="2"/>
  <c r="T427" i="2" s="1"/>
  <c r="R428" i="2"/>
  <c r="R427" i="2" s="1"/>
  <c r="P428" i="2"/>
  <c r="P427" i="2" s="1"/>
  <c r="BK428" i="2"/>
  <c r="BK427" i="2" s="1"/>
  <c r="J427" i="2" s="1"/>
  <c r="J84" i="2" s="1"/>
  <c r="J428" i="2"/>
  <c r="BI426" i="2"/>
  <c r="BH426" i="2"/>
  <c r="BG426" i="2"/>
  <c r="BF426" i="2"/>
  <c r="T426" i="2"/>
  <c r="R426" i="2"/>
  <c r="P426" i="2"/>
  <c r="BK426" i="2"/>
  <c r="J426" i="2"/>
  <c r="BE426" i="2" s="1"/>
  <c r="BI425" i="2"/>
  <c r="BH425" i="2"/>
  <c r="BG425" i="2"/>
  <c r="BF425" i="2"/>
  <c r="BE425" i="2"/>
  <c r="T425" i="2"/>
  <c r="R425" i="2"/>
  <c r="P425" i="2"/>
  <c r="BK425" i="2"/>
  <c r="J425" i="2"/>
  <c r="BI423" i="2"/>
  <c r="BH423" i="2"/>
  <c r="BG423" i="2"/>
  <c r="BF423" i="2"/>
  <c r="T423" i="2"/>
  <c r="R423" i="2"/>
  <c r="P423" i="2"/>
  <c r="BK423" i="2"/>
  <c r="J423" i="2"/>
  <c r="BE423" i="2" s="1"/>
  <c r="BI421" i="2"/>
  <c r="BH421" i="2"/>
  <c r="BG421" i="2"/>
  <c r="BF421" i="2"/>
  <c r="BE421" i="2"/>
  <c r="T421" i="2"/>
  <c r="R421" i="2"/>
  <c r="P421" i="2"/>
  <c r="BK421" i="2"/>
  <c r="J421" i="2"/>
  <c r="BI420" i="2"/>
  <c r="BH420" i="2"/>
  <c r="BG420" i="2"/>
  <c r="BF420" i="2"/>
  <c r="T420" i="2"/>
  <c r="R420" i="2"/>
  <c r="P420" i="2"/>
  <c r="BK420" i="2"/>
  <c r="J420" i="2"/>
  <c r="BE420" i="2" s="1"/>
  <c r="BI418" i="2"/>
  <c r="BH418" i="2"/>
  <c r="BG418" i="2"/>
  <c r="BF418" i="2"/>
  <c r="BE418" i="2"/>
  <c r="T418" i="2"/>
  <c r="R418" i="2"/>
  <c r="P418" i="2"/>
  <c r="BK418" i="2"/>
  <c r="J418" i="2"/>
  <c r="BI417" i="2"/>
  <c r="BH417" i="2"/>
  <c r="BG417" i="2"/>
  <c r="BF417" i="2"/>
  <c r="T417" i="2"/>
  <c r="R417" i="2"/>
  <c r="P417" i="2"/>
  <c r="BK417" i="2"/>
  <c r="J417" i="2"/>
  <c r="BE417" i="2" s="1"/>
  <c r="BI416" i="2"/>
  <c r="BH416" i="2"/>
  <c r="BG416" i="2"/>
  <c r="BF416" i="2"/>
  <c r="BE416" i="2"/>
  <c r="T416" i="2"/>
  <c r="R416" i="2"/>
  <c r="P416" i="2"/>
  <c r="BK416" i="2"/>
  <c r="J416" i="2"/>
  <c r="BI414" i="2"/>
  <c r="BH414" i="2"/>
  <c r="BG414" i="2"/>
  <c r="BF414" i="2"/>
  <c r="T414" i="2"/>
  <c r="R414" i="2"/>
  <c r="P414" i="2"/>
  <c r="BK414" i="2"/>
  <c r="J414" i="2"/>
  <c r="BE414" i="2" s="1"/>
  <c r="BI412" i="2"/>
  <c r="BH412" i="2"/>
  <c r="BG412" i="2"/>
  <c r="BF412" i="2"/>
  <c r="BE412" i="2"/>
  <c r="T412" i="2"/>
  <c r="R412" i="2"/>
  <c r="P412" i="2"/>
  <c r="BK412" i="2"/>
  <c r="J412" i="2"/>
  <c r="BI410" i="2"/>
  <c r="BH410" i="2"/>
  <c r="BG410" i="2"/>
  <c r="BF410" i="2"/>
  <c r="T410" i="2"/>
  <c r="R410" i="2"/>
  <c r="P410" i="2"/>
  <c r="BK410" i="2"/>
  <c r="J410" i="2"/>
  <c r="BE410" i="2" s="1"/>
  <c r="BI406" i="2"/>
  <c r="BH406" i="2"/>
  <c r="BG406" i="2"/>
  <c r="BF406" i="2"/>
  <c r="BE406" i="2"/>
  <c r="T406" i="2"/>
  <c r="R406" i="2"/>
  <c r="P406" i="2"/>
  <c r="BK406" i="2"/>
  <c r="J406" i="2"/>
  <c r="BI405" i="2"/>
  <c r="BH405" i="2"/>
  <c r="BG405" i="2"/>
  <c r="BF405" i="2"/>
  <c r="T405" i="2"/>
  <c r="R405" i="2"/>
  <c r="P405" i="2"/>
  <c r="BK405" i="2"/>
  <c r="J405" i="2"/>
  <c r="BE405" i="2" s="1"/>
  <c r="BI404" i="2"/>
  <c r="BH404" i="2"/>
  <c r="BG404" i="2"/>
  <c r="BF404" i="2"/>
  <c r="BE404" i="2"/>
  <c r="T404" i="2"/>
  <c r="R404" i="2"/>
  <c r="P404" i="2"/>
  <c r="BK404" i="2"/>
  <c r="J404" i="2"/>
  <c r="BI403" i="2"/>
  <c r="BH403" i="2"/>
  <c r="BG403" i="2"/>
  <c r="BF403" i="2"/>
  <c r="T403" i="2"/>
  <c r="R403" i="2"/>
  <c r="P403" i="2"/>
  <c r="BK403" i="2"/>
  <c r="J403" i="2"/>
  <c r="BE403" i="2" s="1"/>
  <c r="BI402" i="2"/>
  <c r="BH402" i="2"/>
  <c r="BG402" i="2"/>
  <c r="BF402" i="2"/>
  <c r="BE402" i="2"/>
  <c r="T402" i="2"/>
  <c r="R402" i="2"/>
  <c r="P402" i="2"/>
  <c r="P401" i="2" s="1"/>
  <c r="BK402" i="2"/>
  <c r="BK401" i="2" s="1"/>
  <c r="J401" i="2" s="1"/>
  <c r="J83" i="2" s="1"/>
  <c r="J402" i="2"/>
  <c r="BI400" i="2"/>
  <c r="BH400" i="2"/>
  <c r="BG400" i="2"/>
  <c r="BF400" i="2"/>
  <c r="BE400" i="2"/>
  <c r="T400" i="2"/>
  <c r="R400" i="2"/>
  <c r="P400" i="2"/>
  <c r="BK400" i="2"/>
  <c r="J400" i="2"/>
  <c r="BI398" i="2"/>
  <c r="BH398" i="2"/>
  <c r="BG398" i="2"/>
  <c r="BF398" i="2"/>
  <c r="BE398" i="2"/>
  <c r="T398" i="2"/>
  <c r="R398" i="2"/>
  <c r="R397" i="2" s="1"/>
  <c r="P398" i="2"/>
  <c r="P397" i="2" s="1"/>
  <c r="BK398" i="2"/>
  <c r="J398" i="2"/>
  <c r="BI396" i="2"/>
  <c r="BH396" i="2"/>
  <c r="BG396" i="2"/>
  <c r="BF396" i="2"/>
  <c r="BE396" i="2"/>
  <c r="T396" i="2"/>
  <c r="R396" i="2"/>
  <c r="P396" i="2"/>
  <c r="BK396" i="2"/>
  <c r="J396" i="2"/>
  <c r="BI394" i="2"/>
  <c r="BH394" i="2"/>
  <c r="BG394" i="2"/>
  <c r="BF394" i="2"/>
  <c r="T394" i="2"/>
  <c r="R394" i="2"/>
  <c r="P394" i="2"/>
  <c r="BK394" i="2"/>
  <c r="J394" i="2"/>
  <c r="BE394" i="2" s="1"/>
  <c r="BI392" i="2"/>
  <c r="BH392" i="2"/>
  <c r="BG392" i="2"/>
  <c r="BF392" i="2"/>
  <c r="BE392" i="2"/>
  <c r="T392" i="2"/>
  <c r="R392" i="2"/>
  <c r="P392" i="2"/>
  <c r="BK392" i="2"/>
  <c r="J392" i="2"/>
  <c r="BI390" i="2"/>
  <c r="BH390" i="2"/>
  <c r="BG390" i="2"/>
  <c r="BF390" i="2"/>
  <c r="T390" i="2"/>
  <c r="R390" i="2"/>
  <c r="P390" i="2"/>
  <c r="BK390" i="2"/>
  <c r="J390" i="2"/>
  <c r="BE390" i="2" s="1"/>
  <c r="BI388" i="2"/>
  <c r="BH388" i="2"/>
  <c r="BG388" i="2"/>
  <c r="BF388" i="2"/>
  <c r="BE388" i="2"/>
  <c r="T388" i="2"/>
  <c r="R388" i="2"/>
  <c r="P388" i="2"/>
  <c r="BK388" i="2"/>
  <c r="J388" i="2"/>
  <c r="BI386" i="2"/>
  <c r="BH386" i="2"/>
  <c r="BG386" i="2"/>
  <c r="BF386" i="2"/>
  <c r="T386" i="2"/>
  <c r="R386" i="2"/>
  <c r="P386" i="2"/>
  <c r="BK386" i="2"/>
  <c r="J386" i="2"/>
  <c r="BE386" i="2" s="1"/>
  <c r="BI384" i="2"/>
  <c r="BH384" i="2"/>
  <c r="BG384" i="2"/>
  <c r="BF384" i="2"/>
  <c r="BE384" i="2"/>
  <c r="T384" i="2"/>
  <c r="R384" i="2"/>
  <c r="P384" i="2"/>
  <c r="BK384" i="2"/>
  <c r="J384" i="2"/>
  <c r="BI383" i="2"/>
  <c r="BH383" i="2"/>
  <c r="BG383" i="2"/>
  <c r="BF383" i="2"/>
  <c r="T383" i="2"/>
  <c r="R383" i="2"/>
  <c r="P383" i="2"/>
  <c r="BK383" i="2"/>
  <c r="J383" i="2"/>
  <c r="BE383" i="2" s="1"/>
  <c r="BI381" i="2"/>
  <c r="BH381" i="2"/>
  <c r="BG381" i="2"/>
  <c r="BF381" i="2"/>
  <c r="BE381" i="2"/>
  <c r="T381" i="2"/>
  <c r="R381" i="2"/>
  <c r="P381" i="2"/>
  <c r="P380" i="2" s="1"/>
  <c r="BK381" i="2"/>
  <c r="BK380" i="2" s="1"/>
  <c r="J380" i="2" s="1"/>
  <c r="J81" i="2" s="1"/>
  <c r="J381" i="2"/>
  <c r="BI379" i="2"/>
  <c r="BH379" i="2"/>
  <c r="BG379" i="2"/>
  <c r="BF379" i="2"/>
  <c r="BE379" i="2"/>
  <c r="T379" i="2"/>
  <c r="R379" i="2"/>
  <c r="P379" i="2"/>
  <c r="BK379" i="2"/>
  <c r="J379" i="2"/>
  <c r="BI377" i="2"/>
  <c r="BH377" i="2"/>
  <c r="BG377" i="2"/>
  <c r="BF377" i="2"/>
  <c r="T377" i="2"/>
  <c r="R377" i="2"/>
  <c r="R376" i="2" s="1"/>
  <c r="P377" i="2"/>
  <c r="P376" i="2" s="1"/>
  <c r="BK377" i="2"/>
  <c r="J377" i="2"/>
  <c r="BE377" i="2" s="1"/>
  <c r="BI375" i="2"/>
  <c r="BH375" i="2"/>
  <c r="BG375" i="2"/>
  <c r="BF375" i="2"/>
  <c r="BE375" i="2"/>
  <c r="T375" i="2"/>
  <c r="R375" i="2"/>
  <c r="P375" i="2"/>
  <c r="BK375" i="2"/>
  <c r="J375" i="2"/>
  <c r="BI374" i="2"/>
  <c r="BH374" i="2"/>
  <c r="BG374" i="2"/>
  <c r="BF374" i="2"/>
  <c r="T374" i="2"/>
  <c r="T373" i="2" s="1"/>
  <c r="R374" i="2"/>
  <c r="R373" i="2" s="1"/>
  <c r="P374" i="2"/>
  <c r="BK374" i="2"/>
  <c r="J374" i="2"/>
  <c r="BE374" i="2" s="1"/>
  <c r="BI372" i="2"/>
  <c r="BH372" i="2"/>
  <c r="BG372" i="2"/>
  <c r="BF372" i="2"/>
  <c r="T372" i="2"/>
  <c r="R372" i="2"/>
  <c r="P372" i="2"/>
  <c r="BK372" i="2"/>
  <c r="J372" i="2"/>
  <c r="BE372" i="2" s="1"/>
  <c r="BI371" i="2"/>
  <c r="BH371" i="2"/>
  <c r="BG371" i="2"/>
  <c r="BF371" i="2"/>
  <c r="BE371" i="2"/>
  <c r="T371" i="2"/>
  <c r="R371" i="2"/>
  <c r="P371" i="2"/>
  <c r="BK371" i="2"/>
  <c r="J371" i="2"/>
  <c r="BI370" i="2"/>
  <c r="BH370" i="2"/>
  <c r="BG370" i="2"/>
  <c r="BF370" i="2"/>
  <c r="BE370" i="2"/>
  <c r="T370" i="2"/>
  <c r="R370" i="2"/>
  <c r="P370" i="2"/>
  <c r="BK370" i="2"/>
  <c r="J370" i="2"/>
  <c r="BI369" i="2"/>
  <c r="BH369" i="2"/>
  <c r="BG369" i="2"/>
  <c r="BF369" i="2"/>
  <c r="BE369" i="2"/>
  <c r="T369" i="2"/>
  <c r="R369" i="2"/>
  <c r="P369" i="2"/>
  <c r="BK369" i="2"/>
  <c r="J369" i="2"/>
  <c r="BI368" i="2"/>
  <c r="BH368" i="2"/>
  <c r="BG368" i="2"/>
  <c r="BF368" i="2"/>
  <c r="BE368" i="2"/>
  <c r="T368" i="2"/>
  <c r="R368" i="2"/>
  <c r="P368" i="2"/>
  <c r="BK368" i="2"/>
  <c r="J368" i="2"/>
  <c r="BI367" i="2"/>
  <c r="BH367" i="2"/>
  <c r="BG367" i="2"/>
  <c r="BF367" i="2"/>
  <c r="BE367" i="2"/>
  <c r="T367" i="2"/>
  <c r="R367" i="2"/>
  <c r="P367" i="2"/>
  <c r="BK367" i="2"/>
  <c r="J367" i="2"/>
  <c r="BI366" i="2"/>
  <c r="BH366" i="2"/>
  <c r="BG366" i="2"/>
  <c r="BF366" i="2"/>
  <c r="BE366" i="2"/>
  <c r="T366" i="2"/>
  <c r="R366" i="2"/>
  <c r="P366" i="2"/>
  <c r="BK366" i="2"/>
  <c r="J366" i="2"/>
  <c r="BI365" i="2"/>
  <c r="BH365" i="2"/>
  <c r="BG365" i="2"/>
  <c r="BF365" i="2"/>
  <c r="BE365" i="2"/>
  <c r="T365" i="2"/>
  <c r="T364" i="2" s="1"/>
  <c r="R365" i="2"/>
  <c r="P365" i="2"/>
  <c r="BK365" i="2"/>
  <c r="BK364" i="2" s="1"/>
  <c r="J364" i="2" s="1"/>
  <c r="J78" i="2" s="1"/>
  <c r="J365" i="2"/>
  <c r="BI363" i="2"/>
  <c r="BH363" i="2"/>
  <c r="BG363" i="2"/>
  <c r="BF363" i="2"/>
  <c r="T363" i="2"/>
  <c r="R363" i="2"/>
  <c r="P363" i="2"/>
  <c r="BK363" i="2"/>
  <c r="J363" i="2"/>
  <c r="BE363" i="2" s="1"/>
  <c r="BI362" i="2"/>
  <c r="BH362" i="2"/>
  <c r="BG362" i="2"/>
  <c r="BF362" i="2"/>
  <c r="BE362" i="2"/>
  <c r="T362" i="2"/>
  <c r="R362" i="2"/>
  <c r="P362" i="2"/>
  <c r="BK362" i="2"/>
  <c r="J362" i="2"/>
  <c r="BI361" i="2"/>
  <c r="BH361" i="2"/>
  <c r="BG361" i="2"/>
  <c r="BF361" i="2"/>
  <c r="T361" i="2"/>
  <c r="R361" i="2"/>
  <c r="P361" i="2"/>
  <c r="BK361" i="2"/>
  <c r="J361" i="2"/>
  <c r="BE361" i="2" s="1"/>
  <c r="BI360" i="2"/>
  <c r="BH360" i="2"/>
  <c r="BG360" i="2"/>
  <c r="BF360" i="2"/>
  <c r="BE360" i="2"/>
  <c r="T360" i="2"/>
  <c r="R360" i="2"/>
  <c r="P360" i="2"/>
  <c r="BK360" i="2"/>
  <c r="J360" i="2"/>
  <c r="BI359" i="2"/>
  <c r="BH359" i="2"/>
  <c r="BG359" i="2"/>
  <c r="BF359" i="2"/>
  <c r="T359" i="2"/>
  <c r="R359" i="2"/>
  <c r="P359" i="2"/>
  <c r="BK359" i="2"/>
  <c r="J359" i="2"/>
  <c r="BE359" i="2" s="1"/>
  <c r="BI358" i="2"/>
  <c r="BH358" i="2"/>
  <c r="BG358" i="2"/>
  <c r="BF358" i="2"/>
  <c r="BE358" i="2"/>
  <c r="T358" i="2"/>
  <c r="R358" i="2"/>
  <c r="P358" i="2"/>
  <c r="BK358" i="2"/>
  <c r="J358" i="2"/>
  <c r="BI357" i="2"/>
  <c r="BH357" i="2"/>
  <c r="BG357" i="2"/>
  <c r="BF357" i="2"/>
  <c r="T357" i="2"/>
  <c r="T356" i="2" s="1"/>
  <c r="R357" i="2"/>
  <c r="R356" i="2" s="1"/>
  <c r="P357" i="2"/>
  <c r="BK357" i="2"/>
  <c r="J357" i="2"/>
  <c r="BE357" i="2" s="1"/>
  <c r="BI355" i="2"/>
  <c r="BH355" i="2"/>
  <c r="BG355" i="2"/>
  <c r="BF355" i="2"/>
  <c r="T355" i="2"/>
  <c r="R355" i="2"/>
  <c r="P355" i="2"/>
  <c r="BK355" i="2"/>
  <c r="J355" i="2"/>
  <c r="BE355" i="2" s="1"/>
  <c r="BI354" i="2"/>
  <c r="BH354" i="2"/>
  <c r="BG354" i="2"/>
  <c r="BF354" i="2"/>
  <c r="BE354" i="2"/>
  <c r="T354" i="2"/>
  <c r="R354" i="2"/>
  <c r="P354" i="2"/>
  <c r="BK354" i="2"/>
  <c r="J354" i="2"/>
  <c r="BI353" i="2"/>
  <c r="BH353" i="2"/>
  <c r="BG353" i="2"/>
  <c r="BF353" i="2"/>
  <c r="T353" i="2"/>
  <c r="R353" i="2"/>
  <c r="P353" i="2"/>
  <c r="BK353" i="2"/>
  <c r="J353" i="2"/>
  <c r="BE353" i="2" s="1"/>
  <c r="BI352" i="2"/>
  <c r="BH352" i="2"/>
  <c r="BG352" i="2"/>
  <c r="BF352" i="2"/>
  <c r="BE352" i="2"/>
  <c r="T352" i="2"/>
  <c r="R352" i="2"/>
  <c r="P352" i="2"/>
  <c r="BK352" i="2"/>
  <c r="J352" i="2"/>
  <c r="BI351" i="2"/>
  <c r="BH351" i="2"/>
  <c r="BG351" i="2"/>
  <c r="BF351" i="2"/>
  <c r="BE351" i="2"/>
  <c r="T351" i="2"/>
  <c r="R351" i="2"/>
  <c r="P351" i="2"/>
  <c r="BK351" i="2"/>
  <c r="J351" i="2"/>
  <c r="BI350" i="2"/>
  <c r="BH350" i="2"/>
  <c r="BG350" i="2"/>
  <c r="BF350" i="2"/>
  <c r="BE350" i="2"/>
  <c r="T350" i="2"/>
  <c r="R350" i="2"/>
  <c r="P350" i="2"/>
  <c r="BK350" i="2"/>
  <c r="J350" i="2"/>
  <c r="BI349" i="2"/>
  <c r="BH349" i="2"/>
  <c r="BG349" i="2"/>
  <c r="BF349" i="2"/>
  <c r="BE349" i="2"/>
  <c r="T349" i="2"/>
  <c r="R349" i="2"/>
  <c r="P349" i="2"/>
  <c r="BK349" i="2"/>
  <c r="J349" i="2"/>
  <c r="BI348" i="2"/>
  <c r="BH348" i="2"/>
  <c r="BG348" i="2"/>
  <c r="BF348" i="2"/>
  <c r="BE348" i="2"/>
  <c r="T348" i="2"/>
  <c r="R348" i="2"/>
  <c r="P348" i="2"/>
  <c r="BK348" i="2"/>
  <c r="J348" i="2"/>
  <c r="BI347" i="2"/>
  <c r="BH347" i="2"/>
  <c r="BG347" i="2"/>
  <c r="BF347" i="2"/>
  <c r="BE347" i="2"/>
  <c r="T347" i="2"/>
  <c r="R347" i="2"/>
  <c r="P347" i="2"/>
  <c r="BK347" i="2"/>
  <c r="J347" i="2"/>
  <c r="BI346" i="2"/>
  <c r="BH346" i="2"/>
  <c r="BG346" i="2"/>
  <c r="BF346" i="2"/>
  <c r="BE346" i="2"/>
  <c r="T346" i="2"/>
  <c r="T345" i="2" s="1"/>
  <c r="R346" i="2"/>
  <c r="P346" i="2"/>
  <c r="BK346" i="2"/>
  <c r="BK345" i="2" s="1"/>
  <c r="J345" i="2" s="1"/>
  <c r="J76" i="2" s="1"/>
  <c r="J346" i="2"/>
  <c r="BI344" i="2"/>
  <c r="BH344" i="2"/>
  <c r="BG344" i="2"/>
  <c r="BF344" i="2"/>
  <c r="T344" i="2"/>
  <c r="R344" i="2"/>
  <c r="P344" i="2"/>
  <c r="BK344" i="2"/>
  <c r="J344" i="2"/>
  <c r="BE344" i="2" s="1"/>
  <c r="BI343" i="2"/>
  <c r="BH343" i="2"/>
  <c r="BG343" i="2"/>
  <c r="BF343" i="2"/>
  <c r="BE343" i="2"/>
  <c r="T343" i="2"/>
  <c r="R343" i="2"/>
  <c r="P343" i="2"/>
  <c r="BK343" i="2"/>
  <c r="J343" i="2"/>
  <c r="BI342" i="2"/>
  <c r="BH342" i="2"/>
  <c r="BG342" i="2"/>
  <c r="BF342" i="2"/>
  <c r="T342" i="2"/>
  <c r="R342" i="2"/>
  <c r="P342" i="2"/>
  <c r="BK342" i="2"/>
  <c r="J342" i="2"/>
  <c r="BE342" i="2" s="1"/>
  <c r="BI341" i="2"/>
  <c r="BH341" i="2"/>
  <c r="BG341" i="2"/>
  <c r="BF341" i="2"/>
  <c r="BE341" i="2"/>
  <c r="T341" i="2"/>
  <c r="R341" i="2"/>
  <c r="P341" i="2"/>
  <c r="BK341" i="2"/>
  <c r="J341" i="2"/>
  <c r="BI340" i="2"/>
  <c r="BH340" i="2"/>
  <c r="BG340" i="2"/>
  <c r="BF340" i="2"/>
  <c r="T340" i="2"/>
  <c r="R340" i="2"/>
  <c r="P340" i="2"/>
  <c r="BK340" i="2"/>
  <c r="J340" i="2"/>
  <c r="BE340" i="2" s="1"/>
  <c r="BI339" i="2"/>
  <c r="BH339" i="2"/>
  <c r="BG339" i="2"/>
  <c r="BF339" i="2"/>
  <c r="BE339" i="2"/>
  <c r="T339" i="2"/>
  <c r="R339" i="2"/>
  <c r="P339" i="2"/>
  <c r="P338" i="2" s="1"/>
  <c r="BK339" i="2"/>
  <c r="BK338" i="2" s="1"/>
  <c r="J338" i="2" s="1"/>
  <c r="J75" i="2" s="1"/>
  <c r="J339" i="2"/>
  <c r="BI337" i="2"/>
  <c r="BH337" i="2"/>
  <c r="BG337" i="2"/>
  <c r="BF337" i="2"/>
  <c r="BE337" i="2"/>
  <c r="T337" i="2"/>
  <c r="R337" i="2"/>
  <c r="P337" i="2"/>
  <c r="BK337" i="2"/>
  <c r="J337" i="2"/>
  <c r="BI336" i="2"/>
  <c r="BH336" i="2"/>
  <c r="BG336" i="2"/>
  <c r="BF336" i="2"/>
  <c r="BE336" i="2"/>
  <c r="T336" i="2"/>
  <c r="R336" i="2"/>
  <c r="P336" i="2"/>
  <c r="BK336" i="2"/>
  <c r="J336" i="2"/>
  <c r="BI335" i="2"/>
  <c r="BH335" i="2"/>
  <c r="BG335" i="2"/>
  <c r="BF335" i="2"/>
  <c r="BE335" i="2"/>
  <c r="T335" i="2"/>
  <c r="R335" i="2"/>
  <c r="P335" i="2"/>
  <c r="BK335" i="2"/>
  <c r="J335" i="2"/>
  <c r="BI334" i="2"/>
  <c r="BH334" i="2"/>
  <c r="BG334" i="2"/>
  <c r="BF334" i="2"/>
  <c r="BE334" i="2"/>
  <c r="T334" i="2"/>
  <c r="R334" i="2"/>
  <c r="R333" i="2" s="1"/>
  <c r="P334" i="2"/>
  <c r="P333" i="2" s="1"/>
  <c r="BK334" i="2"/>
  <c r="J334" i="2"/>
  <c r="BI332" i="2"/>
  <c r="BH332" i="2"/>
  <c r="BG332" i="2"/>
  <c r="BF332" i="2"/>
  <c r="BE332" i="2"/>
  <c r="T332" i="2"/>
  <c r="R332" i="2"/>
  <c r="P332" i="2"/>
  <c r="BK332" i="2"/>
  <c r="J332" i="2"/>
  <c r="BI331" i="2"/>
  <c r="BH331" i="2"/>
  <c r="BG331" i="2"/>
  <c r="BF331" i="2"/>
  <c r="T331" i="2"/>
  <c r="R331" i="2"/>
  <c r="P331" i="2"/>
  <c r="BK331" i="2"/>
  <c r="J331" i="2"/>
  <c r="BE331" i="2" s="1"/>
  <c r="BI330" i="2"/>
  <c r="BH330" i="2"/>
  <c r="BG330" i="2"/>
  <c r="BF330" i="2"/>
  <c r="BE330" i="2"/>
  <c r="T330" i="2"/>
  <c r="R330" i="2"/>
  <c r="P330" i="2"/>
  <c r="P329" i="2" s="1"/>
  <c r="BK330" i="2"/>
  <c r="BK329" i="2" s="1"/>
  <c r="J330" i="2"/>
  <c r="J71" i="2"/>
  <c r="BI326" i="2"/>
  <c r="BH326" i="2"/>
  <c r="BG326" i="2"/>
  <c r="BF326" i="2"/>
  <c r="BE326" i="2"/>
  <c r="T326" i="2"/>
  <c r="T325" i="2" s="1"/>
  <c r="R326" i="2"/>
  <c r="R325" i="2" s="1"/>
  <c r="P326" i="2"/>
  <c r="P325" i="2" s="1"/>
  <c r="BK326" i="2"/>
  <c r="BK325" i="2" s="1"/>
  <c r="J325" i="2" s="1"/>
  <c r="J326" i="2"/>
  <c r="J70" i="2"/>
  <c r="BI324" i="2"/>
  <c r="BH324" i="2"/>
  <c r="BG324" i="2"/>
  <c r="BF324" i="2"/>
  <c r="BE324" i="2"/>
  <c r="T324" i="2"/>
  <c r="R324" i="2"/>
  <c r="P324" i="2"/>
  <c r="BK324" i="2"/>
  <c r="J324" i="2"/>
  <c r="BI323" i="2"/>
  <c r="BH323" i="2"/>
  <c r="BG323" i="2"/>
  <c r="BF323" i="2"/>
  <c r="T323" i="2"/>
  <c r="R323" i="2"/>
  <c r="P323" i="2"/>
  <c r="BK323" i="2"/>
  <c r="J323" i="2"/>
  <c r="BE323" i="2" s="1"/>
  <c r="BI322" i="2"/>
  <c r="BH322" i="2"/>
  <c r="BG322" i="2"/>
  <c r="BF322" i="2"/>
  <c r="BE322" i="2"/>
  <c r="T322" i="2"/>
  <c r="R322" i="2"/>
  <c r="P322" i="2"/>
  <c r="P321" i="2" s="1"/>
  <c r="BK322" i="2"/>
  <c r="BK321" i="2" s="1"/>
  <c r="J321" i="2" s="1"/>
  <c r="J69" i="2" s="1"/>
  <c r="J322" i="2"/>
  <c r="BI320" i="2"/>
  <c r="BH320" i="2"/>
  <c r="BG320" i="2"/>
  <c r="BF320" i="2"/>
  <c r="BE320" i="2"/>
  <c r="T320" i="2"/>
  <c r="R320" i="2"/>
  <c r="P320" i="2"/>
  <c r="BK320" i="2"/>
  <c r="J320" i="2"/>
  <c r="BI319" i="2"/>
  <c r="BH319" i="2"/>
  <c r="BG319" i="2"/>
  <c r="BF319" i="2"/>
  <c r="BE319" i="2"/>
  <c r="T319" i="2"/>
  <c r="R319" i="2"/>
  <c r="P319" i="2"/>
  <c r="BK319" i="2"/>
  <c r="J319" i="2"/>
  <c r="BI318" i="2"/>
  <c r="BH318" i="2"/>
  <c r="BG318" i="2"/>
  <c r="BF318" i="2"/>
  <c r="BE318" i="2"/>
  <c r="T318" i="2"/>
  <c r="R318" i="2"/>
  <c r="P318" i="2"/>
  <c r="BK318" i="2"/>
  <c r="J318" i="2"/>
  <c r="BI317" i="2"/>
  <c r="BH317" i="2"/>
  <c r="BG317" i="2"/>
  <c r="BF317" i="2"/>
  <c r="BE317" i="2"/>
  <c r="T317" i="2"/>
  <c r="R317" i="2"/>
  <c r="P317" i="2"/>
  <c r="BK317" i="2"/>
  <c r="J317" i="2"/>
  <c r="BI316" i="2"/>
  <c r="BH316" i="2"/>
  <c r="BG316" i="2"/>
  <c r="BF316" i="2"/>
  <c r="BE316" i="2"/>
  <c r="T316" i="2"/>
  <c r="R316" i="2"/>
  <c r="P316" i="2"/>
  <c r="BK316" i="2"/>
  <c r="J316" i="2"/>
  <c r="BI315" i="2"/>
  <c r="BH315" i="2"/>
  <c r="BG315" i="2"/>
  <c r="BF315" i="2"/>
  <c r="BE315" i="2"/>
  <c r="T315" i="2"/>
  <c r="R315" i="2"/>
  <c r="P315" i="2"/>
  <c r="BK315" i="2"/>
  <c r="J315" i="2"/>
  <c r="BI314" i="2"/>
  <c r="BH314" i="2"/>
  <c r="BG314" i="2"/>
  <c r="BF314" i="2"/>
  <c r="BE314" i="2"/>
  <c r="T314" i="2"/>
  <c r="R314" i="2"/>
  <c r="P314" i="2"/>
  <c r="BK314" i="2"/>
  <c r="J314" i="2"/>
  <c r="BI313" i="2"/>
  <c r="BH313" i="2"/>
  <c r="BG313" i="2"/>
  <c r="BF313" i="2"/>
  <c r="BE313" i="2"/>
  <c r="T313" i="2"/>
  <c r="R313" i="2"/>
  <c r="P313" i="2"/>
  <c r="BK313" i="2"/>
  <c r="J313" i="2"/>
  <c r="BI312" i="2"/>
  <c r="BH312" i="2"/>
  <c r="BG312" i="2"/>
  <c r="BF312" i="2"/>
  <c r="BE312" i="2"/>
  <c r="T312" i="2"/>
  <c r="R312" i="2"/>
  <c r="P312" i="2"/>
  <c r="BK312" i="2"/>
  <c r="J312" i="2"/>
  <c r="BI311" i="2"/>
  <c r="BH311" i="2"/>
  <c r="BG311" i="2"/>
  <c r="BF311" i="2"/>
  <c r="BE311" i="2"/>
  <c r="T311" i="2"/>
  <c r="R311" i="2"/>
  <c r="P311" i="2"/>
  <c r="BK311" i="2"/>
  <c r="J311" i="2"/>
  <c r="BI310" i="2"/>
  <c r="BH310" i="2"/>
  <c r="BG310" i="2"/>
  <c r="BF310" i="2"/>
  <c r="BE310" i="2"/>
  <c r="T310" i="2"/>
  <c r="R310" i="2"/>
  <c r="P310" i="2"/>
  <c r="BK310" i="2"/>
  <c r="J310" i="2"/>
  <c r="BI309" i="2"/>
  <c r="BH309" i="2"/>
  <c r="BG309" i="2"/>
  <c r="BF309" i="2"/>
  <c r="BE309" i="2"/>
  <c r="T309" i="2"/>
  <c r="R309" i="2"/>
  <c r="P309" i="2"/>
  <c r="BK309" i="2"/>
  <c r="J309" i="2"/>
  <c r="BI308" i="2"/>
  <c r="BH308" i="2"/>
  <c r="BG308" i="2"/>
  <c r="BF308" i="2"/>
  <c r="BE308" i="2"/>
  <c r="T308" i="2"/>
  <c r="R308" i="2"/>
  <c r="P308" i="2"/>
  <c r="BK308" i="2"/>
  <c r="J308" i="2"/>
  <c r="BI307" i="2"/>
  <c r="BH307" i="2"/>
  <c r="BG307" i="2"/>
  <c r="BF307" i="2"/>
  <c r="BE307" i="2"/>
  <c r="T307" i="2"/>
  <c r="R307" i="2"/>
  <c r="P307" i="2"/>
  <c r="BK307" i="2"/>
  <c r="J307" i="2"/>
  <c r="BI306" i="2"/>
  <c r="BH306" i="2"/>
  <c r="BG306" i="2"/>
  <c r="BF306" i="2"/>
  <c r="BE306" i="2"/>
  <c r="T306" i="2"/>
  <c r="R306" i="2"/>
  <c r="P306" i="2"/>
  <c r="BK306" i="2"/>
  <c r="J306" i="2"/>
  <c r="BI305" i="2"/>
  <c r="BH305" i="2"/>
  <c r="BG305" i="2"/>
  <c r="BF305" i="2"/>
  <c r="BE305" i="2"/>
  <c r="T305" i="2"/>
  <c r="R305" i="2"/>
  <c r="P305" i="2"/>
  <c r="BK305" i="2"/>
  <c r="J305" i="2"/>
  <c r="BI304" i="2"/>
  <c r="BH304" i="2"/>
  <c r="BG304" i="2"/>
  <c r="BF304" i="2"/>
  <c r="BE304" i="2"/>
  <c r="T304" i="2"/>
  <c r="R304" i="2"/>
  <c r="P304" i="2"/>
  <c r="BK304" i="2"/>
  <c r="J304" i="2"/>
  <c r="BI303" i="2"/>
  <c r="BH303" i="2"/>
  <c r="BG303" i="2"/>
  <c r="BF303" i="2"/>
  <c r="BE303" i="2"/>
  <c r="T303" i="2"/>
  <c r="R303" i="2"/>
  <c r="P303" i="2"/>
  <c r="BK303" i="2"/>
  <c r="J303" i="2"/>
  <c r="BI302" i="2"/>
  <c r="BH302" i="2"/>
  <c r="BG302" i="2"/>
  <c r="BF302" i="2"/>
  <c r="BE302" i="2"/>
  <c r="T302" i="2"/>
  <c r="R302" i="2"/>
  <c r="P302" i="2"/>
  <c r="BK302" i="2"/>
  <c r="J302" i="2"/>
  <c r="BI301" i="2"/>
  <c r="BH301" i="2"/>
  <c r="BG301" i="2"/>
  <c r="BF301" i="2"/>
  <c r="BE301" i="2"/>
  <c r="T301" i="2"/>
  <c r="R301" i="2"/>
  <c r="P301" i="2"/>
  <c r="BK301" i="2"/>
  <c r="J301" i="2"/>
  <c r="BI300" i="2"/>
  <c r="BH300" i="2"/>
  <c r="BG300" i="2"/>
  <c r="BF300" i="2"/>
  <c r="BE300" i="2"/>
  <c r="T300" i="2"/>
  <c r="T299" i="2" s="1"/>
  <c r="R300" i="2"/>
  <c r="P300" i="2"/>
  <c r="BK300" i="2"/>
  <c r="BK299" i="2" s="1"/>
  <c r="J299" i="2" s="1"/>
  <c r="J68" i="2" s="1"/>
  <c r="J300" i="2"/>
  <c r="BI298" i="2"/>
  <c r="BH298" i="2"/>
  <c r="BG298" i="2"/>
  <c r="BF298" i="2"/>
  <c r="T298" i="2"/>
  <c r="R298" i="2"/>
  <c r="P298" i="2"/>
  <c r="BK298" i="2"/>
  <c r="J298" i="2"/>
  <c r="BE298" i="2" s="1"/>
  <c r="BI297" i="2"/>
  <c r="BH297" i="2"/>
  <c r="BG297" i="2"/>
  <c r="BF297" i="2"/>
  <c r="BE297" i="2"/>
  <c r="T297" i="2"/>
  <c r="R297" i="2"/>
  <c r="P297" i="2"/>
  <c r="BK297" i="2"/>
  <c r="J297" i="2"/>
  <c r="BI296" i="2"/>
  <c r="BH296" i="2"/>
  <c r="BG296" i="2"/>
  <c r="BF296" i="2"/>
  <c r="T296" i="2"/>
  <c r="R296" i="2"/>
  <c r="P296" i="2"/>
  <c r="BK296" i="2"/>
  <c r="J296" i="2"/>
  <c r="BE296" i="2" s="1"/>
  <c r="BI295" i="2"/>
  <c r="BH295" i="2"/>
  <c r="BG295" i="2"/>
  <c r="BF295" i="2"/>
  <c r="BE295" i="2"/>
  <c r="T295" i="2"/>
  <c r="R295" i="2"/>
  <c r="P295" i="2"/>
  <c r="BK295" i="2"/>
  <c r="J295" i="2"/>
  <c r="BI294" i="2"/>
  <c r="BH294" i="2"/>
  <c r="BG294" i="2"/>
  <c r="BF294" i="2"/>
  <c r="T294" i="2"/>
  <c r="R294" i="2"/>
  <c r="P294" i="2"/>
  <c r="BK294" i="2"/>
  <c r="J294" i="2"/>
  <c r="BE294" i="2" s="1"/>
  <c r="BI293" i="2"/>
  <c r="BH293" i="2"/>
  <c r="BG293" i="2"/>
  <c r="BF293" i="2"/>
  <c r="BE293" i="2"/>
  <c r="T293" i="2"/>
  <c r="R293" i="2"/>
  <c r="P293" i="2"/>
  <c r="BK293" i="2"/>
  <c r="J293" i="2"/>
  <c r="BI292" i="2"/>
  <c r="BH292" i="2"/>
  <c r="BG292" i="2"/>
  <c r="BF292" i="2"/>
  <c r="T292" i="2"/>
  <c r="R292" i="2"/>
  <c r="P292" i="2"/>
  <c r="BK292" i="2"/>
  <c r="J292" i="2"/>
  <c r="BE292" i="2" s="1"/>
  <c r="BI291" i="2"/>
  <c r="BH291" i="2"/>
  <c r="BG291" i="2"/>
  <c r="BF291" i="2"/>
  <c r="BE291" i="2"/>
  <c r="T291" i="2"/>
  <c r="R291" i="2"/>
  <c r="P291" i="2"/>
  <c r="BK291" i="2"/>
  <c r="J291" i="2"/>
  <c r="BI290" i="2"/>
  <c r="BH290" i="2"/>
  <c r="BG290" i="2"/>
  <c r="BF290" i="2"/>
  <c r="T290" i="2"/>
  <c r="R290" i="2"/>
  <c r="P290" i="2"/>
  <c r="BK290" i="2"/>
  <c r="J290" i="2"/>
  <c r="BE290" i="2" s="1"/>
  <c r="BI289" i="2"/>
  <c r="BH289" i="2"/>
  <c r="BG289" i="2"/>
  <c r="BF289" i="2"/>
  <c r="BE289" i="2"/>
  <c r="T289" i="2"/>
  <c r="R289" i="2"/>
  <c r="P289" i="2"/>
  <c r="BK289" i="2"/>
  <c r="J289" i="2"/>
  <c r="BI288" i="2"/>
  <c r="BH288" i="2"/>
  <c r="BG288" i="2"/>
  <c r="BF288" i="2"/>
  <c r="T288" i="2"/>
  <c r="R288" i="2"/>
  <c r="P288" i="2"/>
  <c r="BK288" i="2"/>
  <c r="J288" i="2"/>
  <c r="BE288" i="2" s="1"/>
  <c r="BI287" i="2"/>
  <c r="BH287" i="2"/>
  <c r="BG287" i="2"/>
  <c r="BF287" i="2"/>
  <c r="BE287" i="2"/>
  <c r="T287" i="2"/>
  <c r="R287" i="2"/>
  <c r="P287" i="2"/>
  <c r="BK287" i="2"/>
  <c r="J287" i="2"/>
  <c r="BI286" i="2"/>
  <c r="BH286" i="2"/>
  <c r="BG286" i="2"/>
  <c r="BF286" i="2"/>
  <c r="T286" i="2"/>
  <c r="R286" i="2"/>
  <c r="P286" i="2"/>
  <c r="BK286" i="2"/>
  <c r="J286" i="2"/>
  <c r="BE286" i="2" s="1"/>
  <c r="BI285" i="2"/>
  <c r="BH285" i="2"/>
  <c r="BG285" i="2"/>
  <c r="BF285" i="2"/>
  <c r="BE285" i="2"/>
  <c r="T285" i="2"/>
  <c r="R285" i="2"/>
  <c r="P285" i="2"/>
  <c r="BK285" i="2"/>
  <c r="J285" i="2"/>
  <c r="BI284" i="2"/>
  <c r="BH284" i="2"/>
  <c r="BG284" i="2"/>
  <c r="BF284" i="2"/>
  <c r="T284" i="2"/>
  <c r="R284" i="2"/>
  <c r="P284" i="2"/>
  <c r="BK284" i="2"/>
  <c r="J284" i="2"/>
  <c r="BE284" i="2" s="1"/>
  <c r="BI283" i="2"/>
  <c r="BH283" i="2"/>
  <c r="BG283" i="2"/>
  <c r="BF283" i="2"/>
  <c r="BE283" i="2"/>
  <c r="T283" i="2"/>
  <c r="R283" i="2"/>
  <c r="P283" i="2"/>
  <c r="BK283" i="2"/>
  <c r="J283" i="2"/>
  <c r="BI282" i="2"/>
  <c r="BH282" i="2"/>
  <c r="BG282" i="2"/>
  <c r="BF282" i="2"/>
  <c r="T282" i="2"/>
  <c r="R282" i="2"/>
  <c r="P282" i="2"/>
  <c r="BK282" i="2"/>
  <c r="J282" i="2"/>
  <c r="BE282" i="2" s="1"/>
  <c r="BI281" i="2"/>
  <c r="BH281" i="2"/>
  <c r="BG281" i="2"/>
  <c r="BF281" i="2"/>
  <c r="BE281" i="2"/>
  <c r="T281" i="2"/>
  <c r="R281" i="2"/>
  <c r="P281" i="2"/>
  <c r="BK281" i="2"/>
  <c r="J281" i="2"/>
  <c r="BI280" i="2"/>
  <c r="BH280" i="2"/>
  <c r="BG280" i="2"/>
  <c r="BF280" i="2"/>
  <c r="T280" i="2"/>
  <c r="R280" i="2"/>
  <c r="P280" i="2"/>
  <c r="BK280" i="2"/>
  <c r="J280" i="2"/>
  <c r="BE280" i="2" s="1"/>
  <c r="BI279" i="2"/>
  <c r="BH279" i="2"/>
  <c r="BG279" i="2"/>
  <c r="BF279" i="2"/>
  <c r="BE279" i="2"/>
  <c r="T279" i="2"/>
  <c r="R279" i="2"/>
  <c r="P279" i="2"/>
  <c r="BK279" i="2"/>
  <c r="J279" i="2"/>
  <c r="BI278" i="2"/>
  <c r="BH278" i="2"/>
  <c r="BG278" i="2"/>
  <c r="BF278" i="2"/>
  <c r="T278" i="2"/>
  <c r="R278" i="2"/>
  <c r="P278" i="2"/>
  <c r="BK278" i="2"/>
  <c r="J278" i="2"/>
  <c r="BE278" i="2" s="1"/>
  <c r="BI277" i="2"/>
  <c r="BH277" i="2"/>
  <c r="BG277" i="2"/>
  <c r="BF277" i="2"/>
  <c r="BE277" i="2"/>
  <c r="T277" i="2"/>
  <c r="R277" i="2"/>
  <c r="P277" i="2"/>
  <c r="P276" i="2" s="1"/>
  <c r="BK277" i="2"/>
  <c r="BK276" i="2" s="1"/>
  <c r="J276" i="2" s="1"/>
  <c r="J67" i="2" s="1"/>
  <c r="J277" i="2"/>
  <c r="BI275" i="2"/>
  <c r="BH275" i="2"/>
  <c r="BG275" i="2"/>
  <c r="BF275" i="2"/>
  <c r="T275" i="2"/>
  <c r="R275" i="2"/>
  <c r="P275" i="2"/>
  <c r="BK275" i="2"/>
  <c r="J275" i="2"/>
  <c r="BE275" i="2" s="1"/>
  <c r="BI274" i="2"/>
  <c r="BH274" i="2"/>
  <c r="BG274" i="2"/>
  <c r="BF274" i="2"/>
  <c r="T274" i="2"/>
  <c r="R274" i="2"/>
  <c r="P274" i="2"/>
  <c r="BK274" i="2"/>
  <c r="J274" i="2"/>
  <c r="BE274" i="2" s="1"/>
  <c r="BI273" i="2"/>
  <c r="BH273" i="2"/>
  <c r="BG273" i="2"/>
  <c r="BF273" i="2"/>
  <c r="T273" i="2"/>
  <c r="R273" i="2"/>
  <c r="P273" i="2"/>
  <c r="BK273" i="2"/>
  <c r="J273" i="2"/>
  <c r="BE273" i="2" s="1"/>
  <c r="BI272" i="2"/>
  <c r="BH272" i="2"/>
  <c r="BG272" i="2"/>
  <c r="BF272" i="2"/>
  <c r="T272" i="2"/>
  <c r="R272" i="2"/>
  <c r="P272" i="2"/>
  <c r="BK272" i="2"/>
  <c r="J272" i="2"/>
  <c r="BE272" i="2" s="1"/>
  <c r="BI271" i="2"/>
  <c r="BH271" i="2"/>
  <c r="BG271" i="2"/>
  <c r="BF271" i="2"/>
  <c r="BE271" i="2"/>
  <c r="T271" i="2"/>
  <c r="R271" i="2"/>
  <c r="P271" i="2"/>
  <c r="BK271" i="2"/>
  <c r="J271" i="2"/>
  <c r="BI270" i="2"/>
  <c r="BH270" i="2"/>
  <c r="BG270" i="2"/>
  <c r="BF270" i="2"/>
  <c r="BE270" i="2"/>
  <c r="T270" i="2"/>
  <c r="R270" i="2"/>
  <c r="P270" i="2"/>
  <c r="BK270" i="2"/>
  <c r="J270" i="2"/>
  <c r="BI269" i="2"/>
  <c r="BH269" i="2"/>
  <c r="BG269" i="2"/>
  <c r="BF269" i="2"/>
  <c r="BE269" i="2"/>
  <c r="T269" i="2"/>
  <c r="R269" i="2"/>
  <c r="P269" i="2"/>
  <c r="BK269" i="2"/>
  <c r="J269" i="2"/>
  <c r="BI268" i="2"/>
  <c r="BH268" i="2"/>
  <c r="BG268" i="2"/>
  <c r="BF268" i="2"/>
  <c r="BE268" i="2"/>
  <c r="T268" i="2"/>
  <c r="R268" i="2"/>
  <c r="P268" i="2"/>
  <c r="BK268" i="2"/>
  <c r="J268" i="2"/>
  <c r="BI267" i="2"/>
  <c r="BH267" i="2"/>
  <c r="BG267" i="2"/>
  <c r="BF267" i="2"/>
  <c r="BE267" i="2"/>
  <c r="T267" i="2"/>
  <c r="R267" i="2"/>
  <c r="P267" i="2"/>
  <c r="BK267" i="2"/>
  <c r="J267" i="2"/>
  <c r="BI266" i="2"/>
  <c r="BH266" i="2"/>
  <c r="BG266" i="2"/>
  <c r="BF266" i="2"/>
  <c r="BE266" i="2"/>
  <c r="T266" i="2"/>
  <c r="R266" i="2"/>
  <c r="P266" i="2"/>
  <c r="BK266" i="2"/>
  <c r="J266" i="2"/>
  <c r="BI265" i="2"/>
  <c r="BH265" i="2"/>
  <c r="BG265" i="2"/>
  <c r="BF265" i="2"/>
  <c r="BE265" i="2"/>
  <c r="T265" i="2"/>
  <c r="T264" i="2" s="1"/>
  <c r="R265" i="2"/>
  <c r="P265" i="2"/>
  <c r="BK265" i="2"/>
  <c r="BK264" i="2" s="1"/>
  <c r="J265" i="2"/>
  <c r="BI262" i="2"/>
  <c r="BH262" i="2"/>
  <c r="BG262" i="2"/>
  <c r="BF262" i="2"/>
  <c r="BE262" i="2"/>
  <c r="T262" i="2"/>
  <c r="R262" i="2"/>
  <c r="P262" i="2"/>
  <c r="BK262" i="2"/>
  <c r="J262" i="2"/>
  <c r="BI260" i="2"/>
  <c r="BH260" i="2"/>
  <c r="BG260" i="2"/>
  <c r="BF260" i="2"/>
  <c r="BE260" i="2"/>
  <c r="T260" i="2"/>
  <c r="R260" i="2"/>
  <c r="P260" i="2"/>
  <c r="BK260" i="2"/>
  <c r="J260" i="2"/>
  <c r="BI258" i="2"/>
  <c r="BH258" i="2"/>
  <c r="BG258" i="2"/>
  <c r="BF258" i="2"/>
  <c r="BE258" i="2"/>
  <c r="T258" i="2"/>
  <c r="T257" i="2" s="1"/>
  <c r="R258" i="2"/>
  <c r="P258" i="2"/>
  <c r="BK258" i="2"/>
  <c r="BK257" i="2" s="1"/>
  <c r="J257" i="2" s="1"/>
  <c r="J64" i="2" s="1"/>
  <c r="J258" i="2"/>
  <c r="BI256" i="2"/>
  <c r="BH256" i="2"/>
  <c r="BG256" i="2"/>
  <c r="BF256" i="2"/>
  <c r="T256" i="2"/>
  <c r="R256" i="2"/>
  <c r="P256" i="2"/>
  <c r="BK256" i="2"/>
  <c r="J256" i="2"/>
  <c r="BE256" i="2" s="1"/>
  <c r="BI254" i="2"/>
  <c r="BH254" i="2"/>
  <c r="BG254" i="2"/>
  <c r="BF254" i="2"/>
  <c r="BE254" i="2"/>
  <c r="T254" i="2"/>
  <c r="R254" i="2"/>
  <c r="P254" i="2"/>
  <c r="BK254" i="2"/>
  <c r="J254" i="2"/>
  <c r="BI252" i="2"/>
  <c r="BH252" i="2"/>
  <c r="BG252" i="2"/>
  <c r="BF252" i="2"/>
  <c r="T252" i="2"/>
  <c r="R252" i="2"/>
  <c r="P252" i="2"/>
  <c r="BK252" i="2"/>
  <c r="J252" i="2"/>
  <c r="BE252" i="2" s="1"/>
  <c r="BI250" i="2"/>
  <c r="BH250" i="2"/>
  <c r="BG250" i="2"/>
  <c r="BF250" i="2"/>
  <c r="BE250" i="2"/>
  <c r="T250" i="2"/>
  <c r="R250" i="2"/>
  <c r="P250" i="2"/>
  <c r="BK250" i="2"/>
  <c r="J250" i="2"/>
  <c r="BI248" i="2"/>
  <c r="BH248" i="2"/>
  <c r="BG248" i="2"/>
  <c r="BF248" i="2"/>
  <c r="T248" i="2"/>
  <c r="R248" i="2"/>
  <c r="P248" i="2"/>
  <c r="BK248" i="2"/>
  <c r="J248" i="2"/>
  <c r="BE248" i="2" s="1"/>
  <c r="BI246" i="2"/>
  <c r="BH246" i="2"/>
  <c r="BG246" i="2"/>
  <c r="BF246" i="2"/>
  <c r="BE246" i="2"/>
  <c r="T246" i="2"/>
  <c r="R246" i="2"/>
  <c r="P246" i="2"/>
  <c r="BK246" i="2"/>
  <c r="J246" i="2"/>
  <c r="BI244" i="2"/>
  <c r="BH244" i="2"/>
  <c r="BG244" i="2"/>
  <c r="BF244" i="2"/>
  <c r="T244" i="2"/>
  <c r="T243" i="2" s="1"/>
  <c r="R244" i="2"/>
  <c r="R243" i="2" s="1"/>
  <c r="P244" i="2"/>
  <c r="BK244" i="2"/>
  <c r="J244" i="2"/>
  <c r="BE244" i="2" s="1"/>
  <c r="BI241" i="2"/>
  <c r="BH241" i="2"/>
  <c r="BG241" i="2"/>
  <c r="BF241" i="2"/>
  <c r="T241" i="2"/>
  <c r="T240" i="2" s="1"/>
  <c r="R241" i="2"/>
  <c r="R240" i="2" s="1"/>
  <c r="P241" i="2"/>
  <c r="P240" i="2" s="1"/>
  <c r="BK241" i="2"/>
  <c r="BK240" i="2" s="1"/>
  <c r="J240" i="2" s="1"/>
  <c r="J241" i="2"/>
  <c r="BE241" i="2" s="1"/>
  <c r="J61" i="2"/>
  <c r="BI239" i="2"/>
  <c r="BH239" i="2"/>
  <c r="BG239" i="2"/>
  <c r="BF239" i="2"/>
  <c r="T239" i="2"/>
  <c r="R239" i="2"/>
  <c r="P239" i="2"/>
  <c r="BK239" i="2"/>
  <c r="J239" i="2"/>
  <c r="BE239" i="2" s="1"/>
  <c r="BI237" i="2"/>
  <c r="BH237" i="2"/>
  <c r="BG237" i="2"/>
  <c r="BF237" i="2"/>
  <c r="BE237" i="2"/>
  <c r="T237" i="2"/>
  <c r="R237" i="2"/>
  <c r="P237" i="2"/>
  <c r="BK237" i="2"/>
  <c r="J237" i="2"/>
  <c r="BI236" i="2"/>
  <c r="BH236" i="2"/>
  <c r="BG236" i="2"/>
  <c r="BF236" i="2"/>
  <c r="T236" i="2"/>
  <c r="R236" i="2"/>
  <c r="P236" i="2"/>
  <c r="BK236" i="2"/>
  <c r="J236" i="2"/>
  <c r="BE236" i="2" s="1"/>
  <c r="BI235" i="2"/>
  <c r="BH235" i="2"/>
  <c r="BG235" i="2"/>
  <c r="BF235" i="2"/>
  <c r="BE235" i="2"/>
  <c r="T235" i="2"/>
  <c r="R235" i="2"/>
  <c r="P235" i="2"/>
  <c r="BK235" i="2"/>
  <c r="J235" i="2"/>
  <c r="BI234" i="2"/>
  <c r="BH234" i="2"/>
  <c r="BG234" i="2"/>
  <c r="BF234" i="2"/>
  <c r="BE234" i="2"/>
  <c r="T234" i="2"/>
  <c r="R234" i="2"/>
  <c r="R233" i="2" s="1"/>
  <c r="P234" i="2"/>
  <c r="P233" i="2" s="1"/>
  <c r="BK234" i="2"/>
  <c r="J234" i="2"/>
  <c r="BI231" i="2"/>
  <c r="BH231" i="2"/>
  <c r="BG231" i="2"/>
  <c r="BF231" i="2"/>
  <c r="BE231" i="2"/>
  <c r="T231" i="2"/>
  <c r="T230" i="2" s="1"/>
  <c r="R231" i="2"/>
  <c r="R230" i="2" s="1"/>
  <c r="P231" i="2"/>
  <c r="P230" i="2" s="1"/>
  <c r="BK231" i="2"/>
  <c r="BK230" i="2" s="1"/>
  <c r="J230" i="2" s="1"/>
  <c r="J59" i="2" s="1"/>
  <c r="J231" i="2"/>
  <c r="BI226" i="2"/>
  <c r="BH226" i="2"/>
  <c r="BG226" i="2"/>
  <c r="BF226" i="2"/>
  <c r="BE226" i="2"/>
  <c r="T226" i="2"/>
  <c r="R226" i="2"/>
  <c r="P226" i="2"/>
  <c r="BK226" i="2"/>
  <c r="J226" i="2"/>
  <c r="BI224" i="2"/>
  <c r="BH224" i="2"/>
  <c r="BG224" i="2"/>
  <c r="BF224" i="2"/>
  <c r="BE224" i="2"/>
  <c r="T224" i="2"/>
  <c r="R224" i="2"/>
  <c r="P224" i="2"/>
  <c r="BK224" i="2"/>
  <c r="J224" i="2"/>
  <c r="BI218" i="2"/>
  <c r="BH218" i="2"/>
  <c r="BG218" i="2"/>
  <c r="BF218" i="2"/>
  <c r="BE218" i="2"/>
  <c r="T218" i="2"/>
  <c r="R218" i="2"/>
  <c r="P218" i="2"/>
  <c r="BK218" i="2"/>
  <c r="J218" i="2"/>
  <c r="BI216" i="2"/>
  <c r="BH216" i="2"/>
  <c r="BG216" i="2"/>
  <c r="BF216" i="2"/>
  <c r="BE216" i="2"/>
  <c r="T216" i="2"/>
  <c r="R216" i="2"/>
  <c r="P216" i="2"/>
  <c r="BK216" i="2"/>
  <c r="J216" i="2"/>
  <c r="BI212" i="2"/>
  <c r="BH212" i="2"/>
  <c r="BG212" i="2"/>
  <c r="BF212" i="2"/>
  <c r="BE212" i="2"/>
  <c r="T212" i="2"/>
  <c r="R212" i="2"/>
  <c r="P212" i="2"/>
  <c r="BK212" i="2"/>
  <c r="J212" i="2"/>
  <c r="BI208" i="2"/>
  <c r="BH208" i="2"/>
  <c r="BG208" i="2"/>
  <c r="BF208" i="2"/>
  <c r="BE208" i="2"/>
  <c r="T208" i="2"/>
  <c r="R208" i="2"/>
  <c r="P208" i="2"/>
  <c r="BK208" i="2"/>
  <c r="J208" i="2"/>
  <c r="BI207" i="2"/>
  <c r="BH207" i="2"/>
  <c r="BG207" i="2"/>
  <c r="BF207" i="2"/>
  <c r="BE207" i="2"/>
  <c r="T207" i="2"/>
  <c r="R207" i="2"/>
  <c r="P207" i="2"/>
  <c r="BK207" i="2"/>
  <c r="J207" i="2"/>
  <c r="BI205" i="2"/>
  <c r="BH205" i="2"/>
  <c r="BG205" i="2"/>
  <c r="BF205" i="2"/>
  <c r="BE205" i="2"/>
  <c r="T205" i="2"/>
  <c r="R205" i="2"/>
  <c r="P205" i="2"/>
  <c r="BK205" i="2"/>
  <c r="J205" i="2"/>
  <c r="BI203" i="2"/>
  <c r="BH203" i="2"/>
  <c r="BG203" i="2"/>
  <c r="BF203" i="2"/>
  <c r="BE203" i="2"/>
  <c r="T203" i="2"/>
  <c r="R203" i="2"/>
  <c r="P203" i="2"/>
  <c r="BK203" i="2"/>
  <c r="J203" i="2"/>
  <c r="BI199" i="2"/>
  <c r="BH199" i="2"/>
  <c r="BG199" i="2"/>
  <c r="BF199" i="2"/>
  <c r="BE199" i="2"/>
  <c r="T199" i="2"/>
  <c r="R199" i="2"/>
  <c r="P199" i="2"/>
  <c r="BK199" i="2"/>
  <c r="J199" i="2"/>
  <c r="BI197" i="2"/>
  <c r="BH197" i="2"/>
  <c r="BG197" i="2"/>
  <c r="BF197" i="2"/>
  <c r="BE197" i="2"/>
  <c r="T197" i="2"/>
  <c r="R197" i="2"/>
  <c r="P197" i="2"/>
  <c r="BK197" i="2"/>
  <c r="J197" i="2"/>
  <c r="BI195" i="2"/>
  <c r="BH195" i="2"/>
  <c r="BG195" i="2"/>
  <c r="BF195" i="2"/>
  <c r="BE195" i="2"/>
  <c r="T195" i="2"/>
  <c r="R195" i="2"/>
  <c r="P195" i="2"/>
  <c r="BK195" i="2"/>
  <c r="J195" i="2"/>
  <c r="BI193" i="2"/>
  <c r="BH193" i="2"/>
  <c r="BG193" i="2"/>
  <c r="BF193" i="2"/>
  <c r="BE193" i="2"/>
  <c r="T193" i="2"/>
  <c r="R193" i="2"/>
  <c r="P193" i="2"/>
  <c r="BK193" i="2"/>
  <c r="J193" i="2"/>
  <c r="BI192" i="2"/>
  <c r="BH192" i="2"/>
  <c r="BG192" i="2"/>
  <c r="BF192" i="2"/>
  <c r="BE192" i="2"/>
  <c r="T192" i="2"/>
  <c r="R192" i="2"/>
  <c r="R191" i="2" s="1"/>
  <c r="P192" i="2"/>
  <c r="P191" i="2" s="1"/>
  <c r="BK192" i="2"/>
  <c r="J192" i="2"/>
  <c r="BI190" i="2"/>
  <c r="BH190" i="2"/>
  <c r="BG190" i="2"/>
  <c r="BF190" i="2"/>
  <c r="BE190" i="2"/>
  <c r="T190" i="2"/>
  <c r="R190" i="2"/>
  <c r="P190" i="2"/>
  <c r="BK190" i="2"/>
  <c r="J190" i="2"/>
  <c r="BI188" i="2"/>
  <c r="BH188" i="2"/>
  <c r="BG188" i="2"/>
  <c r="BF188" i="2"/>
  <c r="T188" i="2"/>
  <c r="R188" i="2"/>
  <c r="P188" i="2"/>
  <c r="BK188" i="2"/>
  <c r="J188" i="2"/>
  <c r="BE188" i="2" s="1"/>
  <c r="BI186" i="2"/>
  <c r="BH186" i="2"/>
  <c r="BG186" i="2"/>
  <c r="BF186" i="2"/>
  <c r="BE186" i="2"/>
  <c r="T186" i="2"/>
  <c r="R186" i="2"/>
  <c r="P186" i="2"/>
  <c r="BK186" i="2"/>
  <c r="J186" i="2"/>
  <c r="BI185" i="2"/>
  <c r="BH185" i="2"/>
  <c r="BG185" i="2"/>
  <c r="BF185" i="2"/>
  <c r="T185" i="2"/>
  <c r="R185" i="2"/>
  <c r="P185" i="2"/>
  <c r="BK185" i="2"/>
  <c r="J185" i="2"/>
  <c r="BE185" i="2" s="1"/>
  <c r="BI184" i="2"/>
  <c r="BH184" i="2"/>
  <c r="BG184" i="2"/>
  <c r="BF184" i="2"/>
  <c r="BE184" i="2"/>
  <c r="T184" i="2"/>
  <c r="R184" i="2"/>
  <c r="P184" i="2"/>
  <c r="BK184" i="2"/>
  <c r="J184" i="2"/>
  <c r="BI183" i="2"/>
  <c r="BH183" i="2"/>
  <c r="BG183" i="2"/>
  <c r="BF183" i="2"/>
  <c r="T183" i="2"/>
  <c r="R183" i="2"/>
  <c r="P183" i="2"/>
  <c r="BK183" i="2"/>
  <c r="J183" i="2"/>
  <c r="BE183" i="2" s="1"/>
  <c r="BI182" i="2"/>
  <c r="BH182" i="2"/>
  <c r="BG182" i="2"/>
  <c r="BF182" i="2"/>
  <c r="BE182" i="2"/>
  <c r="T182" i="2"/>
  <c r="R182" i="2"/>
  <c r="P182" i="2"/>
  <c r="BK182" i="2"/>
  <c r="J182" i="2"/>
  <c r="BI181" i="2"/>
  <c r="BH181" i="2"/>
  <c r="BG181" i="2"/>
  <c r="BF181" i="2"/>
  <c r="T181" i="2"/>
  <c r="R181" i="2"/>
  <c r="P181" i="2"/>
  <c r="BK181" i="2"/>
  <c r="J181" i="2"/>
  <c r="BE181" i="2" s="1"/>
  <c r="BI180" i="2"/>
  <c r="BH180" i="2"/>
  <c r="BG180" i="2"/>
  <c r="BF180" i="2"/>
  <c r="BE180" i="2"/>
  <c r="T180" i="2"/>
  <c r="R180" i="2"/>
  <c r="P180" i="2"/>
  <c r="BK180" i="2"/>
  <c r="J180" i="2"/>
  <c r="BI178" i="2"/>
  <c r="BH178" i="2"/>
  <c r="BG178" i="2"/>
  <c r="BF178" i="2"/>
  <c r="T178" i="2"/>
  <c r="R178" i="2"/>
  <c r="P178" i="2"/>
  <c r="BK178" i="2"/>
  <c r="J178" i="2"/>
  <c r="BE178" i="2" s="1"/>
  <c r="BI176" i="2"/>
  <c r="BH176" i="2"/>
  <c r="BG176" i="2"/>
  <c r="BF176" i="2"/>
  <c r="BE176" i="2"/>
  <c r="T176" i="2"/>
  <c r="R176" i="2"/>
  <c r="P176" i="2"/>
  <c r="BK176" i="2"/>
  <c r="J176" i="2"/>
  <c r="BI174" i="2"/>
  <c r="BH174" i="2"/>
  <c r="BG174" i="2"/>
  <c r="BF174" i="2"/>
  <c r="T174" i="2"/>
  <c r="R174" i="2"/>
  <c r="P174" i="2"/>
  <c r="BK174" i="2"/>
  <c r="J174" i="2"/>
  <c r="BE174" i="2" s="1"/>
  <c r="BI173" i="2"/>
  <c r="BH173" i="2"/>
  <c r="BG173" i="2"/>
  <c r="BF173" i="2"/>
  <c r="BE173" i="2"/>
  <c r="T173" i="2"/>
  <c r="R173" i="2"/>
  <c r="P173" i="2"/>
  <c r="BK173" i="2"/>
  <c r="J173" i="2"/>
  <c r="BI169" i="2"/>
  <c r="BH169" i="2"/>
  <c r="BG169" i="2"/>
  <c r="BF169" i="2"/>
  <c r="T169" i="2"/>
  <c r="R169" i="2"/>
  <c r="P169" i="2"/>
  <c r="BK169" i="2"/>
  <c r="J169" i="2"/>
  <c r="BE169" i="2" s="1"/>
  <c r="BI167" i="2"/>
  <c r="BH167" i="2"/>
  <c r="BG167" i="2"/>
  <c r="BF167" i="2"/>
  <c r="BE167" i="2"/>
  <c r="T167" i="2"/>
  <c r="R167" i="2"/>
  <c r="P167" i="2"/>
  <c r="BK167" i="2"/>
  <c r="J167" i="2"/>
  <c r="BI165" i="2"/>
  <c r="BH165" i="2"/>
  <c r="BG165" i="2"/>
  <c r="BF165" i="2"/>
  <c r="T165" i="2"/>
  <c r="R165" i="2"/>
  <c r="P165" i="2"/>
  <c r="BK165" i="2"/>
  <c r="J165" i="2"/>
  <c r="BE165" i="2" s="1"/>
  <c r="BI163" i="2"/>
  <c r="BH163" i="2"/>
  <c r="BG163" i="2"/>
  <c r="BF163" i="2"/>
  <c r="BE163" i="2"/>
  <c r="T163" i="2"/>
  <c r="R163" i="2"/>
  <c r="P163" i="2"/>
  <c r="BK163" i="2"/>
  <c r="J163" i="2"/>
  <c r="BI161" i="2"/>
  <c r="BH161" i="2"/>
  <c r="BG161" i="2"/>
  <c r="BF161" i="2"/>
  <c r="T161" i="2"/>
  <c r="R161" i="2"/>
  <c r="P161" i="2"/>
  <c r="BK161" i="2"/>
  <c r="J161" i="2"/>
  <c r="BE161" i="2" s="1"/>
  <c r="BI157" i="2"/>
  <c r="BH157" i="2"/>
  <c r="BG157" i="2"/>
  <c r="BF157" i="2"/>
  <c r="BE157" i="2"/>
  <c r="T157" i="2"/>
  <c r="R157" i="2"/>
  <c r="P157" i="2"/>
  <c r="BK157" i="2"/>
  <c r="J157" i="2"/>
  <c r="BI155" i="2"/>
  <c r="BH155" i="2"/>
  <c r="BG155" i="2"/>
  <c r="BF155" i="2"/>
  <c r="T155" i="2"/>
  <c r="R155" i="2"/>
  <c r="P155" i="2"/>
  <c r="BK155" i="2"/>
  <c r="J155" i="2"/>
  <c r="BE155" i="2" s="1"/>
  <c r="BI153" i="2"/>
  <c r="BH153" i="2"/>
  <c r="BG153" i="2"/>
  <c r="BF153" i="2"/>
  <c r="BE153" i="2"/>
  <c r="T153" i="2"/>
  <c r="R153" i="2"/>
  <c r="P153" i="2"/>
  <c r="BK153" i="2"/>
  <c r="J153" i="2"/>
  <c r="BI151" i="2"/>
  <c r="BH151" i="2"/>
  <c r="BG151" i="2"/>
  <c r="BF151" i="2"/>
  <c r="T151" i="2"/>
  <c r="R151" i="2"/>
  <c r="P151" i="2"/>
  <c r="BK151" i="2"/>
  <c r="J151" i="2"/>
  <c r="BE151" i="2" s="1"/>
  <c r="BI149" i="2"/>
  <c r="BH149" i="2"/>
  <c r="BG149" i="2"/>
  <c r="BF149" i="2"/>
  <c r="BE149" i="2"/>
  <c r="T149" i="2"/>
  <c r="R149" i="2"/>
  <c r="P149" i="2"/>
  <c r="BK149" i="2"/>
  <c r="J149" i="2"/>
  <c r="BI147" i="2"/>
  <c r="BH147" i="2"/>
  <c r="BG147" i="2"/>
  <c r="BF147" i="2"/>
  <c r="T147" i="2"/>
  <c r="T146" i="2" s="1"/>
  <c r="R147" i="2"/>
  <c r="R146" i="2" s="1"/>
  <c r="P147" i="2"/>
  <c r="BK147" i="2"/>
  <c r="J147" i="2"/>
  <c r="BE147" i="2" s="1"/>
  <c r="BI145" i="2"/>
  <c r="BH145" i="2"/>
  <c r="BG145" i="2"/>
  <c r="BF145" i="2"/>
  <c r="T145" i="2"/>
  <c r="T144" i="2" s="1"/>
  <c r="R145" i="2"/>
  <c r="R144" i="2" s="1"/>
  <c r="P145" i="2"/>
  <c r="P144" i="2" s="1"/>
  <c r="BK145" i="2"/>
  <c r="BK144" i="2" s="1"/>
  <c r="J144" i="2" s="1"/>
  <c r="J145" i="2"/>
  <c r="BE145" i="2" s="1"/>
  <c r="J56" i="2"/>
  <c r="BI142" i="2"/>
  <c r="BH142" i="2"/>
  <c r="BG142" i="2"/>
  <c r="BF142" i="2"/>
  <c r="BE142" i="2"/>
  <c r="T142" i="2"/>
  <c r="R142" i="2"/>
  <c r="P142" i="2"/>
  <c r="BK142" i="2"/>
  <c r="J142" i="2"/>
  <c r="BI138" i="2"/>
  <c r="BH138" i="2"/>
  <c r="BG138" i="2"/>
  <c r="BF138" i="2"/>
  <c r="T138" i="2"/>
  <c r="R138" i="2"/>
  <c r="P138" i="2"/>
  <c r="BK138" i="2"/>
  <c r="J138" i="2"/>
  <c r="BE138" i="2" s="1"/>
  <c r="BI136" i="2"/>
  <c r="BH136" i="2"/>
  <c r="BG136" i="2"/>
  <c r="BF136" i="2"/>
  <c r="BE136" i="2"/>
  <c r="T136" i="2"/>
  <c r="R136" i="2"/>
  <c r="P136" i="2"/>
  <c r="BK136" i="2"/>
  <c r="J136" i="2"/>
  <c r="BI134" i="2"/>
  <c r="BH134" i="2"/>
  <c r="BG134" i="2"/>
  <c r="BF134" i="2"/>
  <c r="BE134" i="2"/>
  <c r="T134" i="2"/>
  <c r="R134" i="2"/>
  <c r="P134" i="2"/>
  <c r="BK134" i="2"/>
  <c r="J134" i="2"/>
  <c r="BI132" i="2"/>
  <c r="BH132" i="2"/>
  <c r="BG132" i="2"/>
  <c r="BF132" i="2"/>
  <c r="BE132" i="2"/>
  <c r="T132" i="2"/>
  <c r="R132" i="2"/>
  <c r="P132" i="2"/>
  <c r="BK132" i="2"/>
  <c r="J132" i="2"/>
  <c r="BI130" i="2"/>
  <c r="BH130" i="2"/>
  <c r="BG130" i="2"/>
  <c r="BF130" i="2"/>
  <c r="BE130" i="2"/>
  <c r="T130" i="2"/>
  <c r="R130" i="2"/>
  <c r="P130" i="2"/>
  <c r="BK130" i="2"/>
  <c r="J130" i="2"/>
  <c r="BI125" i="2"/>
  <c r="BH125" i="2"/>
  <c r="BG125" i="2"/>
  <c r="BF125" i="2"/>
  <c r="BE125" i="2"/>
  <c r="T125" i="2"/>
  <c r="R125" i="2"/>
  <c r="P125" i="2"/>
  <c r="P124" i="2" s="1"/>
  <c r="BK125" i="2"/>
  <c r="BK124" i="2" s="1"/>
  <c r="J124" i="2" s="1"/>
  <c r="J55" i="2" s="1"/>
  <c r="J125" i="2"/>
  <c r="BI122" i="2"/>
  <c r="BH122" i="2"/>
  <c r="F31" i="2" s="1"/>
  <c r="BC52" i="1" s="1"/>
  <c r="BC51" i="1" s="1"/>
  <c r="BG122" i="2"/>
  <c r="BF122" i="2"/>
  <c r="T122" i="2"/>
  <c r="T121" i="2" s="1"/>
  <c r="R122" i="2"/>
  <c r="R121" i="2" s="1"/>
  <c r="P122" i="2"/>
  <c r="P121" i="2" s="1"/>
  <c r="BK122" i="2"/>
  <c r="BK121" i="2" s="1"/>
  <c r="J122" i="2"/>
  <c r="BE122" i="2" s="1"/>
  <c r="J115" i="2"/>
  <c r="F115" i="2"/>
  <c r="F113" i="2"/>
  <c r="E111" i="2"/>
  <c r="J47" i="2"/>
  <c r="F47" i="2"/>
  <c r="J45" i="2"/>
  <c r="F45" i="2"/>
  <c r="E43" i="2"/>
  <c r="J16" i="2"/>
  <c r="E16" i="2"/>
  <c r="F48" i="2" s="1"/>
  <c r="J15" i="2"/>
  <c r="J10" i="2"/>
  <c r="J113" i="2" s="1"/>
  <c r="AS51" i="1"/>
  <c r="L47" i="1"/>
  <c r="AM46" i="1"/>
  <c r="L46" i="1"/>
  <c r="AM44" i="1"/>
  <c r="L44" i="1"/>
  <c r="L42" i="1"/>
  <c r="L41" i="1"/>
  <c r="W29" i="1" l="1"/>
  <c r="AY51" i="1"/>
  <c r="J28" i="2"/>
  <c r="AV52" i="1" s="1"/>
  <c r="AT52" i="1" s="1"/>
  <c r="F28" i="2"/>
  <c r="AZ52" i="1" s="1"/>
  <c r="AZ51" i="1" s="1"/>
  <c r="F116" i="2"/>
  <c r="J121" i="2"/>
  <c r="J54" i="2" s="1"/>
  <c r="F32" i="2"/>
  <c r="BD52" i="1" s="1"/>
  <c r="BD51" i="1" s="1"/>
  <c r="W30" i="1" s="1"/>
  <c r="BK263" i="2"/>
  <c r="J263" i="2" s="1"/>
  <c r="J65" i="2" s="1"/>
  <c r="J264" i="2"/>
  <c r="J66" i="2" s="1"/>
  <c r="T541" i="2"/>
  <c r="R549" i="2"/>
  <c r="J29" i="2"/>
  <c r="AW52" i="1" s="1"/>
  <c r="F29" i="2"/>
  <c r="BA52" i="1" s="1"/>
  <c r="BA51" i="1" s="1"/>
  <c r="R124" i="2"/>
  <c r="BK146" i="2"/>
  <c r="J146" i="2" s="1"/>
  <c r="J57" i="2" s="1"/>
  <c r="T191" i="2"/>
  <c r="T233" i="2"/>
  <c r="BK243" i="2"/>
  <c r="P257" i="2"/>
  <c r="P264" i="2"/>
  <c r="R276" i="2"/>
  <c r="P299" i="2"/>
  <c r="R321" i="2"/>
  <c r="R329" i="2"/>
  <c r="T333" i="2"/>
  <c r="R338" i="2"/>
  <c r="P345" i="2"/>
  <c r="P328" i="2" s="1"/>
  <c r="BK356" i="2"/>
  <c r="J356" i="2" s="1"/>
  <c r="J77" i="2" s="1"/>
  <c r="P364" i="2"/>
  <c r="BK373" i="2"/>
  <c r="J373" i="2" s="1"/>
  <c r="J79" i="2" s="1"/>
  <c r="T376" i="2"/>
  <c r="R380" i="2"/>
  <c r="T397" i="2"/>
  <c r="R401" i="2"/>
  <c r="R430" i="2"/>
  <c r="T465" i="2"/>
  <c r="BK479" i="2"/>
  <c r="J479" i="2" s="1"/>
  <c r="J88" i="2" s="1"/>
  <c r="T487" i="2"/>
  <c r="T503" i="2"/>
  <c r="T499" i="2" s="1"/>
  <c r="T498" i="2" s="1"/>
  <c r="P526" i="2"/>
  <c r="P499" i="2" s="1"/>
  <c r="P498" i="2" s="1"/>
  <c r="R530" i="2"/>
  <c r="BK541" i="2"/>
  <c r="J541" i="2" s="1"/>
  <c r="J99" i="2" s="1"/>
  <c r="R120" i="2"/>
  <c r="F30" i="2"/>
  <c r="BB52" i="1" s="1"/>
  <c r="BB51" i="1" s="1"/>
  <c r="T124" i="2"/>
  <c r="T120" i="2" s="1"/>
  <c r="P146" i="2"/>
  <c r="P120" i="2" s="1"/>
  <c r="BK191" i="2"/>
  <c r="J191" i="2" s="1"/>
  <c r="J58" i="2" s="1"/>
  <c r="BK233" i="2"/>
  <c r="J233" i="2" s="1"/>
  <c r="J60" i="2" s="1"/>
  <c r="P243" i="2"/>
  <c r="R257" i="2"/>
  <c r="R264" i="2"/>
  <c r="T276" i="2"/>
  <c r="T263" i="2" s="1"/>
  <c r="R299" i="2"/>
  <c r="T321" i="2"/>
  <c r="T329" i="2"/>
  <c r="BK333" i="2"/>
  <c r="J333" i="2" s="1"/>
  <c r="J74" i="2" s="1"/>
  <c r="T338" i="2"/>
  <c r="R345" i="2"/>
  <c r="P356" i="2"/>
  <c r="R364" i="2"/>
  <c r="P373" i="2"/>
  <c r="BK376" i="2"/>
  <c r="J376" i="2" s="1"/>
  <c r="J80" i="2" s="1"/>
  <c r="T380" i="2"/>
  <c r="BK397" i="2"/>
  <c r="J397" i="2" s="1"/>
  <c r="J82" i="2" s="1"/>
  <c r="T401" i="2"/>
  <c r="T430" i="2"/>
  <c r="BK441" i="2"/>
  <c r="J441" i="2" s="1"/>
  <c r="J86" i="2" s="1"/>
  <c r="BK500" i="2"/>
  <c r="R506" i="2"/>
  <c r="R499" i="2" s="1"/>
  <c r="R498" i="2" s="1"/>
  <c r="T513" i="2"/>
  <c r="BK520" i="2"/>
  <c r="J520" i="2" s="1"/>
  <c r="J96" i="2" s="1"/>
  <c r="J329" i="2"/>
  <c r="J73" i="2" s="1"/>
  <c r="P465" i="2"/>
  <c r="P487" i="2"/>
  <c r="R541" i="2"/>
  <c r="T242" i="2" l="1"/>
  <c r="T119" i="2" s="1"/>
  <c r="J500" i="2"/>
  <c r="J92" i="2" s="1"/>
  <c r="BK499" i="2"/>
  <c r="J243" i="2"/>
  <c r="J63" i="2" s="1"/>
  <c r="W26" i="1"/>
  <c r="AV51" i="1"/>
  <c r="AW51" i="1"/>
  <c r="AK27" i="1" s="1"/>
  <c r="W27" i="1"/>
  <c r="BK120" i="2"/>
  <c r="T328" i="2"/>
  <c r="R263" i="2"/>
  <c r="R328" i="2"/>
  <c r="P263" i="2"/>
  <c r="P242" i="2" s="1"/>
  <c r="P119" i="2" s="1"/>
  <c r="AU52" i="1" s="1"/>
  <c r="AU51" i="1" s="1"/>
  <c r="W28" i="1"/>
  <c r="AX51" i="1"/>
  <c r="BK328" i="2"/>
  <c r="J328" i="2" s="1"/>
  <c r="J72" i="2" s="1"/>
  <c r="BK242" i="2" l="1"/>
  <c r="J242" i="2" s="1"/>
  <c r="J62" i="2" s="1"/>
  <c r="J120" i="2"/>
  <c r="J53" i="2" s="1"/>
  <c r="R242" i="2"/>
  <c r="R119" i="2" s="1"/>
  <c r="J499" i="2"/>
  <c r="J91" i="2" s="1"/>
  <c r="BK498" i="2"/>
  <c r="J498" i="2" s="1"/>
  <c r="J90" i="2" s="1"/>
  <c r="AK26" i="1"/>
  <c r="AT51" i="1"/>
  <c r="BK119" i="2" l="1"/>
  <c r="J119" i="2" s="1"/>
  <c r="J52" i="2" l="1"/>
  <c r="J25" i="2"/>
  <c r="AG52" i="1" l="1"/>
  <c r="J34" i="2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<sst xmlns="http://schemas.openxmlformats.org/spreadsheetml/2006/main" count="6431" uniqueCount="1645">
  <si>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</si>
  <si>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</si>
  <si>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</si>
  <si>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</si>
  <si>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</si>
  <si>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</si>
  <si>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</si>
  <si>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{e30aed00-a6a9-48c9-ab46-6a31bd4e607c}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</si>
  <si>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</si>
  <si>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</si>
  <si>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</si>
  <si>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</si>
  <si>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</si>
  <si>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</si>
  <si>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</si>
  <si>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</si>
  <si>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NAIVNI-DIVADLO-LIBER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</si>
  <si>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</si>
  <si>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</si>
  <si>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OPRAVA STÁVAJÍCÍHO SOCIÁLNÍHO ZAŘÍZENÍ V NAIVNÍM DIVADLE V LIBERCI</t>
  </si>
  <si>
    <t>0,1</t>
  </si>
  <si>
    <t>KSO:</t>
  </si>
  <si>
    <t/>
  </si>
  <si>
    <t>CC-CZ:</t>
  </si>
  <si>
    <t>1</t>
  </si>
  <si>
    <t>Místo:</t>
  </si>
  <si>
    <t>MOSKEVSKÁ UL. LIBEREC</t>
  </si>
  <si>
    <t>Datum:</t>
  </si>
  <si>
    <t>20.9.2016</t>
  </si>
  <si>
    <t>Zadavatel:</t>
  </si>
  <si>
    <t>IČ:</t>
  </si>
  <si>
    <t>STATUTÁRNÍ MĚSTO LIBEREC</t>
  </si>
  <si>
    <t>DIČ:</t>
  </si>
  <si>
    <t>Uchazeč:</t>
  </si>
  <si>
    <t>Vyplň údaj</t>
  </si>
  <si>
    <t>Projektant:</t>
  </si>
  <si>
    <t>PPS PATRMAN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</si>
  <si>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</si>
  <si>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</si>
  <si>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soustava"uveden žádný údaj, nepochází z Cenové soustavy ÚRS._x000D_
Je-li v kontrolním rozpočtu nebo v soupisu prací uvedena v kolonce "Název položky" obchodní značka jakéhokoliv materiálu nebo výrobku, má tento název pouze informativní charakter. Pro ocenění a následně pro realizaci je možné použít i jiný materiál nebo výrobek, který má srovnatelné nebo lepší užitné vlastnosti a odpovídá požadavkům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</si>
  <si>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</si>
  <si>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</si>
  <si>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</si>
  <si>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</si>
  <si>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</si>
  <si>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</si>
  <si>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</si>
  <si>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</si>
  <si>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</si>
  <si>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</si>
  <si>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</si>
  <si>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</si>
  <si>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</si>
  <si>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</si>
  <si>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</si>
  <si>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</si>
  <si>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</si>
  <si>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</si>
  <si>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</si>
  <si>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</si>
  <si>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</si>
  <si>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</si>
  <si>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</si>
  <si>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</si>
  <si>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</si>
  <si>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</si>
  <si>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</si>
  <si>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</si>
  <si>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</si>
  <si>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</si>
  <si>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</si>
  <si>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</si>
  <si>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</si>
  <si>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</si>
  <si>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</si>
  <si>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</si>
  <si>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</si>
  <si>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</si>
  <si>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</si>
  <si>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</si>
  <si>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</si>
  <si>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</si>
  <si>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</si>
  <si>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</si>
  <si>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</si>
  <si>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obkl</t>
  </si>
  <si>
    <t>obklady 101,102</t>
  </si>
  <si>
    <t>m2</t>
  </si>
  <si>
    <t>137,259</t>
  </si>
  <si>
    <t>2</t>
  </si>
  <si>
    <t>p1</t>
  </si>
  <si>
    <t>podlaha wc</t>
  </si>
  <si>
    <t>33,44</t>
  </si>
  <si>
    <t>KRYCÍ LIST SOUPISU</t>
  </si>
  <si>
    <t>pvc</t>
  </si>
  <si>
    <t>podlahy 103,104</t>
  </si>
  <si>
    <t>18,78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</si>
  <si>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</si>
  <si>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</si>
  <si>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</si>
  <si>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</si>
  <si>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</si>
  <si>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</si>
  <si>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</si>
  <si>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</si>
  <si>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</si>
  <si>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</si>
  <si>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</si>
  <si>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</si>
  <si>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</si>
  <si>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</si>
  <si>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</si>
  <si>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</si>
  <si>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</si>
  <si>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720 - Zdravotně technické instalace</t>
  </si>
  <si>
    <t xml:space="preserve">      720.1 - Kanalizace</t>
  </si>
  <si>
    <t xml:space="preserve">      720.2 - Vodovod</t>
  </si>
  <si>
    <t xml:space="preserve">      720.3 - Zařizovací předměty</t>
  </si>
  <si>
    <t xml:space="preserve">      720.4 - Plynovod</t>
  </si>
  <si>
    <t xml:space="preserve">      720.5 - Ostatní</t>
  </si>
  <si>
    <t xml:space="preserve">    725 - Zdravotechnika - zařizovací předměty</t>
  </si>
  <si>
    <t xml:space="preserve">    730 - Ústřední vytápění</t>
  </si>
  <si>
    <t xml:space="preserve">      730.1 - Prorážení otvorů</t>
  </si>
  <si>
    <t xml:space="preserve">      730.2 - Izolace tepelné</t>
  </si>
  <si>
    <t xml:space="preserve">      730.3 - Rozvod potrubí</t>
  </si>
  <si>
    <t xml:space="preserve">      730.4 - Výměník</t>
  </si>
  <si>
    <t xml:space="preserve">      730.5 - Otopná tělesa</t>
  </si>
  <si>
    <t xml:space="preserve">      730.6 - Ostatní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</si>
  <si>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</si>
  <si>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</si>
  <si>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</si>
  <si>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</si>
  <si>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</si>
  <si>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</si>
  <si>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</si>
  <si>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</si>
  <si>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</si>
  <si>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</si>
  <si>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</si>
  <si>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</si>
  <si>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</si>
  <si>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  21.1 - Úprava stávajícího rozvaděče R4</t>
  </si>
  <si>
    <t xml:space="preserve">      21.2 - Svítidla</t>
  </si>
  <si>
    <t xml:space="preserve">      21.3 - Spínače, zásuvky</t>
  </si>
  <si>
    <t xml:space="preserve">      21.4 - Kabely, vodiče</t>
  </si>
  <si>
    <t xml:space="preserve">      21.5  - Elektroinstalační materiál</t>
  </si>
  <si>
    <t xml:space="preserve">      21.6 - Stavební přípomoce</t>
  </si>
  <si>
    <t xml:space="preserve">      21.7 - Ostatní</t>
  </si>
  <si>
    <t xml:space="preserve">    24-M - Montáže vzduchotechnických zařízení</t>
  </si>
  <si>
    <t xml:space="preserve">      24.1 - Sběrné odsávací potrubí Spiro, pozink. plech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</si>
  <si>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</si>
  <si>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</si>
  <si>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</si>
  <si>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</si>
  <si>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</si>
  <si>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</si>
  <si>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</si>
  <si>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</si>
  <si>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</si>
  <si>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</si>
  <si>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</si>
  <si>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</si>
  <si>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</si>
  <si>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</si>
  <si>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</si>
  <si>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</si>
  <si>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</si>
  <si>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</si>
  <si>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</si>
  <si>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</si>
  <si>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174101</t>
  </si>
  <si>
    <t>Zásyp jímky sypaninou se zhutněním a prolitím betonem</t>
  </si>
  <si>
    <t>m3</t>
  </si>
  <si>
    <t>4</t>
  </si>
  <si>
    <t>1700855869</t>
  </si>
  <si>
    <t>VV</t>
  </si>
  <si>
    <t>"jímka"1,83*2,00*3,08</t>
  </si>
  <si>
    <t>3</t>
  </si>
  <si>
    <t>Svislé a kompletní konstrukce</t>
  </si>
  <si>
    <t>310238211</t>
  </si>
  <si>
    <t>Zazdívka otvorů pl do 1 m2 ve zdivu nadzákladovém cihlami pálenými na MVC</t>
  </si>
  <si>
    <t>CS ÚRS 2016 01</t>
  </si>
  <si>
    <t>-606715157</t>
  </si>
  <si>
    <t>"102"0,80*2,00*0,20</t>
  </si>
  <si>
    <t>"103"0,60*2,00*0,20</t>
  </si>
  <si>
    <t>"104"0,85*0,75*0,45</t>
  </si>
  <si>
    <t>Součet</t>
  </si>
  <si>
    <t>317234410</t>
  </si>
  <si>
    <t>Vyzdívka mezi nosníky z cihel pálených na MC</t>
  </si>
  <si>
    <t>-1878619575</t>
  </si>
  <si>
    <t>1,30*0,45*0,12</t>
  </si>
  <si>
    <t>317944321</t>
  </si>
  <si>
    <t>Válcované nosníky do č.12 dodatečně osazované do připravených otvorů</t>
  </si>
  <si>
    <t>t</t>
  </si>
  <si>
    <t>924391639</t>
  </si>
  <si>
    <t>"pro okno 4, I č.12"1,30*3*11,10/1000</t>
  </si>
  <si>
    <t>5</t>
  </si>
  <si>
    <t>M</t>
  </si>
  <si>
    <t>130107140</t>
  </si>
  <si>
    <t>ocel profilová IPN, v jakosti 11 375, h=120 mm</t>
  </si>
  <si>
    <t>8</t>
  </si>
  <si>
    <t>1495260401</t>
  </si>
  <si>
    <t>"pro okno 4, I č.12"1,30*3*11,10/1000*1,10</t>
  </si>
  <si>
    <t>6</t>
  </si>
  <si>
    <t>319201321</t>
  </si>
  <si>
    <t>Vyrovnání nerovného povrchu zdiva tl do 30 mm maltou</t>
  </si>
  <si>
    <t>-234222847</t>
  </si>
  <si>
    <t>"ostění oken a dveří"(0,75*2+1,50+0,75+0,80+1,00)*0,20+(2,00*2+0,90)*0,20</t>
  </si>
  <si>
    <t>7</t>
  </si>
  <si>
    <t>342241161</t>
  </si>
  <si>
    <t>Příčky tl 65 mm z cihel plných dl 290 mm pevnosti P 15 na MC</t>
  </si>
  <si>
    <t>-1269942242</t>
  </si>
  <si>
    <t>"101"(1,41+2,00)*3,50</t>
  </si>
  <si>
    <t>"102"(1,19+2,20+1,15)*3,70</t>
  </si>
  <si>
    <t>346244381</t>
  </si>
  <si>
    <t>Plentování jednostranné v do 200 mm válcovaných nosníků cihlami</t>
  </si>
  <si>
    <t>1668944598</t>
  </si>
  <si>
    <t>1,30*2</t>
  </si>
  <si>
    <t>Vodorovné konstrukce</t>
  </si>
  <si>
    <t>9</t>
  </si>
  <si>
    <t>413232211</t>
  </si>
  <si>
    <t>Zazdívka zhlaví válcovaných nosníků v do 150 mm</t>
  </si>
  <si>
    <t>kus</t>
  </si>
  <si>
    <t>1757914653</t>
  </si>
  <si>
    <t>Úpravy povrchů, podlahy a osazování výplní</t>
  </si>
  <si>
    <t>10</t>
  </si>
  <si>
    <t>612135011</t>
  </si>
  <si>
    <t>Vyrovnání podkladu vnitřních stěn tmelem tl do 2 mm</t>
  </si>
  <si>
    <t>-671271353</t>
  </si>
  <si>
    <t>"103,104"(3,10+2,95+2,99+2,95)*2*3,25-(0,80*2,00*4+1,50*0,75+0,75*0,75)</t>
  </si>
  <si>
    <t>11</t>
  </si>
  <si>
    <t>612142001</t>
  </si>
  <si>
    <t>Potažení vnitřních stěn sklovláknitým pletivem vtlačeným do tenkovrstvé hmoty</t>
  </si>
  <si>
    <t>1799676407</t>
  </si>
  <si>
    <t>12</t>
  </si>
  <si>
    <t>612321121</t>
  </si>
  <si>
    <t>Vápenocementová omítka hladká jednovrstvá vnitřních stěn nanášená ručně</t>
  </si>
  <si>
    <t>1753659843</t>
  </si>
  <si>
    <t>"pod obklady"obkl</t>
  </si>
  <si>
    <t>13</t>
  </si>
  <si>
    <t>612321191</t>
  </si>
  <si>
    <t>Příplatek k vápenocementové omítce vnitřních stěn za každých dalších 5 mm tloušťky ručně</t>
  </si>
  <si>
    <t>-1535301431</t>
  </si>
  <si>
    <t>14</t>
  </si>
  <si>
    <t>612325302</t>
  </si>
  <si>
    <t>Vápenocementová štuková omítka ostění nebo nadpraží</t>
  </si>
  <si>
    <t>617597640</t>
  </si>
  <si>
    <t>612821012</t>
  </si>
  <si>
    <t>Vnitřní sanační štuková omítka pro vlhké a zasolené zdivo prováděná ručně</t>
  </si>
  <si>
    <t>1291878686</t>
  </si>
  <si>
    <t>"104"13</t>
  </si>
  <si>
    <t>"pod schodištěm"(2,80+1,41)*2*3,00</t>
  </si>
  <si>
    <t>16</t>
  </si>
  <si>
    <t>621321131</t>
  </si>
  <si>
    <t>Potažení vnějších pohledů a ostění aktivovaným štukem tloušťky do 3 mm</t>
  </si>
  <si>
    <t>1666263571</t>
  </si>
  <si>
    <t>"ostění oken a dveří"((0,75*2+1,50+0,75+0,80+1,00)*2+(2,00*2+0,90))*0,20</t>
  </si>
  <si>
    <t>17</t>
  </si>
  <si>
    <t>622212001</t>
  </si>
  <si>
    <t>Montáž kontaktního zateplení vnějšího ostění hl. špalety do 200 mm z polystyrenu tl do 40 mm</t>
  </si>
  <si>
    <t>m</t>
  </si>
  <si>
    <t>-1587756025</t>
  </si>
  <si>
    <t>"ostění oken a dveří"(0,75*2+1,50+0,75+0,80+1,00)*2+(2,00*2+0,90)</t>
  </si>
  <si>
    <t>18</t>
  </si>
  <si>
    <t>622212011</t>
  </si>
  <si>
    <t>Montáž kontaktního zateplení vnějšího ostění hl. špalety do 200 mm z polystyrenu tl do 80 mm</t>
  </si>
  <si>
    <t>607329319</t>
  </si>
  <si>
    <t>19</t>
  </si>
  <si>
    <t>283764170</t>
  </si>
  <si>
    <t>deska z extrudovaného polystyrénu  XPS 300 SF 50 mm</t>
  </si>
  <si>
    <t>635324685</t>
  </si>
  <si>
    <t>16,000*0,20*1,02</t>
  </si>
  <si>
    <t>20</t>
  </si>
  <si>
    <t>622321141</t>
  </si>
  <si>
    <t>Vápenocementová omítka štuková dvouvrstvá vnějších stěn nanášená ručně</t>
  </si>
  <si>
    <t>-1848538413</t>
  </si>
  <si>
    <t>"u okna ozn.3"0,85*0,75</t>
  </si>
  <si>
    <t>" ostění oken 2-4"(0,75*2+1,50+0,75+0,80+1,00)*2*0,20</t>
  </si>
  <si>
    <t>622321191</t>
  </si>
  <si>
    <t>Příplatek k vápenocementové omítce vnějších stěn za každých dalších 5 mm tloušťky ručně</t>
  </si>
  <si>
    <t>-1105328321</t>
  </si>
  <si>
    <t>22</t>
  </si>
  <si>
    <t>631311115</t>
  </si>
  <si>
    <t>Mazanina tl do 80 mm z betonu prostého bez zvýšených nároků na prostředí tř. C 20/25</t>
  </si>
  <si>
    <t>-263547085</t>
  </si>
  <si>
    <t>p1*0,055</t>
  </si>
  <si>
    <t>23</t>
  </si>
  <si>
    <t>631311125</t>
  </si>
  <si>
    <t>Mazanina tl do 120 mm z betonu prostého bez zvýšených nároků na prostředí tř. C 20/25</t>
  </si>
  <si>
    <t>-836120568</t>
  </si>
  <si>
    <t>(p1-1,83*2,00)*0,10</t>
  </si>
  <si>
    <t>24</t>
  </si>
  <si>
    <t>631311135</t>
  </si>
  <si>
    <t>Mazanina tl do 240 mm z betonu prostého bez zvýšených nároků na prostředí tř. C 20/25</t>
  </si>
  <si>
    <t>-185409099</t>
  </si>
  <si>
    <t>"nad jímkou"1,83*2,00*0,15</t>
  </si>
  <si>
    <t>25</t>
  </si>
  <si>
    <t>631319011</t>
  </si>
  <si>
    <t>Příplatek k mazanině tl do 80 mm za přehlazení povrchu</t>
  </si>
  <si>
    <t>-209549979</t>
  </si>
  <si>
    <t>26</t>
  </si>
  <si>
    <t>631319012</t>
  </si>
  <si>
    <t>Příplatek k mazanině tl do 120 mm za přehlazení povrchu</t>
  </si>
  <si>
    <t>1175127230</t>
  </si>
  <si>
    <t>27</t>
  </si>
  <si>
    <t>631319013</t>
  </si>
  <si>
    <t>Příplatek k mazanině tl do 240 mm za přehlazení povrchu</t>
  </si>
  <si>
    <t>-1900792208</t>
  </si>
  <si>
    <t>28</t>
  </si>
  <si>
    <t>631319171</t>
  </si>
  <si>
    <t>Příplatek k mazanině tl do 80 mm za stržení povrchu spodní vrstvy před vložením výztuže</t>
  </si>
  <si>
    <t>1050439534</t>
  </si>
  <si>
    <t>29</t>
  </si>
  <si>
    <t>631319173</t>
  </si>
  <si>
    <t>Příplatek k mazanině tl do 120 mm za stržení povrchu spodní vrstvy před vložením výztuže</t>
  </si>
  <si>
    <t>1366347210</t>
  </si>
  <si>
    <t>30</t>
  </si>
  <si>
    <t>631319175</t>
  </si>
  <si>
    <t>Příplatek k mazanině tl do 240 mm za stržení povrchu spodní vrstvy před vložením výztuže</t>
  </si>
  <si>
    <t>1652977359</t>
  </si>
  <si>
    <t>31</t>
  </si>
  <si>
    <t>631362021</t>
  </si>
  <si>
    <t>Výztuž mazanin svařovanými sítěmi Kari</t>
  </si>
  <si>
    <t>-588591808</t>
  </si>
  <si>
    <t>P1*0,0054*1,10+p1*0,0045*1,10</t>
  </si>
  <si>
    <t>32</t>
  </si>
  <si>
    <t>642944121</t>
  </si>
  <si>
    <t>Osazování ocelových zárubní dodatečné pl do 2,5 m2</t>
  </si>
  <si>
    <t>-160837965</t>
  </si>
  <si>
    <t>"103"1</t>
  </si>
  <si>
    <t>33</t>
  </si>
  <si>
    <t>553311170</t>
  </si>
  <si>
    <t>zárubeň ocelová pro běžné zdění H 110 800 L/P</t>
  </si>
  <si>
    <t>-181211347</t>
  </si>
  <si>
    <t>Ostatní konstrukce a práce, bourání</t>
  </si>
  <si>
    <t>34</t>
  </si>
  <si>
    <t>900001</t>
  </si>
  <si>
    <t>Zhotovení sondy před zahájením výkopů pro kanalizaci</t>
  </si>
  <si>
    <t>kpl</t>
  </si>
  <si>
    <t>-16510008</t>
  </si>
  <si>
    <t>35</t>
  </si>
  <si>
    <t>938901411</t>
  </si>
  <si>
    <t>Dezinfekce nádrže roztokem chlornanu sodného</t>
  </si>
  <si>
    <t>-1536242759</t>
  </si>
  <si>
    <t>1,83*2,00*3,08</t>
  </si>
  <si>
    <t>36</t>
  </si>
  <si>
    <t>952901111</t>
  </si>
  <si>
    <t>Vyčištění budov bytové a občanské výstavby při výšce podlaží do 4 m</t>
  </si>
  <si>
    <t>-1418910071</t>
  </si>
  <si>
    <t>17,02+16,42+6,96+9,09</t>
  </si>
  <si>
    <t>37</t>
  </si>
  <si>
    <t>952903112</t>
  </si>
  <si>
    <t>Vyčištění objektů ČOV, nádrží, žlabů a kanálů při v do 3,5 m</t>
  </si>
  <si>
    <t>1899573662</t>
  </si>
  <si>
    <t>"jímka"1,83*2,00+(1,83+2,00)*2*3,08</t>
  </si>
  <si>
    <t>38</t>
  </si>
  <si>
    <t>962031132</t>
  </si>
  <si>
    <t>Bourání příček z cihel pálených na MVC tl do 100 mm</t>
  </si>
  <si>
    <t>1408725632</t>
  </si>
  <si>
    <t>"101"(2,00+2,30+2,50)*3,70</t>
  </si>
  <si>
    <t>"102"(0,40+1,49+4,49+0,90*2)*3,70</t>
  </si>
  <si>
    <t>39</t>
  </si>
  <si>
    <t>963051113</t>
  </si>
  <si>
    <t>Bourání ŽB stropů deskových tl přes 80 mm</t>
  </si>
  <si>
    <t>1622758140</t>
  </si>
  <si>
    <t>"strop jímky"1,83*2,00*0,30</t>
  </si>
  <si>
    <t>40</t>
  </si>
  <si>
    <t>965042241</t>
  </si>
  <si>
    <t>Bourání podkladů pod dlažby nebo mazanin betonových nebo z litého asfaltu tl přes 100 mm pl pře 4 m2</t>
  </si>
  <si>
    <t>462531420</t>
  </si>
  <si>
    <t>"101,102"(17,02+16,42)*0,15</t>
  </si>
  <si>
    <t>41</t>
  </si>
  <si>
    <t>965049112</t>
  </si>
  <si>
    <t>Příplatek k bourání betonových mazanin za bourání se svařovanou sítí tl přes 100 mm</t>
  </si>
  <si>
    <t>993923025</t>
  </si>
  <si>
    <t>42</t>
  </si>
  <si>
    <t>965081213</t>
  </si>
  <si>
    <t>Bourání podlah z dlaždic keramických nebo xylolitových tl do 10 mm plochy přes 1 m2</t>
  </si>
  <si>
    <t>-1141212449</t>
  </si>
  <si>
    <t>"101,102"(17,02+16,42)</t>
  </si>
  <si>
    <t>"104"3,50</t>
  </si>
  <si>
    <t>43</t>
  </si>
  <si>
    <t>968062374</t>
  </si>
  <si>
    <t>Vybourání dřevěných rámů oken zdvojených včetně křídel pl do 1 m2</t>
  </si>
  <si>
    <t>-1363145413</t>
  </si>
  <si>
    <t>"102"0,80*1,00</t>
  </si>
  <si>
    <t>"103"0,75*0,75</t>
  </si>
  <si>
    <t>44</t>
  </si>
  <si>
    <t>968062376</t>
  </si>
  <si>
    <t>Vybourání dřevěných rámů oken zdvojených včetně křídel pl do 4 m2</t>
  </si>
  <si>
    <t>1947558713</t>
  </si>
  <si>
    <t>"104"2,35*0,75</t>
  </si>
  <si>
    <t>45</t>
  </si>
  <si>
    <t>968072455</t>
  </si>
  <si>
    <t>Vybourání kovových dveřních zárubní pl do 2 m2 vč vyvěšení dveřních křídel</t>
  </si>
  <si>
    <t>1363103344</t>
  </si>
  <si>
    <t>"101"0,80*1,97+0,60*1,97*2</t>
  </si>
  <si>
    <t>"102"0,60*1,97*3</t>
  </si>
  <si>
    <t>"103"0,80*1,97*2</t>
  </si>
  <si>
    <t>"104"0,80*2,00</t>
  </si>
  <si>
    <t>46</t>
  </si>
  <si>
    <t>974031664</t>
  </si>
  <si>
    <t>Vysekání rýh ve zdivu cihelném pro vtahování nosníků hl do 150 mm v do 150 mm</t>
  </si>
  <si>
    <t>-2047238187</t>
  </si>
  <si>
    <t xml:space="preserve">"pro okno 4, I č.12"1,30*3 </t>
  </si>
  <si>
    <t>47</t>
  </si>
  <si>
    <t>978059541</t>
  </si>
  <si>
    <t>Odsekání a odebrání obkladů stěn z vnitřních obkládaček plochy přes 1 m2 vč.podkladní omítky až na zdivo</t>
  </si>
  <si>
    <t>662812904</t>
  </si>
  <si>
    <t>"101"(0,67+1,15+0,20*3+1,28+1,41+0,60+0,38*2+4,5+2,00+3,20+0,60+0,70*2+1,14+1,28+0,20*3+1,15+0,67)*3,00</t>
  </si>
  <si>
    <t>"102"(0,80+0,89+1,16*2+1,49+0,30+1,19*4,49+2,20+4,80+0,77*2+2,22+0,84)*3,00</t>
  </si>
  <si>
    <t>94</t>
  </si>
  <si>
    <t>Lešení a stavební výtahy</t>
  </si>
  <si>
    <t>48</t>
  </si>
  <si>
    <t>949101111</t>
  </si>
  <si>
    <t>Lešení pomocné pro objekty pozemních staveb s lešeňovou podlahou v do 1,9 m zatížení do 150 kg/m2</t>
  </si>
  <si>
    <t>1585185943</t>
  </si>
  <si>
    <t>997</t>
  </si>
  <si>
    <t>Přesun sutě</t>
  </si>
  <si>
    <t>49</t>
  </si>
  <si>
    <t>997013213</t>
  </si>
  <si>
    <t>Vnitrostaveništní doprava suti a vybouraných hmot pro budovy v do 12 m ručně</t>
  </si>
  <si>
    <t>-636260656</t>
  </si>
  <si>
    <t>50</t>
  </si>
  <si>
    <t>997013219</t>
  </si>
  <si>
    <t>Příplatek k vnitrostaveništní dopravě suti a vybouraných hmot za zvětšenou dopravu suti ZKD 10 m</t>
  </si>
  <si>
    <t>213644376</t>
  </si>
  <si>
    <t>51</t>
  </si>
  <si>
    <t>997013501</t>
  </si>
  <si>
    <t>Odvoz suti a vybouraných hmot na skládku nebo meziskládku do 1 km se složením</t>
  </si>
  <si>
    <t>-411423389</t>
  </si>
  <si>
    <t>52</t>
  </si>
  <si>
    <t>997013509</t>
  </si>
  <si>
    <t>Příplatek k odvozu suti a vybouraných hmot na skládku ZKD 1 km přes 1 km</t>
  </si>
  <si>
    <t>256626004</t>
  </si>
  <si>
    <t>33,955*19</t>
  </si>
  <si>
    <t>53</t>
  </si>
  <si>
    <t>997013841</t>
  </si>
  <si>
    <t>Poplatek za uložení netříděné stavební suti na skládce (skládkovné)</t>
  </si>
  <si>
    <t>-843130268</t>
  </si>
  <si>
    <t>998</t>
  </si>
  <si>
    <t>Přesun hmot</t>
  </si>
  <si>
    <t>54</t>
  </si>
  <si>
    <t>998011002</t>
  </si>
  <si>
    <t>Přesun hmot pro budovy zděné v do 12 m</t>
  </si>
  <si>
    <t>170474063</t>
  </si>
  <si>
    <t>PSV</t>
  </si>
  <si>
    <t>Práce a dodávky PSV</t>
  </si>
  <si>
    <t>711</t>
  </si>
  <si>
    <t>Izolace proti vodě, vlhkosti a plynům</t>
  </si>
  <si>
    <t>55</t>
  </si>
  <si>
    <t>711111001</t>
  </si>
  <si>
    <t>Provedení izolace proti zemní vlhkosti vodorovné za studena nátěrem penetračním</t>
  </si>
  <si>
    <t>1253894817</t>
  </si>
  <si>
    <t>p1*2</t>
  </si>
  <si>
    <t>56</t>
  </si>
  <si>
    <t>111631500</t>
  </si>
  <si>
    <t>lak asfaltový ALP/9 (t) bal 9 kg</t>
  </si>
  <si>
    <t>-1304187831</t>
  </si>
  <si>
    <t>66,880*0,0003</t>
  </si>
  <si>
    <t>57</t>
  </si>
  <si>
    <t>711141559</t>
  </si>
  <si>
    <t>Provedení izolace proti zemní vlhkosti pásy přitavením vodorovné NAIP</t>
  </si>
  <si>
    <t>2087667172</t>
  </si>
  <si>
    <t>58</t>
  </si>
  <si>
    <t>628522640</t>
  </si>
  <si>
    <t>pás s modifikovaným asfaltem s vložkou ze skelné tkaniny 40 Special mineral</t>
  </si>
  <si>
    <t>-1995063655</t>
  </si>
  <si>
    <t>p1*1,15</t>
  </si>
  <si>
    <t>59</t>
  </si>
  <si>
    <t>711491172</t>
  </si>
  <si>
    <t>Provedení izolace proti tlakové vodě vodorovné z textilií vrstva ochranná</t>
  </si>
  <si>
    <t>1644278224</t>
  </si>
  <si>
    <t>60</t>
  </si>
  <si>
    <t>693111490</t>
  </si>
  <si>
    <t>textilie GEO 500 g/m2 do š 8,8 m</t>
  </si>
  <si>
    <t>-1112889220</t>
  </si>
  <si>
    <t>p1*1,05</t>
  </si>
  <si>
    <t>61</t>
  </si>
  <si>
    <t>998711202</t>
  </si>
  <si>
    <t>Přesun hmot procentní pro izolace proti vodě, vlhkosti a plynům v objektech v do 12 m</t>
  </si>
  <si>
    <t>%</t>
  </si>
  <si>
    <t>1143230896</t>
  </si>
  <si>
    <t>713</t>
  </si>
  <si>
    <t>Izolace tepelné</t>
  </si>
  <si>
    <t>62</t>
  </si>
  <si>
    <t>713121111</t>
  </si>
  <si>
    <t>Montáž izolace tepelné podlah volně kladenými rohožemi, pásy, dílci, deskami 1 vrstva</t>
  </si>
  <si>
    <t>-953739367</t>
  </si>
  <si>
    <t>63</t>
  </si>
  <si>
    <t>283723090</t>
  </si>
  <si>
    <t>deska z pěnového polystyrenu EPS 100 S 1000 x 500 x 100 mm</t>
  </si>
  <si>
    <t>-26382065</t>
  </si>
  <si>
    <t>p1*1,02</t>
  </si>
  <si>
    <t>64</t>
  </si>
  <si>
    <t>998713202</t>
  </si>
  <si>
    <t>Přesun hmot procentní pro izolace tepelné v objektech v do 12 m</t>
  </si>
  <si>
    <t>322570634</t>
  </si>
  <si>
    <t>720</t>
  </si>
  <si>
    <t>Zdravotně technické instalace</t>
  </si>
  <si>
    <t>720.1</t>
  </si>
  <si>
    <t>Kanalizace</t>
  </si>
  <si>
    <t>65</t>
  </si>
  <si>
    <t>72187456745B</t>
  </si>
  <si>
    <t>Potrubí HT DN75</t>
  </si>
  <si>
    <t>292908566</t>
  </si>
  <si>
    <t>66</t>
  </si>
  <si>
    <t>72187956800B</t>
  </si>
  <si>
    <t>Potrubí  HT DN50</t>
  </si>
  <si>
    <t>1113729094</t>
  </si>
  <si>
    <t>67</t>
  </si>
  <si>
    <t>72187965450B</t>
  </si>
  <si>
    <t>Potrubí HT DN100</t>
  </si>
  <si>
    <t>1841879130</t>
  </si>
  <si>
    <t>68</t>
  </si>
  <si>
    <t>72100122500B</t>
  </si>
  <si>
    <t>Potrubí HT DN125</t>
  </si>
  <si>
    <t>1400865845</t>
  </si>
  <si>
    <t>69</t>
  </si>
  <si>
    <t>72198565010B</t>
  </si>
  <si>
    <t>Potrubí KG DN160</t>
  </si>
  <si>
    <t>-835739082</t>
  </si>
  <si>
    <t>70</t>
  </si>
  <si>
    <t>72112522202B</t>
  </si>
  <si>
    <t>Revizní kus DN125</t>
  </si>
  <si>
    <t>-1723630862</t>
  </si>
  <si>
    <t>71</t>
  </si>
  <si>
    <t>72535987100B</t>
  </si>
  <si>
    <t>Střešní hlavice  O110</t>
  </si>
  <si>
    <t>1176429698</t>
  </si>
  <si>
    <t>72</t>
  </si>
  <si>
    <t>78752201236B</t>
  </si>
  <si>
    <t>Přepojení na stávající kanalizaci</t>
  </si>
  <si>
    <t>1773342802</t>
  </si>
  <si>
    <t>73</t>
  </si>
  <si>
    <t>72195350010B</t>
  </si>
  <si>
    <t>Demontáž stávající kanalizace</t>
  </si>
  <si>
    <t>23603339</t>
  </si>
  <si>
    <t>74</t>
  </si>
  <si>
    <t>72198786055B</t>
  </si>
  <si>
    <t>Likvidace demontovaného odpadu</t>
  </si>
  <si>
    <t>-1448046965</t>
  </si>
  <si>
    <t>75</t>
  </si>
  <si>
    <t>72387545450B</t>
  </si>
  <si>
    <t>Drobné stavební přípomoce</t>
  </si>
  <si>
    <t>h</t>
  </si>
  <si>
    <t>952582310</t>
  </si>
  <si>
    <t>720.2</t>
  </si>
  <si>
    <t>Vodovod</t>
  </si>
  <si>
    <t>76</t>
  </si>
  <si>
    <t>72297785600B</t>
  </si>
  <si>
    <t>Elektrický zásobníkový ohřívač TUV, objem 200l, záruka výrobce min. 5 let</t>
  </si>
  <si>
    <t>699736400</t>
  </si>
  <si>
    <t>77</t>
  </si>
  <si>
    <t>98775454500B</t>
  </si>
  <si>
    <t>Cirkulační oběhové čerpadlo UP 15-14BA PM autoadapt</t>
  </si>
  <si>
    <t>-1329425922</t>
  </si>
  <si>
    <t>78</t>
  </si>
  <si>
    <t>89754584000B</t>
  </si>
  <si>
    <t>Pojistný ventil DN20</t>
  </si>
  <si>
    <t>-476393583</t>
  </si>
  <si>
    <t>79</t>
  </si>
  <si>
    <t>98702222010B</t>
  </si>
  <si>
    <t>Filtr DN15</t>
  </si>
  <si>
    <t>686623673</t>
  </si>
  <si>
    <t>80</t>
  </si>
  <si>
    <t>72258356500B</t>
  </si>
  <si>
    <t>Kulový kohout DN15</t>
  </si>
  <si>
    <t>1280295569</t>
  </si>
  <si>
    <t>81</t>
  </si>
  <si>
    <t>72254566500B</t>
  </si>
  <si>
    <t>Kulový kohout DN20</t>
  </si>
  <si>
    <t>1838068475</t>
  </si>
  <si>
    <t>82</t>
  </si>
  <si>
    <t>72258780900B</t>
  </si>
  <si>
    <t>Zpětná klapka DN15</t>
  </si>
  <si>
    <t>-381581127</t>
  </si>
  <si>
    <t>83</t>
  </si>
  <si>
    <t>72212356500B</t>
  </si>
  <si>
    <t>Zpětná klapka DN20</t>
  </si>
  <si>
    <t>-43116681</t>
  </si>
  <si>
    <t>84</t>
  </si>
  <si>
    <t>72258356500B.1</t>
  </si>
  <si>
    <t>Vypouštěcí ventil DN15</t>
  </si>
  <si>
    <t>299542552</t>
  </si>
  <si>
    <t>85</t>
  </si>
  <si>
    <t>72217400000B</t>
  </si>
  <si>
    <t>Potrubí plastové  PPR DN20</t>
  </si>
  <si>
    <t>763760485</t>
  </si>
  <si>
    <t>86</t>
  </si>
  <si>
    <t>72221740001B</t>
  </si>
  <si>
    <t>Potrubí plastové PPR DN25</t>
  </si>
  <si>
    <t>-1585427683</t>
  </si>
  <si>
    <t>87</t>
  </si>
  <si>
    <t>72221740002B</t>
  </si>
  <si>
    <t>Potrubí plastové PPR DN32</t>
  </si>
  <si>
    <t>-418004596</t>
  </si>
  <si>
    <t>88</t>
  </si>
  <si>
    <t>72213032360B</t>
  </si>
  <si>
    <t>Potrubí ocelové pozinkované DN50</t>
  </si>
  <si>
    <t>1988384482</t>
  </si>
  <si>
    <t>89</t>
  </si>
  <si>
    <t>713181214RT6</t>
  </si>
  <si>
    <t>Izolace návleková tl. stěny 20 mm, vnitřní průměr 22 mm</t>
  </si>
  <si>
    <t>-785254100</t>
  </si>
  <si>
    <t>90</t>
  </si>
  <si>
    <t>713181215RT7</t>
  </si>
  <si>
    <t>Izolace návleková tl. stěny 20 mm, vnitřní průměr 28 mm</t>
  </si>
  <si>
    <t>-1417757511</t>
  </si>
  <si>
    <t>91</t>
  </si>
  <si>
    <t>713181215RT9</t>
  </si>
  <si>
    <t>Izolace návleková tl. stěny 20 mm, vnitřní průměr 35 mm</t>
  </si>
  <si>
    <t>1737713626</t>
  </si>
  <si>
    <t>92</t>
  </si>
  <si>
    <t>72236915900B</t>
  </si>
  <si>
    <t>Demontáž stávajícího rozvodu</t>
  </si>
  <si>
    <t>609753098</t>
  </si>
  <si>
    <t>93</t>
  </si>
  <si>
    <t>72846915900B</t>
  </si>
  <si>
    <t>961025425</t>
  </si>
  <si>
    <t>72012615900B</t>
  </si>
  <si>
    <t>Napojení na stávající rozvody</t>
  </si>
  <si>
    <t>441184337</t>
  </si>
  <si>
    <t>95</t>
  </si>
  <si>
    <t>72006915900B</t>
  </si>
  <si>
    <t>Tlaková zkouška</t>
  </si>
  <si>
    <t>-354285136</t>
  </si>
  <si>
    <t>96</t>
  </si>
  <si>
    <t>72846355900B</t>
  </si>
  <si>
    <t>Dezinfekce potrubí</t>
  </si>
  <si>
    <t>1283864019</t>
  </si>
  <si>
    <t>97</t>
  </si>
  <si>
    <t>73309915900B</t>
  </si>
  <si>
    <t>-1125161540</t>
  </si>
  <si>
    <t>720.3</t>
  </si>
  <si>
    <t>Zařizovací předměty</t>
  </si>
  <si>
    <t>98</t>
  </si>
  <si>
    <t>72598745600B</t>
  </si>
  <si>
    <t>Umyvadlo klasické keramické  600mm (např.Cubito), vč. nerezového sifonu</t>
  </si>
  <si>
    <t>1025494848</t>
  </si>
  <si>
    <t>99</t>
  </si>
  <si>
    <t>72879545000B</t>
  </si>
  <si>
    <t>Umyvadlo keramické zápustné 550mm, vč nerezového sifonu (např. Cubito)</t>
  </si>
  <si>
    <t>1398259595</t>
  </si>
  <si>
    <t>100</t>
  </si>
  <si>
    <t>72879545001B</t>
  </si>
  <si>
    <t>Umyvadlová deska 1350x550 (např. Cubito)</t>
  </si>
  <si>
    <t>1921139001</t>
  </si>
  <si>
    <t>101</t>
  </si>
  <si>
    <t>72599875600B</t>
  </si>
  <si>
    <t>Umyvadlo keramické zápustné dvojité, vč nerezového sifonu ( např. Cubito)</t>
  </si>
  <si>
    <t>-349102894</t>
  </si>
  <si>
    <t>102</t>
  </si>
  <si>
    <t>72599875602B</t>
  </si>
  <si>
    <t>Umyvadlová deska 2120x550 (např.Cubito)</t>
  </si>
  <si>
    <t>-325994563</t>
  </si>
  <si>
    <t>103</t>
  </si>
  <si>
    <t>72503360100B</t>
  </si>
  <si>
    <t>Závěsná výlevka (např. MIRA)</t>
  </si>
  <si>
    <t>1294565858</t>
  </si>
  <si>
    <t>104</t>
  </si>
  <si>
    <t>72589712600B</t>
  </si>
  <si>
    <t>Klozet keramický závěsný hranatý (např. Cubito)</t>
  </si>
  <si>
    <t>2120217702</t>
  </si>
  <si>
    <t>105</t>
  </si>
  <si>
    <t>72587954600B</t>
  </si>
  <si>
    <t>Infračervený splachovač wc (např. SLW)</t>
  </si>
  <si>
    <t>650681262</t>
  </si>
  <si>
    <t>106</t>
  </si>
  <si>
    <t>72593614200B</t>
  </si>
  <si>
    <t>Napájecí zdroj - klozet (Dod. el.)</t>
  </si>
  <si>
    <t>285041152</t>
  </si>
  <si>
    <t>107</t>
  </si>
  <si>
    <t>72574129650B</t>
  </si>
  <si>
    <t>Pisoár s radarovým splachovačem (např. SLP 19RS)</t>
  </si>
  <si>
    <t>-1365679112</t>
  </si>
  <si>
    <t>108</t>
  </si>
  <si>
    <t>72596985100B</t>
  </si>
  <si>
    <t>Senzorová umyvadlová baterie (např. SLU02)</t>
  </si>
  <si>
    <t>-317632089</t>
  </si>
  <si>
    <t>109</t>
  </si>
  <si>
    <t>72598305600B</t>
  </si>
  <si>
    <t>Napájecí zdroj  umyvadlové baterie (Dod. el.)</t>
  </si>
  <si>
    <t>1679082798</t>
  </si>
  <si>
    <t>110</t>
  </si>
  <si>
    <t>72590005600B</t>
  </si>
  <si>
    <t>Baterie dřezová nástěnná páková (např. Lyra)</t>
  </si>
  <si>
    <t>-438431335</t>
  </si>
  <si>
    <t>111</t>
  </si>
  <si>
    <t>72522105600B</t>
  </si>
  <si>
    <t>Nerezový odtokový žlábek s roštem, délka 950mm, lesk vč. Guly</t>
  </si>
  <si>
    <t>-2012797747</t>
  </si>
  <si>
    <t>112</t>
  </si>
  <si>
    <t>72596984600B</t>
  </si>
  <si>
    <t>Demontáž stávajícíh zařizovacích předmětů</t>
  </si>
  <si>
    <t>-563324269</t>
  </si>
  <si>
    <t>113</t>
  </si>
  <si>
    <t>72596970600B</t>
  </si>
  <si>
    <t>Likvidace demontovaných zař. předmětů</t>
  </si>
  <si>
    <t>206503226</t>
  </si>
  <si>
    <t>114</t>
  </si>
  <si>
    <t>725291621</t>
  </si>
  <si>
    <t>Doplňky zařízení koupelen a záchodů nerezové zásobník toaletních papírů velký</t>
  </si>
  <si>
    <t>soubor</t>
  </si>
  <si>
    <t>CS ÚRS 2017 01</t>
  </si>
  <si>
    <t>1305405354</t>
  </si>
  <si>
    <t>115</t>
  </si>
  <si>
    <t>725291631</t>
  </si>
  <si>
    <t>Doplňky zařízení koupelen a záchodů nerezové zásobník papírových ručníků velký</t>
  </si>
  <si>
    <t>-1444146873</t>
  </si>
  <si>
    <t>116</t>
  </si>
  <si>
    <t>7259nab1</t>
  </si>
  <si>
    <t>Štětka na wc nerez matný</t>
  </si>
  <si>
    <t>ks</t>
  </si>
  <si>
    <t>96392240</t>
  </si>
  <si>
    <t>117</t>
  </si>
  <si>
    <t>7259nab2</t>
  </si>
  <si>
    <t>Drátěný koš nerez na papírové ručníky min 60l</t>
  </si>
  <si>
    <t>451989415</t>
  </si>
  <si>
    <t>118</t>
  </si>
  <si>
    <t>7259nab3</t>
  </si>
  <si>
    <t>Mýdelník nerez matný</t>
  </si>
  <si>
    <t>-2043639462</t>
  </si>
  <si>
    <t>720.4</t>
  </si>
  <si>
    <t>Plynovod</t>
  </si>
  <si>
    <t>119</t>
  </si>
  <si>
    <t>72369855001B</t>
  </si>
  <si>
    <t>Vyřezání stávajících rozvodů</t>
  </si>
  <si>
    <t>161591976</t>
  </si>
  <si>
    <t>120</t>
  </si>
  <si>
    <t>72398655400B</t>
  </si>
  <si>
    <t>Likvidace demontovaných hmot</t>
  </si>
  <si>
    <t>-1192087766</t>
  </si>
  <si>
    <t>121</t>
  </si>
  <si>
    <t>72398715300B</t>
  </si>
  <si>
    <t>792574577</t>
  </si>
  <si>
    <t>720.5</t>
  </si>
  <si>
    <t>Ostatní</t>
  </si>
  <si>
    <t>122</t>
  </si>
  <si>
    <t>73316098100B</t>
  </si>
  <si>
    <t>Doprava</t>
  </si>
  <si>
    <t>1010472114</t>
  </si>
  <si>
    <t>725</t>
  </si>
  <si>
    <t>Zdravotechnika - zařizovací předměty</t>
  </si>
  <si>
    <t>730</t>
  </si>
  <si>
    <t>Ústřední vytápění</t>
  </si>
  <si>
    <t>730.1</t>
  </si>
  <si>
    <t>Prorážení otvorů</t>
  </si>
  <si>
    <t>123</t>
  </si>
  <si>
    <t>974031154R0B</t>
  </si>
  <si>
    <t>Vysekání rýh do zdiva</t>
  </si>
  <si>
    <t>1054335943</t>
  </si>
  <si>
    <t>124</t>
  </si>
  <si>
    <t>972030270R0B</t>
  </si>
  <si>
    <t>Vybourání  prostupů ve zdivu</t>
  </si>
  <si>
    <t>-127418539</t>
  </si>
  <si>
    <t>125</t>
  </si>
  <si>
    <t>97203584R00B</t>
  </si>
  <si>
    <t>1908642421</t>
  </si>
  <si>
    <t>730.2</t>
  </si>
  <si>
    <t>126</t>
  </si>
  <si>
    <t>713181214RT5</t>
  </si>
  <si>
    <t>Izolace návleková tl. stěny 20 mm, vnitřní průměr 15 mm</t>
  </si>
  <si>
    <t>-1407708158</t>
  </si>
  <si>
    <t>127</t>
  </si>
  <si>
    <t>1498784877</t>
  </si>
  <si>
    <t>128</t>
  </si>
  <si>
    <t>-299181496</t>
  </si>
  <si>
    <t>129</t>
  </si>
  <si>
    <t>-1924101406</t>
  </si>
  <si>
    <t>730.3</t>
  </si>
  <si>
    <t>Rozvod potrubí</t>
  </si>
  <si>
    <t>130</t>
  </si>
  <si>
    <t>733163102R00</t>
  </si>
  <si>
    <t>Potrubí z měděných trubek D 15 x 1,0 mm</t>
  </si>
  <si>
    <t>2110587984</t>
  </si>
  <si>
    <t>131</t>
  </si>
  <si>
    <t>733163103R00</t>
  </si>
  <si>
    <t>Potrubí z měděných trubek D 18 x 1,0 mm</t>
  </si>
  <si>
    <t>1316104006</t>
  </si>
  <si>
    <t>132</t>
  </si>
  <si>
    <t>733163104R00</t>
  </si>
  <si>
    <t>Potrubí z měděných trubek D 22 x 1 ,0mm</t>
  </si>
  <si>
    <t>1234191577</t>
  </si>
  <si>
    <t>133</t>
  </si>
  <si>
    <t>733163105R00</t>
  </si>
  <si>
    <t>Potrubí z měděných trubek D 28 x 1,0 mm</t>
  </si>
  <si>
    <t>-95773875</t>
  </si>
  <si>
    <t>134</t>
  </si>
  <si>
    <t>733190106R00</t>
  </si>
  <si>
    <t>Tlaková zkouška potrubí do  DN 32</t>
  </si>
  <si>
    <t>591373852</t>
  </si>
  <si>
    <t>135</t>
  </si>
  <si>
    <t>998733102R0B</t>
  </si>
  <si>
    <t>Přesun hmot pro rozvody potrubí, výšky do 6 m</t>
  </si>
  <si>
    <t>387042129</t>
  </si>
  <si>
    <t>730.4</t>
  </si>
  <si>
    <t>Výměník</t>
  </si>
  <si>
    <t>136</t>
  </si>
  <si>
    <t>78550255400B</t>
  </si>
  <si>
    <t>Vodní ohřívač MBW-400</t>
  </si>
  <si>
    <t>-2098645760</t>
  </si>
  <si>
    <t>137</t>
  </si>
  <si>
    <t>52558955100B</t>
  </si>
  <si>
    <t>Tichý ventilátor TD 1300/250 SILENT</t>
  </si>
  <si>
    <t>230479708</t>
  </si>
  <si>
    <t>138</t>
  </si>
  <si>
    <t>52558959400B</t>
  </si>
  <si>
    <t>Zprovoznění ventilátoru</t>
  </si>
  <si>
    <t>kup</t>
  </si>
  <si>
    <t>1337052808</t>
  </si>
  <si>
    <t>139</t>
  </si>
  <si>
    <t>79851365400B</t>
  </si>
  <si>
    <t>Prostorový termostat RTR 6271</t>
  </si>
  <si>
    <t>1184989578</t>
  </si>
  <si>
    <t>140</t>
  </si>
  <si>
    <t>78895522400B</t>
  </si>
  <si>
    <t>Tří polohový přepínač otáček COM3</t>
  </si>
  <si>
    <t>891512033</t>
  </si>
  <si>
    <t>141</t>
  </si>
  <si>
    <t>78502454400B</t>
  </si>
  <si>
    <t>Sonoflex O400</t>
  </si>
  <si>
    <t>309490026</t>
  </si>
  <si>
    <t>142</t>
  </si>
  <si>
    <t>78587910400B</t>
  </si>
  <si>
    <t>Přechod osový 250/400</t>
  </si>
  <si>
    <t>-1590161332</t>
  </si>
  <si>
    <t>143</t>
  </si>
  <si>
    <t>78978364450B</t>
  </si>
  <si>
    <t>Automatické odzdušnění DN 15</t>
  </si>
  <si>
    <t>1917194708</t>
  </si>
  <si>
    <t>144</t>
  </si>
  <si>
    <t>78597855400B</t>
  </si>
  <si>
    <t>Regulační šroubení DN20</t>
  </si>
  <si>
    <t>2106136520</t>
  </si>
  <si>
    <t>145</t>
  </si>
  <si>
    <t>78550255400B.1</t>
  </si>
  <si>
    <t>Konzole</t>
  </si>
  <si>
    <t>-2039978045</t>
  </si>
  <si>
    <t>730.5</t>
  </si>
  <si>
    <t>Otopná tělesa</t>
  </si>
  <si>
    <t>146</t>
  </si>
  <si>
    <t>73010022610B</t>
  </si>
  <si>
    <t>Designové těleso K20VM 1400 662</t>
  </si>
  <si>
    <t>679682243</t>
  </si>
  <si>
    <t>147</t>
  </si>
  <si>
    <t>73215840021B</t>
  </si>
  <si>
    <t>Termostatické hlavice</t>
  </si>
  <si>
    <t>1832758622</t>
  </si>
  <si>
    <t>148</t>
  </si>
  <si>
    <t>73258465520B</t>
  </si>
  <si>
    <t>Připojovací armatura HM - přímá</t>
  </si>
  <si>
    <t>-1138956314</t>
  </si>
  <si>
    <t>149</t>
  </si>
  <si>
    <t>73541515520B</t>
  </si>
  <si>
    <t>Krytka připojovací armatury</t>
  </si>
  <si>
    <t>-178436773</t>
  </si>
  <si>
    <t>150</t>
  </si>
  <si>
    <t>73584660001B</t>
  </si>
  <si>
    <t>Radiátorové konzole</t>
  </si>
  <si>
    <t>-1787294095</t>
  </si>
  <si>
    <t>151</t>
  </si>
  <si>
    <t>735494811R00</t>
  </si>
  <si>
    <t>Vypuštění vody z top.systemu</t>
  </si>
  <si>
    <t>809092296</t>
  </si>
  <si>
    <t>152</t>
  </si>
  <si>
    <t>998735101R0B</t>
  </si>
  <si>
    <t>Přesun hmot pro otopná tělesa, výšky do 6 m</t>
  </si>
  <si>
    <t>589198378</t>
  </si>
  <si>
    <t>730.6</t>
  </si>
  <si>
    <t>153</t>
  </si>
  <si>
    <t>735151811R00</t>
  </si>
  <si>
    <t>Demontáž otopných těles</t>
  </si>
  <si>
    <t>1000324423</t>
  </si>
  <si>
    <t>154</t>
  </si>
  <si>
    <t>735151813R01</t>
  </si>
  <si>
    <t>Zpětná montáž otopných těles</t>
  </si>
  <si>
    <t>-262391648</t>
  </si>
  <si>
    <t>155</t>
  </si>
  <si>
    <t>735291800R00</t>
  </si>
  <si>
    <t>Demontáž konzol otopných těles</t>
  </si>
  <si>
    <t>5408195</t>
  </si>
  <si>
    <t>156</t>
  </si>
  <si>
    <t>73521180010B</t>
  </si>
  <si>
    <t>Demontáž registru z trubek žebrových</t>
  </si>
  <si>
    <t>831471451</t>
  </si>
  <si>
    <t>157</t>
  </si>
  <si>
    <t>728159601R00</t>
  </si>
  <si>
    <t>Demontáž potrubí z měděných trubek</t>
  </si>
  <si>
    <t>689822665</t>
  </si>
  <si>
    <t>158</t>
  </si>
  <si>
    <t>798652200R01</t>
  </si>
  <si>
    <t>Úklid staveniště</t>
  </si>
  <si>
    <t>85624371</t>
  </si>
  <si>
    <t>159</t>
  </si>
  <si>
    <t>798756320R0B</t>
  </si>
  <si>
    <t>Likvidace odpadu</t>
  </si>
  <si>
    <t>-613658299</t>
  </si>
  <si>
    <t>160</t>
  </si>
  <si>
    <t>-1382404995</t>
  </si>
  <si>
    <t>751</t>
  </si>
  <si>
    <t>Vzduchotechnika</t>
  </si>
  <si>
    <t>161</t>
  </si>
  <si>
    <t>751398021</t>
  </si>
  <si>
    <t>Mtž větrací mřížky stěnové do 0,040 m2</t>
  </si>
  <si>
    <t>-31284316</t>
  </si>
  <si>
    <t>162</t>
  </si>
  <si>
    <t>553414270</t>
  </si>
  <si>
    <t>mřížka větrací nerezová NVM 150 x 150 se síťovinou</t>
  </si>
  <si>
    <t>1158021368</t>
  </si>
  <si>
    <t>762</t>
  </si>
  <si>
    <t>Konstrukce tesařské</t>
  </si>
  <si>
    <t>163</t>
  </si>
  <si>
    <t>762841812</t>
  </si>
  <si>
    <t>Demontáž podbíjení obkladů stropů a střech sklonu do 60° z hrubých prken s omítkou</t>
  </si>
  <si>
    <t>-488441223</t>
  </si>
  <si>
    <t>"101"17,02</t>
  </si>
  <si>
    <t>164</t>
  </si>
  <si>
    <t>998762202</t>
  </si>
  <si>
    <t>Přesun hmot procentní pro kce tesařské v objektech v do 12 m</t>
  </si>
  <si>
    <t>1825379102</t>
  </si>
  <si>
    <t>763</t>
  </si>
  <si>
    <t>Konstrukce suché výstavby</t>
  </si>
  <si>
    <t>165</t>
  </si>
  <si>
    <t>763131432</t>
  </si>
  <si>
    <t>SDK podhled deska 1xDF 15 bez TI dvouvrstvá spodní kce profil CD+UD</t>
  </si>
  <si>
    <t>-1808475951</t>
  </si>
  <si>
    <t>"104, po 30 min"9,09</t>
  </si>
  <si>
    <t>166</t>
  </si>
  <si>
    <t>763131714</t>
  </si>
  <si>
    <t>SDK podhled základní penetrační nátěr</t>
  </si>
  <si>
    <t>155221508</t>
  </si>
  <si>
    <t>167</t>
  </si>
  <si>
    <t>763131751</t>
  </si>
  <si>
    <t>Montáž parotěsné zábrany do SDK podhledu</t>
  </si>
  <si>
    <t>564798856</t>
  </si>
  <si>
    <t>"101,104"16,42+9,09</t>
  </si>
  <si>
    <t>168</t>
  </si>
  <si>
    <t>283292100</t>
  </si>
  <si>
    <t>zábrana parotěsná  role 1,5 x 50 m</t>
  </si>
  <si>
    <t>-688457998</t>
  </si>
  <si>
    <t>25,51*1,10</t>
  </si>
  <si>
    <t>169</t>
  </si>
  <si>
    <t>763131752</t>
  </si>
  <si>
    <t>Montáž jedné vrstvy tepelné izolace do SDK podhledu</t>
  </si>
  <si>
    <t>1348008875</t>
  </si>
  <si>
    <t>"102,104"(16,42+9,09)*2</t>
  </si>
  <si>
    <t>170</t>
  </si>
  <si>
    <t>631481050</t>
  </si>
  <si>
    <t>deska minerální střešní izolační  600x1200 mm tl. 120 mm</t>
  </si>
  <si>
    <t>-150715510</t>
  </si>
  <si>
    <t>51,02*1,02</t>
  </si>
  <si>
    <t>171</t>
  </si>
  <si>
    <t>763135102</t>
  </si>
  <si>
    <t>Montáž SDK kazetového podhledu z kazet 600x600 mm na zavěšenou polozapuštěnou nosnou konstrukci</t>
  </si>
  <si>
    <t>-1763497743</t>
  </si>
  <si>
    <t>"101,102"17,02+16,42</t>
  </si>
  <si>
    <t>172</t>
  </si>
  <si>
    <t>590305710</t>
  </si>
  <si>
    <t>podhled kazetový  E15, tl.10 mm, 600 x 600 mm</t>
  </si>
  <si>
    <t>-10716068</t>
  </si>
  <si>
    <t>33,440*1,05</t>
  </si>
  <si>
    <t>173</t>
  </si>
  <si>
    <t>998763402</t>
  </si>
  <si>
    <t>Přesun hmot procentní pro sádrokartonové konstrukce v objektech v do 12 m</t>
  </si>
  <si>
    <t>1005745111</t>
  </si>
  <si>
    <t>764</t>
  </si>
  <si>
    <t>Konstrukce klempířské</t>
  </si>
  <si>
    <t>174</t>
  </si>
  <si>
    <t>764216603</t>
  </si>
  <si>
    <t>Oplechování rovných parapetů mechanicky kotvené z plechů s povrchovou úpravou rš 250 mm</t>
  </si>
  <si>
    <t>1826849747</t>
  </si>
  <si>
    <t>"okna 2-4"0,75+1,50+0,80</t>
  </si>
  <si>
    <t>175</t>
  </si>
  <si>
    <t>998764202</t>
  </si>
  <si>
    <t>Přesun hmot procentní pro konstrukce klempířské v objektech v do 12 m</t>
  </si>
  <si>
    <t>1197747029</t>
  </si>
  <si>
    <t>766</t>
  </si>
  <si>
    <t>Konstrukce truhlářské</t>
  </si>
  <si>
    <t>176</t>
  </si>
  <si>
    <t>766001</t>
  </si>
  <si>
    <t>D +M plastové plné jednokřídlové dveře , Uw max= 1,20W/m2K včetně rámu a bezpečnostního zámku do otvoru 900/2000 ozn 1</t>
  </si>
  <si>
    <t>781185374</t>
  </si>
  <si>
    <t>177</t>
  </si>
  <si>
    <t>766002</t>
  </si>
  <si>
    <t>D +M plastové  jednokřídlové okno, otvíravé a sklopné s pětikomorovým profilem, zaslením trojsklem, Uw max= 1,00W/m2K  750/750 ozn 2</t>
  </si>
  <si>
    <t>-873466052</t>
  </si>
  <si>
    <t>178</t>
  </si>
  <si>
    <t>766003</t>
  </si>
  <si>
    <t>D +M plastové  jednokřídlové okno, otvíravé a sklopné s pětikomorovým profilem, zaslením trojsklem, Uw max= 1,00W/m2K  1500/750 ozn.3</t>
  </si>
  <si>
    <t>1734091344</t>
  </si>
  <si>
    <t>179</t>
  </si>
  <si>
    <t>766004</t>
  </si>
  <si>
    <t>D +M  jednokřídlové okno z euro profilů, otvíravé a sklopné s pětikomorovým profilem, zaslením trojsklem, Uw max= 0,90W/m2K  800/1000 ozn.4</t>
  </si>
  <si>
    <t>-1587503365</t>
  </si>
  <si>
    <t>180</t>
  </si>
  <si>
    <t>766101</t>
  </si>
  <si>
    <t>Systémové dělící příčky wc na nožičkách s dveřmi</t>
  </si>
  <si>
    <t>1449541156</t>
  </si>
  <si>
    <t>"101"(2,00+1,50)*2,20</t>
  </si>
  <si>
    <t>"102"(1,50+1,00+2,20+1,50)*2,20</t>
  </si>
  <si>
    <t>181</t>
  </si>
  <si>
    <t>766421811</t>
  </si>
  <si>
    <t>Demontáž truhlářského obložení podhledů z panelů plochy do 1,5 m2</t>
  </si>
  <si>
    <t>-1569565257</t>
  </si>
  <si>
    <t>"104"9,09</t>
  </si>
  <si>
    <t>182</t>
  </si>
  <si>
    <t>766421822</t>
  </si>
  <si>
    <t>Demontáž truhlářského obložení podhledů podkladových roštů</t>
  </si>
  <si>
    <t>978632721</t>
  </si>
  <si>
    <t>183</t>
  </si>
  <si>
    <t>766660001</t>
  </si>
  <si>
    <t>Montáž dveřních křídel otvíravých 1křídlových š do 0,8 m do ocelové zárubně</t>
  </si>
  <si>
    <t>-759508902</t>
  </si>
  <si>
    <t>"ozn.6"1</t>
  </si>
  <si>
    <t>184</t>
  </si>
  <si>
    <t>611640050</t>
  </si>
  <si>
    <t>dveře vnitřní plné vč. nátěru 1křídlové 80x197 cm Clasik, zámek obyč.</t>
  </si>
  <si>
    <t>-1383357953</t>
  </si>
  <si>
    <t>185</t>
  </si>
  <si>
    <t>766694111</t>
  </si>
  <si>
    <t>Montáž parapetních desek dřevěných nebo plastových šířky do 30 cm délky do 1,0 m</t>
  </si>
  <si>
    <t>272371759</t>
  </si>
  <si>
    <t>186</t>
  </si>
  <si>
    <t>607941020</t>
  </si>
  <si>
    <t>deska parapetní dřevotřísková vnitřní POSTFORMING 0,26 x 1 m</t>
  </si>
  <si>
    <t>-706578286</t>
  </si>
  <si>
    <t>0,75+0,80</t>
  </si>
  <si>
    <t>187</t>
  </si>
  <si>
    <t>766694112</t>
  </si>
  <si>
    <t>Montáž parapetních desek dřevěných nebo plastových šířky do 30 cm délky do 1,6 m</t>
  </si>
  <si>
    <t>-1574990683</t>
  </si>
  <si>
    <t>188</t>
  </si>
  <si>
    <t>713191132</t>
  </si>
  <si>
    <t>Montáž izolace tepelné podlah, stropů vrchem nebo střech překrytí separační fólií z PE</t>
  </si>
  <si>
    <t>-2004176612</t>
  </si>
  <si>
    <t>189</t>
  </si>
  <si>
    <t>283231500</t>
  </si>
  <si>
    <t>fólie separační PE bal. 100 m2</t>
  </si>
  <si>
    <t>-323791769</t>
  </si>
  <si>
    <t>33,440*1,10</t>
  </si>
  <si>
    <t>190</t>
  </si>
  <si>
    <t>161086032</t>
  </si>
  <si>
    <t>191</t>
  </si>
  <si>
    <t>998766202</t>
  </si>
  <si>
    <t>Přesun hmot procentní pro konstrukce truhlářské v objektech v do 12 m</t>
  </si>
  <si>
    <t>941477841</t>
  </si>
  <si>
    <t>767</t>
  </si>
  <si>
    <t>Konstrukce zámečnické</t>
  </si>
  <si>
    <t>192</t>
  </si>
  <si>
    <t>767584502</t>
  </si>
  <si>
    <t>Montáž podhledů kazetových 600x600 mm na ocelovou konstrukci</t>
  </si>
  <si>
    <t>562266729</t>
  </si>
  <si>
    <t>771</t>
  </si>
  <si>
    <t>Podlahy z dlaždic</t>
  </si>
  <si>
    <t>193</t>
  </si>
  <si>
    <t>771574131</t>
  </si>
  <si>
    <t>Montáž podlah keramických režných protiskluzných lepených flexibilním lepidlem do 50 ks/m2</t>
  </si>
  <si>
    <t>-1777176182</t>
  </si>
  <si>
    <t>194</t>
  </si>
  <si>
    <t>597614120</t>
  </si>
  <si>
    <t>dlaždice keramické slinuté neglazované mrazuvzdorné protiskluzné podle výběru investora cenová relace 460-600 Kč</t>
  </si>
  <si>
    <t>-948908525</t>
  </si>
  <si>
    <t>195</t>
  </si>
  <si>
    <t>771591111</t>
  </si>
  <si>
    <t>Podlahy penetrace podkladu</t>
  </si>
  <si>
    <t>191365973</t>
  </si>
  <si>
    <t>196</t>
  </si>
  <si>
    <t>771990111</t>
  </si>
  <si>
    <t>Vyrovnání podkladu samonivelační stěrkou tl 4 mm pevnosti 15 Mpa</t>
  </si>
  <si>
    <t>75052723</t>
  </si>
  <si>
    <t>197</t>
  </si>
  <si>
    <t>771990191</t>
  </si>
  <si>
    <t>Příplatek k vyrovnání podkladu dlažby samonivelační stěrkou pevnosti 15 Mpa ZKD 1 mm tloušťky</t>
  </si>
  <si>
    <t>-691473340</t>
  </si>
  <si>
    <t>198</t>
  </si>
  <si>
    <t>998771202</t>
  </si>
  <si>
    <t>Přesun hmot procentní pro podlahy z dlaždic v objektech v do 12 m</t>
  </si>
  <si>
    <t>357152825</t>
  </si>
  <si>
    <t>776</t>
  </si>
  <si>
    <t>Podlahy povlakové</t>
  </si>
  <si>
    <t>199</t>
  </si>
  <si>
    <t>776111112</t>
  </si>
  <si>
    <t>Broušení betonového podkladu povlakových podlah</t>
  </si>
  <si>
    <t>769331862</t>
  </si>
  <si>
    <t>200</t>
  </si>
  <si>
    <t>776111311</t>
  </si>
  <si>
    <t>Vysátí podkladu povlakových podlah</t>
  </si>
  <si>
    <t>863813166</t>
  </si>
  <si>
    <t>201</t>
  </si>
  <si>
    <t>776121111</t>
  </si>
  <si>
    <t>Vodou ředitelná penetrace savého podkladu povlakových podlah ředěná v poměru 1:3</t>
  </si>
  <si>
    <t>-226532626</t>
  </si>
  <si>
    <t>202</t>
  </si>
  <si>
    <t>776141114</t>
  </si>
  <si>
    <t>Vyrovnání podkladu povlakových podlah stěrkou pevnosti 20 MPa tl 10 mm</t>
  </si>
  <si>
    <t>1968363443</t>
  </si>
  <si>
    <t>203</t>
  </si>
  <si>
    <t>776201811</t>
  </si>
  <si>
    <t>Demontáž lepených povlakových podlah bez podložky ručně</t>
  </si>
  <si>
    <t>1820650556</t>
  </si>
  <si>
    <t>"103,104"9,69+9,09</t>
  </si>
  <si>
    <t>204</t>
  </si>
  <si>
    <t>776221111</t>
  </si>
  <si>
    <t>Lepení pásů z PVC standardním lepidlem</t>
  </si>
  <si>
    <t>1883128961</t>
  </si>
  <si>
    <t>205</t>
  </si>
  <si>
    <t>284110000</t>
  </si>
  <si>
    <t>PVC heterogenní zátěžové antibakteriální, nášlapná vrstva 0,90 mm, R 10, zátěž 34/43, otlak do 0,03 mm, hořlavost Bfl S1</t>
  </si>
  <si>
    <t>-749085018</t>
  </si>
  <si>
    <t>pvc*1,10</t>
  </si>
  <si>
    <t>206</t>
  </si>
  <si>
    <t>776410811</t>
  </si>
  <si>
    <t>Odstranění soklíků a lišt pryžových nebo plastových</t>
  </si>
  <si>
    <t>288356286</t>
  </si>
  <si>
    <t>"103,104"(3,10+2,95+2,99+2,95)*2-0,80*4</t>
  </si>
  <si>
    <t>207</t>
  </si>
  <si>
    <t>776411111</t>
  </si>
  <si>
    <t>Montáž obvodových soklíků výšky do 80 mm</t>
  </si>
  <si>
    <t>1776173729</t>
  </si>
  <si>
    <t>208</t>
  </si>
  <si>
    <t>284110080</t>
  </si>
  <si>
    <t>lišta speciální soklová role 50 m</t>
  </si>
  <si>
    <t>-2143105528</t>
  </si>
  <si>
    <t>20,780*1,02</t>
  </si>
  <si>
    <t>209</t>
  </si>
  <si>
    <t>776991821</t>
  </si>
  <si>
    <t>Odstranění lepidla ručně z podlah</t>
  </si>
  <si>
    <t>-250645620</t>
  </si>
  <si>
    <t>210</t>
  </si>
  <si>
    <t>998776202</t>
  </si>
  <si>
    <t>Přesun hmot procentní pro podlahy povlakové v objektech v do 12 m</t>
  </si>
  <si>
    <t>621477710</t>
  </si>
  <si>
    <t>781</t>
  </si>
  <si>
    <t>Dokončovací práce - obklady</t>
  </si>
  <si>
    <t>211</t>
  </si>
  <si>
    <t>781474115</t>
  </si>
  <si>
    <t>Montáž obkladů vnitřních keramických hladkých do 25 ks/m2 lepených flexibilním lepidlem</t>
  </si>
  <si>
    <t>-1098697520</t>
  </si>
  <si>
    <t>"104"(1,20*2+2,99)*1,75</t>
  </si>
  <si>
    <t>212</t>
  </si>
  <si>
    <t>597610560</t>
  </si>
  <si>
    <t>obkládačky keramické dle výběru investora, lepší standard cenová relkace 460-600 Kč</t>
  </si>
  <si>
    <t>1351940390</t>
  </si>
  <si>
    <t>142,692*1,10</t>
  </si>
  <si>
    <t>213</t>
  </si>
  <si>
    <t>7814941</t>
  </si>
  <si>
    <t>Hliníkové leštěné profily rohové lepené flexibilním lepidlem</t>
  </si>
  <si>
    <t>-2061505299</t>
  </si>
  <si>
    <t>3,00*36</t>
  </si>
  <si>
    <t>214</t>
  </si>
  <si>
    <t>781495111</t>
  </si>
  <si>
    <t>Penetrace podkladu vnitřních obkladů</t>
  </si>
  <si>
    <t>-1616171437</t>
  </si>
  <si>
    <t>215</t>
  </si>
  <si>
    <t>998781202</t>
  </si>
  <si>
    <t>Přesun hmot procentní pro obklady keramické v objektech v do 12 m</t>
  </si>
  <si>
    <t>-1031522555</t>
  </si>
  <si>
    <t>783</t>
  </si>
  <si>
    <t>Dokončovací práce - nátěry</t>
  </si>
  <si>
    <t>216</t>
  </si>
  <si>
    <t>783314101</t>
  </si>
  <si>
    <t>Základní jednonásobný syntetický nátěr zámečnických konstrukcí</t>
  </si>
  <si>
    <t>-855532566</t>
  </si>
  <si>
    <t>"zárubeň"(2,10*2+0,90)*0,25</t>
  </si>
  <si>
    <t>217</t>
  </si>
  <si>
    <t>783317101</t>
  </si>
  <si>
    <t>Krycí jednonásobný syntetický standardní nátěr zámečnických konstrukcí</t>
  </si>
  <si>
    <t>-1575387904</t>
  </si>
  <si>
    <t>"dvojnásobný"</t>
  </si>
  <si>
    <t>"zárubeň"(2,10*2+0,90)*0,25*2</t>
  </si>
  <si>
    <t>218</t>
  </si>
  <si>
    <t>783806811</t>
  </si>
  <si>
    <t>Odstranění nátěrů z omítek oškrábáním</t>
  </si>
  <si>
    <t>-1236428191</t>
  </si>
  <si>
    <t>784</t>
  </si>
  <si>
    <t>Dokončovací práce - malby a tapety</t>
  </si>
  <si>
    <t>219</t>
  </si>
  <si>
    <t>784111011</t>
  </si>
  <si>
    <t>Obroušení podkladu omítnutého v místnostech výšky do 3,80 m</t>
  </si>
  <si>
    <t>-860433489</t>
  </si>
  <si>
    <t>"strop 103"9,69</t>
  </si>
  <si>
    <t>220</t>
  </si>
  <si>
    <t>784211101</t>
  </si>
  <si>
    <t>Dvojnásobné bílé malby ze směsí za mokra výborně otěruvzdorných v místnostech výšky do 3,80 m</t>
  </si>
  <si>
    <t>1993733013</t>
  </si>
  <si>
    <t>"stropy"17,02+16,42+9,69+9,09</t>
  </si>
  <si>
    <t>"stěny 103,104"(3,10+2,95+2,99+2,95)*2*3,25-(0,80*2,00*4+0,75*0,75+1,50*0,75)</t>
  </si>
  <si>
    <t>221</t>
  </si>
  <si>
    <t>784211163</t>
  </si>
  <si>
    <t>Příplatek k cenám 2x maleb ze směsí za mokra otěruvzdorných za barevnou malbu středně sytého odstínu</t>
  </si>
  <si>
    <t>1836416359</t>
  </si>
  <si>
    <t>Práce a dodávky M</t>
  </si>
  <si>
    <t>21-M</t>
  </si>
  <si>
    <t>Elektromontáže</t>
  </si>
  <si>
    <t>21.1</t>
  </si>
  <si>
    <t>Úprava stávajícího rozvaděče R4</t>
  </si>
  <si>
    <t>222</t>
  </si>
  <si>
    <t>Pol2</t>
  </si>
  <si>
    <t>Jistič 1B/10A, 10kA</t>
  </si>
  <si>
    <t>-1311926887</t>
  </si>
  <si>
    <t>223</t>
  </si>
  <si>
    <t>Pol3</t>
  </si>
  <si>
    <t>Zrušení (demontáž) jistících prvků</t>
  </si>
  <si>
    <t>hod</t>
  </si>
  <si>
    <t>1469289688</t>
  </si>
  <si>
    <t>21.2</t>
  </si>
  <si>
    <t>Svítidla</t>
  </si>
  <si>
    <t>224</t>
  </si>
  <si>
    <t>Pol4</t>
  </si>
  <si>
    <t>"A" - Vestavné LED svítidlo, LED 20W, 4000K, 1 500 lm, 71 Im/W, těleso: hliník s bílým rámečkem, difuzér: opálový polykarbonát, výška svítidla 23mm, optická část IP42, předřadníková část IP20, (referenční typ: BEGHELLI 71023 Downlight LED Flat)</t>
  </si>
  <si>
    <t>-1777743417</t>
  </si>
  <si>
    <t>225</t>
  </si>
  <si>
    <t>Pol5</t>
  </si>
  <si>
    <t>"B" - Vestavné LED svítidlo, LED 25W, 4000K, 2 300 lm, 89 Im/W, těleso: hliník s bílým rámečkem, difuzér: opálový polykarbonát, optická část IP42, předřadníková část IP20, (referenční typ: BEGHELLI 71033 Downlight LED)</t>
  </si>
  <si>
    <t>551947357</t>
  </si>
  <si>
    <t>21.3</t>
  </si>
  <si>
    <t>Spínače, zásuvky</t>
  </si>
  <si>
    <t>226</t>
  </si>
  <si>
    <t>Pol6</t>
  </si>
  <si>
    <t>Spínač jednopólový; řazení 1, 1So, vestavný, bílý</t>
  </si>
  <si>
    <t>-161849643</t>
  </si>
  <si>
    <t>227</t>
  </si>
  <si>
    <t>Pol7</t>
  </si>
  <si>
    <t>Svorkovnice pětipólová s krytem, pro pohyblivý přívod 5x 1-2,5 mm2 Cu, pro pevný přívod 5x 1-5-4 mm2 Cu, 16 A, 400 V AC</t>
  </si>
  <si>
    <t>-1585722886</t>
  </si>
  <si>
    <t>228</t>
  </si>
  <si>
    <t>Pol8</t>
  </si>
  <si>
    <t>Spínač automatický se snímačem pohybu, úhel pokrytí: 120°, Spínací prvek: relé,  zpoždění vypnutí (5 s - 10 min.), b. bílá</t>
  </si>
  <si>
    <t>-73732505</t>
  </si>
  <si>
    <t>229</t>
  </si>
  <si>
    <t>Pol9</t>
  </si>
  <si>
    <t>Napájecí zdroj 230V AC/24V DC pro pisoáry, napájení umyvadlových baterií a sprch: max. 4 ventily, Napájení splachovačů pisoárů: max. 9 ventilů</t>
  </si>
  <si>
    <t>352970840</t>
  </si>
  <si>
    <t>230</t>
  </si>
  <si>
    <t>Pol10</t>
  </si>
  <si>
    <t>3 třípolohový přepínač otáček (COM3)</t>
  </si>
  <si>
    <t>892536432</t>
  </si>
  <si>
    <t>231</t>
  </si>
  <si>
    <t>Pol11</t>
  </si>
  <si>
    <t>Prostorový termostat (RTR 6721)</t>
  </si>
  <si>
    <t>-1758156476</t>
  </si>
  <si>
    <t>21.4</t>
  </si>
  <si>
    <t>Kabely, vodiče</t>
  </si>
  <si>
    <t>232</t>
  </si>
  <si>
    <t>Pol12</t>
  </si>
  <si>
    <t>CYKY-J 3x1.5 , pevně</t>
  </si>
  <si>
    <t>1906997680</t>
  </si>
  <si>
    <t>233</t>
  </si>
  <si>
    <t>Pol13</t>
  </si>
  <si>
    <t>CYKY-J 3x2.5 , pevně</t>
  </si>
  <si>
    <t>1176726042</t>
  </si>
  <si>
    <t>234</t>
  </si>
  <si>
    <t>Pol14</t>
  </si>
  <si>
    <t>CYKY-J 5x2.5 , pevně</t>
  </si>
  <si>
    <t>594270312</t>
  </si>
  <si>
    <t>235</t>
  </si>
  <si>
    <t>Pol15</t>
  </si>
  <si>
    <t>JYTY-O 2x1 mm , pevně</t>
  </si>
  <si>
    <t>1349569019</t>
  </si>
  <si>
    <t>236</t>
  </si>
  <si>
    <t>Pol16</t>
  </si>
  <si>
    <t>CY 6 , pevně</t>
  </si>
  <si>
    <t>586908637</t>
  </si>
  <si>
    <t>237</t>
  </si>
  <si>
    <t>Pol17</t>
  </si>
  <si>
    <t>Ukončení vodičů a kabelů ve spotřebičích a v rozvaděčích</t>
  </si>
  <si>
    <t>-1218839132</t>
  </si>
  <si>
    <t xml:space="preserve">21.5 </t>
  </si>
  <si>
    <t>Elektroinstalační materiál</t>
  </si>
  <si>
    <t>238</t>
  </si>
  <si>
    <t>Pol18</t>
  </si>
  <si>
    <t>Krabice přístrojová</t>
  </si>
  <si>
    <t>-1246379578</t>
  </si>
  <si>
    <t>239</t>
  </si>
  <si>
    <t>Pol19</t>
  </si>
  <si>
    <t>Krabice na povrch</t>
  </si>
  <si>
    <t>-1871870135</t>
  </si>
  <si>
    <t>240</t>
  </si>
  <si>
    <t>Pol20</t>
  </si>
  <si>
    <t>Instalační ohebná trubka prům. 20mm</t>
  </si>
  <si>
    <t>244541899</t>
  </si>
  <si>
    <t>241</t>
  </si>
  <si>
    <t>Pol21</t>
  </si>
  <si>
    <t>Zemnicí svorka ZSA 16</t>
  </si>
  <si>
    <t>755994367</t>
  </si>
  <si>
    <t>242</t>
  </si>
  <si>
    <t>Pol22</t>
  </si>
  <si>
    <t>Uzemňovací pásek Cu k svorce ZSA 16 (0,5m)</t>
  </si>
  <si>
    <t>2007346292</t>
  </si>
  <si>
    <t>21.6</t>
  </si>
  <si>
    <t>Stavební přípomoce</t>
  </si>
  <si>
    <t>243</t>
  </si>
  <si>
    <t>Pol23</t>
  </si>
  <si>
    <t>Vysekání kapes ve zdivu pro krabice 100x100x50 mm</t>
  </si>
  <si>
    <t>780679420</t>
  </si>
  <si>
    <t>244</t>
  </si>
  <si>
    <t>Pol24</t>
  </si>
  <si>
    <t>Vysekání rýh ve zdivu Sire 30 mm Hloubka 30mm</t>
  </si>
  <si>
    <t>609001531</t>
  </si>
  <si>
    <t>245</t>
  </si>
  <si>
    <t>Pol25</t>
  </si>
  <si>
    <t>Vysekání rýh ve zdivu Sire 70 mm Hloubka 30mm</t>
  </si>
  <si>
    <t>1065810885</t>
  </si>
  <si>
    <t>21.7</t>
  </si>
  <si>
    <t>246</t>
  </si>
  <si>
    <t>Pol26</t>
  </si>
  <si>
    <t>Demontáž stávajícího elektroinstalace v rozsahu</t>
  </si>
  <si>
    <t>-304378896</t>
  </si>
  <si>
    <t>247</t>
  </si>
  <si>
    <t>Pol27</t>
  </si>
  <si>
    <t>Připojení ventilátoru</t>
  </si>
  <si>
    <t>-912175684</t>
  </si>
  <si>
    <t>248</t>
  </si>
  <si>
    <t>Pol28</t>
  </si>
  <si>
    <t>Připojení boileru</t>
  </si>
  <si>
    <t>-1929857398</t>
  </si>
  <si>
    <t>249</t>
  </si>
  <si>
    <t>Pol29</t>
  </si>
  <si>
    <t>Připojení cirkulačního čerpadla</t>
  </si>
  <si>
    <t>-2005164152</t>
  </si>
  <si>
    <t>250</t>
  </si>
  <si>
    <t>Pol30</t>
  </si>
  <si>
    <t>Připojeníí oplachu pisoáru, wc, umyvadel</t>
  </si>
  <si>
    <t>1785430220</t>
  </si>
  <si>
    <t>251</t>
  </si>
  <si>
    <t>Pol31</t>
  </si>
  <si>
    <t>Přepojení stávajících nouzových svítidel</t>
  </si>
  <si>
    <t>-1656573555</t>
  </si>
  <si>
    <t>252</t>
  </si>
  <si>
    <t>Pol32</t>
  </si>
  <si>
    <t>Vypracování výchozí revize</t>
  </si>
  <si>
    <t>2092511650</t>
  </si>
  <si>
    <t>253</t>
  </si>
  <si>
    <t>Pol33</t>
  </si>
  <si>
    <t>Dokumentace skutečného provedení</t>
  </si>
  <si>
    <t>600487563</t>
  </si>
  <si>
    <t>254</t>
  </si>
  <si>
    <t>Pol34</t>
  </si>
  <si>
    <t>Přesun a doprava</t>
  </si>
  <si>
    <t>-1979352644</t>
  </si>
  <si>
    <t>255</t>
  </si>
  <si>
    <t>Pol35</t>
  </si>
  <si>
    <t>Podružný materiál</t>
  </si>
  <si>
    <t>257550918</t>
  </si>
  <si>
    <t>24-M</t>
  </si>
  <si>
    <t>Montáže vzduchotechnických zařízení</t>
  </si>
  <si>
    <t>256</t>
  </si>
  <si>
    <t>24001</t>
  </si>
  <si>
    <t>Sací nerezová žaluzie 300 x 300 do zdi</t>
  </si>
  <si>
    <t>1514158734</t>
  </si>
  <si>
    <t>257</t>
  </si>
  <si>
    <t>24002</t>
  </si>
  <si>
    <t>Výfuková nerezová žaluzie 300 x 300 do zdi</t>
  </si>
  <si>
    <t>13275634</t>
  </si>
  <si>
    <t>258</t>
  </si>
  <si>
    <t>24003</t>
  </si>
  <si>
    <t>Odsávací potrubní diagonální ventilátor O 200, konzola ventilátoru 1 ks, prožná manžeta O 200 2ks, přetlaková klapka O 200 1ks</t>
  </si>
  <si>
    <t>1221115257</t>
  </si>
  <si>
    <t>259</t>
  </si>
  <si>
    <t>24004</t>
  </si>
  <si>
    <t>Odsávací plastový ventil O 160</t>
  </si>
  <si>
    <t>-1594164247</t>
  </si>
  <si>
    <t>260</t>
  </si>
  <si>
    <t>24005</t>
  </si>
  <si>
    <t>Ohebné potrubí O 160 / 1500</t>
  </si>
  <si>
    <t>-1414538955</t>
  </si>
  <si>
    <t>261</t>
  </si>
  <si>
    <t>24006</t>
  </si>
  <si>
    <t>O 160 / 1000</t>
  </si>
  <si>
    <t>152917183</t>
  </si>
  <si>
    <t>262</t>
  </si>
  <si>
    <t>24007</t>
  </si>
  <si>
    <t>spony hadic pro O 160</t>
  </si>
  <si>
    <t>-374637203</t>
  </si>
  <si>
    <t>24.1</t>
  </si>
  <si>
    <t>Sběrné odsávací potrubí Spiro, pozink. plech</t>
  </si>
  <si>
    <t>263</t>
  </si>
  <si>
    <t>24008</t>
  </si>
  <si>
    <t>-trouba O 160 / 350,  zděř pro osazení ventilu pol.4</t>
  </si>
  <si>
    <t>884430413</t>
  </si>
  <si>
    <t>264</t>
  </si>
  <si>
    <t>24009</t>
  </si>
  <si>
    <t>-oblouk 60° O 160</t>
  </si>
  <si>
    <t>-1657616126</t>
  </si>
  <si>
    <t>265</t>
  </si>
  <si>
    <t>24010</t>
  </si>
  <si>
    <t>-oblouk 90° O 160, zděř pro osazení ventilu pol.4.</t>
  </si>
  <si>
    <t>1061413165</t>
  </si>
  <si>
    <t>266</t>
  </si>
  <si>
    <t>24011</t>
  </si>
  <si>
    <t>-přechod osový O 160 - O 200</t>
  </si>
  <si>
    <t>-2127271643</t>
  </si>
  <si>
    <t>267</t>
  </si>
  <si>
    <t>24012</t>
  </si>
  <si>
    <t>-nárubková spojka O 200</t>
  </si>
  <si>
    <t>502510760</t>
  </si>
  <si>
    <t>268</t>
  </si>
  <si>
    <t>24013</t>
  </si>
  <si>
    <t>-odbočka jednostranná 45° O 200 - O 160</t>
  </si>
  <si>
    <t>836057090</t>
  </si>
  <si>
    <t>269</t>
  </si>
  <si>
    <t>24014</t>
  </si>
  <si>
    <t>-odbočka jednostranná 90° O 200 - O 160</t>
  </si>
  <si>
    <t>-527964076</t>
  </si>
  <si>
    <t>270</t>
  </si>
  <si>
    <t>24015</t>
  </si>
  <si>
    <t>-odbočka dvoustranná 90° O 200 - O 160</t>
  </si>
  <si>
    <t>1307749767</t>
  </si>
  <si>
    <t>271</t>
  </si>
  <si>
    <t>24016</t>
  </si>
  <si>
    <t>-trouba O 200 / 250</t>
  </si>
  <si>
    <t>-1535538768</t>
  </si>
  <si>
    <t>272</t>
  </si>
  <si>
    <t>24017</t>
  </si>
  <si>
    <t>-trouba O 200 / 500</t>
  </si>
  <si>
    <t>720371353</t>
  </si>
  <si>
    <t>273</t>
  </si>
  <si>
    <t>24018</t>
  </si>
  <si>
    <t>-trouba O 200 / 1000</t>
  </si>
  <si>
    <t>-2105452098</t>
  </si>
  <si>
    <t>274</t>
  </si>
  <si>
    <t>24019</t>
  </si>
  <si>
    <t>-oblouk 60° O 200</t>
  </si>
  <si>
    <t>1502888620</t>
  </si>
  <si>
    <t>275</t>
  </si>
  <si>
    <t>24020</t>
  </si>
  <si>
    <t>Závěsy potrubních rozvodů</t>
  </si>
  <si>
    <t>-352113689</t>
  </si>
  <si>
    <t>276</t>
  </si>
  <si>
    <t>24021</t>
  </si>
  <si>
    <t>Montáž zařízení, seřízení, uvedení do provozu</t>
  </si>
  <si>
    <t>-171814707</t>
  </si>
  <si>
    <t>277</t>
  </si>
  <si>
    <t>24022</t>
  </si>
  <si>
    <t>Kč</t>
  </si>
  <si>
    <t>1800168579</t>
  </si>
  <si>
    <t>278</t>
  </si>
  <si>
    <t>24023</t>
  </si>
  <si>
    <t>1370633981</t>
  </si>
  <si>
    <t>VRN</t>
  </si>
  <si>
    <t>Vedlejší rozpočtové náklady</t>
  </si>
  <si>
    <t>279</t>
  </si>
  <si>
    <t>032903000</t>
  </si>
  <si>
    <t>Náklady na provoz a údržbu vybavení staveniště</t>
  </si>
  <si>
    <t>1024</t>
  </si>
  <si>
    <t>-11198447</t>
  </si>
  <si>
    <t>280</t>
  </si>
  <si>
    <t>034103000</t>
  </si>
  <si>
    <t>Energie pro zařízení staveniště</t>
  </si>
  <si>
    <t>1885586610</t>
  </si>
  <si>
    <t>281</t>
  </si>
  <si>
    <t>034503000</t>
  </si>
  <si>
    <t>Informační tabule na staveništi</t>
  </si>
  <si>
    <t>2020700198</t>
  </si>
  <si>
    <t>282</t>
  </si>
  <si>
    <t>035103001</t>
  </si>
  <si>
    <t>Pronájem ploch</t>
  </si>
  <si>
    <t>874041677</t>
  </si>
  <si>
    <t>283</t>
  </si>
  <si>
    <t>041103000</t>
  </si>
  <si>
    <t>Autorský dozor projektanta</t>
  </si>
  <si>
    <t>1250594786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</si>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</sst>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7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0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3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4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4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0" fillId="0" borderId="29" xfId="0" applyFont="1" applyBorder="1" applyAlignment="1" applyProtection="1">
      <alignment vertical="center" wrapText="1"/>
      <protection locked="0"/>
    </xf>
    <xf numFmtId="0" fontId="40" fillId="0" borderId="30" xfId="0" applyFont="1" applyBorder="1" applyAlignment="1" applyProtection="1">
      <alignment vertical="center" wrapText="1"/>
      <protection locked="0"/>
    </xf>
    <xf numFmtId="0" fontId="40" fillId="0" borderId="31" xfId="0" applyFont="1" applyBorder="1" applyAlignment="1" applyProtection="1">
      <alignment vertical="center" wrapText="1"/>
      <protection locked="0"/>
    </xf>
    <xf numFmtId="0" fontId="40" fillId="0" borderId="32" xfId="0" applyFont="1" applyBorder="1" applyAlignment="1" applyProtection="1">
      <alignment horizontal="center" vertical="center" wrapText="1"/>
      <protection locked="0"/>
    </xf>
    <xf numFmtId="0" fontId="40" fillId="0" borderId="33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33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49" fontId="43" fillId="0" borderId="1" xfId="0" applyNumberFormat="1" applyFont="1" applyBorder="1" applyAlignment="1" applyProtection="1">
      <alignment vertical="center" wrapText="1"/>
      <protection locked="0"/>
    </xf>
    <xf numFmtId="0" fontId="40" fillId="0" borderId="35" xfId="0" applyFont="1" applyBorder="1" applyAlignment="1" applyProtection="1">
      <alignment vertical="center" wrapText="1"/>
      <protection locked="0"/>
    </xf>
    <xf numFmtId="0" fontId="44" fillId="0" borderId="34" xfId="0" applyFont="1" applyBorder="1" applyAlignment="1" applyProtection="1">
      <alignment vertical="center" wrapText="1"/>
      <protection locked="0"/>
    </xf>
    <xf numFmtId="0" fontId="40" fillId="0" borderId="36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0" fontId="40" fillId="0" borderId="29" xfId="0" applyFont="1" applyBorder="1" applyAlignment="1" applyProtection="1">
      <alignment horizontal="left" vertical="center"/>
      <protection locked="0"/>
    </xf>
    <xf numFmtId="0" fontId="40" fillId="0" borderId="30" xfId="0" applyFont="1" applyBorder="1" applyAlignment="1" applyProtection="1">
      <alignment horizontal="left" vertical="center"/>
      <protection locked="0"/>
    </xf>
    <xf numFmtId="0" fontId="40" fillId="0" borderId="31" xfId="0" applyFont="1" applyBorder="1" applyAlignment="1" applyProtection="1">
      <alignment horizontal="left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 applyProtection="1">
      <alignment horizontal="left" vertical="center" wrapText="1"/>
      <protection locked="0"/>
    </xf>
    <xf numFmtId="0" fontId="40" fillId="0" borderId="30" xfId="0" applyFont="1" applyBorder="1" applyAlignment="1" applyProtection="1">
      <alignment horizontal="left" vertical="center" wrapText="1"/>
      <protection locked="0"/>
    </xf>
    <xf numFmtId="0" fontId="40" fillId="0" borderId="3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/>
      <protection locked="0"/>
    </xf>
    <xf numFmtId="0" fontId="43" fillId="0" borderId="35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vertical="center" wrapText="1"/>
      <protection locked="0"/>
    </xf>
    <xf numFmtId="0" fontId="43" fillId="0" borderId="36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1" xfId="0" applyFont="1" applyBorder="1" applyAlignment="1" applyProtection="1">
      <alignment horizontal="center" vertical="top"/>
      <protection locked="0"/>
    </xf>
    <xf numFmtId="0" fontId="43" fillId="0" borderId="35" xfId="0" applyFont="1" applyBorder="1" applyAlignment="1" applyProtection="1">
      <alignment horizontal="left" vertical="center"/>
      <protection locked="0"/>
    </xf>
    <xf numFmtId="0" fontId="43" fillId="0" borderId="36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5" fillId="0" borderId="34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3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5" fillId="0" borderId="34" xfId="0" applyFont="1" applyBorder="1" applyAlignment="1" applyProtection="1">
      <protection locked="0"/>
    </xf>
    <xf numFmtId="0" fontId="40" fillId="0" borderId="32" xfId="0" applyFont="1" applyBorder="1" applyAlignment="1" applyProtection="1">
      <alignment vertical="top"/>
      <protection locked="0"/>
    </xf>
    <xf numFmtId="0" fontId="40" fillId="0" borderId="33" xfId="0" applyFont="1" applyBorder="1" applyAlignment="1" applyProtection="1">
      <alignment vertical="top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35" xfId="0" applyFont="1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vertical="top"/>
      <protection locked="0"/>
    </xf>
    <xf numFmtId="0" fontId="40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0" fillId="3" borderId="0" xfId="1" applyFont="1" applyFill="1" applyAlignment="1">
      <alignment vertical="center"/>
    </xf>
    <xf numFmtId="0" fontId="43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49" fontId="43" fillId="0" borderId="1" xfId="0" applyNumberFormat="1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4.4"/>
  <cols>
    <col min="1" max="1" width="7.140625" customWidth="1"/>
    <col min="2" max="2" width="1.42578125" customWidth="1"/>
    <col min="3" max="3" width="3.5703125" customWidth="1"/>
    <col min="4" max="33" width="2.28515625" customWidth="1"/>
    <col min="34" max="34" width="2.85546875" customWidth="1"/>
    <col min="35" max="35" width="27.140625" customWidth="1"/>
    <col min="36" max="37" width="2.140625" customWidth="1"/>
    <col min="38" max="38" width="7.140625" customWidth="1"/>
    <col min="39" max="39" width="2.85546875" customWidth="1"/>
    <col min="40" max="40" width="11.42578125" customWidth="1"/>
    <col min="41" max="41" width="6.42578125" customWidth="1"/>
    <col min="42" max="42" width="3.5703125" customWidth="1"/>
    <col min="43" max="43" width="13.42578125" customWidth="1"/>
    <col min="44" max="44" width="11.7109375" customWidth="1"/>
    <col min="45" max="47" width="22.140625" hidden="1" customWidth="1"/>
    <col min="48" max="52" width="18.5703125" hidden="1" customWidth="1"/>
    <col min="53" max="53" width="16.42578125" hidden="1" customWidth="1"/>
    <col min="54" max="54" width="21.42578125" hidden="1" customWidth="1"/>
    <col min="55" max="56" width="16.42578125" hidden="1" customWidth="1"/>
    <col min="57" max="57" width="57" customWidth="1"/>
    <col min="71" max="91" width="9.140625" hidden="1"/>
  </cols>
  <sheetData>
    <row r="1" spans="1:74" ht="21.3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" customHeight="1"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23" t="s">
        <v>8</v>
      </c>
      <c r="BT2" s="23" t="s">
        <v>9</v>
      </c>
    </row>
    <row r="3" spans="1:74" ht="6.9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0" t="s">
        <v>16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8"/>
      <c r="AQ5" s="30"/>
      <c r="BE5" s="338" t="s">
        <v>17</v>
      </c>
      <c r="BS5" s="23" t="s">
        <v>8</v>
      </c>
    </row>
    <row r="6" spans="1:74" ht="36.9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2" t="s">
        <v>19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8"/>
      <c r="AQ6" s="30"/>
      <c r="BE6" s="339"/>
      <c r="BS6" s="23" t="s">
        <v>20</v>
      </c>
    </row>
    <row r="7" spans="1:74" ht="14.4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22</v>
      </c>
      <c r="AO7" s="28"/>
      <c r="AP7" s="28"/>
      <c r="AQ7" s="30"/>
      <c r="BE7" s="339"/>
      <c r="BS7" s="23" t="s">
        <v>24</v>
      </c>
    </row>
    <row r="8" spans="1:74" ht="14.4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39"/>
      <c r="BS8" s="23" t="s">
        <v>24</v>
      </c>
    </row>
    <row r="9" spans="1:74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9"/>
      <c r="BS9" s="23" t="s">
        <v>24</v>
      </c>
    </row>
    <row r="10" spans="1:74" ht="14.4" customHeight="1">
      <c r="B10" s="27"/>
      <c r="C10" s="28"/>
      <c r="D10" s="36" t="s">
        <v>29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30</v>
      </c>
      <c r="AL10" s="28"/>
      <c r="AM10" s="28"/>
      <c r="AN10" s="34" t="s">
        <v>22</v>
      </c>
      <c r="AO10" s="28"/>
      <c r="AP10" s="28"/>
      <c r="AQ10" s="30"/>
      <c r="BE10" s="339"/>
      <c r="BS10" s="23" t="s">
        <v>20</v>
      </c>
    </row>
    <row r="11" spans="1:74" ht="18.45" customHeight="1">
      <c r="B11" s="27"/>
      <c r="C11" s="28"/>
      <c r="D11" s="28"/>
      <c r="E11" s="34" t="s">
        <v>31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32</v>
      </c>
      <c r="AL11" s="28"/>
      <c r="AM11" s="28"/>
      <c r="AN11" s="34" t="s">
        <v>22</v>
      </c>
      <c r="AO11" s="28"/>
      <c r="AP11" s="28"/>
      <c r="AQ11" s="30"/>
      <c r="BE11" s="339"/>
      <c r="BS11" s="23" t="s">
        <v>20</v>
      </c>
    </row>
    <row r="12" spans="1:74" ht="6.9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9"/>
      <c r="BS12" s="23" t="s">
        <v>20</v>
      </c>
    </row>
    <row r="13" spans="1:74" ht="14.4" customHeight="1">
      <c r="B13" s="27"/>
      <c r="C13" s="28"/>
      <c r="D13" s="36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30</v>
      </c>
      <c r="AL13" s="28"/>
      <c r="AM13" s="28"/>
      <c r="AN13" s="38" t="s">
        <v>34</v>
      </c>
      <c r="AO13" s="28"/>
      <c r="AP13" s="28"/>
      <c r="AQ13" s="30"/>
      <c r="BE13" s="339"/>
      <c r="BS13" s="23" t="s">
        <v>20</v>
      </c>
    </row>
    <row r="14" spans="1:74" ht="13.2">
      <c r="B14" s="27"/>
      <c r="C14" s="28"/>
      <c r="D14" s="28"/>
      <c r="E14" s="343" t="s">
        <v>34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6" t="s">
        <v>32</v>
      </c>
      <c r="AL14" s="28"/>
      <c r="AM14" s="28"/>
      <c r="AN14" s="38" t="s">
        <v>34</v>
      </c>
      <c r="AO14" s="28"/>
      <c r="AP14" s="28"/>
      <c r="AQ14" s="30"/>
      <c r="BE14" s="339"/>
      <c r="BS14" s="23" t="s">
        <v>20</v>
      </c>
    </row>
    <row r="15" spans="1:74" ht="6.9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9"/>
      <c r="BS15" s="23" t="s">
        <v>6</v>
      </c>
    </row>
    <row r="16" spans="1:74" ht="14.4" customHeight="1">
      <c r="B16" s="27"/>
      <c r="C16" s="28"/>
      <c r="D16" s="36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30</v>
      </c>
      <c r="AL16" s="28"/>
      <c r="AM16" s="28"/>
      <c r="AN16" s="34" t="s">
        <v>22</v>
      </c>
      <c r="AO16" s="28"/>
      <c r="AP16" s="28"/>
      <c r="AQ16" s="30"/>
      <c r="BE16" s="339"/>
      <c r="BS16" s="23" t="s">
        <v>6</v>
      </c>
    </row>
    <row r="17" spans="2:71" ht="18.45" customHeight="1">
      <c r="B17" s="27"/>
      <c r="C17" s="28"/>
      <c r="D17" s="28"/>
      <c r="E17" s="34" t="s">
        <v>36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32</v>
      </c>
      <c r="AL17" s="28"/>
      <c r="AM17" s="28"/>
      <c r="AN17" s="34" t="s">
        <v>22</v>
      </c>
      <c r="AO17" s="28"/>
      <c r="AP17" s="28"/>
      <c r="AQ17" s="30"/>
      <c r="BE17" s="339"/>
      <c r="BS17" s="23" t="s">
        <v>37</v>
      </c>
    </row>
    <row r="18" spans="2:71" ht="6.9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9"/>
      <c r="BS18" s="23" t="s">
        <v>8</v>
      </c>
    </row>
    <row r="19" spans="2:71" ht="14.4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9"/>
      <c r="BS19" s="23" t="s">
        <v>8</v>
      </c>
    </row>
    <row r="20" spans="2:71" ht="81.599999999999994" customHeight="1">
      <c r="B20" s="27"/>
      <c r="C20" s="28"/>
      <c r="D20" s="28"/>
      <c r="E20" s="345" t="s">
        <v>39</v>
      </c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28"/>
      <c r="AP20" s="28"/>
      <c r="AQ20" s="30"/>
      <c r="BE20" s="339"/>
      <c r="BS20" s="23" t="s">
        <v>37</v>
      </c>
    </row>
    <row r="21" spans="2:71" ht="6.9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9"/>
    </row>
    <row r="22" spans="2:71" ht="6.9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9"/>
    </row>
    <row r="23" spans="2:71" s="1" customFormat="1" ht="25.95" customHeight="1">
      <c r="B23" s="40"/>
      <c r="C23" s="41"/>
      <c r="D23" s="42" t="s">
        <v>40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6">
        <f>ROUND(AG51,2)</f>
        <v>0</v>
      </c>
      <c r="AL23" s="347"/>
      <c r="AM23" s="347"/>
      <c r="AN23" s="347"/>
      <c r="AO23" s="347"/>
      <c r="AP23" s="41"/>
      <c r="AQ23" s="44"/>
      <c r="BE23" s="339"/>
    </row>
    <row r="24" spans="2:71" s="1" customFormat="1" ht="6.9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9"/>
    </row>
    <row r="25" spans="2:71" s="1" customFormat="1" ht="12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8" t="s">
        <v>41</v>
      </c>
      <c r="M25" s="348"/>
      <c r="N25" s="348"/>
      <c r="O25" s="348"/>
      <c r="P25" s="41"/>
      <c r="Q25" s="41"/>
      <c r="R25" s="41"/>
      <c r="S25" s="41"/>
      <c r="T25" s="41"/>
      <c r="U25" s="41"/>
      <c r="V25" s="41"/>
      <c r="W25" s="348" t="s">
        <v>42</v>
      </c>
      <c r="X25" s="348"/>
      <c r="Y25" s="348"/>
      <c r="Z25" s="348"/>
      <c r="AA25" s="348"/>
      <c r="AB25" s="348"/>
      <c r="AC25" s="348"/>
      <c r="AD25" s="348"/>
      <c r="AE25" s="348"/>
      <c r="AF25" s="41"/>
      <c r="AG25" s="41"/>
      <c r="AH25" s="41"/>
      <c r="AI25" s="41"/>
      <c r="AJ25" s="41"/>
      <c r="AK25" s="348" t="s">
        <v>43</v>
      </c>
      <c r="AL25" s="348"/>
      <c r="AM25" s="348"/>
      <c r="AN25" s="348"/>
      <c r="AO25" s="348"/>
      <c r="AP25" s="41"/>
      <c r="AQ25" s="44"/>
      <c r="BE25" s="339"/>
    </row>
    <row r="26" spans="2:71" s="2" customFormat="1" ht="14.4" customHeight="1">
      <c r="B26" s="46"/>
      <c r="C26" s="47"/>
      <c r="D26" s="48" t="s">
        <v>44</v>
      </c>
      <c r="E26" s="47"/>
      <c r="F26" s="48" t="s">
        <v>45</v>
      </c>
      <c r="G26" s="47"/>
      <c r="H26" s="47"/>
      <c r="I26" s="47"/>
      <c r="J26" s="47"/>
      <c r="K26" s="47"/>
      <c r="L26" s="349">
        <v>0.21</v>
      </c>
      <c r="M26" s="350"/>
      <c r="N26" s="350"/>
      <c r="O26" s="350"/>
      <c r="P26" s="47"/>
      <c r="Q26" s="47"/>
      <c r="R26" s="47"/>
      <c r="S26" s="47"/>
      <c r="T26" s="47"/>
      <c r="U26" s="47"/>
      <c r="V26" s="47"/>
      <c r="W26" s="351">
        <f>ROUND(AZ51,2)</f>
        <v>0</v>
      </c>
      <c r="X26" s="350"/>
      <c r="Y26" s="350"/>
      <c r="Z26" s="350"/>
      <c r="AA26" s="350"/>
      <c r="AB26" s="350"/>
      <c r="AC26" s="350"/>
      <c r="AD26" s="350"/>
      <c r="AE26" s="350"/>
      <c r="AF26" s="47"/>
      <c r="AG26" s="47"/>
      <c r="AH26" s="47"/>
      <c r="AI26" s="47"/>
      <c r="AJ26" s="47"/>
      <c r="AK26" s="351">
        <f>ROUND(AV51,2)</f>
        <v>0</v>
      </c>
      <c r="AL26" s="350"/>
      <c r="AM26" s="350"/>
      <c r="AN26" s="350"/>
      <c r="AO26" s="350"/>
      <c r="AP26" s="47"/>
      <c r="AQ26" s="49"/>
      <c r="BE26" s="339"/>
    </row>
    <row r="27" spans="2:71" s="2" customFormat="1" ht="14.4" customHeight="1">
      <c r="B27" s="46"/>
      <c r="C27" s="47"/>
      <c r="D27" s="47"/>
      <c r="E27" s="47"/>
      <c r="F27" s="48" t="s">
        <v>46</v>
      </c>
      <c r="G27" s="47"/>
      <c r="H27" s="47"/>
      <c r="I27" s="47"/>
      <c r="J27" s="47"/>
      <c r="K27" s="47"/>
      <c r="L27" s="349">
        <v>0.15</v>
      </c>
      <c r="M27" s="350"/>
      <c r="N27" s="350"/>
      <c r="O27" s="350"/>
      <c r="P27" s="47"/>
      <c r="Q27" s="47"/>
      <c r="R27" s="47"/>
      <c r="S27" s="47"/>
      <c r="T27" s="47"/>
      <c r="U27" s="47"/>
      <c r="V27" s="47"/>
      <c r="W27" s="351">
        <f>ROUND(BA51,2)</f>
        <v>0</v>
      </c>
      <c r="X27" s="350"/>
      <c r="Y27" s="350"/>
      <c r="Z27" s="350"/>
      <c r="AA27" s="350"/>
      <c r="AB27" s="350"/>
      <c r="AC27" s="350"/>
      <c r="AD27" s="350"/>
      <c r="AE27" s="350"/>
      <c r="AF27" s="47"/>
      <c r="AG27" s="47"/>
      <c r="AH27" s="47"/>
      <c r="AI27" s="47"/>
      <c r="AJ27" s="47"/>
      <c r="AK27" s="351">
        <f>ROUND(AW51,2)</f>
        <v>0</v>
      </c>
      <c r="AL27" s="350"/>
      <c r="AM27" s="350"/>
      <c r="AN27" s="350"/>
      <c r="AO27" s="350"/>
      <c r="AP27" s="47"/>
      <c r="AQ27" s="49"/>
      <c r="BE27" s="339"/>
    </row>
    <row r="28" spans="2:71" s="2" customFormat="1" ht="14.4" hidden="1" customHeight="1">
      <c r="B28" s="46"/>
      <c r="C28" s="47"/>
      <c r="D28" s="47"/>
      <c r="E28" s="47"/>
      <c r="F28" s="48" t="s">
        <v>47</v>
      </c>
      <c r="G28" s="47"/>
      <c r="H28" s="47"/>
      <c r="I28" s="47"/>
      <c r="J28" s="47"/>
      <c r="K28" s="47"/>
      <c r="L28" s="349">
        <v>0.21</v>
      </c>
      <c r="M28" s="350"/>
      <c r="N28" s="350"/>
      <c r="O28" s="350"/>
      <c r="P28" s="47"/>
      <c r="Q28" s="47"/>
      <c r="R28" s="47"/>
      <c r="S28" s="47"/>
      <c r="T28" s="47"/>
      <c r="U28" s="47"/>
      <c r="V28" s="47"/>
      <c r="W28" s="351">
        <f>ROUND(BB51,2)</f>
        <v>0</v>
      </c>
      <c r="X28" s="350"/>
      <c r="Y28" s="350"/>
      <c r="Z28" s="350"/>
      <c r="AA28" s="350"/>
      <c r="AB28" s="350"/>
      <c r="AC28" s="350"/>
      <c r="AD28" s="350"/>
      <c r="AE28" s="350"/>
      <c r="AF28" s="47"/>
      <c r="AG28" s="47"/>
      <c r="AH28" s="47"/>
      <c r="AI28" s="47"/>
      <c r="AJ28" s="47"/>
      <c r="AK28" s="351">
        <v>0</v>
      </c>
      <c r="AL28" s="350"/>
      <c r="AM28" s="350"/>
      <c r="AN28" s="350"/>
      <c r="AO28" s="350"/>
      <c r="AP28" s="47"/>
      <c r="AQ28" s="49"/>
      <c r="BE28" s="339"/>
    </row>
    <row r="29" spans="2:71" s="2" customFormat="1" ht="14.4" hidden="1" customHeight="1">
      <c r="B29" s="46"/>
      <c r="C29" s="47"/>
      <c r="D29" s="47"/>
      <c r="E29" s="47"/>
      <c r="F29" s="48" t="s">
        <v>48</v>
      </c>
      <c r="G29" s="47"/>
      <c r="H29" s="47"/>
      <c r="I29" s="47"/>
      <c r="J29" s="47"/>
      <c r="K29" s="47"/>
      <c r="L29" s="349">
        <v>0.15</v>
      </c>
      <c r="M29" s="350"/>
      <c r="N29" s="350"/>
      <c r="O29" s="350"/>
      <c r="P29" s="47"/>
      <c r="Q29" s="47"/>
      <c r="R29" s="47"/>
      <c r="S29" s="47"/>
      <c r="T29" s="47"/>
      <c r="U29" s="47"/>
      <c r="V29" s="47"/>
      <c r="W29" s="351">
        <f>ROUND(BC51,2)</f>
        <v>0</v>
      </c>
      <c r="X29" s="350"/>
      <c r="Y29" s="350"/>
      <c r="Z29" s="350"/>
      <c r="AA29" s="350"/>
      <c r="AB29" s="350"/>
      <c r="AC29" s="350"/>
      <c r="AD29" s="350"/>
      <c r="AE29" s="350"/>
      <c r="AF29" s="47"/>
      <c r="AG29" s="47"/>
      <c r="AH29" s="47"/>
      <c r="AI29" s="47"/>
      <c r="AJ29" s="47"/>
      <c r="AK29" s="351">
        <v>0</v>
      </c>
      <c r="AL29" s="350"/>
      <c r="AM29" s="350"/>
      <c r="AN29" s="350"/>
      <c r="AO29" s="350"/>
      <c r="AP29" s="47"/>
      <c r="AQ29" s="49"/>
      <c r="BE29" s="339"/>
    </row>
    <row r="30" spans="2:71" s="2" customFormat="1" ht="14.4" hidden="1" customHeight="1">
      <c r="B30" s="46"/>
      <c r="C30" s="47"/>
      <c r="D30" s="47"/>
      <c r="E30" s="47"/>
      <c r="F30" s="48" t="s">
        <v>49</v>
      </c>
      <c r="G30" s="47"/>
      <c r="H30" s="47"/>
      <c r="I30" s="47"/>
      <c r="J30" s="47"/>
      <c r="K30" s="47"/>
      <c r="L30" s="349">
        <v>0</v>
      </c>
      <c r="M30" s="350"/>
      <c r="N30" s="350"/>
      <c r="O30" s="350"/>
      <c r="P30" s="47"/>
      <c r="Q30" s="47"/>
      <c r="R30" s="47"/>
      <c r="S30" s="47"/>
      <c r="T30" s="47"/>
      <c r="U30" s="47"/>
      <c r="V30" s="47"/>
      <c r="W30" s="351">
        <f>ROUND(BD51,2)</f>
        <v>0</v>
      </c>
      <c r="X30" s="350"/>
      <c r="Y30" s="350"/>
      <c r="Z30" s="350"/>
      <c r="AA30" s="350"/>
      <c r="AB30" s="350"/>
      <c r="AC30" s="350"/>
      <c r="AD30" s="350"/>
      <c r="AE30" s="350"/>
      <c r="AF30" s="47"/>
      <c r="AG30" s="47"/>
      <c r="AH30" s="47"/>
      <c r="AI30" s="47"/>
      <c r="AJ30" s="47"/>
      <c r="AK30" s="351">
        <v>0</v>
      </c>
      <c r="AL30" s="350"/>
      <c r="AM30" s="350"/>
      <c r="AN30" s="350"/>
      <c r="AO30" s="350"/>
      <c r="AP30" s="47"/>
      <c r="AQ30" s="49"/>
      <c r="BE30" s="339"/>
    </row>
    <row r="31" spans="2:71" s="1" customFormat="1" ht="6.9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9"/>
    </row>
    <row r="32" spans="2:71" s="1" customFormat="1" ht="25.95" customHeight="1">
      <c r="B32" s="40"/>
      <c r="C32" s="50"/>
      <c r="D32" s="51" t="s">
        <v>50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51</v>
      </c>
      <c r="U32" s="52"/>
      <c r="V32" s="52"/>
      <c r="W32" s="52"/>
      <c r="X32" s="352" t="s">
        <v>52</v>
      </c>
      <c r="Y32" s="353"/>
      <c r="Z32" s="353"/>
      <c r="AA32" s="353"/>
      <c r="AB32" s="353"/>
      <c r="AC32" s="52"/>
      <c r="AD32" s="52"/>
      <c r="AE32" s="52"/>
      <c r="AF32" s="52"/>
      <c r="AG32" s="52"/>
      <c r="AH32" s="52"/>
      <c r="AI32" s="52"/>
      <c r="AJ32" s="52"/>
      <c r="AK32" s="354">
        <f>SUM(AK23:AK30)</f>
        <v>0</v>
      </c>
      <c r="AL32" s="353"/>
      <c r="AM32" s="353"/>
      <c r="AN32" s="353"/>
      <c r="AO32" s="355"/>
      <c r="AP32" s="50"/>
      <c r="AQ32" s="54"/>
      <c r="BE32" s="339"/>
    </row>
    <row r="33" spans="2:56" s="1" customFormat="1" ht="6.9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" customHeight="1">
      <c r="B39" s="40"/>
      <c r="C39" s="61" t="s">
        <v>53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NAIVNI-DIVADLO-LIBER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6" t="str">
        <f>K6</f>
        <v>OPRAVA STÁVAJÍCÍHO SOCIÁLNÍHO ZAŘÍZENÍ V NAIVNÍM DIVADLE V LIBERCI</v>
      </c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69"/>
      <c r="AQ42" s="69"/>
      <c r="AR42" s="70"/>
    </row>
    <row r="43" spans="2:56" s="1" customFormat="1" ht="6.9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 ht="13.2">
      <c r="B44" s="40"/>
      <c r="C44" s="64" t="s">
        <v>25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MOSKEVSKÁ UL. LIBEREC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27</v>
      </c>
      <c r="AJ44" s="62"/>
      <c r="AK44" s="62"/>
      <c r="AL44" s="62"/>
      <c r="AM44" s="358" t="str">
        <f>IF(AN8= "","",AN8)</f>
        <v>20.9.2016</v>
      </c>
      <c r="AN44" s="358"/>
      <c r="AO44" s="62"/>
      <c r="AP44" s="62"/>
      <c r="AQ44" s="62"/>
      <c r="AR44" s="60"/>
    </row>
    <row r="45" spans="2:56" s="1" customFormat="1" ht="6.9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2">
      <c r="B46" s="40"/>
      <c r="C46" s="64" t="s">
        <v>29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>STATUTÁRNÍ MĚSTO LIBEREC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35</v>
      </c>
      <c r="AJ46" s="62"/>
      <c r="AK46" s="62"/>
      <c r="AL46" s="62"/>
      <c r="AM46" s="359" t="str">
        <f>IF(E17="","",E17)</f>
        <v>PPS PATRMAN</v>
      </c>
      <c r="AN46" s="359"/>
      <c r="AO46" s="359"/>
      <c r="AP46" s="359"/>
      <c r="AQ46" s="62"/>
      <c r="AR46" s="60"/>
      <c r="AS46" s="360" t="s">
        <v>54</v>
      </c>
      <c r="AT46" s="361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2">
      <c r="B47" s="40"/>
      <c r="C47" s="64" t="s">
        <v>33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2"/>
      <c r="AT47" s="363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8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4"/>
      <c r="AT48" s="365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0" s="1" customFormat="1" ht="29.25" customHeight="1">
      <c r="B49" s="40"/>
      <c r="C49" s="366" t="s">
        <v>55</v>
      </c>
      <c r="D49" s="367"/>
      <c r="E49" s="367"/>
      <c r="F49" s="367"/>
      <c r="G49" s="367"/>
      <c r="H49" s="78"/>
      <c r="I49" s="368" t="s">
        <v>56</v>
      </c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9" t="s">
        <v>57</v>
      </c>
      <c r="AH49" s="367"/>
      <c r="AI49" s="367"/>
      <c r="AJ49" s="367"/>
      <c r="AK49" s="367"/>
      <c r="AL49" s="367"/>
      <c r="AM49" s="367"/>
      <c r="AN49" s="368" t="s">
        <v>58</v>
      </c>
      <c r="AO49" s="367"/>
      <c r="AP49" s="367"/>
      <c r="AQ49" s="79" t="s">
        <v>59</v>
      </c>
      <c r="AR49" s="60"/>
      <c r="AS49" s="80" t="s">
        <v>60</v>
      </c>
      <c r="AT49" s="81" t="s">
        <v>61</v>
      </c>
      <c r="AU49" s="81" t="s">
        <v>62</v>
      </c>
      <c r="AV49" s="81" t="s">
        <v>63</v>
      </c>
      <c r="AW49" s="81" t="s">
        <v>64</v>
      </c>
      <c r="AX49" s="81" t="s">
        <v>65</v>
      </c>
      <c r="AY49" s="81" t="s">
        <v>66</v>
      </c>
      <c r="AZ49" s="81" t="s">
        <v>67</v>
      </c>
      <c r="BA49" s="81" t="s">
        <v>68</v>
      </c>
      <c r="BB49" s="81" t="s">
        <v>69</v>
      </c>
      <c r="BC49" s="81" t="s">
        <v>70</v>
      </c>
      <c r="BD49" s="82" t="s">
        <v>71</v>
      </c>
    </row>
    <row r="50" spans="1:90" s="1" customFormat="1" ht="10.8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0" s="4" customFormat="1" ht="32.4" customHeight="1">
      <c r="B51" s="67"/>
      <c r="C51" s="86" t="s">
        <v>72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73">
        <f>ROUND(AG52,2)</f>
        <v>0</v>
      </c>
      <c r="AH51" s="373"/>
      <c r="AI51" s="373"/>
      <c r="AJ51" s="373"/>
      <c r="AK51" s="373"/>
      <c r="AL51" s="373"/>
      <c r="AM51" s="373"/>
      <c r="AN51" s="374">
        <f>SUM(AG51,AT51)</f>
        <v>0</v>
      </c>
      <c r="AO51" s="374"/>
      <c r="AP51" s="374"/>
      <c r="AQ51" s="88" t="s">
        <v>22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73</v>
      </c>
      <c r="BT51" s="93" t="s">
        <v>74</v>
      </c>
      <c r="BV51" s="93" t="s">
        <v>75</v>
      </c>
      <c r="BW51" s="93" t="s">
        <v>7</v>
      </c>
      <c r="BX51" s="93" t="s">
        <v>76</v>
      </c>
      <c r="CL51" s="93" t="s">
        <v>22</v>
      </c>
    </row>
    <row r="52" spans="1:90" s="5" customFormat="1" ht="78" customHeight="1">
      <c r="A52" s="94" t="s">
        <v>77</v>
      </c>
      <c r="B52" s="95"/>
      <c r="C52" s="96"/>
      <c r="D52" s="372" t="s">
        <v>16</v>
      </c>
      <c r="E52" s="372"/>
      <c r="F52" s="372"/>
      <c r="G52" s="372"/>
      <c r="H52" s="372"/>
      <c r="I52" s="97"/>
      <c r="J52" s="372" t="s">
        <v>19</v>
      </c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0">
        <f>'NAIVNI-DIVADLO-LIBER - OP...'!J25</f>
        <v>0</v>
      </c>
      <c r="AH52" s="371"/>
      <c r="AI52" s="371"/>
      <c r="AJ52" s="371"/>
      <c r="AK52" s="371"/>
      <c r="AL52" s="371"/>
      <c r="AM52" s="371"/>
      <c r="AN52" s="370">
        <f>SUM(AG52,AT52)</f>
        <v>0</v>
      </c>
      <c r="AO52" s="371"/>
      <c r="AP52" s="371"/>
      <c r="AQ52" s="98" t="s">
        <v>78</v>
      </c>
      <c r="AR52" s="99"/>
      <c r="AS52" s="100">
        <v>0</v>
      </c>
      <c r="AT52" s="101">
        <f>ROUND(SUM(AV52:AW52),2)</f>
        <v>0</v>
      </c>
      <c r="AU52" s="102">
        <f>'NAIVNI-DIVADLO-LIBER - OP...'!P119</f>
        <v>0</v>
      </c>
      <c r="AV52" s="101">
        <f>'NAIVNI-DIVADLO-LIBER - OP...'!J28</f>
        <v>0</v>
      </c>
      <c r="AW52" s="101">
        <f>'NAIVNI-DIVADLO-LIBER - OP...'!J29</f>
        <v>0</v>
      </c>
      <c r="AX52" s="101">
        <f>'NAIVNI-DIVADLO-LIBER - OP...'!J30</f>
        <v>0</v>
      </c>
      <c r="AY52" s="101">
        <f>'NAIVNI-DIVADLO-LIBER - OP...'!J31</f>
        <v>0</v>
      </c>
      <c r="AZ52" s="101">
        <f>'NAIVNI-DIVADLO-LIBER - OP...'!F28</f>
        <v>0</v>
      </c>
      <c r="BA52" s="101">
        <f>'NAIVNI-DIVADLO-LIBER - OP...'!F29</f>
        <v>0</v>
      </c>
      <c r="BB52" s="101">
        <f>'NAIVNI-DIVADLO-LIBER - OP...'!F30</f>
        <v>0</v>
      </c>
      <c r="BC52" s="101">
        <f>'NAIVNI-DIVADLO-LIBER - OP...'!F31</f>
        <v>0</v>
      </c>
      <c r="BD52" s="103">
        <f>'NAIVNI-DIVADLO-LIBER - OP...'!F32</f>
        <v>0</v>
      </c>
      <c r="BT52" s="104" t="s">
        <v>24</v>
      </c>
      <c r="BU52" s="104" t="s">
        <v>79</v>
      </c>
      <c r="BV52" s="104" t="s">
        <v>75</v>
      </c>
      <c r="BW52" s="104" t="s">
        <v>7</v>
      </c>
      <c r="BX52" s="104" t="s">
        <v>76</v>
      </c>
      <c r="CL52" s="104" t="s">
        <v>22</v>
      </c>
    </row>
    <row r="53" spans="1:90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1:90" s="1" customFormat="1" ht="6.9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NAIVNI-DIVADLO-LIBER - OP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2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64.28515625" customWidth="1"/>
    <col min="7" max="7" width="7.42578125" customWidth="1"/>
    <col min="8" max="8" width="9.5703125" customWidth="1"/>
    <col min="9" max="9" width="10.85546875" style="105" customWidth="1"/>
    <col min="10" max="10" width="20.140625" customWidth="1"/>
    <col min="11" max="11" width="13.28515625" customWidth="1"/>
    <col min="13" max="18" width="9.140625" hidden="1"/>
    <col min="19" max="19" width="7" hidden="1" customWidth="1"/>
    <col min="20" max="20" width="25.425781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  <col min="44" max="65" width="9.140625" hidden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80</v>
      </c>
      <c r="G1" s="379" t="s">
        <v>81</v>
      </c>
      <c r="H1" s="379"/>
      <c r="I1" s="109"/>
      <c r="J1" s="108" t="s">
        <v>82</v>
      </c>
      <c r="K1" s="107" t="s">
        <v>83</v>
      </c>
      <c r="L1" s="108" t="s">
        <v>84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7</v>
      </c>
      <c r="AZ2" s="110" t="s">
        <v>85</v>
      </c>
      <c r="BA2" s="110" t="s">
        <v>86</v>
      </c>
      <c r="BB2" s="110" t="s">
        <v>87</v>
      </c>
      <c r="BC2" s="110" t="s">
        <v>88</v>
      </c>
      <c r="BD2" s="110" t="s">
        <v>89</v>
      </c>
    </row>
    <row r="3" spans="1:70" ht="6.9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89</v>
      </c>
      <c r="AZ3" s="110" t="s">
        <v>90</v>
      </c>
      <c r="BA3" s="110" t="s">
        <v>91</v>
      </c>
      <c r="BB3" s="110" t="s">
        <v>87</v>
      </c>
      <c r="BC3" s="110" t="s">
        <v>92</v>
      </c>
      <c r="BD3" s="110" t="s">
        <v>89</v>
      </c>
    </row>
    <row r="4" spans="1:70" ht="36.9" customHeight="1">
      <c r="B4" s="27"/>
      <c r="C4" s="28"/>
      <c r="D4" s="29" t="s">
        <v>93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  <c r="AZ4" s="110" t="s">
        <v>94</v>
      </c>
      <c r="BA4" s="110" t="s">
        <v>95</v>
      </c>
      <c r="BB4" s="110" t="s">
        <v>87</v>
      </c>
      <c r="BC4" s="110" t="s">
        <v>96</v>
      </c>
      <c r="BD4" s="110" t="s">
        <v>89</v>
      </c>
    </row>
    <row r="5" spans="1:70" ht="6.9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1:70" s="1" customFormat="1" ht="13.2">
      <c r="B6" s="40"/>
      <c r="C6" s="41"/>
      <c r="D6" s="36" t="s">
        <v>18</v>
      </c>
      <c r="E6" s="41"/>
      <c r="F6" s="41"/>
      <c r="G6" s="41"/>
      <c r="H6" s="41"/>
      <c r="I6" s="113"/>
      <c r="J6" s="41"/>
      <c r="K6" s="44"/>
    </row>
    <row r="7" spans="1:70" s="1" customFormat="1" ht="36.9" customHeight="1">
      <c r="B7" s="40"/>
      <c r="C7" s="41"/>
      <c r="D7" s="41"/>
      <c r="E7" s="376" t="s">
        <v>19</v>
      </c>
      <c r="F7" s="377"/>
      <c r="G7" s="377"/>
      <c r="H7" s="377"/>
      <c r="I7" s="113"/>
      <c r="J7" s="41"/>
      <c r="K7" s="44"/>
    </row>
    <row r="8" spans="1:70" s="1" customFormat="1" ht="12">
      <c r="B8" s="40"/>
      <c r="C8" s="41"/>
      <c r="D8" s="41"/>
      <c r="E8" s="41"/>
      <c r="F8" s="41"/>
      <c r="G8" s="41"/>
      <c r="H8" s="41"/>
      <c r="I8" s="113"/>
      <c r="J8" s="41"/>
      <c r="K8" s="44"/>
    </row>
    <row r="9" spans="1:70" s="1" customFormat="1" ht="14.4" customHeight="1">
      <c r="B9" s="40"/>
      <c r="C9" s="41"/>
      <c r="D9" s="36" t="s">
        <v>21</v>
      </c>
      <c r="E9" s="41"/>
      <c r="F9" s="34" t="s">
        <v>22</v>
      </c>
      <c r="G9" s="41"/>
      <c r="H9" s="41"/>
      <c r="I9" s="114" t="s">
        <v>23</v>
      </c>
      <c r="J9" s="34" t="s">
        <v>22</v>
      </c>
      <c r="K9" s="44"/>
    </row>
    <row r="10" spans="1:70" s="1" customFormat="1" ht="14.4" customHeight="1">
      <c r="B10" s="40"/>
      <c r="C10" s="41"/>
      <c r="D10" s="36" t="s">
        <v>25</v>
      </c>
      <c r="E10" s="41"/>
      <c r="F10" s="34" t="s">
        <v>26</v>
      </c>
      <c r="G10" s="41"/>
      <c r="H10" s="41"/>
      <c r="I10" s="114" t="s">
        <v>27</v>
      </c>
      <c r="J10" s="115" t="str">
        <f>'Rekapitulace stavby'!AN8</f>
        <v>20.9.2016</v>
      </c>
      <c r="K10" s="44"/>
    </row>
    <row r="11" spans="1:70" s="1" customFormat="1" ht="10.8" customHeight="1">
      <c r="B11" s="40"/>
      <c r="C11" s="41"/>
      <c r="D11" s="41"/>
      <c r="E11" s="41"/>
      <c r="F11" s="41"/>
      <c r="G11" s="41"/>
      <c r="H11" s="41"/>
      <c r="I11" s="113"/>
      <c r="J11" s="41"/>
      <c r="K11" s="44"/>
    </row>
    <row r="12" spans="1:70" s="1" customFormat="1" ht="14.4" customHeight="1">
      <c r="B12" s="40"/>
      <c r="C12" s="41"/>
      <c r="D12" s="36" t="s">
        <v>29</v>
      </c>
      <c r="E12" s="41"/>
      <c r="F12" s="41"/>
      <c r="G12" s="41"/>
      <c r="H12" s="41"/>
      <c r="I12" s="114" t="s">
        <v>30</v>
      </c>
      <c r="J12" s="34" t="s">
        <v>22</v>
      </c>
      <c r="K12" s="44"/>
    </row>
    <row r="13" spans="1:70" s="1" customFormat="1" ht="18" customHeight="1">
      <c r="B13" s="40"/>
      <c r="C13" s="41"/>
      <c r="D13" s="41"/>
      <c r="E13" s="34" t="s">
        <v>31</v>
      </c>
      <c r="F13" s="41"/>
      <c r="G13" s="41"/>
      <c r="H13" s="41"/>
      <c r="I13" s="114" t="s">
        <v>32</v>
      </c>
      <c r="J13" s="34" t="s">
        <v>22</v>
      </c>
      <c r="K13" s="44"/>
    </row>
    <row r="14" spans="1:70" s="1" customFormat="1" ht="6.9" customHeight="1">
      <c r="B14" s="40"/>
      <c r="C14" s="41"/>
      <c r="D14" s="41"/>
      <c r="E14" s="41"/>
      <c r="F14" s="41"/>
      <c r="G14" s="41"/>
      <c r="H14" s="41"/>
      <c r="I14" s="113"/>
      <c r="J14" s="41"/>
      <c r="K14" s="44"/>
    </row>
    <row r="15" spans="1:70" s="1" customFormat="1" ht="14.4" customHeight="1">
      <c r="B15" s="40"/>
      <c r="C15" s="41"/>
      <c r="D15" s="36" t="s">
        <v>33</v>
      </c>
      <c r="E15" s="41"/>
      <c r="F15" s="41"/>
      <c r="G15" s="41"/>
      <c r="H15" s="41"/>
      <c r="I15" s="114" t="s">
        <v>30</v>
      </c>
      <c r="J15" s="34" t="str">
        <f>IF('Rekapitulace stavby'!AN13="Vyplň údaj","",IF('Rekapitulace stavby'!AN13="","",'Rekapitulace stavby'!AN13))</f>
        <v/>
      </c>
      <c r="K15" s="44"/>
    </row>
    <row r="16" spans="1:70" s="1" customFormat="1" ht="18" customHeight="1">
      <c r="B16" s="40"/>
      <c r="C16" s="41"/>
      <c r="D16" s="41"/>
      <c r="E16" s="34" t="str">
        <f>IF('Rekapitulace stavby'!E14="Vyplň údaj","",IF('Rekapitulace stavby'!E14="","",'Rekapitulace stavby'!E14))</f>
        <v/>
      </c>
      <c r="F16" s="41"/>
      <c r="G16" s="41"/>
      <c r="H16" s="41"/>
      <c r="I16" s="114" t="s">
        <v>32</v>
      </c>
      <c r="J16" s="34" t="str">
        <f>IF('Rekapitulace stavby'!AN14="Vyplň údaj","",IF('Rekapitulace stavby'!AN14="","",'Rekapitulace stavby'!AN14))</f>
        <v/>
      </c>
      <c r="K16" s="44"/>
    </row>
    <row r="17" spans="2:11" s="1" customFormat="1" ht="6.9" customHeight="1">
      <c r="B17" s="40"/>
      <c r="C17" s="41"/>
      <c r="D17" s="41"/>
      <c r="E17" s="41"/>
      <c r="F17" s="41"/>
      <c r="G17" s="41"/>
      <c r="H17" s="41"/>
      <c r="I17" s="113"/>
      <c r="J17" s="41"/>
      <c r="K17" s="44"/>
    </row>
    <row r="18" spans="2:11" s="1" customFormat="1" ht="14.4" customHeight="1">
      <c r="B18" s="40"/>
      <c r="C18" s="41"/>
      <c r="D18" s="36" t="s">
        <v>35</v>
      </c>
      <c r="E18" s="41"/>
      <c r="F18" s="41"/>
      <c r="G18" s="41"/>
      <c r="H18" s="41"/>
      <c r="I18" s="114" t="s">
        <v>30</v>
      </c>
      <c r="J18" s="34" t="s">
        <v>22</v>
      </c>
      <c r="K18" s="44"/>
    </row>
    <row r="19" spans="2:11" s="1" customFormat="1" ht="18" customHeight="1">
      <c r="B19" s="40"/>
      <c r="C19" s="41"/>
      <c r="D19" s="41"/>
      <c r="E19" s="34" t="s">
        <v>36</v>
      </c>
      <c r="F19" s="41"/>
      <c r="G19" s="41"/>
      <c r="H19" s="41"/>
      <c r="I19" s="114" t="s">
        <v>32</v>
      </c>
      <c r="J19" s="34" t="s">
        <v>22</v>
      </c>
      <c r="K19" s="44"/>
    </row>
    <row r="20" spans="2:11" s="1" customFormat="1" ht="6.9" customHeight="1">
      <c r="B20" s="40"/>
      <c r="C20" s="41"/>
      <c r="D20" s="41"/>
      <c r="E20" s="41"/>
      <c r="F20" s="41"/>
      <c r="G20" s="41"/>
      <c r="H20" s="41"/>
      <c r="I20" s="113"/>
      <c r="J20" s="41"/>
      <c r="K20" s="44"/>
    </row>
    <row r="21" spans="2:11" s="1" customFormat="1" ht="14.4" customHeight="1">
      <c r="B21" s="40"/>
      <c r="C21" s="41"/>
      <c r="D21" s="36" t="s">
        <v>38</v>
      </c>
      <c r="E21" s="41"/>
      <c r="F21" s="41"/>
      <c r="G21" s="41"/>
      <c r="H21" s="41"/>
      <c r="I21" s="113"/>
      <c r="J21" s="41"/>
      <c r="K21" s="44"/>
    </row>
    <row r="22" spans="2:11" s="6" customFormat="1" ht="106.8" customHeight="1">
      <c r="B22" s="116"/>
      <c r="C22" s="117"/>
      <c r="D22" s="117"/>
      <c r="E22" s="345" t="s">
        <v>39</v>
      </c>
      <c r="F22" s="345"/>
      <c r="G22" s="345"/>
      <c r="H22" s="345"/>
      <c r="I22" s="118"/>
      <c r="J22" s="117"/>
      <c r="K22" s="119"/>
    </row>
    <row r="23" spans="2:11" s="1" customFormat="1" ht="6.9" customHeight="1">
      <c r="B23" s="40"/>
      <c r="C23" s="41"/>
      <c r="D23" s="41"/>
      <c r="E23" s="41"/>
      <c r="F23" s="41"/>
      <c r="G23" s="41"/>
      <c r="H23" s="41"/>
      <c r="I23" s="113"/>
      <c r="J23" s="41"/>
      <c r="K23" s="44"/>
    </row>
    <row r="24" spans="2:11" s="1" customFormat="1" ht="6.9" customHeight="1">
      <c r="B24" s="40"/>
      <c r="C24" s="41"/>
      <c r="D24" s="84"/>
      <c r="E24" s="84"/>
      <c r="F24" s="84"/>
      <c r="G24" s="84"/>
      <c r="H24" s="84"/>
      <c r="I24" s="120"/>
      <c r="J24" s="84"/>
      <c r="K24" s="121"/>
    </row>
    <row r="25" spans="2:11" s="1" customFormat="1" ht="25.35" customHeight="1">
      <c r="B25" s="40"/>
      <c r="C25" s="41"/>
      <c r="D25" s="122" t="s">
        <v>40</v>
      </c>
      <c r="E25" s="41"/>
      <c r="F25" s="41"/>
      <c r="G25" s="41"/>
      <c r="H25" s="41"/>
      <c r="I25" s="113"/>
      <c r="J25" s="123">
        <f>ROUND(J119,2)</f>
        <v>0</v>
      </c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14.4" customHeight="1">
      <c r="B27" s="40"/>
      <c r="C27" s="41"/>
      <c r="D27" s="41"/>
      <c r="E27" s="41"/>
      <c r="F27" s="45" t="s">
        <v>42</v>
      </c>
      <c r="G27" s="41"/>
      <c r="H27" s="41"/>
      <c r="I27" s="124" t="s">
        <v>41</v>
      </c>
      <c r="J27" s="45" t="s">
        <v>43</v>
      </c>
      <c r="K27" s="44"/>
    </row>
    <row r="28" spans="2:11" s="1" customFormat="1" ht="14.4" customHeight="1">
      <c r="B28" s="40"/>
      <c r="C28" s="41"/>
      <c r="D28" s="48" t="s">
        <v>44</v>
      </c>
      <c r="E28" s="48" t="s">
        <v>45</v>
      </c>
      <c r="F28" s="125">
        <f>ROUND(SUM(BE119:BE571), 2)</f>
        <v>0</v>
      </c>
      <c r="G28" s="41"/>
      <c r="H28" s="41"/>
      <c r="I28" s="126">
        <v>0.21</v>
      </c>
      <c r="J28" s="125">
        <f>ROUND(ROUND((SUM(BE119:BE571)), 2)*I28, 2)</f>
        <v>0</v>
      </c>
      <c r="K28" s="44"/>
    </row>
    <row r="29" spans="2:11" s="1" customFormat="1" ht="14.4" customHeight="1">
      <c r="B29" s="40"/>
      <c r="C29" s="41"/>
      <c r="D29" s="41"/>
      <c r="E29" s="48" t="s">
        <v>46</v>
      </c>
      <c r="F29" s="125">
        <f>ROUND(SUM(BF119:BF571), 2)</f>
        <v>0</v>
      </c>
      <c r="G29" s="41"/>
      <c r="H29" s="41"/>
      <c r="I29" s="126">
        <v>0.15</v>
      </c>
      <c r="J29" s="125">
        <f>ROUND(ROUND((SUM(BF119:BF571)), 2)*I29, 2)</f>
        <v>0</v>
      </c>
      <c r="K29" s="44"/>
    </row>
    <row r="30" spans="2:11" s="1" customFormat="1" ht="14.4" hidden="1" customHeight="1">
      <c r="B30" s="40"/>
      <c r="C30" s="41"/>
      <c r="D30" s="41"/>
      <c r="E30" s="48" t="s">
        <v>47</v>
      </c>
      <c r="F30" s="125">
        <f>ROUND(SUM(BG119:BG571), 2)</f>
        <v>0</v>
      </c>
      <c r="G30" s="41"/>
      <c r="H30" s="41"/>
      <c r="I30" s="126">
        <v>0.21</v>
      </c>
      <c r="J30" s="125">
        <v>0</v>
      </c>
      <c r="K30" s="44"/>
    </row>
    <row r="31" spans="2:11" s="1" customFormat="1" ht="14.4" hidden="1" customHeight="1">
      <c r="B31" s="40"/>
      <c r="C31" s="41"/>
      <c r="D31" s="41"/>
      <c r="E31" s="48" t="s">
        <v>48</v>
      </c>
      <c r="F31" s="125">
        <f>ROUND(SUM(BH119:BH571), 2)</f>
        <v>0</v>
      </c>
      <c r="G31" s="41"/>
      <c r="H31" s="41"/>
      <c r="I31" s="126">
        <v>0.15</v>
      </c>
      <c r="J31" s="125">
        <v>0</v>
      </c>
      <c r="K31" s="44"/>
    </row>
    <row r="32" spans="2:11" s="1" customFormat="1" ht="14.4" hidden="1" customHeight="1">
      <c r="B32" s="40"/>
      <c r="C32" s="41"/>
      <c r="D32" s="41"/>
      <c r="E32" s="48" t="s">
        <v>49</v>
      </c>
      <c r="F32" s="125">
        <f>ROUND(SUM(BI119:BI571), 2)</f>
        <v>0</v>
      </c>
      <c r="G32" s="41"/>
      <c r="H32" s="41"/>
      <c r="I32" s="126">
        <v>0</v>
      </c>
      <c r="J32" s="125">
        <v>0</v>
      </c>
      <c r="K32" s="44"/>
    </row>
    <row r="33" spans="2:11" s="1" customFormat="1" ht="6.9" customHeight="1">
      <c r="B33" s="40"/>
      <c r="C33" s="41"/>
      <c r="D33" s="41"/>
      <c r="E33" s="41"/>
      <c r="F33" s="41"/>
      <c r="G33" s="41"/>
      <c r="H33" s="41"/>
      <c r="I33" s="113"/>
      <c r="J33" s="41"/>
      <c r="K33" s="44"/>
    </row>
    <row r="34" spans="2:11" s="1" customFormat="1" ht="25.35" customHeight="1">
      <c r="B34" s="40"/>
      <c r="C34" s="127"/>
      <c r="D34" s="128" t="s">
        <v>50</v>
      </c>
      <c r="E34" s="78"/>
      <c r="F34" s="78"/>
      <c r="G34" s="129" t="s">
        <v>51</v>
      </c>
      <c r="H34" s="130" t="s">
        <v>52</v>
      </c>
      <c r="I34" s="131"/>
      <c r="J34" s="132">
        <f>SUM(J25:J32)</f>
        <v>0</v>
      </c>
      <c r="K34" s="133"/>
    </row>
    <row r="35" spans="2:11" s="1" customFormat="1" ht="14.4" customHeight="1">
      <c r="B35" s="55"/>
      <c r="C35" s="56"/>
      <c r="D35" s="56"/>
      <c r="E35" s="56"/>
      <c r="F35" s="56"/>
      <c r="G35" s="56"/>
      <c r="H35" s="56"/>
      <c r="I35" s="134"/>
      <c r="J35" s="56"/>
      <c r="K35" s="57"/>
    </row>
    <row r="39" spans="2:11" s="1" customFormat="1" ht="6.9" customHeight="1">
      <c r="B39" s="135"/>
      <c r="C39" s="136"/>
      <c r="D39" s="136"/>
      <c r="E39" s="136"/>
      <c r="F39" s="136"/>
      <c r="G39" s="136"/>
      <c r="H39" s="136"/>
      <c r="I39" s="137"/>
      <c r="J39" s="136"/>
      <c r="K39" s="138"/>
    </row>
    <row r="40" spans="2:11" s="1" customFormat="1" ht="36.9" customHeight="1">
      <c r="B40" s="40"/>
      <c r="C40" s="29" t="s">
        <v>97</v>
      </c>
      <c r="D40" s="41"/>
      <c r="E40" s="41"/>
      <c r="F40" s="41"/>
      <c r="G40" s="41"/>
      <c r="H40" s="41"/>
      <c r="I40" s="113"/>
      <c r="J40" s="41"/>
      <c r="K40" s="44"/>
    </row>
    <row r="41" spans="2:11" s="1" customFormat="1" ht="6.9" customHeight="1">
      <c r="B41" s="40"/>
      <c r="C41" s="41"/>
      <c r="D41" s="41"/>
      <c r="E41" s="41"/>
      <c r="F41" s="41"/>
      <c r="G41" s="41"/>
      <c r="H41" s="41"/>
      <c r="I41" s="113"/>
      <c r="J41" s="41"/>
      <c r="K41" s="44"/>
    </row>
    <row r="42" spans="2:11" s="1" customFormat="1" ht="14.4" customHeight="1">
      <c r="B42" s="40"/>
      <c r="C42" s="36" t="s">
        <v>18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22.2" customHeight="1">
      <c r="B43" s="40"/>
      <c r="C43" s="41"/>
      <c r="D43" s="41"/>
      <c r="E43" s="376" t="str">
        <f>E7</f>
        <v>OPRAVA STÁVAJÍCÍHO SOCIÁLNÍHO ZAŘÍZENÍ V NAIVNÍM DIVADLE V LIBERCI</v>
      </c>
      <c r="F43" s="377"/>
      <c r="G43" s="377"/>
      <c r="H43" s="377"/>
      <c r="I43" s="113"/>
      <c r="J43" s="41"/>
      <c r="K43" s="44"/>
    </row>
    <row r="44" spans="2:11" s="1" customFormat="1" ht="6.9" customHeight="1">
      <c r="B44" s="40"/>
      <c r="C44" s="41"/>
      <c r="D44" s="41"/>
      <c r="E44" s="41"/>
      <c r="F44" s="41"/>
      <c r="G44" s="41"/>
      <c r="H44" s="41"/>
      <c r="I44" s="113"/>
      <c r="J44" s="41"/>
      <c r="K44" s="44"/>
    </row>
    <row r="45" spans="2:11" s="1" customFormat="1" ht="18" customHeight="1">
      <c r="B45" s="40"/>
      <c r="C45" s="36" t="s">
        <v>25</v>
      </c>
      <c r="D45" s="41"/>
      <c r="E45" s="41"/>
      <c r="F45" s="34" t="str">
        <f>F10</f>
        <v>MOSKEVSKÁ UL. LIBEREC</v>
      </c>
      <c r="G45" s="41"/>
      <c r="H45" s="41"/>
      <c r="I45" s="114" t="s">
        <v>27</v>
      </c>
      <c r="J45" s="115" t="str">
        <f>IF(J10="","",J10)</f>
        <v>20.9.2016</v>
      </c>
      <c r="K45" s="44"/>
    </row>
    <row r="46" spans="2:11" s="1" customFormat="1" ht="6.9" customHeight="1">
      <c r="B46" s="40"/>
      <c r="C46" s="41"/>
      <c r="D46" s="41"/>
      <c r="E46" s="41"/>
      <c r="F46" s="41"/>
      <c r="G46" s="41"/>
      <c r="H46" s="41"/>
      <c r="I46" s="113"/>
      <c r="J46" s="41"/>
      <c r="K46" s="44"/>
    </row>
    <row r="47" spans="2:11" s="1" customFormat="1" ht="13.2">
      <c r="B47" s="40"/>
      <c r="C47" s="36" t="s">
        <v>29</v>
      </c>
      <c r="D47" s="41"/>
      <c r="E47" s="41"/>
      <c r="F47" s="34" t="str">
        <f>E13</f>
        <v>STATUTÁRNÍ MĚSTO LIBEREC</v>
      </c>
      <c r="G47" s="41"/>
      <c r="H47" s="41"/>
      <c r="I47" s="114" t="s">
        <v>35</v>
      </c>
      <c r="J47" s="34" t="str">
        <f>E19</f>
        <v>PPS PATRMAN</v>
      </c>
      <c r="K47" s="44"/>
    </row>
    <row r="48" spans="2:11" s="1" customFormat="1" ht="14.4" customHeight="1">
      <c r="B48" s="40"/>
      <c r="C48" s="36" t="s">
        <v>33</v>
      </c>
      <c r="D48" s="41"/>
      <c r="E48" s="41"/>
      <c r="F48" s="34" t="str">
        <f>IF(E16="","",E16)</f>
        <v/>
      </c>
      <c r="G48" s="41"/>
      <c r="H48" s="41"/>
      <c r="I48" s="113"/>
      <c r="J48" s="41"/>
      <c r="K48" s="44"/>
    </row>
    <row r="49" spans="2:47" s="1" customFormat="1" ht="10.35" customHeight="1">
      <c r="B49" s="40"/>
      <c r="C49" s="41"/>
      <c r="D49" s="41"/>
      <c r="E49" s="41"/>
      <c r="F49" s="41"/>
      <c r="G49" s="41"/>
      <c r="H49" s="41"/>
      <c r="I49" s="113"/>
      <c r="J49" s="41"/>
      <c r="K49" s="44"/>
    </row>
    <row r="50" spans="2:47" s="1" customFormat="1" ht="29.25" customHeight="1">
      <c r="B50" s="40"/>
      <c r="C50" s="139" t="s">
        <v>98</v>
      </c>
      <c r="D50" s="127"/>
      <c r="E50" s="127"/>
      <c r="F50" s="127"/>
      <c r="G50" s="127"/>
      <c r="H50" s="127"/>
      <c r="I50" s="140"/>
      <c r="J50" s="141" t="s">
        <v>99</v>
      </c>
      <c r="K50" s="142"/>
    </row>
    <row r="51" spans="2:47" s="1" customFormat="1" ht="10.35" customHeight="1">
      <c r="B51" s="40"/>
      <c r="C51" s="41"/>
      <c r="D51" s="41"/>
      <c r="E51" s="41"/>
      <c r="F51" s="41"/>
      <c r="G51" s="41"/>
      <c r="H51" s="41"/>
      <c r="I51" s="113"/>
      <c r="J51" s="41"/>
      <c r="K51" s="44"/>
    </row>
    <row r="52" spans="2:47" s="1" customFormat="1" ht="29.25" customHeight="1">
      <c r="B52" s="40"/>
      <c r="C52" s="143" t="s">
        <v>100</v>
      </c>
      <c r="D52" s="41"/>
      <c r="E52" s="41"/>
      <c r="F52" s="41"/>
      <c r="G52" s="41"/>
      <c r="H52" s="41"/>
      <c r="I52" s="113"/>
      <c r="J52" s="123">
        <f>J119</f>
        <v>0</v>
      </c>
      <c r="K52" s="44"/>
      <c r="AU52" s="23" t="s">
        <v>101</v>
      </c>
    </row>
    <row r="53" spans="2:47" s="7" customFormat="1" ht="24.9" customHeight="1">
      <c r="B53" s="144"/>
      <c r="C53" s="145"/>
      <c r="D53" s="146" t="s">
        <v>102</v>
      </c>
      <c r="E53" s="147"/>
      <c r="F53" s="147"/>
      <c r="G53" s="147"/>
      <c r="H53" s="147"/>
      <c r="I53" s="148"/>
      <c r="J53" s="149">
        <f>J120</f>
        <v>0</v>
      </c>
      <c r="K53" s="150"/>
    </row>
    <row r="54" spans="2:47" s="8" customFormat="1" ht="19.95" customHeight="1">
      <c r="B54" s="151"/>
      <c r="C54" s="152"/>
      <c r="D54" s="153" t="s">
        <v>103</v>
      </c>
      <c r="E54" s="154"/>
      <c r="F54" s="154"/>
      <c r="G54" s="154"/>
      <c r="H54" s="154"/>
      <c r="I54" s="155"/>
      <c r="J54" s="156">
        <f>J121</f>
        <v>0</v>
      </c>
      <c r="K54" s="157"/>
    </row>
    <row r="55" spans="2:47" s="8" customFormat="1" ht="19.95" customHeight="1">
      <c r="B55" s="151"/>
      <c r="C55" s="152"/>
      <c r="D55" s="153" t="s">
        <v>104</v>
      </c>
      <c r="E55" s="154"/>
      <c r="F55" s="154"/>
      <c r="G55" s="154"/>
      <c r="H55" s="154"/>
      <c r="I55" s="155"/>
      <c r="J55" s="156">
        <f>J124</f>
        <v>0</v>
      </c>
      <c r="K55" s="157"/>
    </row>
    <row r="56" spans="2:47" s="8" customFormat="1" ht="19.95" customHeight="1">
      <c r="B56" s="151"/>
      <c r="C56" s="152"/>
      <c r="D56" s="153" t="s">
        <v>105</v>
      </c>
      <c r="E56" s="154"/>
      <c r="F56" s="154"/>
      <c r="G56" s="154"/>
      <c r="H56" s="154"/>
      <c r="I56" s="155"/>
      <c r="J56" s="156">
        <f>J144</f>
        <v>0</v>
      </c>
      <c r="K56" s="157"/>
    </row>
    <row r="57" spans="2:47" s="8" customFormat="1" ht="19.95" customHeight="1">
      <c r="B57" s="151"/>
      <c r="C57" s="152"/>
      <c r="D57" s="153" t="s">
        <v>106</v>
      </c>
      <c r="E57" s="154"/>
      <c r="F57" s="154"/>
      <c r="G57" s="154"/>
      <c r="H57" s="154"/>
      <c r="I57" s="155"/>
      <c r="J57" s="156">
        <f>J146</f>
        <v>0</v>
      </c>
      <c r="K57" s="157"/>
    </row>
    <row r="58" spans="2:47" s="8" customFormat="1" ht="19.95" customHeight="1">
      <c r="B58" s="151"/>
      <c r="C58" s="152"/>
      <c r="D58" s="153" t="s">
        <v>107</v>
      </c>
      <c r="E58" s="154"/>
      <c r="F58" s="154"/>
      <c r="G58" s="154"/>
      <c r="H58" s="154"/>
      <c r="I58" s="155"/>
      <c r="J58" s="156">
        <f>J191</f>
        <v>0</v>
      </c>
      <c r="K58" s="157"/>
    </row>
    <row r="59" spans="2:47" s="8" customFormat="1" ht="19.95" customHeight="1">
      <c r="B59" s="151"/>
      <c r="C59" s="152"/>
      <c r="D59" s="153" t="s">
        <v>108</v>
      </c>
      <c r="E59" s="154"/>
      <c r="F59" s="154"/>
      <c r="G59" s="154"/>
      <c r="H59" s="154"/>
      <c r="I59" s="155"/>
      <c r="J59" s="156">
        <f>J230</f>
        <v>0</v>
      </c>
      <c r="K59" s="157"/>
    </row>
    <row r="60" spans="2:47" s="8" customFormat="1" ht="19.95" customHeight="1">
      <c r="B60" s="151"/>
      <c r="C60" s="152"/>
      <c r="D60" s="153" t="s">
        <v>109</v>
      </c>
      <c r="E60" s="154"/>
      <c r="F60" s="154"/>
      <c r="G60" s="154"/>
      <c r="H60" s="154"/>
      <c r="I60" s="155"/>
      <c r="J60" s="156">
        <f>J233</f>
        <v>0</v>
      </c>
      <c r="K60" s="157"/>
    </row>
    <row r="61" spans="2:47" s="8" customFormat="1" ht="19.95" customHeight="1">
      <c r="B61" s="151"/>
      <c r="C61" s="152"/>
      <c r="D61" s="153" t="s">
        <v>110</v>
      </c>
      <c r="E61" s="154"/>
      <c r="F61" s="154"/>
      <c r="G61" s="154"/>
      <c r="H61" s="154"/>
      <c r="I61" s="155"/>
      <c r="J61" s="156">
        <f>J240</f>
        <v>0</v>
      </c>
      <c r="K61" s="157"/>
    </row>
    <row r="62" spans="2:47" s="7" customFormat="1" ht="24.9" customHeight="1">
      <c r="B62" s="144"/>
      <c r="C62" s="145"/>
      <c r="D62" s="146" t="s">
        <v>111</v>
      </c>
      <c r="E62" s="147"/>
      <c r="F62" s="147"/>
      <c r="G62" s="147"/>
      <c r="H62" s="147"/>
      <c r="I62" s="148"/>
      <c r="J62" s="149">
        <f>J242</f>
        <v>0</v>
      </c>
      <c r="K62" s="150"/>
    </row>
    <row r="63" spans="2:47" s="8" customFormat="1" ht="19.95" customHeight="1">
      <c r="B63" s="151"/>
      <c r="C63" s="152"/>
      <c r="D63" s="153" t="s">
        <v>112</v>
      </c>
      <c r="E63" s="154"/>
      <c r="F63" s="154"/>
      <c r="G63" s="154"/>
      <c r="H63" s="154"/>
      <c r="I63" s="155"/>
      <c r="J63" s="156">
        <f>J243</f>
        <v>0</v>
      </c>
      <c r="K63" s="157"/>
    </row>
    <row r="64" spans="2:47" s="8" customFormat="1" ht="19.95" customHeight="1">
      <c r="B64" s="151"/>
      <c r="C64" s="152"/>
      <c r="D64" s="153" t="s">
        <v>113</v>
      </c>
      <c r="E64" s="154"/>
      <c r="F64" s="154"/>
      <c r="G64" s="154"/>
      <c r="H64" s="154"/>
      <c r="I64" s="155"/>
      <c r="J64" s="156">
        <f>J257</f>
        <v>0</v>
      </c>
      <c r="K64" s="157"/>
    </row>
    <row r="65" spans="2:11" s="8" customFormat="1" ht="19.95" customHeight="1">
      <c r="B65" s="151"/>
      <c r="C65" s="152"/>
      <c r="D65" s="153" t="s">
        <v>114</v>
      </c>
      <c r="E65" s="154"/>
      <c r="F65" s="154"/>
      <c r="G65" s="154"/>
      <c r="H65" s="154"/>
      <c r="I65" s="155"/>
      <c r="J65" s="156">
        <f>J263</f>
        <v>0</v>
      </c>
      <c r="K65" s="157"/>
    </row>
    <row r="66" spans="2:11" s="8" customFormat="1" ht="14.85" customHeight="1">
      <c r="B66" s="151"/>
      <c r="C66" s="152"/>
      <c r="D66" s="153" t="s">
        <v>115</v>
      </c>
      <c r="E66" s="154"/>
      <c r="F66" s="154"/>
      <c r="G66" s="154"/>
      <c r="H66" s="154"/>
      <c r="I66" s="155"/>
      <c r="J66" s="156">
        <f>J264</f>
        <v>0</v>
      </c>
      <c r="K66" s="157"/>
    </row>
    <row r="67" spans="2:11" s="8" customFormat="1" ht="14.85" customHeight="1">
      <c r="B67" s="151"/>
      <c r="C67" s="152"/>
      <c r="D67" s="153" t="s">
        <v>116</v>
      </c>
      <c r="E67" s="154"/>
      <c r="F67" s="154"/>
      <c r="G67" s="154"/>
      <c r="H67" s="154"/>
      <c r="I67" s="155"/>
      <c r="J67" s="156">
        <f>J276</f>
        <v>0</v>
      </c>
      <c r="K67" s="157"/>
    </row>
    <row r="68" spans="2:11" s="8" customFormat="1" ht="14.85" customHeight="1">
      <c r="B68" s="151"/>
      <c r="C68" s="152"/>
      <c r="D68" s="153" t="s">
        <v>117</v>
      </c>
      <c r="E68" s="154"/>
      <c r="F68" s="154"/>
      <c r="G68" s="154"/>
      <c r="H68" s="154"/>
      <c r="I68" s="155"/>
      <c r="J68" s="156">
        <f>J299</f>
        <v>0</v>
      </c>
      <c r="K68" s="157"/>
    </row>
    <row r="69" spans="2:11" s="8" customFormat="1" ht="14.85" customHeight="1">
      <c r="B69" s="151"/>
      <c r="C69" s="152"/>
      <c r="D69" s="153" t="s">
        <v>118</v>
      </c>
      <c r="E69" s="154"/>
      <c r="F69" s="154"/>
      <c r="G69" s="154"/>
      <c r="H69" s="154"/>
      <c r="I69" s="155"/>
      <c r="J69" s="156">
        <f>J321</f>
        <v>0</v>
      </c>
      <c r="K69" s="157"/>
    </row>
    <row r="70" spans="2:11" s="8" customFormat="1" ht="14.85" customHeight="1">
      <c r="B70" s="151"/>
      <c r="C70" s="152"/>
      <c r="D70" s="153" t="s">
        <v>119</v>
      </c>
      <c r="E70" s="154"/>
      <c r="F70" s="154"/>
      <c r="G70" s="154"/>
      <c r="H70" s="154"/>
      <c r="I70" s="155"/>
      <c r="J70" s="156">
        <f>J325</f>
        <v>0</v>
      </c>
      <c r="K70" s="157"/>
    </row>
    <row r="71" spans="2:11" s="8" customFormat="1" ht="19.95" customHeight="1">
      <c r="B71" s="151"/>
      <c r="C71" s="152"/>
      <c r="D71" s="153" t="s">
        <v>120</v>
      </c>
      <c r="E71" s="154"/>
      <c r="F71" s="154"/>
      <c r="G71" s="154"/>
      <c r="H71" s="154"/>
      <c r="I71" s="155"/>
      <c r="J71" s="156">
        <f>J327</f>
        <v>0</v>
      </c>
      <c r="K71" s="157"/>
    </row>
    <row r="72" spans="2:11" s="8" customFormat="1" ht="19.95" customHeight="1">
      <c r="B72" s="151"/>
      <c r="C72" s="152"/>
      <c r="D72" s="153" t="s">
        <v>121</v>
      </c>
      <c r="E72" s="154"/>
      <c r="F72" s="154"/>
      <c r="G72" s="154"/>
      <c r="H72" s="154"/>
      <c r="I72" s="155"/>
      <c r="J72" s="156">
        <f>J328</f>
        <v>0</v>
      </c>
      <c r="K72" s="157"/>
    </row>
    <row r="73" spans="2:11" s="8" customFormat="1" ht="14.85" customHeight="1">
      <c r="B73" s="151"/>
      <c r="C73" s="152"/>
      <c r="D73" s="153" t="s">
        <v>122</v>
      </c>
      <c r="E73" s="154"/>
      <c r="F73" s="154"/>
      <c r="G73" s="154"/>
      <c r="H73" s="154"/>
      <c r="I73" s="155"/>
      <c r="J73" s="156">
        <f>J329</f>
        <v>0</v>
      </c>
      <c r="K73" s="157"/>
    </row>
    <row r="74" spans="2:11" s="8" customFormat="1" ht="14.85" customHeight="1">
      <c r="B74" s="151"/>
      <c r="C74" s="152"/>
      <c r="D74" s="153" t="s">
        <v>123</v>
      </c>
      <c r="E74" s="154"/>
      <c r="F74" s="154"/>
      <c r="G74" s="154"/>
      <c r="H74" s="154"/>
      <c r="I74" s="155"/>
      <c r="J74" s="156">
        <f>J333</f>
        <v>0</v>
      </c>
      <c r="K74" s="157"/>
    </row>
    <row r="75" spans="2:11" s="8" customFormat="1" ht="14.85" customHeight="1">
      <c r="B75" s="151"/>
      <c r="C75" s="152"/>
      <c r="D75" s="153" t="s">
        <v>124</v>
      </c>
      <c r="E75" s="154"/>
      <c r="F75" s="154"/>
      <c r="G75" s="154"/>
      <c r="H75" s="154"/>
      <c r="I75" s="155"/>
      <c r="J75" s="156">
        <f>J338</f>
        <v>0</v>
      </c>
      <c r="K75" s="157"/>
    </row>
    <row r="76" spans="2:11" s="8" customFormat="1" ht="14.85" customHeight="1">
      <c r="B76" s="151"/>
      <c r="C76" s="152"/>
      <c r="D76" s="153" t="s">
        <v>125</v>
      </c>
      <c r="E76" s="154"/>
      <c r="F76" s="154"/>
      <c r="G76" s="154"/>
      <c r="H76" s="154"/>
      <c r="I76" s="155"/>
      <c r="J76" s="156">
        <f>J345</f>
        <v>0</v>
      </c>
      <c r="K76" s="157"/>
    </row>
    <row r="77" spans="2:11" s="8" customFormat="1" ht="14.85" customHeight="1">
      <c r="B77" s="151"/>
      <c r="C77" s="152"/>
      <c r="D77" s="153" t="s">
        <v>126</v>
      </c>
      <c r="E77" s="154"/>
      <c r="F77" s="154"/>
      <c r="G77" s="154"/>
      <c r="H77" s="154"/>
      <c r="I77" s="155"/>
      <c r="J77" s="156">
        <f>J356</f>
        <v>0</v>
      </c>
      <c r="K77" s="157"/>
    </row>
    <row r="78" spans="2:11" s="8" customFormat="1" ht="14.85" customHeight="1">
      <c r="B78" s="151"/>
      <c r="C78" s="152"/>
      <c r="D78" s="153" t="s">
        <v>127</v>
      </c>
      <c r="E78" s="154"/>
      <c r="F78" s="154"/>
      <c r="G78" s="154"/>
      <c r="H78" s="154"/>
      <c r="I78" s="155"/>
      <c r="J78" s="156">
        <f>J364</f>
        <v>0</v>
      </c>
      <c r="K78" s="157"/>
    </row>
    <row r="79" spans="2:11" s="8" customFormat="1" ht="19.95" customHeight="1">
      <c r="B79" s="151"/>
      <c r="C79" s="152"/>
      <c r="D79" s="153" t="s">
        <v>128</v>
      </c>
      <c r="E79" s="154"/>
      <c r="F79" s="154"/>
      <c r="G79" s="154"/>
      <c r="H79" s="154"/>
      <c r="I79" s="155"/>
      <c r="J79" s="156">
        <f>J373</f>
        <v>0</v>
      </c>
      <c r="K79" s="157"/>
    </row>
    <row r="80" spans="2:11" s="8" customFormat="1" ht="19.95" customHeight="1">
      <c r="B80" s="151"/>
      <c r="C80" s="152"/>
      <c r="D80" s="153" t="s">
        <v>129</v>
      </c>
      <c r="E80" s="154"/>
      <c r="F80" s="154"/>
      <c r="G80" s="154"/>
      <c r="H80" s="154"/>
      <c r="I80" s="155"/>
      <c r="J80" s="156">
        <f>J376</f>
        <v>0</v>
      </c>
      <c r="K80" s="157"/>
    </row>
    <row r="81" spans="2:11" s="8" customFormat="1" ht="19.95" customHeight="1">
      <c r="B81" s="151"/>
      <c r="C81" s="152"/>
      <c r="D81" s="153" t="s">
        <v>130</v>
      </c>
      <c r="E81" s="154"/>
      <c r="F81" s="154"/>
      <c r="G81" s="154"/>
      <c r="H81" s="154"/>
      <c r="I81" s="155"/>
      <c r="J81" s="156">
        <f>J380</f>
        <v>0</v>
      </c>
      <c r="K81" s="157"/>
    </row>
    <row r="82" spans="2:11" s="8" customFormat="1" ht="19.95" customHeight="1">
      <c r="B82" s="151"/>
      <c r="C82" s="152"/>
      <c r="D82" s="153" t="s">
        <v>131</v>
      </c>
      <c r="E82" s="154"/>
      <c r="F82" s="154"/>
      <c r="G82" s="154"/>
      <c r="H82" s="154"/>
      <c r="I82" s="155"/>
      <c r="J82" s="156">
        <f>J397</f>
        <v>0</v>
      </c>
      <c r="K82" s="157"/>
    </row>
    <row r="83" spans="2:11" s="8" customFormat="1" ht="19.95" customHeight="1">
      <c r="B83" s="151"/>
      <c r="C83" s="152"/>
      <c r="D83" s="153" t="s">
        <v>132</v>
      </c>
      <c r="E83" s="154"/>
      <c r="F83" s="154"/>
      <c r="G83" s="154"/>
      <c r="H83" s="154"/>
      <c r="I83" s="155"/>
      <c r="J83" s="156">
        <f>J401</f>
        <v>0</v>
      </c>
      <c r="K83" s="157"/>
    </row>
    <row r="84" spans="2:11" s="8" customFormat="1" ht="19.95" customHeight="1">
      <c r="B84" s="151"/>
      <c r="C84" s="152"/>
      <c r="D84" s="153" t="s">
        <v>133</v>
      </c>
      <c r="E84" s="154"/>
      <c r="F84" s="154"/>
      <c r="G84" s="154"/>
      <c r="H84" s="154"/>
      <c r="I84" s="155"/>
      <c r="J84" s="156">
        <f>J427</f>
        <v>0</v>
      </c>
      <c r="K84" s="157"/>
    </row>
    <row r="85" spans="2:11" s="8" customFormat="1" ht="19.95" customHeight="1">
      <c r="B85" s="151"/>
      <c r="C85" s="152"/>
      <c r="D85" s="153" t="s">
        <v>134</v>
      </c>
      <c r="E85" s="154"/>
      <c r="F85" s="154"/>
      <c r="G85" s="154"/>
      <c r="H85" s="154"/>
      <c r="I85" s="155"/>
      <c r="J85" s="156">
        <f>J430</f>
        <v>0</v>
      </c>
      <c r="K85" s="157"/>
    </row>
    <row r="86" spans="2:11" s="8" customFormat="1" ht="19.95" customHeight="1">
      <c r="B86" s="151"/>
      <c r="C86" s="152"/>
      <c r="D86" s="153" t="s">
        <v>135</v>
      </c>
      <c r="E86" s="154"/>
      <c r="F86" s="154"/>
      <c r="G86" s="154"/>
      <c r="H86" s="154"/>
      <c r="I86" s="155"/>
      <c r="J86" s="156">
        <f>J441</f>
        <v>0</v>
      </c>
      <c r="K86" s="157"/>
    </row>
    <row r="87" spans="2:11" s="8" customFormat="1" ht="19.95" customHeight="1">
      <c r="B87" s="151"/>
      <c r="C87" s="152"/>
      <c r="D87" s="153" t="s">
        <v>136</v>
      </c>
      <c r="E87" s="154"/>
      <c r="F87" s="154"/>
      <c r="G87" s="154"/>
      <c r="H87" s="154"/>
      <c r="I87" s="155"/>
      <c r="J87" s="156">
        <f>J465</f>
        <v>0</v>
      </c>
      <c r="K87" s="157"/>
    </row>
    <row r="88" spans="2:11" s="8" customFormat="1" ht="19.95" customHeight="1">
      <c r="B88" s="151"/>
      <c r="C88" s="152"/>
      <c r="D88" s="153" t="s">
        <v>137</v>
      </c>
      <c r="E88" s="154"/>
      <c r="F88" s="154"/>
      <c r="G88" s="154"/>
      <c r="H88" s="154"/>
      <c r="I88" s="155"/>
      <c r="J88" s="156">
        <f>J479</f>
        <v>0</v>
      </c>
      <c r="K88" s="157"/>
    </row>
    <row r="89" spans="2:11" s="8" customFormat="1" ht="19.95" customHeight="1">
      <c r="B89" s="151"/>
      <c r="C89" s="152"/>
      <c r="D89" s="153" t="s">
        <v>138</v>
      </c>
      <c r="E89" s="154"/>
      <c r="F89" s="154"/>
      <c r="G89" s="154"/>
      <c r="H89" s="154"/>
      <c r="I89" s="155"/>
      <c r="J89" s="156">
        <f>J487</f>
        <v>0</v>
      </c>
      <c r="K89" s="157"/>
    </row>
    <row r="90" spans="2:11" s="7" customFormat="1" ht="24.9" customHeight="1">
      <c r="B90" s="144"/>
      <c r="C90" s="145"/>
      <c r="D90" s="146" t="s">
        <v>139</v>
      </c>
      <c r="E90" s="147"/>
      <c r="F90" s="147"/>
      <c r="G90" s="147"/>
      <c r="H90" s="147"/>
      <c r="I90" s="148"/>
      <c r="J90" s="149">
        <f>J498</f>
        <v>0</v>
      </c>
      <c r="K90" s="150"/>
    </row>
    <row r="91" spans="2:11" s="8" customFormat="1" ht="19.95" customHeight="1">
      <c r="B91" s="151"/>
      <c r="C91" s="152"/>
      <c r="D91" s="153" t="s">
        <v>140</v>
      </c>
      <c r="E91" s="154"/>
      <c r="F91" s="154"/>
      <c r="G91" s="154"/>
      <c r="H91" s="154"/>
      <c r="I91" s="155"/>
      <c r="J91" s="156">
        <f>J499</f>
        <v>0</v>
      </c>
      <c r="K91" s="157"/>
    </row>
    <row r="92" spans="2:11" s="8" customFormat="1" ht="14.85" customHeight="1">
      <c r="B92" s="151"/>
      <c r="C92" s="152"/>
      <c r="D92" s="153" t="s">
        <v>141</v>
      </c>
      <c r="E92" s="154"/>
      <c r="F92" s="154"/>
      <c r="G92" s="154"/>
      <c r="H92" s="154"/>
      <c r="I92" s="155"/>
      <c r="J92" s="156">
        <f>J500</f>
        <v>0</v>
      </c>
      <c r="K92" s="157"/>
    </row>
    <row r="93" spans="2:11" s="8" customFormat="1" ht="14.85" customHeight="1">
      <c r="B93" s="151"/>
      <c r="C93" s="152"/>
      <c r="D93" s="153" t="s">
        <v>142</v>
      </c>
      <c r="E93" s="154"/>
      <c r="F93" s="154"/>
      <c r="G93" s="154"/>
      <c r="H93" s="154"/>
      <c r="I93" s="155"/>
      <c r="J93" s="156">
        <f>J503</f>
        <v>0</v>
      </c>
      <c r="K93" s="157"/>
    </row>
    <row r="94" spans="2:11" s="8" customFormat="1" ht="14.85" customHeight="1">
      <c r="B94" s="151"/>
      <c r="C94" s="152"/>
      <c r="D94" s="153" t="s">
        <v>143</v>
      </c>
      <c r="E94" s="154"/>
      <c r="F94" s="154"/>
      <c r="G94" s="154"/>
      <c r="H94" s="154"/>
      <c r="I94" s="155"/>
      <c r="J94" s="156">
        <f>J506</f>
        <v>0</v>
      </c>
      <c r="K94" s="157"/>
    </row>
    <row r="95" spans="2:11" s="8" customFormat="1" ht="14.85" customHeight="1">
      <c r="B95" s="151"/>
      <c r="C95" s="152"/>
      <c r="D95" s="153" t="s">
        <v>144</v>
      </c>
      <c r="E95" s="154"/>
      <c r="F95" s="154"/>
      <c r="G95" s="154"/>
      <c r="H95" s="154"/>
      <c r="I95" s="155"/>
      <c r="J95" s="156">
        <f>J513</f>
        <v>0</v>
      </c>
      <c r="K95" s="157"/>
    </row>
    <row r="96" spans="2:11" s="8" customFormat="1" ht="14.85" customHeight="1">
      <c r="B96" s="151"/>
      <c r="C96" s="152"/>
      <c r="D96" s="153" t="s">
        <v>145</v>
      </c>
      <c r="E96" s="154"/>
      <c r="F96" s="154"/>
      <c r="G96" s="154"/>
      <c r="H96" s="154"/>
      <c r="I96" s="155"/>
      <c r="J96" s="156">
        <f>J520</f>
        <v>0</v>
      </c>
      <c r="K96" s="157"/>
    </row>
    <row r="97" spans="2:12" s="8" customFormat="1" ht="14.85" customHeight="1">
      <c r="B97" s="151"/>
      <c r="C97" s="152"/>
      <c r="D97" s="153" t="s">
        <v>146</v>
      </c>
      <c r="E97" s="154"/>
      <c r="F97" s="154"/>
      <c r="G97" s="154"/>
      <c r="H97" s="154"/>
      <c r="I97" s="155"/>
      <c r="J97" s="156">
        <f>J526</f>
        <v>0</v>
      </c>
      <c r="K97" s="157"/>
    </row>
    <row r="98" spans="2:12" s="8" customFormat="1" ht="14.85" customHeight="1">
      <c r="B98" s="151"/>
      <c r="C98" s="152"/>
      <c r="D98" s="153" t="s">
        <v>147</v>
      </c>
      <c r="E98" s="154"/>
      <c r="F98" s="154"/>
      <c r="G98" s="154"/>
      <c r="H98" s="154"/>
      <c r="I98" s="155"/>
      <c r="J98" s="156">
        <f>J530</f>
        <v>0</v>
      </c>
      <c r="K98" s="157"/>
    </row>
    <row r="99" spans="2:12" s="8" customFormat="1" ht="19.95" customHeight="1">
      <c r="B99" s="151"/>
      <c r="C99" s="152"/>
      <c r="D99" s="153" t="s">
        <v>148</v>
      </c>
      <c r="E99" s="154"/>
      <c r="F99" s="154"/>
      <c r="G99" s="154"/>
      <c r="H99" s="154"/>
      <c r="I99" s="155"/>
      <c r="J99" s="156">
        <f>J541</f>
        <v>0</v>
      </c>
      <c r="K99" s="157"/>
    </row>
    <row r="100" spans="2:12" s="8" customFormat="1" ht="14.85" customHeight="1">
      <c r="B100" s="151"/>
      <c r="C100" s="152"/>
      <c r="D100" s="153" t="s">
        <v>149</v>
      </c>
      <c r="E100" s="154"/>
      <c r="F100" s="154"/>
      <c r="G100" s="154"/>
      <c r="H100" s="154"/>
      <c r="I100" s="155"/>
      <c r="J100" s="156">
        <f>J549</f>
        <v>0</v>
      </c>
      <c r="K100" s="157"/>
    </row>
    <row r="101" spans="2:12" s="7" customFormat="1" ht="24.9" customHeight="1">
      <c r="B101" s="144"/>
      <c r="C101" s="145"/>
      <c r="D101" s="146" t="s">
        <v>150</v>
      </c>
      <c r="E101" s="147"/>
      <c r="F101" s="147"/>
      <c r="G101" s="147"/>
      <c r="H101" s="147"/>
      <c r="I101" s="148"/>
      <c r="J101" s="149">
        <f>J566</f>
        <v>0</v>
      </c>
      <c r="K101" s="150"/>
    </row>
    <row r="102" spans="2:12" s="1" customFormat="1" ht="21.75" customHeight="1">
      <c r="B102" s="40"/>
      <c r="C102" s="41"/>
      <c r="D102" s="41"/>
      <c r="E102" s="41"/>
      <c r="F102" s="41"/>
      <c r="G102" s="41"/>
      <c r="H102" s="41"/>
      <c r="I102" s="113"/>
      <c r="J102" s="41"/>
      <c r="K102" s="44"/>
    </row>
    <row r="103" spans="2:12" s="1" customFormat="1" ht="6.9" customHeight="1">
      <c r="B103" s="55"/>
      <c r="C103" s="56"/>
      <c r="D103" s="56"/>
      <c r="E103" s="56"/>
      <c r="F103" s="56"/>
      <c r="G103" s="56"/>
      <c r="H103" s="56"/>
      <c r="I103" s="134"/>
      <c r="J103" s="56"/>
      <c r="K103" s="57"/>
    </row>
    <row r="107" spans="2:12" s="1" customFormat="1" ht="6.9" customHeight="1">
      <c r="B107" s="58"/>
      <c r="C107" s="59"/>
      <c r="D107" s="59"/>
      <c r="E107" s="59"/>
      <c r="F107" s="59"/>
      <c r="G107" s="59"/>
      <c r="H107" s="59"/>
      <c r="I107" s="137"/>
      <c r="J107" s="59"/>
      <c r="K107" s="59"/>
      <c r="L107" s="60"/>
    </row>
    <row r="108" spans="2:12" s="1" customFormat="1" ht="36.9" customHeight="1">
      <c r="B108" s="40"/>
      <c r="C108" s="61" t="s">
        <v>151</v>
      </c>
      <c r="D108" s="62"/>
      <c r="E108" s="62"/>
      <c r="F108" s="62"/>
      <c r="G108" s="62"/>
      <c r="H108" s="62"/>
      <c r="I108" s="158"/>
      <c r="J108" s="62"/>
      <c r="K108" s="62"/>
      <c r="L108" s="60"/>
    </row>
    <row r="109" spans="2:12" s="1" customFormat="1" ht="6.9" customHeight="1">
      <c r="B109" s="40"/>
      <c r="C109" s="62"/>
      <c r="D109" s="62"/>
      <c r="E109" s="62"/>
      <c r="F109" s="62"/>
      <c r="G109" s="62"/>
      <c r="H109" s="62"/>
      <c r="I109" s="158"/>
      <c r="J109" s="62"/>
      <c r="K109" s="62"/>
      <c r="L109" s="60"/>
    </row>
    <row r="110" spans="2:12" s="1" customFormat="1" ht="14.4" customHeight="1">
      <c r="B110" s="40"/>
      <c r="C110" s="64" t="s">
        <v>18</v>
      </c>
      <c r="D110" s="62"/>
      <c r="E110" s="62"/>
      <c r="F110" s="62"/>
      <c r="G110" s="62"/>
      <c r="H110" s="62"/>
      <c r="I110" s="158"/>
      <c r="J110" s="62"/>
      <c r="K110" s="62"/>
      <c r="L110" s="60"/>
    </row>
    <row r="111" spans="2:12" s="1" customFormat="1" ht="22.2" customHeight="1">
      <c r="B111" s="40"/>
      <c r="C111" s="62"/>
      <c r="D111" s="62"/>
      <c r="E111" s="356" t="str">
        <f>E7</f>
        <v>OPRAVA STÁVAJÍCÍHO SOCIÁLNÍHO ZAŘÍZENÍ V NAIVNÍM DIVADLE V LIBERCI</v>
      </c>
      <c r="F111" s="378"/>
      <c r="G111" s="378"/>
      <c r="H111" s="378"/>
      <c r="I111" s="158"/>
      <c r="J111" s="62"/>
      <c r="K111" s="62"/>
      <c r="L111" s="60"/>
    </row>
    <row r="112" spans="2:12" s="1" customFormat="1" ht="6.9" customHeight="1">
      <c r="B112" s="40"/>
      <c r="C112" s="62"/>
      <c r="D112" s="62"/>
      <c r="E112" s="62"/>
      <c r="F112" s="62"/>
      <c r="G112" s="62"/>
      <c r="H112" s="62"/>
      <c r="I112" s="158"/>
      <c r="J112" s="62"/>
      <c r="K112" s="62"/>
      <c r="L112" s="60"/>
    </row>
    <row r="113" spans="2:65" s="1" customFormat="1" ht="18" customHeight="1">
      <c r="B113" s="40"/>
      <c r="C113" s="64" t="s">
        <v>25</v>
      </c>
      <c r="D113" s="62"/>
      <c r="E113" s="62"/>
      <c r="F113" s="159" t="str">
        <f>F10</f>
        <v>MOSKEVSKÁ UL. LIBEREC</v>
      </c>
      <c r="G113" s="62"/>
      <c r="H113" s="62"/>
      <c r="I113" s="160" t="s">
        <v>27</v>
      </c>
      <c r="J113" s="72" t="str">
        <f>IF(J10="","",J10)</f>
        <v>20.9.2016</v>
      </c>
      <c r="K113" s="62"/>
      <c r="L113" s="60"/>
    </row>
    <row r="114" spans="2:65" s="1" customFormat="1" ht="6.9" customHeight="1">
      <c r="B114" s="40"/>
      <c r="C114" s="62"/>
      <c r="D114" s="62"/>
      <c r="E114" s="62"/>
      <c r="F114" s="62"/>
      <c r="G114" s="62"/>
      <c r="H114" s="62"/>
      <c r="I114" s="158"/>
      <c r="J114" s="62"/>
      <c r="K114" s="62"/>
      <c r="L114" s="60"/>
    </row>
    <row r="115" spans="2:65" s="1" customFormat="1" ht="13.2">
      <c r="B115" s="40"/>
      <c r="C115" s="64" t="s">
        <v>29</v>
      </c>
      <c r="D115" s="62"/>
      <c r="E115" s="62"/>
      <c r="F115" s="159" t="str">
        <f>E13</f>
        <v>STATUTÁRNÍ MĚSTO LIBEREC</v>
      </c>
      <c r="G115" s="62"/>
      <c r="H115" s="62"/>
      <c r="I115" s="160" t="s">
        <v>35</v>
      </c>
      <c r="J115" s="159" t="str">
        <f>E19</f>
        <v>PPS PATRMAN</v>
      </c>
      <c r="K115" s="62"/>
      <c r="L115" s="60"/>
    </row>
    <row r="116" spans="2:65" s="1" customFormat="1" ht="14.4" customHeight="1">
      <c r="B116" s="40"/>
      <c r="C116" s="64" t="s">
        <v>33</v>
      </c>
      <c r="D116" s="62"/>
      <c r="E116" s="62"/>
      <c r="F116" s="159" t="str">
        <f>IF(E16="","",E16)</f>
        <v/>
      </c>
      <c r="G116" s="62"/>
      <c r="H116" s="62"/>
      <c r="I116" s="158"/>
      <c r="J116" s="62"/>
      <c r="K116" s="62"/>
      <c r="L116" s="60"/>
    </row>
    <row r="117" spans="2:65" s="1" customFormat="1" ht="10.35" customHeight="1">
      <c r="B117" s="40"/>
      <c r="C117" s="62"/>
      <c r="D117" s="62"/>
      <c r="E117" s="62"/>
      <c r="F117" s="62"/>
      <c r="G117" s="62"/>
      <c r="H117" s="62"/>
      <c r="I117" s="158"/>
      <c r="J117" s="62"/>
      <c r="K117" s="62"/>
      <c r="L117" s="60"/>
    </row>
    <row r="118" spans="2:65" s="9" customFormat="1" ht="29.25" customHeight="1">
      <c r="B118" s="161"/>
      <c r="C118" s="162" t="s">
        <v>152</v>
      </c>
      <c r="D118" s="163" t="s">
        <v>59</v>
      </c>
      <c r="E118" s="163" t="s">
        <v>55</v>
      </c>
      <c r="F118" s="163" t="s">
        <v>153</v>
      </c>
      <c r="G118" s="163" t="s">
        <v>154</v>
      </c>
      <c r="H118" s="163" t="s">
        <v>155</v>
      </c>
      <c r="I118" s="164" t="s">
        <v>156</v>
      </c>
      <c r="J118" s="163" t="s">
        <v>99</v>
      </c>
      <c r="K118" s="165" t="s">
        <v>157</v>
      </c>
      <c r="L118" s="166"/>
      <c r="M118" s="80" t="s">
        <v>158</v>
      </c>
      <c r="N118" s="81" t="s">
        <v>44</v>
      </c>
      <c r="O118" s="81" t="s">
        <v>159</v>
      </c>
      <c r="P118" s="81" t="s">
        <v>160</v>
      </c>
      <c r="Q118" s="81" t="s">
        <v>161</v>
      </c>
      <c r="R118" s="81" t="s">
        <v>162</v>
      </c>
      <c r="S118" s="81" t="s">
        <v>163</v>
      </c>
      <c r="T118" s="82" t="s">
        <v>164</v>
      </c>
    </row>
    <row r="119" spans="2:65" s="1" customFormat="1" ht="29.25" customHeight="1">
      <c r="B119" s="40"/>
      <c r="C119" s="86" t="s">
        <v>100</v>
      </c>
      <c r="D119" s="62"/>
      <c r="E119" s="62"/>
      <c r="F119" s="62"/>
      <c r="G119" s="62"/>
      <c r="H119" s="62"/>
      <c r="I119" s="158"/>
      <c r="J119" s="167">
        <f>BK119</f>
        <v>0</v>
      </c>
      <c r="K119" s="62"/>
      <c r="L119" s="60"/>
      <c r="M119" s="83"/>
      <c r="N119" s="84"/>
      <c r="O119" s="84"/>
      <c r="P119" s="168">
        <f>P120+P242+P498+P566</f>
        <v>0</v>
      </c>
      <c r="Q119" s="84"/>
      <c r="R119" s="168">
        <f>R120+R242+R498+R566</f>
        <v>29.956688279999995</v>
      </c>
      <c r="S119" s="84"/>
      <c r="T119" s="169">
        <f>T120+T242+T498+T566</f>
        <v>33.954662000000006</v>
      </c>
      <c r="AT119" s="23" t="s">
        <v>73</v>
      </c>
      <c r="AU119" s="23" t="s">
        <v>101</v>
      </c>
      <c r="BK119" s="170">
        <f>BK120+BK242+BK498+BK566</f>
        <v>0</v>
      </c>
    </row>
    <row r="120" spans="2:65" s="10" customFormat="1" ht="37.35" customHeight="1">
      <c r="B120" s="171"/>
      <c r="C120" s="172"/>
      <c r="D120" s="173" t="s">
        <v>73</v>
      </c>
      <c r="E120" s="174" t="s">
        <v>165</v>
      </c>
      <c r="F120" s="174" t="s">
        <v>166</v>
      </c>
      <c r="G120" s="172"/>
      <c r="H120" s="172"/>
      <c r="I120" s="175"/>
      <c r="J120" s="176">
        <f>BK120</f>
        <v>0</v>
      </c>
      <c r="K120" s="172"/>
      <c r="L120" s="177"/>
      <c r="M120" s="178"/>
      <c r="N120" s="179"/>
      <c r="O120" s="179"/>
      <c r="P120" s="180">
        <f>P121+P124+P144+P146+P191+P230+P233+P240</f>
        <v>0</v>
      </c>
      <c r="Q120" s="179"/>
      <c r="R120" s="180">
        <f>R121+R124+R144+R146+R191+R230+R233+R240</f>
        <v>24.715200719999995</v>
      </c>
      <c r="S120" s="179"/>
      <c r="T120" s="181">
        <f>T121+T124+T144+T146+T191+T230+T233+T240</f>
        <v>32.922436000000005</v>
      </c>
      <c r="AR120" s="182" t="s">
        <v>24</v>
      </c>
      <c r="AT120" s="183" t="s">
        <v>73</v>
      </c>
      <c r="AU120" s="183" t="s">
        <v>74</v>
      </c>
      <c r="AY120" s="182" t="s">
        <v>167</v>
      </c>
      <c r="BK120" s="184">
        <f>BK121+BK124+BK144+BK146+BK191+BK230+BK233+BK240</f>
        <v>0</v>
      </c>
    </row>
    <row r="121" spans="2:65" s="10" customFormat="1" ht="19.95" customHeight="1">
      <c r="B121" s="171"/>
      <c r="C121" s="172"/>
      <c r="D121" s="185" t="s">
        <v>73</v>
      </c>
      <c r="E121" s="186" t="s">
        <v>24</v>
      </c>
      <c r="F121" s="186" t="s">
        <v>168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SUM(P122:P123)</f>
        <v>0</v>
      </c>
      <c r="Q121" s="179"/>
      <c r="R121" s="180">
        <f>SUM(R122:R123)</f>
        <v>0</v>
      </c>
      <c r="S121" s="179"/>
      <c r="T121" s="181">
        <f>SUM(T122:T123)</f>
        <v>0</v>
      </c>
      <c r="AR121" s="182" t="s">
        <v>24</v>
      </c>
      <c r="AT121" s="183" t="s">
        <v>73</v>
      </c>
      <c r="AU121" s="183" t="s">
        <v>24</v>
      </c>
      <c r="AY121" s="182" t="s">
        <v>167</v>
      </c>
      <c r="BK121" s="184">
        <f>SUM(BK122:BK123)</f>
        <v>0</v>
      </c>
    </row>
    <row r="122" spans="2:65" s="1" customFormat="1" ht="20.399999999999999" customHeight="1">
      <c r="B122" s="40"/>
      <c r="C122" s="188" t="s">
        <v>24</v>
      </c>
      <c r="D122" s="188" t="s">
        <v>169</v>
      </c>
      <c r="E122" s="189" t="s">
        <v>170</v>
      </c>
      <c r="F122" s="190" t="s">
        <v>171</v>
      </c>
      <c r="G122" s="191" t="s">
        <v>172</v>
      </c>
      <c r="H122" s="192">
        <v>11.273</v>
      </c>
      <c r="I122" s="193"/>
      <c r="J122" s="194">
        <f>ROUND(I122*H122,2)</f>
        <v>0</v>
      </c>
      <c r="K122" s="190" t="s">
        <v>22</v>
      </c>
      <c r="L122" s="60"/>
      <c r="M122" s="195" t="s">
        <v>22</v>
      </c>
      <c r="N122" s="196" t="s">
        <v>45</v>
      </c>
      <c r="O122" s="41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23" t="s">
        <v>173</v>
      </c>
      <c r="AT122" s="23" t="s">
        <v>169</v>
      </c>
      <c r="AU122" s="23" t="s">
        <v>89</v>
      </c>
      <c r="AY122" s="23" t="s">
        <v>167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23" t="s">
        <v>24</v>
      </c>
      <c r="BK122" s="199">
        <f>ROUND(I122*H122,2)</f>
        <v>0</v>
      </c>
      <c r="BL122" s="23" t="s">
        <v>173</v>
      </c>
      <c r="BM122" s="23" t="s">
        <v>174</v>
      </c>
    </row>
    <row r="123" spans="2:65" s="11" customFormat="1" ht="12">
      <c r="B123" s="200"/>
      <c r="C123" s="201"/>
      <c r="D123" s="202" t="s">
        <v>175</v>
      </c>
      <c r="E123" s="203" t="s">
        <v>22</v>
      </c>
      <c r="F123" s="204" t="s">
        <v>176</v>
      </c>
      <c r="G123" s="201"/>
      <c r="H123" s="205">
        <v>11.273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175</v>
      </c>
      <c r="AU123" s="211" t="s">
        <v>89</v>
      </c>
      <c r="AV123" s="11" t="s">
        <v>89</v>
      </c>
      <c r="AW123" s="11" t="s">
        <v>37</v>
      </c>
      <c r="AX123" s="11" t="s">
        <v>24</v>
      </c>
      <c r="AY123" s="211" t="s">
        <v>167</v>
      </c>
    </row>
    <row r="124" spans="2:65" s="10" customFormat="1" ht="29.85" customHeight="1">
      <c r="B124" s="171"/>
      <c r="C124" s="172"/>
      <c r="D124" s="185" t="s">
        <v>73</v>
      </c>
      <c r="E124" s="186" t="s">
        <v>177</v>
      </c>
      <c r="F124" s="186" t="s">
        <v>178</v>
      </c>
      <c r="G124" s="172"/>
      <c r="H124" s="172"/>
      <c r="I124" s="175"/>
      <c r="J124" s="187">
        <f>BK124</f>
        <v>0</v>
      </c>
      <c r="K124" s="172"/>
      <c r="L124" s="177"/>
      <c r="M124" s="178"/>
      <c r="N124" s="179"/>
      <c r="O124" s="179"/>
      <c r="P124" s="180">
        <f>SUM(P125:P143)</f>
        <v>0</v>
      </c>
      <c r="Q124" s="179"/>
      <c r="R124" s="180">
        <f>SUM(R125:R143)</f>
        <v>5.4874934</v>
      </c>
      <c r="S124" s="179"/>
      <c r="T124" s="181">
        <f>SUM(T125:T143)</f>
        <v>0</v>
      </c>
      <c r="AR124" s="182" t="s">
        <v>24</v>
      </c>
      <c r="AT124" s="183" t="s">
        <v>73</v>
      </c>
      <c r="AU124" s="183" t="s">
        <v>24</v>
      </c>
      <c r="AY124" s="182" t="s">
        <v>167</v>
      </c>
      <c r="BK124" s="184">
        <f>SUM(BK125:BK143)</f>
        <v>0</v>
      </c>
    </row>
    <row r="125" spans="2:65" s="1" customFormat="1" ht="28.8" customHeight="1">
      <c r="B125" s="40"/>
      <c r="C125" s="188" t="s">
        <v>89</v>
      </c>
      <c r="D125" s="188" t="s">
        <v>169</v>
      </c>
      <c r="E125" s="189" t="s">
        <v>179</v>
      </c>
      <c r="F125" s="190" t="s">
        <v>180</v>
      </c>
      <c r="G125" s="191" t="s">
        <v>172</v>
      </c>
      <c r="H125" s="192">
        <v>0.84699999999999998</v>
      </c>
      <c r="I125" s="193"/>
      <c r="J125" s="194">
        <f>ROUND(I125*H125,2)</f>
        <v>0</v>
      </c>
      <c r="K125" s="190" t="s">
        <v>181</v>
      </c>
      <c r="L125" s="60"/>
      <c r="M125" s="195" t="s">
        <v>22</v>
      </c>
      <c r="N125" s="196" t="s">
        <v>45</v>
      </c>
      <c r="O125" s="41"/>
      <c r="P125" s="197">
        <f>O125*H125</f>
        <v>0</v>
      </c>
      <c r="Q125" s="197">
        <v>1.8774999999999999</v>
      </c>
      <c r="R125" s="197">
        <f>Q125*H125</f>
        <v>1.5902425</v>
      </c>
      <c r="S125" s="197">
        <v>0</v>
      </c>
      <c r="T125" s="198">
        <f>S125*H125</f>
        <v>0</v>
      </c>
      <c r="AR125" s="23" t="s">
        <v>173</v>
      </c>
      <c r="AT125" s="23" t="s">
        <v>169</v>
      </c>
      <c r="AU125" s="23" t="s">
        <v>89</v>
      </c>
      <c r="AY125" s="23" t="s">
        <v>167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23" t="s">
        <v>24</v>
      </c>
      <c r="BK125" s="199">
        <f>ROUND(I125*H125,2)</f>
        <v>0</v>
      </c>
      <c r="BL125" s="23" t="s">
        <v>173</v>
      </c>
      <c r="BM125" s="23" t="s">
        <v>182</v>
      </c>
    </row>
    <row r="126" spans="2:65" s="11" customFormat="1" ht="12">
      <c r="B126" s="200"/>
      <c r="C126" s="201"/>
      <c r="D126" s="202" t="s">
        <v>175</v>
      </c>
      <c r="E126" s="203" t="s">
        <v>22</v>
      </c>
      <c r="F126" s="204" t="s">
        <v>183</v>
      </c>
      <c r="G126" s="201"/>
      <c r="H126" s="205">
        <v>0.32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175</v>
      </c>
      <c r="AU126" s="211" t="s">
        <v>89</v>
      </c>
      <c r="AV126" s="11" t="s">
        <v>89</v>
      </c>
      <c r="AW126" s="11" t="s">
        <v>37</v>
      </c>
      <c r="AX126" s="11" t="s">
        <v>74</v>
      </c>
      <c r="AY126" s="211" t="s">
        <v>167</v>
      </c>
    </row>
    <row r="127" spans="2:65" s="11" customFormat="1" ht="12">
      <c r="B127" s="200"/>
      <c r="C127" s="201"/>
      <c r="D127" s="202" t="s">
        <v>175</v>
      </c>
      <c r="E127" s="203" t="s">
        <v>22</v>
      </c>
      <c r="F127" s="204" t="s">
        <v>184</v>
      </c>
      <c r="G127" s="201"/>
      <c r="H127" s="205">
        <v>0.24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175</v>
      </c>
      <c r="AU127" s="211" t="s">
        <v>89</v>
      </c>
      <c r="AV127" s="11" t="s">
        <v>89</v>
      </c>
      <c r="AW127" s="11" t="s">
        <v>37</v>
      </c>
      <c r="AX127" s="11" t="s">
        <v>74</v>
      </c>
      <c r="AY127" s="211" t="s">
        <v>167</v>
      </c>
    </row>
    <row r="128" spans="2:65" s="11" customFormat="1" ht="12">
      <c r="B128" s="200"/>
      <c r="C128" s="201"/>
      <c r="D128" s="202" t="s">
        <v>175</v>
      </c>
      <c r="E128" s="203" t="s">
        <v>22</v>
      </c>
      <c r="F128" s="204" t="s">
        <v>185</v>
      </c>
      <c r="G128" s="201"/>
      <c r="H128" s="205">
        <v>0.28699999999999998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175</v>
      </c>
      <c r="AU128" s="211" t="s">
        <v>89</v>
      </c>
      <c r="AV128" s="11" t="s">
        <v>89</v>
      </c>
      <c r="AW128" s="11" t="s">
        <v>37</v>
      </c>
      <c r="AX128" s="11" t="s">
        <v>74</v>
      </c>
      <c r="AY128" s="211" t="s">
        <v>167</v>
      </c>
    </row>
    <row r="129" spans="2:65" s="12" customFormat="1" ht="12">
      <c r="B129" s="212"/>
      <c r="C129" s="213"/>
      <c r="D129" s="214" t="s">
        <v>175</v>
      </c>
      <c r="E129" s="215" t="s">
        <v>22</v>
      </c>
      <c r="F129" s="216" t="s">
        <v>186</v>
      </c>
      <c r="G129" s="213"/>
      <c r="H129" s="217">
        <v>0.84699999999999998</v>
      </c>
      <c r="I129" s="218"/>
      <c r="J129" s="213"/>
      <c r="K129" s="213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175</v>
      </c>
      <c r="AU129" s="223" t="s">
        <v>89</v>
      </c>
      <c r="AV129" s="12" t="s">
        <v>173</v>
      </c>
      <c r="AW129" s="12" t="s">
        <v>37</v>
      </c>
      <c r="AX129" s="12" t="s">
        <v>24</v>
      </c>
      <c r="AY129" s="223" t="s">
        <v>167</v>
      </c>
    </row>
    <row r="130" spans="2:65" s="1" customFormat="1" ht="20.399999999999999" customHeight="1">
      <c r="B130" s="40"/>
      <c r="C130" s="188" t="s">
        <v>177</v>
      </c>
      <c r="D130" s="188" t="s">
        <v>169</v>
      </c>
      <c r="E130" s="189" t="s">
        <v>187</v>
      </c>
      <c r="F130" s="190" t="s">
        <v>188</v>
      </c>
      <c r="G130" s="191" t="s">
        <v>172</v>
      </c>
      <c r="H130" s="192">
        <v>7.0000000000000007E-2</v>
      </c>
      <c r="I130" s="193"/>
      <c r="J130" s="194">
        <f>ROUND(I130*H130,2)</f>
        <v>0</v>
      </c>
      <c r="K130" s="190" t="s">
        <v>181</v>
      </c>
      <c r="L130" s="60"/>
      <c r="M130" s="195" t="s">
        <v>22</v>
      </c>
      <c r="N130" s="196" t="s">
        <v>45</v>
      </c>
      <c r="O130" s="41"/>
      <c r="P130" s="197">
        <f>O130*H130</f>
        <v>0</v>
      </c>
      <c r="Q130" s="197">
        <v>1.94302</v>
      </c>
      <c r="R130" s="197">
        <f>Q130*H130</f>
        <v>0.1360114</v>
      </c>
      <c r="S130" s="197">
        <v>0</v>
      </c>
      <c r="T130" s="198">
        <f>S130*H130</f>
        <v>0</v>
      </c>
      <c r="AR130" s="23" t="s">
        <v>173</v>
      </c>
      <c r="AT130" s="23" t="s">
        <v>169</v>
      </c>
      <c r="AU130" s="23" t="s">
        <v>89</v>
      </c>
      <c r="AY130" s="23" t="s">
        <v>167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23" t="s">
        <v>24</v>
      </c>
      <c r="BK130" s="199">
        <f>ROUND(I130*H130,2)</f>
        <v>0</v>
      </c>
      <c r="BL130" s="23" t="s">
        <v>173</v>
      </c>
      <c r="BM130" s="23" t="s">
        <v>189</v>
      </c>
    </row>
    <row r="131" spans="2:65" s="11" customFormat="1" ht="12">
      <c r="B131" s="200"/>
      <c r="C131" s="201"/>
      <c r="D131" s="214" t="s">
        <v>175</v>
      </c>
      <c r="E131" s="224" t="s">
        <v>22</v>
      </c>
      <c r="F131" s="225" t="s">
        <v>190</v>
      </c>
      <c r="G131" s="201"/>
      <c r="H131" s="226">
        <v>7.0000000000000007E-2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175</v>
      </c>
      <c r="AU131" s="211" t="s">
        <v>89</v>
      </c>
      <c r="AV131" s="11" t="s">
        <v>89</v>
      </c>
      <c r="AW131" s="11" t="s">
        <v>37</v>
      </c>
      <c r="AX131" s="11" t="s">
        <v>24</v>
      </c>
      <c r="AY131" s="211" t="s">
        <v>167</v>
      </c>
    </row>
    <row r="132" spans="2:65" s="1" customFormat="1" ht="20.399999999999999" customHeight="1">
      <c r="B132" s="40"/>
      <c r="C132" s="188" t="s">
        <v>173</v>
      </c>
      <c r="D132" s="188" t="s">
        <v>169</v>
      </c>
      <c r="E132" s="189" t="s">
        <v>191</v>
      </c>
      <c r="F132" s="190" t="s">
        <v>192</v>
      </c>
      <c r="G132" s="191" t="s">
        <v>193</v>
      </c>
      <c r="H132" s="192">
        <v>4.2999999999999997E-2</v>
      </c>
      <c r="I132" s="193"/>
      <c r="J132" s="194">
        <f>ROUND(I132*H132,2)</f>
        <v>0</v>
      </c>
      <c r="K132" s="190" t="s">
        <v>181</v>
      </c>
      <c r="L132" s="60"/>
      <c r="M132" s="195" t="s">
        <v>22</v>
      </c>
      <c r="N132" s="196" t="s">
        <v>45</v>
      </c>
      <c r="O132" s="41"/>
      <c r="P132" s="197">
        <f>O132*H132</f>
        <v>0</v>
      </c>
      <c r="Q132" s="197">
        <v>1.0900000000000001</v>
      </c>
      <c r="R132" s="197">
        <f>Q132*H132</f>
        <v>4.6870000000000002E-2</v>
      </c>
      <c r="S132" s="197">
        <v>0</v>
      </c>
      <c r="T132" s="198">
        <f>S132*H132</f>
        <v>0</v>
      </c>
      <c r="AR132" s="23" t="s">
        <v>173</v>
      </c>
      <c r="AT132" s="23" t="s">
        <v>169</v>
      </c>
      <c r="AU132" s="23" t="s">
        <v>89</v>
      </c>
      <c r="AY132" s="23" t="s">
        <v>167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23" t="s">
        <v>24</v>
      </c>
      <c r="BK132" s="199">
        <f>ROUND(I132*H132,2)</f>
        <v>0</v>
      </c>
      <c r="BL132" s="23" t="s">
        <v>173</v>
      </c>
      <c r="BM132" s="23" t="s">
        <v>194</v>
      </c>
    </row>
    <row r="133" spans="2:65" s="11" customFormat="1" ht="12">
      <c r="B133" s="200"/>
      <c r="C133" s="201"/>
      <c r="D133" s="214" t="s">
        <v>175</v>
      </c>
      <c r="E133" s="224" t="s">
        <v>22</v>
      </c>
      <c r="F133" s="225" t="s">
        <v>195</v>
      </c>
      <c r="G133" s="201"/>
      <c r="H133" s="226">
        <v>4.2999999999999997E-2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175</v>
      </c>
      <c r="AU133" s="211" t="s">
        <v>89</v>
      </c>
      <c r="AV133" s="11" t="s">
        <v>89</v>
      </c>
      <c r="AW133" s="11" t="s">
        <v>37</v>
      </c>
      <c r="AX133" s="11" t="s">
        <v>24</v>
      </c>
      <c r="AY133" s="211" t="s">
        <v>167</v>
      </c>
    </row>
    <row r="134" spans="2:65" s="1" customFormat="1" ht="20.399999999999999" customHeight="1">
      <c r="B134" s="40"/>
      <c r="C134" s="227" t="s">
        <v>196</v>
      </c>
      <c r="D134" s="227" t="s">
        <v>197</v>
      </c>
      <c r="E134" s="228" t="s">
        <v>198</v>
      </c>
      <c r="F134" s="229" t="s">
        <v>199</v>
      </c>
      <c r="G134" s="230" t="s">
        <v>193</v>
      </c>
      <c r="H134" s="231">
        <v>4.8000000000000001E-2</v>
      </c>
      <c r="I134" s="232"/>
      <c r="J134" s="233">
        <f>ROUND(I134*H134,2)</f>
        <v>0</v>
      </c>
      <c r="K134" s="229" t="s">
        <v>181</v>
      </c>
      <c r="L134" s="234"/>
      <c r="M134" s="235" t="s">
        <v>22</v>
      </c>
      <c r="N134" s="236" t="s">
        <v>45</v>
      </c>
      <c r="O134" s="41"/>
      <c r="P134" s="197">
        <f>O134*H134</f>
        <v>0</v>
      </c>
      <c r="Q134" s="197">
        <v>1</v>
      </c>
      <c r="R134" s="197">
        <f>Q134*H134</f>
        <v>4.8000000000000001E-2</v>
      </c>
      <c r="S134" s="197">
        <v>0</v>
      </c>
      <c r="T134" s="198">
        <f>S134*H134</f>
        <v>0</v>
      </c>
      <c r="AR134" s="23" t="s">
        <v>200</v>
      </c>
      <c r="AT134" s="23" t="s">
        <v>197</v>
      </c>
      <c r="AU134" s="23" t="s">
        <v>89</v>
      </c>
      <c r="AY134" s="23" t="s">
        <v>167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23" t="s">
        <v>24</v>
      </c>
      <c r="BK134" s="199">
        <f>ROUND(I134*H134,2)</f>
        <v>0</v>
      </c>
      <c r="BL134" s="23" t="s">
        <v>173</v>
      </c>
      <c r="BM134" s="23" t="s">
        <v>201</v>
      </c>
    </row>
    <row r="135" spans="2:65" s="11" customFormat="1" ht="12">
      <c r="B135" s="200"/>
      <c r="C135" s="201"/>
      <c r="D135" s="214" t="s">
        <v>175</v>
      </c>
      <c r="E135" s="224" t="s">
        <v>22</v>
      </c>
      <c r="F135" s="225" t="s">
        <v>202</v>
      </c>
      <c r="G135" s="201"/>
      <c r="H135" s="226">
        <v>4.8000000000000001E-2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175</v>
      </c>
      <c r="AU135" s="211" t="s">
        <v>89</v>
      </c>
      <c r="AV135" s="11" t="s">
        <v>89</v>
      </c>
      <c r="AW135" s="11" t="s">
        <v>37</v>
      </c>
      <c r="AX135" s="11" t="s">
        <v>24</v>
      </c>
      <c r="AY135" s="211" t="s">
        <v>167</v>
      </c>
    </row>
    <row r="136" spans="2:65" s="1" customFormat="1" ht="20.399999999999999" customHeight="1">
      <c r="B136" s="40"/>
      <c r="C136" s="188" t="s">
        <v>203</v>
      </c>
      <c r="D136" s="188" t="s">
        <v>169</v>
      </c>
      <c r="E136" s="189" t="s">
        <v>204</v>
      </c>
      <c r="F136" s="190" t="s">
        <v>205</v>
      </c>
      <c r="G136" s="191" t="s">
        <v>87</v>
      </c>
      <c r="H136" s="192">
        <v>2.09</v>
      </c>
      <c r="I136" s="193"/>
      <c r="J136" s="194">
        <f>ROUND(I136*H136,2)</f>
        <v>0</v>
      </c>
      <c r="K136" s="190" t="s">
        <v>181</v>
      </c>
      <c r="L136" s="60"/>
      <c r="M136" s="195" t="s">
        <v>22</v>
      </c>
      <c r="N136" s="196" t="s">
        <v>45</v>
      </c>
      <c r="O136" s="41"/>
      <c r="P136" s="197">
        <f>O136*H136</f>
        <v>0</v>
      </c>
      <c r="Q136" s="197">
        <v>2.8570000000000002E-2</v>
      </c>
      <c r="R136" s="197">
        <f>Q136*H136</f>
        <v>5.9711300000000002E-2</v>
      </c>
      <c r="S136" s="197">
        <v>0</v>
      </c>
      <c r="T136" s="198">
        <f>S136*H136</f>
        <v>0</v>
      </c>
      <c r="AR136" s="23" t="s">
        <v>173</v>
      </c>
      <c r="AT136" s="23" t="s">
        <v>169</v>
      </c>
      <c r="AU136" s="23" t="s">
        <v>89</v>
      </c>
      <c r="AY136" s="23" t="s">
        <v>167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23" t="s">
        <v>24</v>
      </c>
      <c r="BK136" s="199">
        <f>ROUND(I136*H136,2)</f>
        <v>0</v>
      </c>
      <c r="BL136" s="23" t="s">
        <v>173</v>
      </c>
      <c r="BM136" s="23" t="s">
        <v>206</v>
      </c>
    </row>
    <row r="137" spans="2:65" s="11" customFormat="1" ht="24">
      <c r="B137" s="200"/>
      <c r="C137" s="201"/>
      <c r="D137" s="214" t="s">
        <v>175</v>
      </c>
      <c r="E137" s="224" t="s">
        <v>22</v>
      </c>
      <c r="F137" s="225" t="s">
        <v>207</v>
      </c>
      <c r="G137" s="201"/>
      <c r="H137" s="226">
        <v>2.09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175</v>
      </c>
      <c r="AU137" s="211" t="s">
        <v>89</v>
      </c>
      <c r="AV137" s="11" t="s">
        <v>89</v>
      </c>
      <c r="AW137" s="11" t="s">
        <v>37</v>
      </c>
      <c r="AX137" s="11" t="s">
        <v>24</v>
      </c>
      <c r="AY137" s="211" t="s">
        <v>167</v>
      </c>
    </row>
    <row r="138" spans="2:65" s="1" customFormat="1" ht="20.399999999999999" customHeight="1">
      <c r="B138" s="40"/>
      <c r="C138" s="188" t="s">
        <v>208</v>
      </c>
      <c r="D138" s="188" t="s">
        <v>169</v>
      </c>
      <c r="E138" s="189" t="s">
        <v>209</v>
      </c>
      <c r="F138" s="190" t="s">
        <v>210</v>
      </c>
      <c r="G138" s="191" t="s">
        <v>87</v>
      </c>
      <c r="H138" s="192">
        <v>28.733000000000001</v>
      </c>
      <c r="I138" s="193"/>
      <c r="J138" s="194">
        <f>ROUND(I138*H138,2)</f>
        <v>0</v>
      </c>
      <c r="K138" s="190" t="s">
        <v>181</v>
      </c>
      <c r="L138" s="60"/>
      <c r="M138" s="195" t="s">
        <v>22</v>
      </c>
      <c r="N138" s="196" t="s">
        <v>45</v>
      </c>
      <c r="O138" s="41"/>
      <c r="P138" s="197">
        <f>O138*H138</f>
        <v>0</v>
      </c>
      <c r="Q138" s="197">
        <v>0.1094</v>
      </c>
      <c r="R138" s="197">
        <f>Q138*H138</f>
        <v>3.1433901999999998</v>
      </c>
      <c r="S138" s="197">
        <v>0</v>
      </c>
      <c r="T138" s="198">
        <f>S138*H138</f>
        <v>0</v>
      </c>
      <c r="AR138" s="23" t="s">
        <v>173</v>
      </c>
      <c r="AT138" s="23" t="s">
        <v>169</v>
      </c>
      <c r="AU138" s="23" t="s">
        <v>89</v>
      </c>
      <c r="AY138" s="23" t="s">
        <v>167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23" t="s">
        <v>24</v>
      </c>
      <c r="BK138" s="199">
        <f>ROUND(I138*H138,2)</f>
        <v>0</v>
      </c>
      <c r="BL138" s="23" t="s">
        <v>173</v>
      </c>
      <c r="BM138" s="23" t="s">
        <v>211</v>
      </c>
    </row>
    <row r="139" spans="2:65" s="11" customFormat="1" ht="12">
      <c r="B139" s="200"/>
      <c r="C139" s="201"/>
      <c r="D139" s="202" t="s">
        <v>175</v>
      </c>
      <c r="E139" s="203" t="s">
        <v>22</v>
      </c>
      <c r="F139" s="204" t="s">
        <v>212</v>
      </c>
      <c r="G139" s="201"/>
      <c r="H139" s="205">
        <v>11.935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175</v>
      </c>
      <c r="AU139" s="211" t="s">
        <v>89</v>
      </c>
      <c r="AV139" s="11" t="s">
        <v>89</v>
      </c>
      <c r="AW139" s="11" t="s">
        <v>37</v>
      </c>
      <c r="AX139" s="11" t="s">
        <v>74</v>
      </c>
      <c r="AY139" s="211" t="s">
        <v>167</v>
      </c>
    </row>
    <row r="140" spans="2:65" s="11" customFormat="1" ht="12">
      <c r="B140" s="200"/>
      <c r="C140" s="201"/>
      <c r="D140" s="202" t="s">
        <v>175</v>
      </c>
      <c r="E140" s="203" t="s">
        <v>22</v>
      </c>
      <c r="F140" s="204" t="s">
        <v>213</v>
      </c>
      <c r="G140" s="201"/>
      <c r="H140" s="205">
        <v>16.797999999999998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175</v>
      </c>
      <c r="AU140" s="211" t="s">
        <v>89</v>
      </c>
      <c r="AV140" s="11" t="s">
        <v>89</v>
      </c>
      <c r="AW140" s="11" t="s">
        <v>37</v>
      </c>
      <c r="AX140" s="11" t="s">
        <v>74</v>
      </c>
      <c r="AY140" s="211" t="s">
        <v>167</v>
      </c>
    </row>
    <row r="141" spans="2:65" s="12" customFormat="1" ht="12">
      <c r="B141" s="212"/>
      <c r="C141" s="213"/>
      <c r="D141" s="214" t="s">
        <v>175</v>
      </c>
      <c r="E141" s="215" t="s">
        <v>22</v>
      </c>
      <c r="F141" s="216" t="s">
        <v>186</v>
      </c>
      <c r="G141" s="213"/>
      <c r="H141" s="217">
        <v>28.733000000000001</v>
      </c>
      <c r="I141" s="218"/>
      <c r="J141" s="213"/>
      <c r="K141" s="213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175</v>
      </c>
      <c r="AU141" s="223" t="s">
        <v>89</v>
      </c>
      <c r="AV141" s="12" t="s">
        <v>173</v>
      </c>
      <c r="AW141" s="12" t="s">
        <v>37</v>
      </c>
      <c r="AX141" s="12" t="s">
        <v>24</v>
      </c>
      <c r="AY141" s="223" t="s">
        <v>167</v>
      </c>
    </row>
    <row r="142" spans="2:65" s="1" customFormat="1" ht="20.399999999999999" customHeight="1">
      <c r="B142" s="40"/>
      <c r="C142" s="188" t="s">
        <v>200</v>
      </c>
      <c r="D142" s="188" t="s">
        <v>169</v>
      </c>
      <c r="E142" s="189" t="s">
        <v>214</v>
      </c>
      <c r="F142" s="190" t="s">
        <v>215</v>
      </c>
      <c r="G142" s="191" t="s">
        <v>87</v>
      </c>
      <c r="H142" s="192">
        <v>2.6</v>
      </c>
      <c r="I142" s="193"/>
      <c r="J142" s="194">
        <f>ROUND(I142*H142,2)</f>
        <v>0</v>
      </c>
      <c r="K142" s="190" t="s">
        <v>181</v>
      </c>
      <c r="L142" s="60"/>
      <c r="M142" s="195" t="s">
        <v>22</v>
      </c>
      <c r="N142" s="196" t="s">
        <v>45</v>
      </c>
      <c r="O142" s="41"/>
      <c r="P142" s="197">
        <f>O142*H142</f>
        <v>0</v>
      </c>
      <c r="Q142" s="197">
        <v>0.17818000000000001</v>
      </c>
      <c r="R142" s="197">
        <f>Q142*H142</f>
        <v>0.46326800000000001</v>
      </c>
      <c r="S142" s="197">
        <v>0</v>
      </c>
      <c r="T142" s="198">
        <f>S142*H142</f>
        <v>0</v>
      </c>
      <c r="AR142" s="23" t="s">
        <v>173</v>
      </c>
      <c r="AT142" s="23" t="s">
        <v>169</v>
      </c>
      <c r="AU142" s="23" t="s">
        <v>89</v>
      </c>
      <c r="AY142" s="23" t="s">
        <v>167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23" t="s">
        <v>24</v>
      </c>
      <c r="BK142" s="199">
        <f>ROUND(I142*H142,2)</f>
        <v>0</v>
      </c>
      <c r="BL142" s="23" t="s">
        <v>173</v>
      </c>
      <c r="BM142" s="23" t="s">
        <v>216</v>
      </c>
    </row>
    <row r="143" spans="2:65" s="11" customFormat="1" ht="12">
      <c r="B143" s="200"/>
      <c r="C143" s="201"/>
      <c r="D143" s="202" t="s">
        <v>175</v>
      </c>
      <c r="E143" s="203" t="s">
        <v>22</v>
      </c>
      <c r="F143" s="204" t="s">
        <v>217</v>
      </c>
      <c r="G143" s="201"/>
      <c r="H143" s="205">
        <v>2.6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175</v>
      </c>
      <c r="AU143" s="211" t="s">
        <v>89</v>
      </c>
      <c r="AV143" s="11" t="s">
        <v>89</v>
      </c>
      <c r="AW143" s="11" t="s">
        <v>37</v>
      </c>
      <c r="AX143" s="11" t="s">
        <v>24</v>
      </c>
      <c r="AY143" s="211" t="s">
        <v>167</v>
      </c>
    </row>
    <row r="144" spans="2:65" s="10" customFormat="1" ht="29.85" customHeight="1">
      <c r="B144" s="171"/>
      <c r="C144" s="172"/>
      <c r="D144" s="185" t="s">
        <v>73</v>
      </c>
      <c r="E144" s="186" t="s">
        <v>173</v>
      </c>
      <c r="F144" s="186" t="s">
        <v>218</v>
      </c>
      <c r="G144" s="172"/>
      <c r="H144" s="172"/>
      <c r="I144" s="175"/>
      <c r="J144" s="187">
        <f>BK144</f>
        <v>0</v>
      </c>
      <c r="K144" s="172"/>
      <c r="L144" s="177"/>
      <c r="M144" s="178"/>
      <c r="N144" s="179"/>
      <c r="O144" s="179"/>
      <c r="P144" s="180">
        <f>P145</f>
        <v>0</v>
      </c>
      <c r="Q144" s="179"/>
      <c r="R144" s="180">
        <f>R145</f>
        <v>0.13668000000000002</v>
      </c>
      <c r="S144" s="179"/>
      <c r="T144" s="181">
        <f>T145</f>
        <v>0</v>
      </c>
      <c r="AR144" s="182" t="s">
        <v>24</v>
      </c>
      <c r="AT144" s="183" t="s">
        <v>73</v>
      </c>
      <c r="AU144" s="183" t="s">
        <v>24</v>
      </c>
      <c r="AY144" s="182" t="s">
        <v>167</v>
      </c>
      <c r="BK144" s="184">
        <f>BK145</f>
        <v>0</v>
      </c>
    </row>
    <row r="145" spans="2:65" s="1" customFormat="1" ht="20.399999999999999" customHeight="1">
      <c r="B145" s="40"/>
      <c r="C145" s="188" t="s">
        <v>219</v>
      </c>
      <c r="D145" s="188" t="s">
        <v>169</v>
      </c>
      <c r="E145" s="189" t="s">
        <v>220</v>
      </c>
      <c r="F145" s="190" t="s">
        <v>221</v>
      </c>
      <c r="G145" s="191" t="s">
        <v>222</v>
      </c>
      <c r="H145" s="192">
        <v>6</v>
      </c>
      <c r="I145" s="193"/>
      <c r="J145" s="194">
        <f>ROUND(I145*H145,2)</f>
        <v>0</v>
      </c>
      <c r="K145" s="190" t="s">
        <v>181</v>
      </c>
      <c r="L145" s="60"/>
      <c r="M145" s="195" t="s">
        <v>22</v>
      </c>
      <c r="N145" s="196" t="s">
        <v>45</v>
      </c>
      <c r="O145" s="41"/>
      <c r="P145" s="197">
        <f>O145*H145</f>
        <v>0</v>
      </c>
      <c r="Q145" s="197">
        <v>2.2780000000000002E-2</v>
      </c>
      <c r="R145" s="197">
        <f>Q145*H145</f>
        <v>0.13668000000000002</v>
      </c>
      <c r="S145" s="197">
        <v>0</v>
      </c>
      <c r="T145" s="198">
        <f>S145*H145</f>
        <v>0</v>
      </c>
      <c r="AR145" s="23" t="s">
        <v>173</v>
      </c>
      <c r="AT145" s="23" t="s">
        <v>169</v>
      </c>
      <c r="AU145" s="23" t="s">
        <v>89</v>
      </c>
      <c r="AY145" s="23" t="s">
        <v>167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23" t="s">
        <v>24</v>
      </c>
      <c r="BK145" s="199">
        <f>ROUND(I145*H145,2)</f>
        <v>0</v>
      </c>
      <c r="BL145" s="23" t="s">
        <v>173</v>
      </c>
      <c r="BM145" s="23" t="s">
        <v>223</v>
      </c>
    </row>
    <row r="146" spans="2:65" s="10" customFormat="1" ht="29.85" customHeight="1">
      <c r="B146" s="171"/>
      <c r="C146" s="172"/>
      <c r="D146" s="185" t="s">
        <v>73</v>
      </c>
      <c r="E146" s="186" t="s">
        <v>203</v>
      </c>
      <c r="F146" s="186" t="s">
        <v>224</v>
      </c>
      <c r="G146" s="172"/>
      <c r="H146" s="172"/>
      <c r="I146" s="175"/>
      <c r="J146" s="187">
        <f>BK146</f>
        <v>0</v>
      </c>
      <c r="K146" s="172"/>
      <c r="L146" s="177"/>
      <c r="M146" s="178"/>
      <c r="N146" s="179"/>
      <c r="O146" s="179"/>
      <c r="P146" s="180">
        <f>SUM(P147:P190)</f>
        <v>0</v>
      </c>
      <c r="Q146" s="179"/>
      <c r="R146" s="180">
        <f>SUM(R147:R190)</f>
        <v>19.082228759999996</v>
      </c>
      <c r="S146" s="179"/>
      <c r="T146" s="181">
        <f>SUM(T147:T190)</f>
        <v>0</v>
      </c>
      <c r="AR146" s="182" t="s">
        <v>24</v>
      </c>
      <c r="AT146" s="183" t="s">
        <v>73</v>
      </c>
      <c r="AU146" s="183" t="s">
        <v>24</v>
      </c>
      <c r="AY146" s="182" t="s">
        <v>167</v>
      </c>
      <c r="BK146" s="184">
        <f>SUM(BK147:BK190)</f>
        <v>0</v>
      </c>
    </row>
    <row r="147" spans="2:65" s="1" customFormat="1" ht="20.399999999999999" customHeight="1">
      <c r="B147" s="40"/>
      <c r="C147" s="188" t="s">
        <v>225</v>
      </c>
      <c r="D147" s="188" t="s">
        <v>169</v>
      </c>
      <c r="E147" s="189" t="s">
        <v>226</v>
      </c>
      <c r="F147" s="190" t="s">
        <v>227</v>
      </c>
      <c r="G147" s="191" t="s">
        <v>87</v>
      </c>
      <c r="H147" s="192">
        <v>69.847999999999999</v>
      </c>
      <c r="I147" s="193"/>
      <c r="J147" s="194">
        <f>ROUND(I147*H147,2)</f>
        <v>0</v>
      </c>
      <c r="K147" s="190" t="s">
        <v>181</v>
      </c>
      <c r="L147" s="60"/>
      <c r="M147" s="195" t="s">
        <v>22</v>
      </c>
      <c r="N147" s="196" t="s">
        <v>45</v>
      </c>
      <c r="O147" s="41"/>
      <c r="P147" s="197">
        <f>O147*H147</f>
        <v>0</v>
      </c>
      <c r="Q147" s="197">
        <v>5.4599999999999996E-3</v>
      </c>
      <c r="R147" s="197">
        <f>Q147*H147</f>
        <v>0.38137007999999994</v>
      </c>
      <c r="S147" s="197">
        <v>0</v>
      </c>
      <c r="T147" s="198">
        <f>S147*H147</f>
        <v>0</v>
      </c>
      <c r="AR147" s="23" t="s">
        <v>173</v>
      </c>
      <c r="AT147" s="23" t="s">
        <v>169</v>
      </c>
      <c r="AU147" s="23" t="s">
        <v>89</v>
      </c>
      <c r="AY147" s="23" t="s">
        <v>167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23" t="s">
        <v>24</v>
      </c>
      <c r="BK147" s="199">
        <f>ROUND(I147*H147,2)</f>
        <v>0</v>
      </c>
      <c r="BL147" s="23" t="s">
        <v>173</v>
      </c>
      <c r="BM147" s="23" t="s">
        <v>228</v>
      </c>
    </row>
    <row r="148" spans="2:65" s="11" customFormat="1" ht="24">
      <c r="B148" s="200"/>
      <c r="C148" s="201"/>
      <c r="D148" s="214" t="s">
        <v>175</v>
      </c>
      <c r="E148" s="224" t="s">
        <v>22</v>
      </c>
      <c r="F148" s="225" t="s">
        <v>229</v>
      </c>
      <c r="G148" s="201"/>
      <c r="H148" s="226">
        <v>69.847999999999999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175</v>
      </c>
      <c r="AU148" s="211" t="s">
        <v>89</v>
      </c>
      <c r="AV148" s="11" t="s">
        <v>89</v>
      </c>
      <c r="AW148" s="11" t="s">
        <v>37</v>
      </c>
      <c r="AX148" s="11" t="s">
        <v>24</v>
      </c>
      <c r="AY148" s="211" t="s">
        <v>167</v>
      </c>
    </row>
    <row r="149" spans="2:65" s="1" customFormat="1" ht="28.8" customHeight="1">
      <c r="B149" s="40"/>
      <c r="C149" s="188" t="s">
        <v>230</v>
      </c>
      <c r="D149" s="188" t="s">
        <v>169</v>
      </c>
      <c r="E149" s="189" t="s">
        <v>231</v>
      </c>
      <c r="F149" s="190" t="s">
        <v>232</v>
      </c>
      <c r="G149" s="191" t="s">
        <v>87</v>
      </c>
      <c r="H149" s="192">
        <v>69.847999999999999</v>
      </c>
      <c r="I149" s="193"/>
      <c r="J149" s="194">
        <f>ROUND(I149*H149,2)</f>
        <v>0</v>
      </c>
      <c r="K149" s="190" t="s">
        <v>181</v>
      </c>
      <c r="L149" s="60"/>
      <c r="M149" s="195" t="s">
        <v>22</v>
      </c>
      <c r="N149" s="196" t="s">
        <v>45</v>
      </c>
      <c r="O149" s="41"/>
      <c r="P149" s="197">
        <f>O149*H149</f>
        <v>0</v>
      </c>
      <c r="Q149" s="197">
        <v>4.8900000000000002E-3</v>
      </c>
      <c r="R149" s="197">
        <f>Q149*H149</f>
        <v>0.34155672000000004</v>
      </c>
      <c r="S149" s="197">
        <v>0</v>
      </c>
      <c r="T149" s="198">
        <f>S149*H149</f>
        <v>0</v>
      </c>
      <c r="AR149" s="23" t="s">
        <v>173</v>
      </c>
      <c r="AT149" s="23" t="s">
        <v>169</v>
      </c>
      <c r="AU149" s="23" t="s">
        <v>89</v>
      </c>
      <c r="AY149" s="23" t="s">
        <v>167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23" t="s">
        <v>24</v>
      </c>
      <c r="BK149" s="199">
        <f>ROUND(I149*H149,2)</f>
        <v>0</v>
      </c>
      <c r="BL149" s="23" t="s">
        <v>173</v>
      </c>
      <c r="BM149" s="23" t="s">
        <v>233</v>
      </c>
    </row>
    <row r="150" spans="2:65" s="11" customFormat="1" ht="24">
      <c r="B150" s="200"/>
      <c r="C150" s="201"/>
      <c r="D150" s="214" t="s">
        <v>175</v>
      </c>
      <c r="E150" s="224" t="s">
        <v>22</v>
      </c>
      <c r="F150" s="225" t="s">
        <v>229</v>
      </c>
      <c r="G150" s="201"/>
      <c r="H150" s="226">
        <v>69.847999999999999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175</v>
      </c>
      <c r="AU150" s="211" t="s">
        <v>89</v>
      </c>
      <c r="AV150" s="11" t="s">
        <v>89</v>
      </c>
      <c r="AW150" s="11" t="s">
        <v>37</v>
      </c>
      <c r="AX150" s="11" t="s">
        <v>24</v>
      </c>
      <c r="AY150" s="211" t="s">
        <v>167</v>
      </c>
    </row>
    <row r="151" spans="2:65" s="1" customFormat="1" ht="28.8" customHeight="1">
      <c r="B151" s="40"/>
      <c r="C151" s="188" t="s">
        <v>234</v>
      </c>
      <c r="D151" s="188" t="s">
        <v>169</v>
      </c>
      <c r="E151" s="189" t="s">
        <v>235</v>
      </c>
      <c r="F151" s="190" t="s">
        <v>236</v>
      </c>
      <c r="G151" s="191" t="s">
        <v>87</v>
      </c>
      <c r="H151" s="192">
        <v>137.25899999999999</v>
      </c>
      <c r="I151" s="193"/>
      <c r="J151" s="194">
        <f>ROUND(I151*H151,2)</f>
        <v>0</v>
      </c>
      <c r="K151" s="190" t="s">
        <v>181</v>
      </c>
      <c r="L151" s="60"/>
      <c r="M151" s="195" t="s">
        <v>22</v>
      </c>
      <c r="N151" s="196" t="s">
        <v>45</v>
      </c>
      <c r="O151" s="41"/>
      <c r="P151" s="197">
        <f>O151*H151</f>
        <v>0</v>
      </c>
      <c r="Q151" s="197">
        <v>1.54E-2</v>
      </c>
      <c r="R151" s="197">
        <f>Q151*H151</f>
        <v>2.1137885999999999</v>
      </c>
      <c r="S151" s="197">
        <v>0</v>
      </c>
      <c r="T151" s="198">
        <f>S151*H151</f>
        <v>0</v>
      </c>
      <c r="AR151" s="23" t="s">
        <v>173</v>
      </c>
      <c r="AT151" s="23" t="s">
        <v>169</v>
      </c>
      <c r="AU151" s="23" t="s">
        <v>89</v>
      </c>
      <c r="AY151" s="23" t="s">
        <v>167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23" t="s">
        <v>24</v>
      </c>
      <c r="BK151" s="199">
        <f>ROUND(I151*H151,2)</f>
        <v>0</v>
      </c>
      <c r="BL151" s="23" t="s">
        <v>173</v>
      </c>
      <c r="BM151" s="23" t="s">
        <v>237</v>
      </c>
    </row>
    <row r="152" spans="2:65" s="11" customFormat="1" ht="12">
      <c r="B152" s="200"/>
      <c r="C152" s="201"/>
      <c r="D152" s="214" t="s">
        <v>175</v>
      </c>
      <c r="E152" s="224" t="s">
        <v>22</v>
      </c>
      <c r="F152" s="225" t="s">
        <v>238</v>
      </c>
      <c r="G152" s="201"/>
      <c r="H152" s="226">
        <v>137.25899999999999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175</v>
      </c>
      <c r="AU152" s="211" t="s">
        <v>89</v>
      </c>
      <c r="AV152" s="11" t="s">
        <v>89</v>
      </c>
      <c r="AW152" s="11" t="s">
        <v>37</v>
      </c>
      <c r="AX152" s="11" t="s">
        <v>24</v>
      </c>
      <c r="AY152" s="211" t="s">
        <v>167</v>
      </c>
    </row>
    <row r="153" spans="2:65" s="1" customFormat="1" ht="28.8" customHeight="1">
      <c r="B153" s="40"/>
      <c r="C153" s="188" t="s">
        <v>239</v>
      </c>
      <c r="D153" s="188" t="s">
        <v>169</v>
      </c>
      <c r="E153" s="189" t="s">
        <v>240</v>
      </c>
      <c r="F153" s="190" t="s">
        <v>241</v>
      </c>
      <c r="G153" s="191" t="s">
        <v>87</v>
      </c>
      <c r="H153" s="192">
        <v>137.25899999999999</v>
      </c>
      <c r="I153" s="193"/>
      <c r="J153" s="194">
        <f>ROUND(I153*H153,2)</f>
        <v>0</v>
      </c>
      <c r="K153" s="190" t="s">
        <v>181</v>
      </c>
      <c r="L153" s="60"/>
      <c r="M153" s="195" t="s">
        <v>22</v>
      </c>
      <c r="N153" s="196" t="s">
        <v>45</v>
      </c>
      <c r="O153" s="41"/>
      <c r="P153" s="197">
        <f>O153*H153</f>
        <v>0</v>
      </c>
      <c r="Q153" s="197">
        <v>7.9000000000000008E-3</v>
      </c>
      <c r="R153" s="197">
        <f>Q153*H153</f>
        <v>1.0843461000000001</v>
      </c>
      <c r="S153" s="197">
        <v>0</v>
      </c>
      <c r="T153" s="198">
        <f>S153*H153</f>
        <v>0</v>
      </c>
      <c r="AR153" s="23" t="s">
        <v>173</v>
      </c>
      <c r="AT153" s="23" t="s">
        <v>169</v>
      </c>
      <c r="AU153" s="23" t="s">
        <v>89</v>
      </c>
      <c r="AY153" s="23" t="s">
        <v>167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23" t="s">
        <v>24</v>
      </c>
      <c r="BK153" s="199">
        <f>ROUND(I153*H153,2)</f>
        <v>0</v>
      </c>
      <c r="BL153" s="23" t="s">
        <v>173</v>
      </c>
      <c r="BM153" s="23" t="s">
        <v>242</v>
      </c>
    </row>
    <row r="154" spans="2:65" s="11" customFormat="1" ht="12">
      <c r="B154" s="200"/>
      <c r="C154" s="201"/>
      <c r="D154" s="214" t="s">
        <v>175</v>
      </c>
      <c r="E154" s="224" t="s">
        <v>22</v>
      </c>
      <c r="F154" s="225" t="s">
        <v>85</v>
      </c>
      <c r="G154" s="201"/>
      <c r="H154" s="226">
        <v>137.25899999999999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175</v>
      </c>
      <c r="AU154" s="211" t="s">
        <v>89</v>
      </c>
      <c r="AV154" s="11" t="s">
        <v>89</v>
      </c>
      <c r="AW154" s="11" t="s">
        <v>37</v>
      </c>
      <c r="AX154" s="11" t="s">
        <v>24</v>
      </c>
      <c r="AY154" s="211" t="s">
        <v>167</v>
      </c>
    </row>
    <row r="155" spans="2:65" s="1" customFormat="1" ht="20.399999999999999" customHeight="1">
      <c r="B155" s="40"/>
      <c r="C155" s="188" t="s">
        <v>243</v>
      </c>
      <c r="D155" s="188" t="s">
        <v>169</v>
      </c>
      <c r="E155" s="189" t="s">
        <v>244</v>
      </c>
      <c r="F155" s="190" t="s">
        <v>245</v>
      </c>
      <c r="G155" s="191" t="s">
        <v>87</v>
      </c>
      <c r="H155" s="192">
        <v>2.09</v>
      </c>
      <c r="I155" s="193"/>
      <c r="J155" s="194">
        <f>ROUND(I155*H155,2)</f>
        <v>0</v>
      </c>
      <c r="K155" s="190" t="s">
        <v>181</v>
      </c>
      <c r="L155" s="60"/>
      <c r="M155" s="195" t="s">
        <v>22</v>
      </c>
      <c r="N155" s="196" t="s">
        <v>45</v>
      </c>
      <c r="O155" s="41"/>
      <c r="P155" s="197">
        <f>O155*H155</f>
        <v>0</v>
      </c>
      <c r="Q155" s="197">
        <v>3.3579999999999999E-2</v>
      </c>
      <c r="R155" s="197">
        <f>Q155*H155</f>
        <v>7.0182199999999986E-2</v>
      </c>
      <c r="S155" s="197">
        <v>0</v>
      </c>
      <c r="T155" s="198">
        <f>S155*H155</f>
        <v>0</v>
      </c>
      <c r="AR155" s="23" t="s">
        <v>173</v>
      </c>
      <c r="AT155" s="23" t="s">
        <v>169</v>
      </c>
      <c r="AU155" s="23" t="s">
        <v>89</v>
      </c>
      <c r="AY155" s="23" t="s">
        <v>167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23" t="s">
        <v>24</v>
      </c>
      <c r="BK155" s="199">
        <f>ROUND(I155*H155,2)</f>
        <v>0</v>
      </c>
      <c r="BL155" s="23" t="s">
        <v>173</v>
      </c>
      <c r="BM155" s="23" t="s">
        <v>246</v>
      </c>
    </row>
    <row r="156" spans="2:65" s="11" customFormat="1" ht="24">
      <c r="B156" s="200"/>
      <c r="C156" s="201"/>
      <c r="D156" s="214" t="s">
        <v>175</v>
      </c>
      <c r="E156" s="224" t="s">
        <v>22</v>
      </c>
      <c r="F156" s="225" t="s">
        <v>207</v>
      </c>
      <c r="G156" s="201"/>
      <c r="H156" s="226">
        <v>2.09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175</v>
      </c>
      <c r="AU156" s="211" t="s">
        <v>89</v>
      </c>
      <c r="AV156" s="11" t="s">
        <v>89</v>
      </c>
      <c r="AW156" s="11" t="s">
        <v>37</v>
      </c>
      <c r="AX156" s="11" t="s">
        <v>24</v>
      </c>
      <c r="AY156" s="211" t="s">
        <v>167</v>
      </c>
    </row>
    <row r="157" spans="2:65" s="1" customFormat="1" ht="20.399999999999999" customHeight="1">
      <c r="B157" s="40"/>
      <c r="C157" s="188" t="s">
        <v>10</v>
      </c>
      <c r="D157" s="188" t="s">
        <v>169</v>
      </c>
      <c r="E157" s="189" t="s">
        <v>247</v>
      </c>
      <c r="F157" s="190" t="s">
        <v>248</v>
      </c>
      <c r="G157" s="191" t="s">
        <v>87</v>
      </c>
      <c r="H157" s="192">
        <v>38.26</v>
      </c>
      <c r="I157" s="193"/>
      <c r="J157" s="194">
        <f>ROUND(I157*H157,2)</f>
        <v>0</v>
      </c>
      <c r="K157" s="190" t="s">
        <v>181</v>
      </c>
      <c r="L157" s="60"/>
      <c r="M157" s="195" t="s">
        <v>22</v>
      </c>
      <c r="N157" s="196" t="s">
        <v>45</v>
      </c>
      <c r="O157" s="41"/>
      <c r="P157" s="197">
        <f>O157*H157</f>
        <v>0</v>
      </c>
      <c r="Q157" s="197">
        <v>3.4500000000000003E-2</v>
      </c>
      <c r="R157" s="197">
        <f>Q157*H157</f>
        <v>1.3199700000000001</v>
      </c>
      <c r="S157" s="197">
        <v>0</v>
      </c>
      <c r="T157" s="198">
        <f>S157*H157</f>
        <v>0</v>
      </c>
      <c r="AR157" s="23" t="s">
        <v>173</v>
      </c>
      <c r="AT157" s="23" t="s">
        <v>169</v>
      </c>
      <c r="AU157" s="23" t="s">
        <v>89</v>
      </c>
      <c r="AY157" s="23" t="s">
        <v>167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23" t="s">
        <v>24</v>
      </c>
      <c r="BK157" s="199">
        <f>ROUND(I157*H157,2)</f>
        <v>0</v>
      </c>
      <c r="BL157" s="23" t="s">
        <v>173</v>
      </c>
      <c r="BM157" s="23" t="s">
        <v>249</v>
      </c>
    </row>
    <row r="158" spans="2:65" s="11" customFormat="1" ht="12">
      <c r="B158" s="200"/>
      <c r="C158" s="201"/>
      <c r="D158" s="202" t="s">
        <v>175</v>
      </c>
      <c r="E158" s="203" t="s">
        <v>22</v>
      </c>
      <c r="F158" s="204" t="s">
        <v>250</v>
      </c>
      <c r="G158" s="201"/>
      <c r="H158" s="205">
        <v>13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175</v>
      </c>
      <c r="AU158" s="211" t="s">
        <v>89</v>
      </c>
      <c r="AV158" s="11" t="s">
        <v>89</v>
      </c>
      <c r="AW158" s="11" t="s">
        <v>37</v>
      </c>
      <c r="AX158" s="11" t="s">
        <v>74</v>
      </c>
      <c r="AY158" s="211" t="s">
        <v>167</v>
      </c>
    </row>
    <row r="159" spans="2:65" s="11" customFormat="1" ht="12">
      <c r="B159" s="200"/>
      <c r="C159" s="201"/>
      <c r="D159" s="202" t="s">
        <v>175</v>
      </c>
      <c r="E159" s="203" t="s">
        <v>22</v>
      </c>
      <c r="F159" s="204" t="s">
        <v>251</v>
      </c>
      <c r="G159" s="201"/>
      <c r="H159" s="205">
        <v>25.26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175</v>
      </c>
      <c r="AU159" s="211" t="s">
        <v>89</v>
      </c>
      <c r="AV159" s="11" t="s">
        <v>89</v>
      </c>
      <c r="AW159" s="11" t="s">
        <v>37</v>
      </c>
      <c r="AX159" s="11" t="s">
        <v>74</v>
      </c>
      <c r="AY159" s="211" t="s">
        <v>167</v>
      </c>
    </row>
    <row r="160" spans="2:65" s="12" customFormat="1" ht="12">
      <c r="B160" s="212"/>
      <c r="C160" s="213"/>
      <c r="D160" s="214" t="s">
        <v>175</v>
      </c>
      <c r="E160" s="215" t="s">
        <v>22</v>
      </c>
      <c r="F160" s="216" t="s">
        <v>186</v>
      </c>
      <c r="G160" s="213"/>
      <c r="H160" s="217">
        <v>38.26</v>
      </c>
      <c r="I160" s="218"/>
      <c r="J160" s="213"/>
      <c r="K160" s="213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175</v>
      </c>
      <c r="AU160" s="223" t="s">
        <v>89</v>
      </c>
      <c r="AV160" s="12" t="s">
        <v>173</v>
      </c>
      <c r="AW160" s="12" t="s">
        <v>37</v>
      </c>
      <c r="AX160" s="12" t="s">
        <v>24</v>
      </c>
      <c r="AY160" s="223" t="s">
        <v>167</v>
      </c>
    </row>
    <row r="161" spans="2:65" s="1" customFormat="1" ht="20.399999999999999" customHeight="1">
      <c r="B161" s="40"/>
      <c r="C161" s="188" t="s">
        <v>252</v>
      </c>
      <c r="D161" s="188" t="s">
        <v>169</v>
      </c>
      <c r="E161" s="189" t="s">
        <v>253</v>
      </c>
      <c r="F161" s="190" t="s">
        <v>254</v>
      </c>
      <c r="G161" s="191" t="s">
        <v>87</v>
      </c>
      <c r="H161" s="192">
        <v>3.2</v>
      </c>
      <c r="I161" s="193"/>
      <c r="J161" s="194">
        <f>ROUND(I161*H161,2)</f>
        <v>0</v>
      </c>
      <c r="K161" s="190" t="s">
        <v>181</v>
      </c>
      <c r="L161" s="60"/>
      <c r="M161" s="195" t="s">
        <v>22</v>
      </c>
      <c r="N161" s="196" t="s">
        <v>45</v>
      </c>
      <c r="O161" s="41"/>
      <c r="P161" s="197">
        <f>O161*H161</f>
        <v>0</v>
      </c>
      <c r="Q161" s="197">
        <v>2.7299999999999998E-3</v>
      </c>
      <c r="R161" s="197">
        <f>Q161*H161</f>
        <v>8.735999999999999E-3</v>
      </c>
      <c r="S161" s="197">
        <v>0</v>
      </c>
      <c r="T161" s="198">
        <f>S161*H161</f>
        <v>0</v>
      </c>
      <c r="AR161" s="23" t="s">
        <v>173</v>
      </c>
      <c r="AT161" s="23" t="s">
        <v>169</v>
      </c>
      <c r="AU161" s="23" t="s">
        <v>89</v>
      </c>
      <c r="AY161" s="23" t="s">
        <v>167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23" t="s">
        <v>24</v>
      </c>
      <c r="BK161" s="199">
        <f>ROUND(I161*H161,2)</f>
        <v>0</v>
      </c>
      <c r="BL161" s="23" t="s">
        <v>173</v>
      </c>
      <c r="BM161" s="23" t="s">
        <v>255</v>
      </c>
    </row>
    <row r="162" spans="2:65" s="11" customFormat="1" ht="24">
      <c r="B162" s="200"/>
      <c r="C162" s="201"/>
      <c r="D162" s="214" t="s">
        <v>175</v>
      </c>
      <c r="E162" s="224" t="s">
        <v>22</v>
      </c>
      <c r="F162" s="225" t="s">
        <v>256</v>
      </c>
      <c r="G162" s="201"/>
      <c r="H162" s="226">
        <v>3.2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175</v>
      </c>
      <c r="AU162" s="211" t="s">
        <v>89</v>
      </c>
      <c r="AV162" s="11" t="s">
        <v>89</v>
      </c>
      <c r="AW162" s="11" t="s">
        <v>37</v>
      </c>
      <c r="AX162" s="11" t="s">
        <v>24</v>
      </c>
      <c r="AY162" s="211" t="s">
        <v>167</v>
      </c>
    </row>
    <row r="163" spans="2:65" s="1" customFormat="1" ht="28.8" customHeight="1">
      <c r="B163" s="40"/>
      <c r="C163" s="188" t="s">
        <v>257</v>
      </c>
      <c r="D163" s="188" t="s">
        <v>169</v>
      </c>
      <c r="E163" s="189" t="s">
        <v>258</v>
      </c>
      <c r="F163" s="190" t="s">
        <v>259</v>
      </c>
      <c r="G163" s="191" t="s">
        <v>260</v>
      </c>
      <c r="H163" s="192">
        <v>16</v>
      </c>
      <c r="I163" s="193"/>
      <c r="J163" s="194">
        <f>ROUND(I163*H163,2)</f>
        <v>0</v>
      </c>
      <c r="K163" s="190" t="s">
        <v>181</v>
      </c>
      <c r="L163" s="60"/>
      <c r="M163" s="195" t="s">
        <v>22</v>
      </c>
      <c r="N163" s="196" t="s">
        <v>45</v>
      </c>
      <c r="O163" s="41"/>
      <c r="P163" s="197">
        <f>O163*H163</f>
        <v>0</v>
      </c>
      <c r="Q163" s="197">
        <v>1.6800000000000001E-3</v>
      </c>
      <c r="R163" s="197">
        <f>Q163*H163</f>
        <v>2.6880000000000001E-2</v>
      </c>
      <c r="S163" s="197">
        <v>0</v>
      </c>
      <c r="T163" s="198">
        <f>S163*H163</f>
        <v>0</v>
      </c>
      <c r="AR163" s="23" t="s">
        <v>173</v>
      </c>
      <c r="AT163" s="23" t="s">
        <v>169</v>
      </c>
      <c r="AU163" s="23" t="s">
        <v>89</v>
      </c>
      <c r="AY163" s="23" t="s">
        <v>167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23" t="s">
        <v>24</v>
      </c>
      <c r="BK163" s="199">
        <f>ROUND(I163*H163,2)</f>
        <v>0</v>
      </c>
      <c r="BL163" s="23" t="s">
        <v>173</v>
      </c>
      <c r="BM163" s="23" t="s">
        <v>261</v>
      </c>
    </row>
    <row r="164" spans="2:65" s="11" customFormat="1" ht="12">
      <c r="B164" s="200"/>
      <c r="C164" s="201"/>
      <c r="D164" s="214" t="s">
        <v>175</v>
      </c>
      <c r="E164" s="224" t="s">
        <v>22</v>
      </c>
      <c r="F164" s="225" t="s">
        <v>262</v>
      </c>
      <c r="G164" s="201"/>
      <c r="H164" s="226">
        <v>16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175</v>
      </c>
      <c r="AU164" s="211" t="s">
        <v>89</v>
      </c>
      <c r="AV164" s="11" t="s">
        <v>89</v>
      </c>
      <c r="AW164" s="11" t="s">
        <v>37</v>
      </c>
      <c r="AX164" s="11" t="s">
        <v>24</v>
      </c>
      <c r="AY164" s="211" t="s">
        <v>167</v>
      </c>
    </row>
    <row r="165" spans="2:65" s="1" customFormat="1" ht="28.8" customHeight="1">
      <c r="B165" s="40"/>
      <c r="C165" s="188" t="s">
        <v>263</v>
      </c>
      <c r="D165" s="188" t="s">
        <v>169</v>
      </c>
      <c r="E165" s="189" t="s">
        <v>264</v>
      </c>
      <c r="F165" s="190" t="s">
        <v>265</v>
      </c>
      <c r="G165" s="191" t="s">
        <v>260</v>
      </c>
      <c r="H165" s="192">
        <v>16</v>
      </c>
      <c r="I165" s="193"/>
      <c r="J165" s="194">
        <f>ROUND(I165*H165,2)</f>
        <v>0</v>
      </c>
      <c r="K165" s="190" t="s">
        <v>181</v>
      </c>
      <c r="L165" s="60"/>
      <c r="M165" s="195" t="s">
        <v>22</v>
      </c>
      <c r="N165" s="196" t="s">
        <v>45</v>
      </c>
      <c r="O165" s="41"/>
      <c r="P165" s="197">
        <f>O165*H165</f>
        <v>0</v>
      </c>
      <c r="Q165" s="197">
        <v>1.6800000000000001E-3</v>
      </c>
      <c r="R165" s="197">
        <f>Q165*H165</f>
        <v>2.6880000000000001E-2</v>
      </c>
      <c r="S165" s="197">
        <v>0</v>
      </c>
      <c r="T165" s="198">
        <f>S165*H165</f>
        <v>0</v>
      </c>
      <c r="AR165" s="23" t="s">
        <v>173</v>
      </c>
      <c r="AT165" s="23" t="s">
        <v>169</v>
      </c>
      <c r="AU165" s="23" t="s">
        <v>89</v>
      </c>
      <c r="AY165" s="23" t="s">
        <v>167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23" t="s">
        <v>24</v>
      </c>
      <c r="BK165" s="199">
        <f>ROUND(I165*H165,2)</f>
        <v>0</v>
      </c>
      <c r="BL165" s="23" t="s">
        <v>173</v>
      </c>
      <c r="BM165" s="23" t="s">
        <v>266</v>
      </c>
    </row>
    <row r="166" spans="2:65" s="11" customFormat="1" ht="12">
      <c r="B166" s="200"/>
      <c r="C166" s="201"/>
      <c r="D166" s="214" t="s">
        <v>175</v>
      </c>
      <c r="E166" s="224" t="s">
        <v>22</v>
      </c>
      <c r="F166" s="225" t="s">
        <v>262</v>
      </c>
      <c r="G166" s="201"/>
      <c r="H166" s="226">
        <v>16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175</v>
      </c>
      <c r="AU166" s="211" t="s">
        <v>89</v>
      </c>
      <c r="AV166" s="11" t="s">
        <v>89</v>
      </c>
      <c r="AW166" s="11" t="s">
        <v>37</v>
      </c>
      <c r="AX166" s="11" t="s">
        <v>24</v>
      </c>
      <c r="AY166" s="211" t="s">
        <v>167</v>
      </c>
    </row>
    <row r="167" spans="2:65" s="1" customFormat="1" ht="20.399999999999999" customHeight="1">
      <c r="B167" s="40"/>
      <c r="C167" s="227" t="s">
        <v>267</v>
      </c>
      <c r="D167" s="227" t="s">
        <v>197</v>
      </c>
      <c r="E167" s="228" t="s">
        <v>268</v>
      </c>
      <c r="F167" s="229" t="s">
        <v>269</v>
      </c>
      <c r="G167" s="230" t="s">
        <v>87</v>
      </c>
      <c r="H167" s="231">
        <v>3.2639999999999998</v>
      </c>
      <c r="I167" s="232"/>
      <c r="J167" s="233">
        <f>ROUND(I167*H167,2)</f>
        <v>0</v>
      </c>
      <c r="K167" s="229" t="s">
        <v>181</v>
      </c>
      <c r="L167" s="234"/>
      <c r="M167" s="235" t="s">
        <v>22</v>
      </c>
      <c r="N167" s="236" t="s">
        <v>45</v>
      </c>
      <c r="O167" s="41"/>
      <c r="P167" s="197">
        <f>O167*H167</f>
        <v>0</v>
      </c>
      <c r="Q167" s="197">
        <v>1.5E-3</v>
      </c>
      <c r="R167" s="197">
        <f>Q167*H167</f>
        <v>4.8960000000000002E-3</v>
      </c>
      <c r="S167" s="197">
        <v>0</v>
      </c>
      <c r="T167" s="198">
        <f>S167*H167</f>
        <v>0</v>
      </c>
      <c r="AR167" s="23" t="s">
        <v>200</v>
      </c>
      <c r="AT167" s="23" t="s">
        <v>197</v>
      </c>
      <c r="AU167" s="23" t="s">
        <v>89</v>
      </c>
      <c r="AY167" s="23" t="s">
        <v>167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23" t="s">
        <v>24</v>
      </c>
      <c r="BK167" s="199">
        <f>ROUND(I167*H167,2)</f>
        <v>0</v>
      </c>
      <c r="BL167" s="23" t="s">
        <v>173</v>
      </c>
      <c r="BM167" s="23" t="s">
        <v>270</v>
      </c>
    </row>
    <row r="168" spans="2:65" s="11" customFormat="1" ht="12">
      <c r="B168" s="200"/>
      <c r="C168" s="201"/>
      <c r="D168" s="214" t="s">
        <v>175</v>
      </c>
      <c r="E168" s="224" t="s">
        <v>22</v>
      </c>
      <c r="F168" s="225" t="s">
        <v>271</v>
      </c>
      <c r="G168" s="201"/>
      <c r="H168" s="226">
        <v>3.2639999999999998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175</v>
      </c>
      <c r="AU168" s="211" t="s">
        <v>89</v>
      </c>
      <c r="AV168" s="11" t="s">
        <v>89</v>
      </c>
      <c r="AW168" s="11" t="s">
        <v>37</v>
      </c>
      <c r="AX168" s="11" t="s">
        <v>24</v>
      </c>
      <c r="AY168" s="211" t="s">
        <v>167</v>
      </c>
    </row>
    <row r="169" spans="2:65" s="1" customFormat="1" ht="28.8" customHeight="1">
      <c r="B169" s="40"/>
      <c r="C169" s="188" t="s">
        <v>272</v>
      </c>
      <c r="D169" s="188" t="s">
        <v>169</v>
      </c>
      <c r="E169" s="189" t="s">
        <v>273</v>
      </c>
      <c r="F169" s="190" t="s">
        <v>274</v>
      </c>
      <c r="G169" s="191" t="s">
        <v>87</v>
      </c>
      <c r="H169" s="192">
        <v>2.8580000000000001</v>
      </c>
      <c r="I169" s="193"/>
      <c r="J169" s="194">
        <f>ROUND(I169*H169,2)</f>
        <v>0</v>
      </c>
      <c r="K169" s="190" t="s">
        <v>181</v>
      </c>
      <c r="L169" s="60"/>
      <c r="M169" s="195" t="s">
        <v>22</v>
      </c>
      <c r="N169" s="196" t="s">
        <v>45</v>
      </c>
      <c r="O169" s="41"/>
      <c r="P169" s="197">
        <f>O169*H169</f>
        <v>0</v>
      </c>
      <c r="Q169" s="197">
        <v>2.6360000000000001E-2</v>
      </c>
      <c r="R169" s="197">
        <f>Q169*H169</f>
        <v>7.5336880000000009E-2</v>
      </c>
      <c r="S169" s="197">
        <v>0</v>
      </c>
      <c r="T169" s="198">
        <f>S169*H169</f>
        <v>0</v>
      </c>
      <c r="AR169" s="23" t="s">
        <v>173</v>
      </c>
      <c r="AT169" s="23" t="s">
        <v>169</v>
      </c>
      <c r="AU169" s="23" t="s">
        <v>89</v>
      </c>
      <c r="AY169" s="23" t="s">
        <v>167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23" t="s">
        <v>24</v>
      </c>
      <c r="BK169" s="199">
        <f>ROUND(I169*H169,2)</f>
        <v>0</v>
      </c>
      <c r="BL169" s="23" t="s">
        <v>173</v>
      </c>
      <c r="BM169" s="23" t="s">
        <v>275</v>
      </c>
    </row>
    <row r="170" spans="2:65" s="11" customFormat="1" ht="12">
      <c r="B170" s="200"/>
      <c r="C170" s="201"/>
      <c r="D170" s="202" t="s">
        <v>175</v>
      </c>
      <c r="E170" s="203" t="s">
        <v>22</v>
      </c>
      <c r="F170" s="204" t="s">
        <v>276</v>
      </c>
      <c r="G170" s="201"/>
      <c r="H170" s="205">
        <v>0.63800000000000001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175</v>
      </c>
      <c r="AU170" s="211" t="s">
        <v>89</v>
      </c>
      <c r="AV170" s="11" t="s">
        <v>89</v>
      </c>
      <c r="AW170" s="11" t="s">
        <v>37</v>
      </c>
      <c r="AX170" s="11" t="s">
        <v>74</v>
      </c>
      <c r="AY170" s="211" t="s">
        <v>167</v>
      </c>
    </row>
    <row r="171" spans="2:65" s="11" customFormat="1" ht="12">
      <c r="B171" s="200"/>
      <c r="C171" s="201"/>
      <c r="D171" s="202" t="s">
        <v>175</v>
      </c>
      <c r="E171" s="203" t="s">
        <v>22</v>
      </c>
      <c r="F171" s="204" t="s">
        <v>277</v>
      </c>
      <c r="G171" s="201"/>
      <c r="H171" s="205">
        <v>2.2200000000000002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175</v>
      </c>
      <c r="AU171" s="211" t="s">
        <v>89</v>
      </c>
      <c r="AV171" s="11" t="s">
        <v>89</v>
      </c>
      <c r="AW171" s="11" t="s">
        <v>37</v>
      </c>
      <c r="AX171" s="11" t="s">
        <v>74</v>
      </c>
      <c r="AY171" s="211" t="s">
        <v>167</v>
      </c>
    </row>
    <row r="172" spans="2:65" s="12" customFormat="1" ht="12">
      <c r="B172" s="212"/>
      <c r="C172" s="213"/>
      <c r="D172" s="214" t="s">
        <v>175</v>
      </c>
      <c r="E172" s="215" t="s">
        <v>22</v>
      </c>
      <c r="F172" s="216" t="s">
        <v>186</v>
      </c>
      <c r="G172" s="213"/>
      <c r="H172" s="217">
        <v>2.8580000000000001</v>
      </c>
      <c r="I172" s="218"/>
      <c r="J172" s="213"/>
      <c r="K172" s="213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175</v>
      </c>
      <c r="AU172" s="223" t="s">
        <v>89</v>
      </c>
      <c r="AV172" s="12" t="s">
        <v>173</v>
      </c>
      <c r="AW172" s="12" t="s">
        <v>37</v>
      </c>
      <c r="AX172" s="12" t="s">
        <v>24</v>
      </c>
      <c r="AY172" s="223" t="s">
        <v>167</v>
      </c>
    </row>
    <row r="173" spans="2:65" s="1" customFormat="1" ht="28.8" customHeight="1">
      <c r="B173" s="40"/>
      <c r="C173" s="188" t="s">
        <v>9</v>
      </c>
      <c r="D173" s="188" t="s">
        <v>169</v>
      </c>
      <c r="E173" s="189" t="s">
        <v>278</v>
      </c>
      <c r="F173" s="190" t="s">
        <v>279</v>
      </c>
      <c r="G173" s="191" t="s">
        <v>87</v>
      </c>
      <c r="H173" s="192">
        <v>2.8580000000000001</v>
      </c>
      <c r="I173" s="193"/>
      <c r="J173" s="194">
        <f>ROUND(I173*H173,2)</f>
        <v>0</v>
      </c>
      <c r="K173" s="190" t="s">
        <v>181</v>
      </c>
      <c r="L173" s="60"/>
      <c r="M173" s="195" t="s">
        <v>22</v>
      </c>
      <c r="N173" s="196" t="s">
        <v>45</v>
      </c>
      <c r="O173" s="41"/>
      <c r="P173" s="197">
        <f>O173*H173</f>
        <v>0</v>
      </c>
      <c r="Q173" s="197">
        <v>7.9000000000000008E-3</v>
      </c>
      <c r="R173" s="197">
        <f>Q173*H173</f>
        <v>2.2578200000000003E-2</v>
      </c>
      <c r="S173" s="197">
        <v>0</v>
      </c>
      <c r="T173" s="198">
        <f>S173*H173</f>
        <v>0</v>
      </c>
      <c r="AR173" s="23" t="s">
        <v>173</v>
      </c>
      <c r="AT173" s="23" t="s">
        <v>169</v>
      </c>
      <c r="AU173" s="23" t="s">
        <v>89</v>
      </c>
      <c r="AY173" s="23" t="s">
        <v>167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23" t="s">
        <v>24</v>
      </c>
      <c r="BK173" s="199">
        <f>ROUND(I173*H173,2)</f>
        <v>0</v>
      </c>
      <c r="BL173" s="23" t="s">
        <v>173</v>
      </c>
      <c r="BM173" s="23" t="s">
        <v>280</v>
      </c>
    </row>
    <row r="174" spans="2:65" s="1" customFormat="1" ht="28.8" customHeight="1">
      <c r="B174" s="40"/>
      <c r="C174" s="188" t="s">
        <v>281</v>
      </c>
      <c r="D174" s="188" t="s">
        <v>169</v>
      </c>
      <c r="E174" s="189" t="s">
        <v>282</v>
      </c>
      <c r="F174" s="190" t="s">
        <v>283</v>
      </c>
      <c r="G174" s="191" t="s">
        <v>172</v>
      </c>
      <c r="H174" s="192">
        <v>1.839</v>
      </c>
      <c r="I174" s="193"/>
      <c r="J174" s="194">
        <f>ROUND(I174*H174,2)</f>
        <v>0</v>
      </c>
      <c r="K174" s="190" t="s">
        <v>181</v>
      </c>
      <c r="L174" s="60"/>
      <c r="M174" s="195" t="s">
        <v>22</v>
      </c>
      <c r="N174" s="196" t="s">
        <v>45</v>
      </c>
      <c r="O174" s="41"/>
      <c r="P174" s="197">
        <f>O174*H174</f>
        <v>0</v>
      </c>
      <c r="Q174" s="197">
        <v>2.45329</v>
      </c>
      <c r="R174" s="197">
        <f>Q174*H174</f>
        <v>4.5116003099999995</v>
      </c>
      <c r="S174" s="197">
        <v>0</v>
      </c>
      <c r="T174" s="198">
        <f>S174*H174</f>
        <v>0</v>
      </c>
      <c r="AR174" s="23" t="s">
        <v>173</v>
      </c>
      <c r="AT174" s="23" t="s">
        <v>169</v>
      </c>
      <c r="AU174" s="23" t="s">
        <v>89</v>
      </c>
      <c r="AY174" s="23" t="s">
        <v>167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23" t="s">
        <v>24</v>
      </c>
      <c r="BK174" s="199">
        <f>ROUND(I174*H174,2)</f>
        <v>0</v>
      </c>
      <c r="BL174" s="23" t="s">
        <v>173</v>
      </c>
      <c r="BM174" s="23" t="s">
        <v>284</v>
      </c>
    </row>
    <row r="175" spans="2:65" s="11" customFormat="1" ht="12">
      <c r="B175" s="200"/>
      <c r="C175" s="201"/>
      <c r="D175" s="214" t="s">
        <v>175</v>
      </c>
      <c r="E175" s="224" t="s">
        <v>22</v>
      </c>
      <c r="F175" s="225" t="s">
        <v>285</v>
      </c>
      <c r="G175" s="201"/>
      <c r="H175" s="226">
        <v>1.839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175</v>
      </c>
      <c r="AU175" s="211" t="s">
        <v>89</v>
      </c>
      <c r="AV175" s="11" t="s">
        <v>89</v>
      </c>
      <c r="AW175" s="11" t="s">
        <v>37</v>
      </c>
      <c r="AX175" s="11" t="s">
        <v>24</v>
      </c>
      <c r="AY175" s="211" t="s">
        <v>167</v>
      </c>
    </row>
    <row r="176" spans="2:65" s="1" customFormat="1" ht="28.8" customHeight="1">
      <c r="B176" s="40"/>
      <c r="C176" s="188" t="s">
        <v>286</v>
      </c>
      <c r="D176" s="188" t="s">
        <v>169</v>
      </c>
      <c r="E176" s="189" t="s">
        <v>287</v>
      </c>
      <c r="F176" s="190" t="s">
        <v>288</v>
      </c>
      <c r="G176" s="191" t="s">
        <v>172</v>
      </c>
      <c r="H176" s="192">
        <v>2.9780000000000002</v>
      </c>
      <c r="I176" s="193"/>
      <c r="J176" s="194">
        <f>ROUND(I176*H176,2)</f>
        <v>0</v>
      </c>
      <c r="K176" s="190" t="s">
        <v>181</v>
      </c>
      <c r="L176" s="60"/>
      <c r="M176" s="195" t="s">
        <v>22</v>
      </c>
      <c r="N176" s="196" t="s">
        <v>45</v>
      </c>
      <c r="O176" s="41"/>
      <c r="P176" s="197">
        <f>O176*H176</f>
        <v>0</v>
      </c>
      <c r="Q176" s="197">
        <v>2.45329</v>
      </c>
      <c r="R176" s="197">
        <f>Q176*H176</f>
        <v>7.3058976200000005</v>
      </c>
      <c r="S176" s="197">
        <v>0</v>
      </c>
      <c r="T176" s="198">
        <f>S176*H176</f>
        <v>0</v>
      </c>
      <c r="AR176" s="23" t="s">
        <v>173</v>
      </c>
      <c r="AT176" s="23" t="s">
        <v>169</v>
      </c>
      <c r="AU176" s="23" t="s">
        <v>89</v>
      </c>
      <c r="AY176" s="23" t="s">
        <v>167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23" t="s">
        <v>24</v>
      </c>
      <c r="BK176" s="199">
        <f>ROUND(I176*H176,2)</f>
        <v>0</v>
      </c>
      <c r="BL176" s="23" t="s">
        <v>173</v>
      </c>
      <c r="BM176" s="23" t="s">
        <v>289</v>
      </c>
    </row>
    <row r="177" spans="2:65" s="11" customFormat="1" ht="12">
      <c r="B177" s="200"/>
      <c r="C177" s="201"/>
      <c r="D177" s="214" t="s">
        <v>175</v>
      </c>
      <c r="E177" s="224" t="s">
        <v>22</v>
      </c>
      <c r="F177" s="225" t="s">
        <v>290</v>
      </c>
      <c r="G177" s="201"/>
      <c r="H177" s="226">
        <v>2.9780000000000002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175</v>
      </c>
      <c r="AU177" s="211" t="s">
        <v>89</v>
      </c>
      <c r="AV177" s="11" t="s">
        <v>89</v>
      </c>
      <c r="AW177" s="11" t="s">
        <v>37</v>
      </c>
      <c r="AX177" s="11" t="s">
        <v>24</v>
      </c>
      <c r="AY177" s="211" t="s">
        <v>167</v>
      </c>
    </row>
    <row r="178" spans="2:65" s="1" customFormat="1" ht="28.8" customHeight="1">
      <c r="B178" s="40"/>
      <c r="C178" s="188" t="s">
        <v>291</v>
      </c>
      <c r="D178" s="188" t="s">
        <v>169</v>
      </c>
      <c r="E178" s="189" t="s">
        <v>292</v>
      </c>
      <c r="F178" s="190" t="s">
        <v>293</v>
      </c>
      <c r="G178" s="191" t="s">
        <v>172</v>
      </c>
      <c r="H178" s="192">
        <v>0.54900000000000004</v>
      </c>
      <c r="I178" s="193"/>
      <c r="J178" s="194">
        <f>ROUND(I178*H178,2)</f>
        <v>0</v>
      </c>
      <c r="K178" s="190" t="s">
        <v>181</v>
      </c>
      <c r="L178" s="60"/>
      <c r="M178" s="195" t="s">
        <v>22</v>
      </c>
      <c r="N178" s="196" t="s">
        <v>45</v>
      </c>
      <c r="O178" s="41"/>
      <c r="P178" s="197">
        <f>O178*H178</f>
        <v>0</v>
      </c>
      <c r="Q178" s="197">
        <v>2.45329</v>
      </c>
      <c r="R178" s="197">
        <f>Q178*H178</f>
        <v>1.3468562100000001</v>
      </c>
      <c r="S178" s="197">
        <v>0</v>
      </c>
      <c r="T178" s="198">
        <f>S178*H178</f>
        <v>0</v>
      </c>
      <c r="AR178" s="23" t="s">
        <v>173</v>
      </c>
      <c r="AT178" s="23" t="s">
        <v>169</v>
      </c>
      <c r="AU178" s="23" t="s">
        <v>89</v>
      </c>
      <c r="AY178" s="23" t="s">
        <v>167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23" t="s">
        <v>24</v>
      </c>
      <c r="BK178" s="199">
        <f>ROUND(I178*H178,2)</f>
        <v>0</v>
      </c>
      <c r="BL178" s="23" t="s">
        <v>173</v>
      </c>
      <c r="BM178" s="23" t="s">
        <v>294</v>
      </c>
    </row>
    <row r="179" spans="2:65" s="11" customFormat="1" ht="12">
      <c r="B179" s="200"/>
      <c r="C179" s="201"/>
      <c r="D179" s="214" t="s">
        <v>175</v>
      </c>
      <c r="E179" s="224" t="s">
        <v>22</v>
      </c>
      <c r="F179" s="225" t="s">
        <v>295</v>
      </c>
      <c r="G179" s="201"/>
      <c r="H179" s="226">
        <v>0.54900000000000004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175</v>
      </c>
      <c r="AU179" s="211" t="s">
        <v>89</v>
      </c>
      <c r="AV179" s="11" t="s">
        <v>89</v>
      </c>
      <c r="AW179" s="11" t="s">
        <v>37</v>
      </c>
      <c r="AX179" s="11" t="s">
        <v>24</v>
      </c>
      <c r="AY179" s="211" t="s">
        <v>167</v>
      </c>
    </row>
    <row r="180" spans="2:65" s="1" customFormat="1" ht="20.399999999999999" customHeight="1">
      <c r="B180" s="40"/>
      <c r="C180" s="188" t="s">
        <v>296</v>
      </c>
      <c r="D180" s="188" t="s">
        <v>169</v>
      </c>
      <c r="E180" s="189" t="s">
        <v>297</v>
      </c>
      <c r="F180" s="190" t="s">
        <v>298</v>
      </c>
      <c r="G180" s="191" t="s">
        <v>172</v>
      </c>
      <c r="H180" s="192">
        <v>1.839</v>
      </c>
      <c r="I180" s="193"/>
      <c r="J180" s="194">
        <f t="shared" ref="J180:J186" si="0">ROUND(I180*H180,2)</f>
        <v>0</v>
      </c>
      <c r="K180" s="190" t="s">
        <v>181</v>
      </c>
      <c r="L180" s="60"/>
      <c r="M180" s="195" t="s">
        <v>22</v>
      </c>
      <c r="N180" s="196" t="s">
        <v>45</v>
      </c>
      <c r="O180" s="41"/>
      <c r="P180" s="197">
        <f t="shared" ref="P180:P186" si="1">O180*H180</f>
        <v>0</v>
      </c>
      <c r="Q180" s="197">
        <v>0</v>
      </c>
      <c r="R180" s="197">
        <f t="shared" ref="R180:R186" si="2">Q180*H180</f>
        <v>0</v>
      </c>
      <c r="S180" s="197">
        <v>0</v>
      </c>
      <c r="T180" s="198">
        <f t="shared" ref="T180:T186" si="3">S180*H180</f>
        <v>0</v>
      </c>
      <c r="AR180" s="23" t="s">
        <v>173</v>
      </c>
      <c r="AT180" s="23" t="s">
        <v>169</v>
      </c>
      <c r="AU180" s="23" t="s">
        <v>89</v>
      </c>
      <c r="AY180" s="23" t="s">
        <v>167</v>
      </c>
      <c r="BE180" s="199">
        <f t="shared" ref="BE180:BE186" si="4">IF(N180="základní",J180,0)</f>
        <v>0</v>
      </c>
      <c r="BF180" s="199">
        <f t="shared" ref="BF180:BF186" si="5">IF(N180="snížená",J180,0)</f>
        <v>0</v>
      </c>
      <c r="BG180" s="199">
        <f t="shared" ref="BG180:BG186" si="6">IF(N180="zákl. přenesená",J180,0)</f>
        <v>0</v>
      </c>
      <c r="BH180" s="199">
        <f t="shared" ref="BH180:BH186" si="7">IF(N180="sníž. přenesená",J180,0)</f>
        <v>0</v>
      </c>
      <c r="BI180" s="199">
        <f t="shared" ref="BI180:BI186" si="8">IF(N180="nulová",J180,0)</f>
        <v>0</v>
      </c>
      <c r="BJ180" s="23" t="s">
        <v>24</v>
      </c>
      <c r="BK180" s="199">
        <f t="shared" ref="BK180:BK186" si="9">ROUND(I180*H180,2)</f>
        <v>0</v>
      </c>
      <c r="BL180" s="23" t="s">
        <v>173</v>
      </c>
      <c r="BM180" s="23" t="s">
        <v>299</v>
      </c>
    </row>
    <row r="181" spans="2:65" s="1" customFormat="1" ht="20.399999999999999" customHeight="1">
      <c r="B181" s="40"/>
      <c r="C181" s="188" t="s">
        <v>300</v>
      </c>
      <c r="D181" s="188" t="s">
        <v>169</v>
      </c>
      <c r="E181" s="189" t="s">
        <v>301</v>
      </c>
      <c r="F181" s="190" t="s">
        <v>302</v>
      </c>
      <c r="G181" s="191" t="s">
        <v>172</v>
      </c>
      <c r="H181" s="192">
        <v>2.9780000000000002</v>
      </c>
      <c r="I181" s="193"/>
      <c r="J181" s="194">
        <f t="shared" si="0"/>
        <v>0</v>
      </c>
      <c r="K181" s="190" t="s">
        <v>181</v>
      </c>
      <c r="L181" s="60"/>
      <c r="M181" s="195" t="s">
        <v>22</v>
      </c>
      <c r="N181" s="196" t="s">
        <v>45</v>
      </c>
      <c r="O181" s="41"/>
      <c r="P181" s="197">
        <f t="shared" si="1"/>
        <v>0</v>
      </c>
      <c r="Q181" s="197">
        <v>0</v>
      </c>
      <c r="R181" s="197">
        <f t="shared" si="2"/>
        <v>0</v>
      </c>
      <c r="S181" s="197">
        <v>0</v>
      </c>
      <c r="T181" s="198">
        <f t="shared" si="3"/>
        <v>0</v>
      </c>
      <c r="AR181" s="23" t="s">
        <v>173</v>
      </c>
      <c r="AT181" s="23" t="s">
        <v>169</v>
      </c>
      <c r="AU181" s="23" t="s">
        <v>89</v>
      </c>
      <c r="AY181" s="23" t="s">
        <v>167</v>
      </c>
      <c r="BE181" s="199">
        <f t="shared" si="4"/>
        <v>0</v>
      </c>
      <c r="BF181" s="199">
        <f t="shared" si="5"/>
        <v>0</v>
      </c>
      <c r="BG181" s="199">
        <f t="shared" si="6"/>
        <v>0</v>
      </c>
      <c r="BH181" s="199">
        <f t="shared" si="7"/>
        <v>0</v>
      </c>
      <c r="BI181" s="199">
        <f t="shared" si="8"/>
        <v>0</v>
      </c>
      <c r="BJ181" s="23" t="s">
        <v>24</v>
      </c>
      <c r="BK181" s="199">
        <f t="shared" si="9"/>
        <v>0</v>
      </c>
      <c r="BL181" s="23" t="s">
        <v>173</v>
      </c>
      <c r="BM181" s="23" t="s">
        <v>303</v>
      </c>
    </row>
    <row r="182" spans="2:65" s="1" customFormat="1" ht="20.399999999999999" customHeight="1">
      <c r="B182" s="40"/>
      <c r="C182" s="188" t="s">
        <v>304</v>
      </c>
      <c r="D182" s="188" t="s">
        <v>169</v>
      </c>
      <c r="E182" s="189" t="s">
        <v>305</v>
      </c>
      <c r="F182" s="190" t="s">
        <v>306</v>
      </c>
      <c r="G182" s="191" t="s">
        <v>172</v>
      </c>
      <c r="H182" s="192">
        <v>0.54900000000000004</v>
      </c>
      <c r="I182" s="193"/>
      <c r="J182" s="194">
        <f t="shared" si="0"/>
        <v>0</v>
      </c>
      <c r="K182" s="190" t="s">
        <v>181</v>
      </c>
      <c r="L182" s="60"/>
      <c r="M182" s="195" t="s">
        <v>22</v>
      </c>
      <c r="N182" s="196" t="s">
        <v>45</v>
      </c>
      <c r="O182" s="41"/>
      <c r="P182" s="197">
        <f t="shared" si="1"/>
        <v>0</v>
      </c>
      <c r="Q182" s="197">
        <v>0</v>
      </c>
      <c r="R182" s="197">
        <f t="shared" si="2"/>
        <v>0</v>
      </c>
      <c r="S182" s="197">
        <v>0</v>
      </c>
      <c r="T182" s="198">
        <f t="shared" si="3"/>
        <v>0</v>
      </c>
      <c r="AR182" s="23" t="s">
        <v>173</v>
      </c>
      <c r="AT182" s="23" t="s">
        <v>169</v>
      </c>
      <c r="AU182" s="23" t="s">
        <v>89</v>
      </c>
      <c r="AY182" s="23" t="s">
        <v>167</v>
      </c>
      <c r="BE182" s="199">
        <f t="shared" si="4"/>
        <v>0</v>
      </c>
      <c r="BF182" s="199">
        <f t="shared" si="5"/>
        <v>0</v>
      </c>
      <c r="BG182" s="199">
        <f t="shared" si="6"/>
        <v>0</v>
      </c>
      <c r="BH182" s="199">
        <f t="shared" si="7"/>
        <v>0</v>
      </c>
      <c r="BI182" s="199">
        <f t="shared" si="8"/>
        <v>0</v>
      </c>
      <c r="BJ182" s="23" t="s">
        <v>24</v>
      </c>
      <c r="BK182" s="199">
        <f t="shared" si="9"/>
        <v>0</v>
      </c>
      <c r="BL182" s="23" t="s">
        <v>173</v>
      </c>
      <c r="BM182" s="23" t="s">
        <v>307</v>
      </c>
    </row>
    <row r="183" spans="2:65" s="1" customFormat="1" ht="28.8" customHeight="1">
      <c r="B183" s="40"/>
      <c r="C183" s="188" t="s">
        <v>308</v>
      </c>
      <c r="D183" s="188" t="s">
        <v>169</v>
      </c>
      <c r="E183" s="189" t="s">
        <v>309</v>
      </c>
      <c r="F183" s="190" t="s">
        <v>310</v>
      </c>
      <c r="G183" s="191" t="s">
        <v>172</v>
      </c>
      <c r="H183" s="192">
        <v>1.839</v>
      </c>
      <c r="I183" s="193"/>
      <c r="J183" s="194">
        <f t="shared" si="0"/>
        <v>0</v>
      </c>
      <c r="K183" s="190" t="s">
        <v>181</v>
      </c>
      <c r="L183" s="60"/>
      <c r="M183" s="195" t="s">
        <v>22</v>
      </c>
      <c r="N183" s="196" t="s">
        <v>45</v>
      </c>
      <c r="O183" s="41"/>
      <c r="P183" s="197">
        <f t="shared" si="1"/>
        <v>0</v>
      </c>
      <c r="Q183" s="197">
        <v>0</v>
      </c>
      <c r="R183" s="197">
        <f t="shared" si="2"/>
        <v>0</v>
      </c>
      <c r="S183" s="197">
        <v>0</v>
      </c>
      <c r="T183" s="198">
        <f t="shared" si="3"/>
        <v>0</v>
      </c>
      <c r="AR183" s="23" t="s">
        <v>173</v>
      </c>
      <c r="AT183" s="23" t="s">
        <v>169</v>
      </c>
      <c r="AU183" s="23" t="s">
        <v>89</v>
      </c>
      <c r="AY183" s="23" t="s">
        <v>167</v>
      </c>
      <c r="BE183" s="199">
        <f t="shared" si="4"/>
        <v>0</v>
      </c>
      <c r="BF183" s="199">
        <f t="shared" si="5"/>
        <v>0</v>
      </c>
      <c r="BG183" s="199">
        <f t="shared" si="6"/>
        <v>0</v>
      </c>
      <c r="BH183" s="199">
        <f t="shared" si="7"/>
        <v>0</v>
      </c>
      <c r="BI183" s="199">
        <f t="shared" si="8"/>
        <v>0</v>
      </c>
      <c r="BJ183" s="23" t="s">
        <v>24</v>
      </c>
      <c r="BK183" s="199">
        <f t="shared" si="9"/>
        <v>0</v>
      </c>
      <c r="BL183" s="23" t="s">
        <v>173</v>
      </c>
      <c r="BM183" s="23" t="s">
        <v>311</v>
      </c>
    </row>
    <row r="184" spans="2:65" s="1" customFormat="1" ht="28.8" customHeight="1">
      <c r="B184" s="40"/>
      <c r="C184" s="188" t="s">
        <v>312</v>
      </c>
      <c r="D184" s="188" t="s">
        <v>169</v>
      </c>
      <c r="E184" s="189" t="s">
        <v>313</v>
      </c>
      <c r="F184" s="190" t="s">
        <v>314</v>
      </c>
      <c r="G184" s="191" t="s">
        <v>172</v>
      </c>
      <c r="H184" s="192">
        <v>2.9780000000000002</v>
      </c>
      <c r="I184" s="193"/>
      <c r="J184" s="194">
        <f t="shared" si="0"/>
        <v>0</v>
      </c>
      <c r="K184" s="190" t="s">
        <v>181</v>
      </c>
      <c r="L184" s="60"/>
      <c r="M184" s="195" t="s">
        <v>22</v>
      </c>
      <c r="N184" s="196" t="s">
        <v>45</v>
      </c>
      <c r="O184" s="41"/>
      <c r="P184" s="197">
        <f t="shared" si="1"/>
        <v>0</v>
      </c>
      <c r="Q184" s="197">
        <v>0</v>
      </c>
      <c r="R184" s="197">
        <f t="shared" si="2"/>
        <v>0</v>
      </c>
      <c r="S184" s="197">
        <v>0</v>
      </c>
      <c r="T184" s="198">
        <f t="shared" si="3"/>
        <v>0</v>
      </c>
      <c r="AR184" s="23" t="s">
        <v>173</v>
      </c>
      <c r="AT184" s="23" t="s">
        <v>169</v>
      </c>
      <c r="AU184" s="23" t="s">
        <v>89</v>
      </c>
      <c r="AY184" s="23" t="s">
        <v>167</v>
      </c>
      <c r="BE184" s="199">
        <f t="shared" si="4"/>
        <v>0</v>
      </c>
      <c r="BF184" s="199">
        <f t="shared" si="5"/>
        <v>0</v>
      </c>
      <c r="BG184" s="199">
        <f t="shared" si="6"/>
        <v>0</v>
      </c>
      <c r="BH184" s="199">
        <f t="shared" si="7"/>
        <v>0</v>
      </c>
      <c r="BI184" s="199">
        <f t="shared" si="8"/>
        <v>0</v>
      </c>
      <c r="BJ184" s="23" t="s">
        <v>24</v>
      </c>
      <c r="BK184" s="199">
        <f t="shared" si="9"/>
        <v>0</v>
      </c>
      <c r="BL184" s="23" t="s">
        <v>173</v>
      </c>
      <c r="BM184" s="23" t="s">
        <v>315</v>
      </c>
    </row>
    <row r="185" spans="2:65" s="1" customFormat="1" ht="28.8" customHeight="1">
      <c r="B185" s="40"/>
      <c r="C185" s="188" t="s">
        <v>316</v>
      </c>
      <c r="D185" s="188" t="s">
        <v>169</v>
      </c>
      <c r="E185" s="189" t="s">
        <v>317</v>
      </c>
      <c r="F185" s="190" t="s">
        <v>318</v>
      </c>
      <c r="G185" s="191" t="s">
        <v>172</v>
      </c>
      <c r="H185" s="192">
        <v>0.54900000000000004</v>
      </c>
      <c r="I185" s="193"/>
      <c r="J185" s="194">
        <f t="shared" si="0"/>
        <v>0</v>
      </c>
      <c r="K185" s="190" t="s">
        <v>181</v>
      </c>
      <c r="L185" s="60"/>
      <c r="M185" s="195" t="s">
        <v>22</v>
      </c>
      <c r="N185" s="196" t="s">
        <v>45</v>
      </c>
      <c r="O185" s="41"/>
      <c r="P185" s="197">
        <f t="shared" si="1"/>
        <v>0</v>
      </c>
      <c r="Q185" s="197">
        <v>0</v>
      </c>
      <c r="R185" s="197">
        <f t="shared" si="2"/>
        <v>0</v>
      </c>
      <c r="S185" s="197">
        <v>0</v>
      </c>
      <c r="T185" s="198">
        <f t="shared" si="3"/>
        <v>0</v>
      </c>
      <c r="AR185" s="23" t="s">
        <v>173</v>
      </c>
      <c r="AT185" s="23" t="s">
        <v>169</v>
      </c>
      <c r="AU185" s="23" t="s">
        <v>89</v>
      </c>
      <c r="AY185" s="23" t="s">
        <v>167</v>
      </c>
      <c r="BE185" s="199">
        <f t="shared" si="4"/>
        <v>0</v>
      </c>
      <c r="BF185" s="199">
        <f t="shared" si="5"/>
        <v>0</v>
      </c>
      <c r="BG185" s="199">
        <f t="shared" si="6"/>
        <v>0</v>
      </c>
      <c r="BH185" s="199">
        <f t="shared" si="7"/>
        <v>0</v>
      </c>
      <c r="BI185" s="199">
        <f t="shared" si="8"/>
        <v>0</v>
      </c>
      <c r="BJ185" s="23" t="s">
        <v>24</v>
      </c>
      <c r="BK185" s="199">
        <f t="shared" si="9"/>
        <v>0</v>
      </c>
      <c r="BL185" s="23" t="s">
        <v>173</v>
      </c>
      <c r="BM185" s="23" t="s">
        <v>319</v>
      </c>
    </row>
    <row r="186" spans="2:65" s="1" customFormat="1" ht="20.399999999999999" customHeight="1">
      <c r="B186" s="40"/>
      <c r="C186" s="188" t="s">
        <v>320</v>
      </c>
      <c r="D186" s="188" t="s">
        <v>169</v>
      </c>
      <c r="E186" s="189" t="s">
        <v>321</v>
      </c>
      <c r="F186" s="190" t="s">
        <v>322</v>
      </c>
      <c r="G186" s="191" t="s">
        <v>193</v>
      </c>
      <c r="H186" s="192">
        <v>0.36399999999999999</v>
      </c>
      <c r="I186" s="193"/>
      <c r="J186" s="194">
        <f t="shared" si="0"/>
        <v>0</v>
      </c>
      <c r="K186" s="190" t="s">
        <v>181</v>
      </c>
      <c r="L186" s="60"/>
      <c r="M186" s="195" t="s">
        <v>22</v>
      </c>
      <c r="N186" s="196" t="s">
        <v>45</v>
      </c>
      <c r="O186" s="41"/>
      <c r="P186" s="197">
        <f t="shared" si="1"/>
        <v>0</v>
      </c>
      <c r="Q186" s="197">
        <v>1.0530600000000001</v>
      </c>
      <c r="R186" s="197">
        <f t="shared" si="2"/>
        <v>0.38331384000000002</v>
      </c>
      <c r="S186" s="197">
        <v>0</v>
      </c>
      <c r="T186" s="198">
        <f t="shared" si="3"/>
        <v>0</v>
      </c>
      <c r="AR186" s="23" t="s">
        <v>173</v>
      </c>
      <c r="AT186" s="23" t="s">
        <v>169</v>
      </c>
      <c r="AU186" s="23" t="s">
        <v>89</v>
      </c>
      <c r="AY186" s="23" t="s">
        <v>167</v>
      </c>
      <c r="BE186" s="199">
        <f t="shared" si="4"/>
        <v>0</v>
      </c>
      <c r="BF186" s="199">
        <f t="shared" si="5"/>
        <v>0</v>
      </c>
      <c r="BG186" s="199">
        <f t="shared" si="6"/>
        <v>0</v>
      </c>
      <c r="BH186" s="199">
        <f t="shared" si="7"/>
        <v>0</v>
      </c>
      <c r="BI186" s="199">
        <f t="shared" si="8"/>
        <v>0</v>
      </c>
      <c r="BJ186" s="23" t="s">
        <v>24</v>
      </c>
      <c r="BK186" s="199">
        <f t="shared" si="9"/>
        <v>0</v>
      </c>
      <c r="BL186" s="23" t="s">
        <v>173</v>
      </c>
      <c r="BM186" s="23" t="s">
        <v>323</v>
      </c>
    </row>
    <row r="187" spans="2:65" s="11" customFormat="1" ht="12">
      <c r="B187" s="200"/>
      <c r="C187" s="201"/>
      <c r="D187" s="214" t="s">
        <v>175</v>
      </c>
      <c r="E187" s="224" t="s">
        <v>22</v>
      </c>
      <c r="F187" s="225" t="s">
        <v>324</v>
      </c>
      <c r="G187" s="201"/>
      <c r="H187" s="226">
        <v>0.36399999999999999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175</v>
      </c>
      <c r="AU187" s="211" t="s">
        <v>89</v>
      </c>
      <c r="AV187" s="11" t="s">
        <v>89</v>
      </c>
      <c r="AW187" s="11" t="s">
        <v>37</v>
      </c>
      <c r="AX187" s="11" t="s">
        <v>24</v>
      </c>
      <c r="AY187" s="211" t="s">
        <v>167</v>
      </c>
    </row>
    <row r="188" spans="2:65" s="1" customFormat="1" ht="20.399999999999999" customHeight="1">
      <c r="B188" s="40"/>
      <c r="C188" s="188" t="s">
        <v>325</v>
      </c>
      <c r="D188" s="188" t="s">
        <v>169</v>
      </c>
      <c r="E188" s="189" t="s">
        <v>326</v>
      </c>
      <c r="F188" s="190" t="s">
        <v>327</v>
      </c>
      <c r="G188" s="191" t="s">
        <v>222</v>
      </c>
      <c r="H188" s="192">
        <v>1</v>
      </c>
      <c r="I188" s="193"/>
      <c r="J188" s="194">
        <f>ROUND(I188*H188,2)</f>
        <v>0</v>
      </c>
      <c r="K188" s="190" t="s">
        <v>181</v>
      </c>
      <c r="L188" s="60"/>
      <c r="M188" s="195" t="s">
        <v>22</v>
      </c>
      <c r="N188" s="196" t="s">
        <v>45</v>
      </c>
      <c r="O188" s="41"/>
      <c r="P188" s="197">
        <f>O188*H188</f>
        <v>0</v>
      </c>
      <c r="Q188" s="197">
        <v>4.684E-2</v>
      </c>
      <c r="R188" s="197">
        <f>Q188*H188</f>
        <v>4.684E-2</v>
      </c>
      <c r="S188" s="197">
        <v>0</v>
      </c>
      <c r="T188" s="198">
        <f>S188*H188</f>
        <v>0</v>
      </c>
      <c r="AR188" s="23" t="s">
        <v>173</v>
      </c>
      <c r="AT188" s="23" t="s">
        <v>169</v>
      </c>
      <c r="AU188" s="23" t="s">
        <v>89</v>
      </c>
      <c r="AY188" s="23" t="s">
        <v>167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23" t="s">
        <v>24</v>
      </c>
      <c r="BK188" s="199">
        <f>ROUND(I188*H188,2)</f>
        <v>0</v>
      </c>
      <c r="BL188" s="23" t="s">
        <v>173</v>
      </c>
      <c r="BM188" s="23" t="s">
        <v>328</v>
      </c>
    </row>
    <row r="189" spans="2:65" s="11" customFormat="1" ht="12">
      <c r="B189" s="200"/>
      <c r="C189" s="201"/>
      <c r="D189" s="214" t="s">
        <v>175</v>
      </c>
      <c r="E189" s="224" t="s">
        <v>22</v>
      </c>
      <c r="F189" s="225" t="s">
        <v>329</v>
      </c>
      <c r="G189" s="201"/>
      <c r="H189" s="226">
        <v>1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175</v>
      </c>
      <c r="AU189" s="211" t="s">
        <v>89</v>
      </c>
      <c r="AV189" s="11" t="s">
        <v>89</v>
      </c>
      <c r="AW189" s="11" t="s">
        <v>37</v>
      </c>
      <c r="AX189" s="11" t="s">
        <v>24</v>
      </c>
      <c r="AY189" s="211" t="s">
        <v>167</v>
      </c>
    </row>
    <row r="190" spans="2:65" s="1" customFormat="1" ht="20.399999999999999" customHeight="1">
      <c r="B190" s="40"/>
      <c r="C190" s="227" t="s">
        <v>330</v>
      </c>
      <c r="D190" s="227" t="s">
        <v>197</v>
      </c>
      <c r="E190" s="228" t="s">
        <v>331</v>
      </c>
      <c r="F190" s="229" t="s">
        <v>332</v>
      </c>
      <c r="G190" s="230" t="s">
        <v>222</v>
      </c>
      <c r="H190" s="231">
        <v>1</v>
      </c>
      <c r="I190" s="232"/>
      <c r="J190" s="233">
        <f>ROUND(I190*H190,2)</f>
        <v>0</v>
      </c>
      <c r="K190" s="229" t="s">
        <v>181</v>
      </c>
      <c r="L190" s="234"/>
      <c r="M190" s="235" t="s">
        <v>22</v>
      </c>
      <c r="N190" s="236" t="s">
        <v>45</v>
      </c>
      <c r="O190" s="41"/>
      <c r="P190" s="197">
        <f>O190*H190</f>
        <v>0</v>
      </c>
      <c r="Q190" s="197">
        <v>1.12E-2</v>
      </c>
      <c r="R190" s="197">
        <f>Q190*H190</f>
        <v>1.12E-2</v>
      </c>
      <c r="S190" s="197">
        <v>0</v>
      </c>
      <c r="T190" s="198">
        <f>S190*H190</f>
        <v>0</v>
      </c>
      <c r="AR190" s="23" t="s">
        <v>200</v>
      </c>
      <c r="AT190" s="23" t="s">
        <v>197</v>
      </c>
      <c r="AU190" s="23" t="s">
        <v>89</v>
      </c>
      <c r="AY190" s="23" t="s">
        <v>167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23" t="s">
        <v>24</v>
      </c>
      <c r="BK190" s="199">
        <f>ROUND(I190*H190,2)</f>
        <v>0</v>
      </c>
      <c r="BL190" s="23" t="s">
        <v>173</v>
      </c>
      <c r="BM190" s="23" t="s">
        <v>333</v>
      </c>
    </row>
    <row r="191" spans="2:65" s="10" customFormat="1" ht="29.85" customHeight="1">
      <c r="B191" s="171"/>
      <c r="C191" s="172"/>
      <c r="D191" s="185" t="s">
        <v>73</v>
      </c>
      <c r="E191" s="186" t="s">
        <v>219</v>
      </c>
      <c r="F191" s="186" t="s">
        <v>334</v>
      </c>
      <c r="G191" s="172"/>
      <c r="H191" s="172"/>
      <c r="I191" s="175"/>
      <c r="J191" s="187">
        <f>BK191</f>
        <v>0</v>
      </c>
      <c r="K191" s="172"/>
      <c r="L191" s="177"/>
      <c r="M191" s="178"/>
      <c r="N191" s="179"/>
      <c r="O191" s="179"/>
      <c r="P191" s="180">
        <f>SUM(P192:P229)</f>
        <v>0</v>
      </c>
      <c r="Q191" s="179"/>
      <c r="R191" s="180">
        <f>SUM(R192:R229)</f>
        <v>2.3648600000000003E-3</v>
      </c>
      <c r="S191" s="179"/>
      <c r="T191" s="181">
        <f>SUM(T192:T229)</f>
        <v>32.922436000000005</v>
      </c>
      <c r="AR191" s="182" t="s">
        <v>24</v>
      </c>
      <c r="AT191" s="183" t="s">
        <v>73</v>
      </c>
      <c r="AU191" s="183" t="s">
        <v>24</v>
      </c>
      <c r="AY191" s="182" t="s">
        <v>167</v>
      </c>
      <c r="BK191" s="184">
        <f>SUM(BK192:BK229)</f>
        <v>0</v>
      </c>
    </row>
    <row r="192" spans="2:65" s="1" customFormat="1" ht="20.399999999999999" customHeight="1">
      <c r="B192" s="40"/>
      <c r="C192" s="188" t="s">
        <v>335</v>
      </c>
      <c r="D192" s="188" t="s">
        <v>169</v>
      </c>
      <c r="E192" s="189" t="s">
        <v>336</v>
      </c>
      <c r="F192" s="190" t="s">
        <v>337</v>
      </c>
      <c r="G192" s="191" t="s">
        <v>338</v>
      </c>
      <c r="H192" s="192">
        <v>2</v>
      </c>
      <c r="I192" s="193"/>
      <c r="J192" s="194">
        <f>ROUND(I192*H192,2)</f>
        <v>0</v>
      </c>
      <c r="K192" s="190" t="s">
        <v>22</v>
      </c>
      <c r="L192" s="60"/>
      <c r="M192" s="195" t="s">
        <v>22</v>
      </c>
      <c r="N192" s="196" t="s">
        <v>45</v>
      </c>
      <c r="O192" s="41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AR192" s="23" t="s">
        <v>173</v>
      </c>
      <c r="AT192" s="23" t="s">
        <v>169</v>
      </c>
      <c r="AU192" s="23" t="s">
        <v>89</v>
      </c>
      <c r="AY192" s="23" t="s">
        <v>167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23" t="s">
        <v>24</v>
      </c>
      <c r="BK192" s="199">
        <f>ROUND(I192*H192,2)</f>
        <v>0</v>
      </c>
      <c r="BL192" s="23" t="s">
        <v>173</v>
      </c>
      <c r="BM192" s="23" t="s">
        <v>339</v>
      </c>
    </row>
    <row r="193" spans="2:65" s="1" customFormat="1" ht="20.399999999999999" customHeight="1">
      <c r="B193" s="40"/>
      <c r="C193" s="188" t="s">
        <v>340</v>
      </c>
      <c r="D193" s="188" t="s">
        <v>169</v>
      </c>
      <c r="E193" s="189" t="s">
        <v>341</v>
      </c>
      <c r="F193" s="190" t="s">
        <v>342</v>
      </c>
      <c r="G193" s="191" t="s">
        <v>172</v>
      </c>
      <c r="H193" s="192">
        <v>11.273</v>
      </c>
      <c r="I193" s="193"/>
      <c r="J193" s="194">
        <f>ROUND(I193*H193,2)</f>
        <v>0</v>
      </c>
      <c r="K193" s="190" t="s">
        <v>181</v>
      </c>
      <c r="L193" s="60"/>
      <c r="M193" s="195" t="s">
        <v>22</v>
      </c>
      <c r="N193" s="196" t="s">
        <v>45</v>
      </c>
      <c r="O193" s="41"/>
      <c r="P193" s="197">
        <f>O193*H193</f>
        <v>0</v>
      </c>
      <c r="Q193" s="197">
        <v>1.0000000000000001E-5</v>
      </c>
      <c r="R193" s="197">
        <f>Q193*H193</f>
        <v>1.1273E-4</v>
      </c>
      <c r="S193" s="197">
        <v>0</v>
      </c>
      <c r="T193" s="198">
        <f>S193*H193</f>
        <v>0</v>
      </c>
      <c r="AR193" s="23" t="s">
        <v>173</v>
      </c>
      <c r="AT193" s="23" t="s">
        <v>169</v>
      </c>
      <c r="AU193" s="23" t="s">
        <v>89</v>
      </c>
      <c r="AY193" s="23" t="s">
        <v>167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23" t="s">
        <v>24</v>
      </c>
      <c r="BK193" s="199">
        <f>ROUND(I193*H193,2)</f>
        <v>0</v>
      </c>
      <c r="BL193" s="23" t="s">
        <v>173</v>
      </c>
      <c r="BM193" s="23" t="s">
        <v>343</v>
      </c>
    </row>
    <row r="194" spans="2:65" s="11" customFormat="1" ht="12">
      <c r="B194" s="200"/>
      <c r="C194" s="201"/>
      <c r="D194" s="214" t="s">
        <v>175</v>
      </c>
      <c r="E194" s="224" t="s">
        <v>22</v>
      </c>
      <c r="F194" s="225" t="s">
        <v>344</v>
      </c>
      <c r="G194" s="201"/>
      <c r="H194" s="226">
        <v>11.273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175</v>
      </c>
      <c r="AU194" s="211" t="s">
        <v>89</v>
      </c>
      <c r="AV194" s="11" t="s">
        <v>89</v>
      </c>
      <c r="AW194" s="11" t="s">
        <v>37</v>
      </c>
      <c r="AX194" s="11" t="s">
        <v>24</v>
      </c>
      <c r="AY194" s="211" t="s">
        <v>167</v>
      </c>
    </row>
    <row r="195" spans="2:65" s="1" customFormat="1" ht="20.399999999999999" customHeight="1">
      <c r="B195" s="40"/>
      <c r="C195" s="188" t="s">
        <v>345</v>
      </c>
      <c r="D195" s="188" t="s">
        <v>169</v>
      </c>
      <c r="E195" s="189" t="s">
        <v>346</v>
      </c>
      <c r="F195" s="190" t="s">
        <v>347</v>
      </c>
      <c r="G195" s="191" t="s">
        <v>87</v>
      </c>
      <c r="H195" s="192">
        <v>49.49</v>
      </c>
      <c r="I195" s="193"/>
      <c r="J195" s="194">
        <f>ROUND(I195*H195,2)</f>
        <v>0</v>
      </c>
      <c r="K195" s="190" t="s">
        <v>181</v>
      </c>
      <c r="L195" s="60"/>
      <c r="M195" s="195" t="s">
        <v>22</v>
      </c>
      <c r="N195" s="196" t="s">
        <v>45</v>
      </c>
      <c r="O195" s="41"/>
      <c r="P195" s="197">
        <f>O195*H195</f>
        <v>0</v>
      </c>
      <c r="Q195" s="197">
        <v>4.0000000000000003E-5</v>
      </c>
      <c r="R195" s="197">
        <f>Q195*H195</f>
        <v>1.9796000000000002E-3</v>
      </c>
      <c r="S195" s="197">
        <v>0</v>
      </c>
      <c r="T195" s="198">
        <f>S195*H195</f>
        <v>0</v>
      </c>
      <c r="AR195" s="23" t="s">
        <v>173</v>
      </c>
      <c r="AT195" s="23" t="s">
        <v>169</v>
      </c>
      <c r="AU195" s="23" t="s">
        <v>89</v>
      </c>
      <c r="AY195" s="23" t="s">
        <v>167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23" t="s">
        <v>24</v>
      </c>
      <c r="BK195" s="199">
        <f>ROUND(I195*H195,2)</f>
        <v>0</v>
      </c>
      <c r="BL195" s="23" t="s">
        <v>173</v>
      </c>
      <c r="BM195" s="23" t="s">
        <v>348</v>
      </c>
    </row>
    <row r="196" spans="2:65" s="11" customFormat="1" ht="12">
      <c r="B196" s="200"/>
      <c r="C196" s="201"/>
      <c r="D196" s="214" t="s">
        <v>175</v>
      </c>
      <c r="E196" s="224" t="s">
        <v>22</v>
      </c>
      <c r="F196" s="225" t="s">
        <v>349</v>
      </c>
      <c r="G196" s="201"/>
      <c r="H196" s="226">
        <v>49.49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175</v>
      </c>
      <c r="AU196" s="211" t="s">
        <v>89</v>
      </c>
      <c r="AV196" s="11" t="s">
        <v>89</v>
      </c>
      <c r="AW196" s="11" t="s">
        <v>37</v>
      </c>
      <c r="AX196" s="11" t="s">
        <v>24</v>
      </c>
      <c r="AY196" s="211" t="s">
        <v>167</v>
      </c>
    </row>
    <row r="197" spans="2:65" s="1" customFormat="1" ht="20.399999999999999" customHeight="1">
      <c r="B197" s="40"/>
      <c r="C197" s="188" t="s">
        <v>350</v>
      </c>
      <c r="D197" s="188" t="s">
        <v>169</v>
      </c>
      <c r="E197" s="189" t="s">
        <v>351</v>
      </c>
      <c r="F197" s="190" t="s">
        <v>352</v>
      </c>
      <c r="G197" s="191" t="s">
        <v>87</v>
      </c>
      <c r="H197" s="192">
        <v>27.253</v>
      </c>
      <c r="I197" s="193"/>
      <c r="J197" s="194">
        <f>ROUND(I197*H197,2)</f>
        <v>0</v>
      </c>
      <c r="K197" s="190" t="s">
        <v>181</v>
      </c>
      <c r="L197" s="60"/>
      <c r="M197" s="195" t="s">
        <v>22</v>
      </c>
      <c r="N197" s="196" t="s">
        <v>45</v>
      </c>
      <c r="O197" s="41"/>
      <c r="P197" s="197">
        <f>O197*H197</f>
        <v>0</v>
      </c>
      <c r="Q197" s="197">
        <v>1.0000000000000001E-5</v>
      </c>
      <c r="R197" s="197">
        <f>Q197*H197</f>
        <v>2.7253000000000005E-4</v>
      </c>
      <c r="S197" s="197">
        <v>0</v>
      </c>
      <c r="T197" s="198">
        <f>S197*H197</f>
        <v>0</v>
      </c>
      <c r="AR197" s="23" t="s">
        <v>173</v>
      </c>
      <c r="AT197" s="23" t="s">
        <v>169</v>
      </c>
      <c r="AU197" s="23" t="s">
        <v>89</v>
      </c>
      <c r="AY197" s="23" t="s">
        <v>167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23" t="s">
        <v>24</v>
      </c>
      <c r="BK197" s="199">
        <f>ROUND(I197*H197,2)</f>
        <v>0</v>
      </c>
      <c r="BL197" s="23" t="s">
        <v>173</v>
      </c>
      <c r="BM197" s="23" t="s">
        <v>353</v>
      </c>
    </row>
    <row r="198" spans="2:65" s="11" customFormat="1" ht="12">
      <c r="B198" s="200"/>
      <c r="C198" s="201"/>
      <c r="D198" s="214" t="s">
        <v>175</v>
      </c>
      <c r="E198" s="224" t="s">
        <v>22</v>
      </c>
      <c r="F198" s="225" t="s">
        <v>354</v>
      </c>
      <c r="G198" s="201"/>
      <c r="H198" s="226">
        <v>27.253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175</v>
      </c>
      <c r="AU198" s="211" t="s">
        <v>89</v>
      </c>
      <c r="AV198" s="11" t="s">
        <v>89</v>
      </c>
      <c r="AW198" s="11" t="s">
        <v>37</v>
      </c>
      <c r="AX198" s="11" t="s">
        <v>24</v>
      </c>
      <c r="AY198" s="211" t="s">
        <v>167</v>
      </c>
    </row>
    <row r="199" spans="2:65" s="1" customFormat="1" ht="20.399999999999999" customHeight="1">
      <c r="B199" s="40"/>
      <c r="C199" s="188" t="s">
        <v>355</v>
      </c>
      <c r="D199" s="188" t="s">
        <v>169</v>
      </c>
      <c r="E199" s="189" t="s">
        <v>356</v>
      </c>
      <c r="F199" s="190" t="s">
        <v>357</v>
      </c>
      <c r="G199" s="191" t="s">
        <v>87</v>
      </c>
      <c r="H199" s="192">
        <v>55.426000000000002</v>
      </c>
      <c r="I199" s="193"/>
      <c r="J199" s="194">
        <f>ROUND(I199*H199,2)</f>
        <v>0</v>
      </c>
      <c r="K199" s="190" t="s">
        <v>181</v>
      </c>
      <c r="L199" s="60"/>
      <c r="M199" s="195" t="s">
        <v>22</v>
      </c>
      <c r="N199" s="196" t="s">
        <v>45</v>
      </c>
      <c r="O199" s="41"/>
      <c r="P199" s="197">
        <f>O199*H199</f>
        <v>0</v>
      </c>
      <c r="Q199" s="197">
        <v>0</v>
      </c>
      <c r="R199" s="197">
        <f>Q199*H199</f>
        <v>0</v>
      </c>
      <c r="S199" s="197">
        <v>0.13100000000000001</v>
      </c>
      <c r="T199" s="198">
        <f>S199*H199</f>
        <v>7.2608060000000005</v>
      </c>
      <c r="AR199" s="23" t="s">
        <v>173</v>
      </c>
      <c r="AT199" s="23" t="s">
        <v>169</v>
      </c>
      <c r="AU199" s="23" t="s">
        <v>89</v>
      </c>
      <c r="AY199" s="23" t="s">
        <v>167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23" t="s">
        <v>24</v>
      </c>
      <c r="BK199" s="199">
        <f>ROUND(I199*H199,2)</f>
        <v>0</v>
      </c>
      <c r="BL199" s="23" t="s">
        <v>173</v>
      </c>
      <c r="BM199" s="23" t="s">
        <v>358</v>
      </c>
    </row>
    <row r="200" spans="2:65" s="11" customFormat="1" ht="12">
      <c r="B200" s="200"/>
      <c r="C200" s="201"/>
      <c r="D200" s="202" t="s">
        <v>175</v>
      </c>
      <c r="E200" s="203" t="s">
        <v>22</v>
      </c>
      <c r="F200" s="204" t="s">
        <v>359</v>
      </c>
      <c r="G200" s="201"/>
      <c r="H200" s="205">
        <v>25.16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175</v>
      </c>
      <c r="AU200" s="211" t="s">
        <v>89</v>
      </c>
      <c r="AV200" s="11" t="s">
        <v>89</v>
      </c>
      <c r="AW200" s="11" t="s">
        <v>37</v>
      </c>
      <c r="AX200" s="11" t="s">
        <v>74</v>
      </c>
      <c r="AY200" s="211" t="s">
        <v>167</v>
      </c>
    </row>
    <row r="201" spans="2:65" s="11" customFormat="1" ht="12">
      <c r="B201" s="200"/>
      <c r="C201" s="201"/>
      <c r="D201" s="202" t="s">
        <v>175</v>
      </c>
      <c r="E201" s="203" t="s">
        <v>22</v>
      </c>
      <c r="F201" s="204" t="s">
        <v>360</v>
      </c>
      <c r="G201" s="201"/>
      <c r="H201" s="205">
        <v>30.265999999999998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175</v>
      </c>
      <c r="AU201" s="211" t="s">
        <v>89</v>
      </c>
      <c r="AV201" s="11" t="s">
        <v>89</v>
      </c>
      <c r="AW201" s="11" t="s">
        <v>37</v>
      </c>
      <c r="AX201" s="11" t="s">
        <v>74</v>
      </c>
      <c r="AY201" s="211" t="s">
        <v>167</v>
      </c>
    </row>
    <row r="202" spans="2:65" s="12" customFormat="1" ht="12">
      <c r="B202" s="212"/>
      <c r="C202" s="213"/>
      <c r="D202" s="214" t="s">
        <v>175</v>
      </c>
      <c r="E202" s="215" t="s">
        <v>22</v>
      </c>
      <c r="F202" s="216" t="s">
        <v>186</v>
      </c>
      <c r="G202" s="213"/>
      <c r="H202" s="217">
        <v>55.426000000000002</v>
      </c>
      <c r="I202" s="218"/>
      <c r="J202" s="213"/>
      <c r="K202" s="213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175</v>
      </c>
      <c r="AU202" s="223" t="s">
        <v>89</v>
      </c>
      <c r="AV202" s="12" t="s">
        <v>173</v>
      </c>
      <c r="AW202" s="12" t="s">
        <v>37</v>
      </c>
      <c r="AX202" s="12" t="s">
        <v>24</v>
      </c>
      <c r="AY202" s="223" t="s">
        <v>167</v>
      </c>
    </row>
    <row r="203" spans="2:65" s="1" customFormat="1" ht="20.399999999999999" customHeight="1">
      <c r="B203" s="40"/>
      <c r="C203" s="188" t="s">
        <v>361</v>
      </c>
      <c r="D203" s="188" t="s">
        <v>169</v>
      </c>
      <c r="E203" s="189" t="s">
        <v>362</v>
      </c>
      <c r="F203" s="190" t="s">
        <v>363</v>
      </c>
      <c r="G203" s="191" t="s">
        <v>172</v>
      </c>
      <c r="H203" s="192">
        <v>1.0980000000000001</v>
      </c>
      <c r="I203" s="193"/>
      <c r="J203" s="194">
        <f>ROUND(I203*H203,2)</f>
        <v>0</v>
      </c>
      <c r="K203" s="190" t="s">
        <v>181</v>
      </c>
      <c r="L203" s="60"/>
      <c r="M203" s="195" t="s">
        <v>22</v>
      </c>
      <c r="N203" s="196" t="s">
        <v>45</v>
      </c>
      <c r="O203" s="41"/>
      <c r="P203" s="197">
        <f>O203*H203</f>
        <v>0</v>
      </c>
      <c r="Q203" s="197">
        <v>0</v>
      </c>
      <c r="R203" s="197">
        <f>Q203*H203</f>
        <v>0</v>
      </c>
      <c r="S203" s="197">
        <v>2.4</v>
      </c>
      <c r="T203" s="198">
        <f>S203*H203</f>
        <v>2.6352000000000002</v>
      </c>
      <c r="AR203" s="23" t="s">
        <v>173</v>
      </c>
      <c r="AT203" s="23" t="s">
        <v>169</v>
      </c>
      <c r="AU203" s="23" t="s">
        <v>89</v>
      </c>
      <c r="AY203" s="23" t="s">
        <v>167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23" t="s">
        <v>24</v>
      </c>
      <c r="BK203" s="199">
        <f>ROUND(I203*H203,2)</f>
        <v>0</v>
      </c>
      <c r="BL203" s="23" t="s">
        <v>173</v>
      </c>
      <c r="BM203" s="23" t="s">
        <v>364</v>
      </c>
    </row>
    <row r="204" spans="2:65" s="11" customFormat="1" ht="12">
      <c r="B204" s="200"/>
      <c r="C204" s="201"/>
      <c r="D204" s="214" t="s">
        <v>175</v>
      </c>
      <c r="E204" s="224" t="s">
        <v>22</v>
      </c>
      <c r="F204" s="225" t="s">
        <v>365</v>
      </c>
      <c r="G204" s="201"/>
      <c r="H204" s="226">
        <v>1.0980000000000001</v>
      </c>
      <c r="I204" s="206"/>
      <c r="J204" s="201"/>
      <c r="K204" s="201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175</v>
      </c>
      <c r="AU204" s="211" t="s">
        <v>89</v>
      </c>
      <c r="AV204" s="11" t="s">
        <v>89</v>
      </c>
      <c r="AW204" s="11" t="s">
        <v>37</v>
      </c>
      <c r="AX204" s="11" t="s">
        <v>24</v>
      </c>
      <c r="AY204" s="211" t="s">
        <v>167</v>
      </c>
    </row>
    <row r="205" spans="2:65" s="1" customFormat="1" ht="28.8" customHeight="1">
      <c r="B205" s="40"/>
      <c r="C205" s="188" t="s">
        <v>366</v>
      </c>
      <c r="D205" s="188" t="s">
        <v>169</v>
      </c>
      <c r="E205" s="189" t="s">
        <v>367</v>
      </c>
      <c r="F205" s="190" t="s">
        <v>368</v>
      </c>
      <c r="G205" s="191" t="s">
        <v>172</v>
      </c>
      <c r="H205" s="192">
        <v>5.016</v>
      </c>
      <c r="I205" s="193"/>
      <c r="J205" s="194">
        <f>ROUND(I205*H205,2)</f>
        <v>0</v>
      </c>
      <c r="K205" s="190" t="s">
        <v>181</v>
      </c>
      <c r="L205" s="60"/>
      <c r="M205" s="195" t="s">
        <v>22</v>
      </c>
      <c r="N205" s="196" t="s">
        <v>45</v>
      </c>
      <c r="O205" s="41"/>
      <c r="P205" s="197">
        <f>O205*H205</f>
        <v>0</v>
      </c>
      <c r="Q205" s="197">
        <v>0</v>
      </c>
      <c r="R205" s="197">
        <f>Q205*H205</f>
        <v>0</v>
      </c>
      <c r="S205" s="197">
        <v>2.2000000000000002</v>
      </c>
      <c r="T205" s="198">
        <f>S205*H205</f>
        <v>11.035200000000001</v>
      </c>
      <c r="AR205" s="23" t="s">
        <v>173</v>
      </c>
      <c r="AT205" s="23" t="s">
        <v>169</v>
      </c>
      <c r="AU205" s="23" t="s">
        <v>89</v>
      </c>
      <c r="AY205" s="23" t="s">
        <v>167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23" t="s">
        <v>24</v>
      </c>
      <c r="BK205" s="199">
        <f>ROUND(I205*H205,2)</f>
        <v>0</v>
      </c>
      <c r="BL205" s="23" t="s">
        <v>173</v>
      </c>
      <c r="BM205" s="23" t="s">
        <v>369</v>
      </c>
    </row>
    <row r="206" spans="2:65" s="11" customFormat="1" ht="12">
      <c r="B206" s="200"/>
      <c r="C206" s="201"/>
      <c r="D206" s="214" t="s">
        <v>175</v>
      </c>
      <c r="E206" s="224" t="s">
        <v>22</v>
      </c>
      <c r="F206" s="225" t="s">
        <v>370</v>
      </c>
      <c r="G206" s="201"/>
      <c r="H206" s="226">
        <v>5.016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175</v>
      </c>
      <c r="AU206" s="211" t="s">
        <v>89</v>
      </c>
      <c r="AV206" s="11" t="s">
        <v>89</v>
      </c>
      <c r="AW206" s="11" t="s">
        <v>37</v>
      </c>
      <c r="AX206" s="11" t="s">
        <v>24</v>
      </c>
      <c r="AY206" s="211" t="s">
        <v>167</v>
      </c>
    </row>
    <row r="207" spans="2:65" s="1" customFormat="1" ht="28.8" customHeight="1">
      <c r="B207" s="40"/>
      <c r="C207" s="188" t="s">
        <v>371</v>
      </c>
      <c r="D207" s="188" t="s">
        <v>169</v>
      </c>
      <c r="E207" s="189" t="s">
        <v>372</v>
      </c>
      <c r="F207" s="190" t="s">
        <v>373</v>
      </c>
      <c r="G207" s="191" t="s">
        <v>172</v>
      </c>
      <c r="H207" s="192">
        <v>5.016</v>
      </c>
      <c r="I207" s="193"/>
      <c r="J207" s="194">
        <f>ROUND(I207*H207,2)</f>
        <v>0</v>
      </c>
      <c r="K207" s="190" t="s">
        <v>181</v>
      </c>
      <c r="L207" s="60"/>
      <c r="M207" s="195" t="s">
        <v>22</v>
      </c>
      <c r="N207" s="196" t="s">
        <v>45</v>
      </c>
      <c r="O207" s="41"/>
      <c r="P207" s="197">
        <f>O207*H207</f>
        <v>0</v>
      </c>
      <c r="Q207" s="197">
        <v>0</v>
      </c>
      <c r="R207" s="197">
        <f>Q207*H207</f>
        <v>0</v>
      </c>
      <c r="S207" s="197">
        <v>2.9000000000000001E-2</v>
      </c>
      <c r="T207" s="198">
        <f>S207*H207</f>
        <v>0.14546400000000001</v>
      </c>
      <c r="AR207" s="23" t="s">
        <v>173</v>
      </c>
      <c r="AT207" s="23" t="s">
        <v>169</v>
      </c>
      <c r="AU207" s="23" t="s">
        <v>89</v>
      </c>
      <c r="AY207" s="23" t="s">
        <v>167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23" t="s">
        <v>24</v>
      </c>
      <c r="BK207" s="199">
        <f>ROUND(I207*H207,2)</f>
        <v>0</v>
      </c>
      <c r="BL207" s="23" t="s">
        <v>173</v>
      </c>
      <c r="BM207" s="23" t="s">
        <v>374</v>
      </c>
    </row>
    <row r="208" spans="2:65" s="1" customFormat="1" ht="28.8" customHeight="1">
      <c r="B208" s="40"/>
      <c r="C208" s="188" t="s">
        <v>375</v>
      </c>
      <c r="D208" s="188" t="s">
        <v>169</v>
      </c>
      <c r="E208" s="189" t="s">
        <v>376</v>
      </c>
      <c r="F208" s="190" t="s">
        <v>377</v>
      </c>
      <c r="G208" s="191" t="s">
        <v>87</v>
      </c>
      <c r="H208" s="192">
        <v>36.94</v>
      </c>
      <c r="I208" s="193"/>
      <c r="J208" s="194">
        <f>ROUND(I208*H208,2)</f>
        <v>0</v>
      </c>
      <c r="K208" s="190" t="s">
        <v>181</v>
      </c>
      <c r="L208" s="60"/>
      <c r="M208" s="195" t="s">
        <v>22</v>
      </c>
      <c r="N208" s="196" t="s">
        <v>45</v>
      </c>
      <c r="O208" s="41"/>
      <c r="P208" s="197">
        <f>O208*H208</f>
        <v>0</v>
      </c>
      <c r="Q208" s="197">
        <v>0</v>
      </c>
      <c r="R208" s="197">
        <f>Q208*H208</f>
        <v>0</v>
      </c>
      <c r="S208" s="197">
        <v>3.5000000000000003E-2</v>
      </c>
      <c r="T208" s="198">
        <f>S208*H208</f>
        <v>1.2928999999999999</v>
      </c>
      <c r="AR208" s="23" t="s">
        <v>173</v>
      </c>
      <c r="AT208" s="23" t="s">
        <v>169</v>
      </c>
      <c r="AU208" s="23" t="s">
        <v>89</v>
      </c>
      <c r="AY208" s="23" t="s">
        <v>167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23" t="s">
        <v>24</v>
      </c>
      <c r="BK208" s="199">
        <f>ROUND(I208*H208,2)</f>
        <v>0</v>
      </c>
      <c r="BL208" s="23" t="s">
        <v>173</v>
      </c>
      <c r="BM208" s="23" t="s">
        <v>378</v>
      </c>
    </row>
    <row r="209" spans="2:65" s="11" customFormat="1" ht="12">
      <c r="B209" s="200"/>
      <c r="C209" s="201"/>
      <c r="D209" s="202" t="s">
        <v>175</v>
      </c>
      <c r="E209" s="203" t="s">
        <v>22</v>
      </c>
      <c r="F209" s="204" t="s">
        <v>379</v>
      </c>
      <c r="G209" s="201"/>
      <c r="H209" s="205">
        <v>33.44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175</v>
      </c>
      <c r="AU209" s="211" t="s">
        <v>89</v>
      </c>
      <c r="AV209" s="11" t="s">
        <v>89</v>
      </c>
      <c r="AW209" s="11" t="s">
        <v>37</v>
      </c>
      <c r="AX209" s="11" t="s">
        <v>74</v>
      </c>
      <c r="AY209" s="211" t="s">
        <v>167</v>
      </c>
    </row>
    <row r="210" spans="2:65" s="11" customFormat="1" ht="12">
      <c r="B210" s="200"/>
      <c r="C210" s="201"/>
      <c r="D210" s="202" t="s">
        <v>175</v>
      </c>
      <c r="E210" s="203" t="s">
        <v>22</v>
      </c>
      <c r="F210" s="204" t="s">
        <v>380</v>
      </c>
      <c r="G210" s="201"/>
      <c r="H210" s="205">
        <v>3.5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175</v>
      </c>
      <c r="AU210" s="211" t="s">
        <v>89</v>
      </c>
      <c r="AV210" s="11" t="s">
        <v>89</v>
      </c>
      <c r="AW210" s="11" t="s">
        <v>37</v>
      </c>
      <c r="AX210" s="11" t="s">
        <v>74</v>
      </c>
      <c r="AY210" s="211" t="s">
        <v>167</v>
      </c>
    </row>
    <row r="211" spans="2:65" s="12" customFormat="1" ht="12">
      <c r="B211" s="212"/>
      <c r="C211" s="213"/>
      <c r="D211" s="214" t="s">
        <v>175</v>
      </c>
      <c r="E211" s="215" t="s">
        <v>22</v>
      </c>
      <c r="F211" s="216" t="s">
        <v>186</v>
      </c>
      <c r="G211" s="213"/>
      <c r="H211" s="217">
        <v>36.94</v>
      </c>
      <c r="I211" s="218"/>
      <c r="J211" s="213"/>
      <c r="K211" s="213"/>
      <c r="L211" s="219"/>
      <c r="M211" s="220"/>
      <c r="N211" s="221"/>
      <c r="O211" s="221"/>
      <c r="P211" s="221"/>
      <c r="Q211" s="221"/>
      <c r="R211" s="221"/>
      <c r="S211" s="221"/>
      <c r="T211" s="222"/>
      <c r="AT211" s="223" t="s">
        <v>175</v>
      </c>
      <c r="AU211" s="223" t="s">
        <v>89</v>
      </c>
      <c r="AV211" s="12" t="s">
        <v>173</v>
      </c>
      <c r="AW211" s="12" t="s">
        <v>37</v>
      </c>
      <c r="AX211" s="12" t="s">
        <v>24</v>
      </c>
      <c r="AY211" s="223" t="s">
        <v>167</v>
      </c>
    </row>
    <row r="212" spans="2:65" s="1" customFormat="1" ht="20.399999999999999" customHeight="1">
      <c r="B212" s="40"/>
      <c r="C212" s="188" t="s">
        <v>381</v>
      </c>
      <c r="D212" s="188" t="s">
        <v>169</v>
      </c>
      <c r="E212" s="189" t="s">
        <v>382</v>
      </c>
      <c r="F212" s="190" t="s">
        <v>383</v>
      </c>
      <c r="G212" s="191" t="s">
        <v>87</v>
      </c>
      <c r="H212" s="192">
        <v>1.363</v>
      </c>
      <c r="I212" s="193"/>
      <c r="J212" s="194">
        <f>ROUND(I212*H212,2)</f>
        <v>0</v>
      </c>
      <c r="K212" s="190" t="s">
        <v>181</v>
      </c>
      <c r="L212" s="60"/>
      <c r="M212" s="195" t="s">
        <v>22</v>
      </c>
      <c r="N212" s="196" t="s">
        <v>45</v>
      </c>
      <c r="O212" s="41"/>
      <c r="P212" s="197">
        <f>O212*H212</f>
        <v>0</v>
      </c>
      <c r="Q212" s="197">
        <v>0</v>
      </c>
      <c r="R212" s="197">
        <f>Q212*H212</f>
        <v>0</v>
      </c>
      <c r="S212" s="197">
        <v>4.8000000000000001E-2</v>
      </c>
      <c r="T212" s="198">
        <f>S212*H212</f>
        <v>6.5423999999999996E-2</v>
      </c>
      <c r="AR212" s="23" t="s">
        <v>173</v>
      </c>
      <c r="AT212" s="23" t="s">
        <v>169</v>
      </c>
      <c r="AU212" s="23" t="s">
        <v>89</v>
      </c>
      <c r="AY212" s="23" t="s">
        <v>167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23" t="s">
        <v>24</v>
      </c>
      <c r="BK212" s="199">
        <f>ROUND(I212*H212,2)</f>
        <v>0</v>
      </c>
      <c r="BL212" s="23" t="s">
        <v>173</v>
      </c>
      <c r="BM212" s="23" t="s">
        <v>384</v>
      </c>
    </row>
    <row r="213" spans="2:65" s="11" customFormat="1" ht="12">
      <c r="B213" s="200"/>
      <c r="C213" s="201"/>
      <c r="D213" s="202" t="s">
        <v>175</v>
      </c>
      <c r="E213" s="203" t="s">
        <v>22</v>
      </c>
      <c r="F213" s="204" t="s">
        <v>385</v>
      </c>
      <c r="G213" s="201"/>
      <c r="H213" s="205">
        <v>0.8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175</v>
      </c>
      <c r="AU213" s="211" t="s">
        <v>89</v>
      </c>
      <c r="AV213" s="11" t="s">
        <v>89</v>
      </c>
      <c r="AW213" s="11" t="s">
        <v>37</v>
      </c>
      <c r="AX213" s="11" t="s">
        <v>74</v>
      </c>
      <c r="AY213" s="211" t="s">
        <v>167</v>
      </c>
    </row>
    <row r="214" spans="2:65" s="11" customFormat="1" ht="12">
      <c r="B214" s="200"/>
      <c r="C214" s="201"/>
      <c r="D214" s="202" t="s">
        <v>175</v>
      </c>
      <c r="E214" s="203" t="s">
        <v>22</v>
      </c>
      <c r="F214" s="204" t="s">
        <v>386</v>
      </c>
      <c r="G214" s="201"/>
      <c r="H214" s="205">
        <v>0.56299999999999994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175</v>
      </c>
      <c r="AU214" s="211" t="s">
        <v>89</v>
      </c>
      <c r="AV214" s="11" t="s">
        <v>89</v>
      </c>
      <c r="AW214" s="11" t="s">
        <v>37</v>
      </c>
      <c r="AX214" s="11" t="s">
        <v>74</v>
      </c>
      <c r="AY214" s="211" t="s">
        <v>167</v>
      </c>
    </row>
    <row r="215" spans="2:65" s="12" customFormat="1" ht="12">
      <c r="B215" s="212"/>
      <c r="C215" s="213"/>
      <c r="D215" s="214" t="s">
        <v>175</v>
      </c>
      <c r="E215" s="215" t="s">
        <v>22</v>
      </c>
      <c r="F215" s="216" t="s">
        <v>186</v>
      </c>
      <c r="G215" s="213"/>
      <c r="H215" s="217">
        <v>1.363</v>
      </c>
      <c r="I215" s="218"/>
      <c r="J215" s="213"/>
      <c r="K215" s="213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175</v>
      </c>
      <c r="AU215" s="223" t="s">
        <v>89</v>
      </c>
      <c r="AV215" s="12" t="s">
        <v>173</v>
      </c>
      <c r="AW215" s="12" t="s">
        <v>37</v>
      </c>
      <c r="AX215" s="12" t="s">
        <v>24</v>
      </c>
      <c r="AY215" s="223" t="s">
        <v>167</v>
      </c>
    </row>
    <row r="216" spans="2:65" s="1" customFormat="1" ht="20.399999999999999" customHeight="1">
      <c r="B216" s="40"/>
      <c r="C216" s="188" t="s">
        <v>387</v>
      </c>
      <c r="D216" s="188" t="s">
        <v>169</v>
      </c>
      <c r="E216" s="189" t="s">
        <v>388</v>
      </c>
      <c r="F216" s="190" t="s">
        <v>389</v>
      </c>
      <c r="G216" s="191" t="s">
        <v>87</v>
      </c>
      <c r="H216" s="192">
        <v>1.7629999999999999</v>
      </c>
      <c r="I216" s="193"/>
      <c r="J216" s="194">
        <f>ROUND(I216*H216,2)</f>
        <v>0</v>
      </c>
      <c r="K216" s="190" t="s">
        <v>181</v>
      </c>
      <c r="L216" s="60"/>
      <c r="M216" s="195" t="s">
        <v>22</v>
      </c>
      <c r="N216" s="196" t="s">
        <v>45</v>
      </c>
      <c r="O216" s="41"/>
      <c r="P216" s="197">
        <f>O216*H216</f>
        <v>0</v>
      </c>
      <c r="Q216" s="197">
        <v>0</v>
      </c>
      <c r="R216" s="197">
        <f>Q216*H216</f>
        <v>0</v>
      </c>
      <c r="S216" s="197">
        <v>3.4000000000000002E-2</v>
      </c>
      <c r="T216" s="198">
        <f>S216*H216</f>
        <v>5.9942000000000002E-2</v>
      </c>
      <c r="AR216" s="23" t="s">
        <v>173</v>
      </c>
      <c r="AT216" s="23" t="s">
        <v>169</v>
      </c>
      <c r="AU216" s="23" t="s">
        <v>89</v>
      </c>
      <c r="AY216" s="23" t="s">
        <v>167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23" t="s">
        <v>24</v>
      </c>
      <c r="BK216" s="199">
        <f>ROUND(I216*H216,2)</f>
        <v>0</v>
      </c>
      <c r="BL216" s="23" t="s">
        <v>173</v>
      </c>
      <c r="BM216" s="23" t="s">
        <v>390</v>
      </c>
    </row>
    <row r="217" spans="2:65" s="11" customFormat="1" ht="12">
      <c r="B217" s="200"/>
      <c r="C217" s="201"/>
      <c r="D217" s="214" t="s">
        <v>175</v>
      </c>
      <c r="E217" s="224" t="s">
        <v>22</v>
      </c>
      <c r="F217" s="225" t="s">
        <v>391</v>
      </c>
      <c r="G217" s="201"/>
      <c r="H217" s="226">
        <v>1.7629999999999999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175</v>
      </c>
      <c r="AU217" s="211" t="s">
        <v>89</v>
      </c>
      <c r="AV217" s="11" t="s">
        <v>89</v>
      </c>
      <c r="AW217" s="11" t="s">
        <v>37</v>
      </c>
      <c r="AX217" s="11" t="s">
        <v>24</v>
      </c>
      <c r="AY217" s="211" t="s">
        <v>167</v>
      </c>
    </row>
    <row r="218" spans="2:65" s="1" customFormat="1" ht="28.8" customHeight="1">
      <c r="B218" s="40"/>
      <c r="C218" s="188" t="s">
        <v>392</v>
      </c>
      <c r="D218" s="188" t="s">
        <v>169</v>
      </c>
      <c r="E218" s="189" t="s">
        <v>393</v>
      </c>
      <c r="F218" s="190" t="s">
        <v>394</v>
      </c>
      <c r="G218" s="191" t="s">
        <v>87</v>
      </c>
      <c r="H218" s="192">
        <v>12.238</v>
      </c>
      <c r="I218" s="193"/>
      <c r="J218" s="194">
        <f>ROUND(I218*H218,2)</f>
        <v>0</v>
      </c>
      <c r="K218" s="190" t="s">
        <v>181</v>
      </c>
      <c r="L218" s="60"/>
      <c r="M218" s="195" t="s">
        <v>22</v>
      </c>
      <c r="N218" s="196" t="s">
        <v>45</v>
      </c>
      <c r="O218" s="41"/>
      <c r="P218" s="197">
        <f>O218*H218</f>
        <v>0</v>
      </c>
      <c r="Q218" s="197">
        <v>0</v>
      </c>
      <c r="R218" s="197">
        <f>Q218*H218</f>
        <v>0</v>
      </c>
      <c r="S218" s="197">
        <v>7.5999999999999998E-2</v>
      </c>
      <c r="T218" s="198">
        <f>S218*H218</f>
        <v>0.93008799999999991</v>
      </c>
      <c r="AR218" s="23" t="s">
        <v>173</v>
      </c>
      <c r="AT218" s="23" t="s">
        <v>169</v>
      </c>
      <c r="AU218" s="23" t="s">
        <v>89</v>
      </c>
      <c r="AY218" s="23" t="s">
        <v>167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23" t="s">
        <v>24</v>
      </c>
      <c r="BK218" s="199">
        <f>ROUND(I218*H218,2)</f>
        <v>0</v>
      </c>
      <c r="BL218" s="23" t="s">
        <v>173</v>
      </c>
      <c r="BM218" s="23" t="s">
        <v>395</v>
      </c>
    </row>
    <row r="219" spans="2:65" s="11" customFormat="1" ht="12">
      <c r="B219" s="200"/>
      <c r="C219" s="201"/>
      <c r="D219" s="202" t="s">
        <v>175</v>
      </c>
      <c r="E219" s="203" t="s">
        <v>22</v>
      </c>
      <c r="F219" s="204" t="s">
        <v>396</v>
      </c>
      <c r="G219" s="201"/>
      <c r="H219" s="205">
        <v>3.94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175</v>
      </c>
      <c r="AU219" s="211" t="s">
        <v>89</v>
      </c>
      <c r="AV219" s="11" t="s">
        <v>89</v>
      </c>
      <c r="AW219" s="11" t="s">
        <v>37</v>
      </c>
      <c r="AX219" s="11" t="s">
        <v>74</v>
      </c>
      <c r="AY219" s="211" t="s">
        <v>167</v>
      </c>
    </row>
    <row r="220" spans="2:65" s="11" customFormat="1" ht="12">
      <c r="B220" s="200"/>
      <c r="C220" s="201"/>
      <c r="D220" s="202" t="s">
        <v>175</v>
      </c>
      <c r="E220" s="203" t="s">
        <v>22</v>
      </c>
      <c r="F220" s="204" t="s">
        <v>397</v>
      </c>
      <c r="G220" s="201"/>
      <c r="H220" s="205">
        <v>3.5459999999999998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175</v>
      </c>
      <c r="AU220" s="211" t="s">
        <v>89</v>
      </c>
      <c r="AV220" s="11" t="s">
        <v>89</v>
      </c>
      <c r="AW220" s="11" t="s">
        <v>37</v>
      </c>
      <c r="AX220" s="11" t="s">
        <v>74</v>
      </c>
      <c r="AY220" s="211" t="s">
        <v>167</v>
      </c>
    </row>
    <row r="221" spans="2:65" s="11" customFormat="1" ht="12">
      <c r="B221" s="200"/>
      <c r="C221" s="201"/>
      <c r="D221" s="202" t="s">
        <v>175</v>
      </c>
      <c r="E221" s="203" t="s">
        <v>22</v>
      </c>
      <c r="F221" s="204" t="s">
        <v>398</v>
      </c>
      <c r="G221" s="201"/>
      <c r="H221" s="205">
        <v>3.1520000000000001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175</v>
      </c>
      <c r="AU221" s="211" t="s">
        <v>89</v>
      </c>
      <c r="AV221" s="11" t="s">
        <v>89</v>
      </c>
      <c r="AW221" s="11" t="s">
        <v>37</v>
      </c>
      <c r="AX221" s="11" t="s">
        <v>74</v>
      </c>
      <c r="AY221" s="211" t="s">
        <v>167</v>
      </c>
    </row>
    <row r="222" spans="2:65" s="11" customFormat="1" ht="12">
      <c r="B222" s="200"/>
      <c r="C222" s="201"/>
      <c r="D222" s="202" t="s">
        <v>175</v>
      </c>
      <c r="E222" s="203" t="s">
        <v>22</v>
      </c>
      <c r="F222" s="204" t="s">
        <v>399</v>
      </c>
      <c r="G222" s="201"/>
      <c r="H222" s="205">
        <v>1.6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175</v>
      </c>
      <c r="AU222" s="211" t="s">
        <v>89</v>
      </c>
      <c r="AV222" s="11" t="s">
        <v>89</v>
      </c>
      <c r="AW222" s="11" t="s">
        <v>37</v>
      </c>
      <c r="AX222" s="11" t="s">
        <v>74</v>
      </c>
      <c r="AY222" s="211" t="s">
        <v>167</v>
      </c>
    </row>
    <row r="223" spans="2:65" s="12" customFormat="1" ht="12">
      <c r="B223" s="212"/>
      <c r="C223" s="213"/>
      <c r="D223" s="214" t="s">
        <v>175</v>
      </c>
      <c r="E223" s="215" t="s">
        <v>22</v>
      </c>
      <c r="F223" s="216" t="s">
        <v>186</v>
      </c>
      <c r="G223" s="213"/>
      <c r="H223" s="217">
        <v>12.238</v>
      </c>
      <c r="I223" s="218"/>
      <c r="J223" s="213"/>
      <c r="K223" s="213"/>
      <c r="L223" s="219"/>
      <c r="M223" s="220"/>
      <c r="N223" s="221"/>
      <c r="O223" s="221"/>
      <c r="P223" s="221"/>
      <c r="Q223" s="221"/>
      <c r="R223" s="221"/>
      <c r="S223" s="221"/>
      <c r="T223" s="222"/>
      <c r="AT223" s="223" t="s">
        <v>175</v>
      </c>
      <c r="AU223" s="223" t="s">
        <v>89</v>
      </c>
      <c r="AV223" s="12" t="s">
        <v>173</v>
      </c>
      <c r="AW223" s="12" t="s">
        <v>37</v>
      </c>
      <c r="AX223" s="12" t="s">
        <v>24</v>
      </c>
      <c r="AY223" s="223" t="s">
        <v>167</v>
      </c>
    </row>
    <row r="224" spans="2:65" s="1" customFormat="1" ht="28.8" customHeight="1">
      <c r="B224" s="40"/>
      <c r="C224" s="188" t="s">
        <v>400</v>
      </c>
      <c r="D224" s="188" t="s">
        <v>169</v>
      </c>
      <c r="E224" s="189" t="s">
        <v>401</v>
      </c>
      <c r="F224" s="190" t="s">
        <v>402</v>
      </c>
      <c r="G224" s="191" t="s">
        <v>260</v>
      </c>
      <c r="H224" s="192">
        <v>3.9</v>
      </c>
      <c r="I224" s="193"/>
      <c r="J224" s="194">
        <f>ROUND(I224*H224,2)</f>
        <v>0</v>
      </c>
      <c r="K224" s="190" t="s">
        <v>181</v>
      </c>
      <c r="L224" s="60"/>
      <c r="M224" s="195" t="s">
        <v>22</v>
      </c>
      <c r="N224" s="196" t="s">
        <v>45</v>
      </c>
      <c r="O224" s="41"/>
      <c r="P224" s="197">
        <f>O224*H224</f>
        <v>0</v>
      </c>
      <c r="Q224" s="197">
        <v>0</v>
      </c>
      <c r="R224" s="197">
        <f>Q224*H224</f>
        <v>0</v>
      </c>
      <c r="S224" s="197">
        <v>4.2000000000000003E-2</v>
      </c>
      <c r="T224" s="198">
        <f>S224*H224</f>
        <v>0.1638</v>
      </c>
      <c r="AR224" s="23" t="s">
        <v>173</v>
      </c>
      <c r="AT224" s="23" t="s">
        <v>169</v>
      </c>
      <c r="AU224" s="23" t="s">
        <v>89</v>
      </c>
      <c r="AY224" s="23" t="s">
        <v>167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23" t="s">
        <v>24</v>
      </c>
      <c r="BK224" s="199">
        <f>ROUND(I224*H224,2)</f>
        <v>0</v>
      </c>
      <c r="BL224" s="23" t="s">
        <v>173</v>
      </c>
      <c r="BM224" s="23" t="s">
        <v>403</v>
      </c>
    </row>
    <row r="225" spans="2:65" s="11" customFormat="1" ht="12">
      <c r="B225" s="200"/>
      <c r="C225" s="201"/>
      <c r="D225" s="214" t="s">
        <v>175</v>
      </c>
      <c r="E225" s="224" t="s">
        <v>22</v>
      </c>
      <c r="F225" s="225" t="s">
        <v>404</v>
      </c>
      <c r="G225" s="201"/>
      <c r="H225" s="226">
        <v>3.9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175</v>
      </c>
      <c r="AU225" s="211" t="s">
        <v>89</v>
      </c>
      <c r="AV225" s="11" t="s">
        <v>89</v>
      </c>
      <c r="AW225" s="11" t="s">
        <v>37</v>
      </c>
      <c r="AX225" s="11" t="s">
        <v>24</v>
      </c>
      <c r="AY225" s="211" t="s">
        <v>167</v>
      </c>
    </row>
    <row r="226" spans="2:65" s="1" customFormat="1" ht="28.8" customHeight="1">
      <c r="B226" s="40"/>
      <c r="C226" s="188" t="s">
        <v>405</v>
      </c>
      <c r="D226" s="188" t="s">
        <v>169</v>
      </c>
      <c r="E226" s="189" t="s">
        <v>406</v>
      </c>
      <c r="F226" s="190" t="s">
        <v>407</v>
      </c>
      <c r="G226" s="191" t="s">
        <v>87</v>
      </c>
      <c r="H226" s="192">
        <v>137.25899999999999</v>
      </c>
      <c r="I226" s="193"/>
      <c r="J226" s="194">
        <f>ROUND(I226*H226,2)</f>
        <v>0</v>
      </c>
      <c r="K226" s="190" t="s">
        <v>181</v>
      </c>
      <c r="L226" s="60"/>
      <c r="M226" s="195" t="s">
        <v>22</v>
      </c>
      <c r="N226" s="196" t="s">
        <v>45</v>
      </c>
      <c r="O226" s="41"/>
      <c r="P226" s="197">
        <f>O226*H226</f>
        <v>0</v>
      </c>
      <c r="Q226" s="197">
        <v>0</v>
      </c>
      <c r="R226" s="197">
        <f>Q226*H226</f>
        <v>0</v>
      </c>
      <c r="S226" s="197">
        <v>6.8000000000000005E-2</v>
      </c>
      <c r="T226" s="198">
        <f>S226*H226</f>
        <v>9.3336120000000005</v>
      </c>
      <c r="AR226" s="23" t="s">
        <v>173</v>
      </c>
      <c r="AT226" s="23" t="s">
        <v>169</v>
      </c>
      <c r="AU226" s="23" t="s">
        <v>89</v>
      </c>
      <c r="AY226" s="23" t="s">
        <v>167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23" t="s">
        <v>24</v>
      </c>
      <c r="BK226" s="199">
        <f>ROUND(I226*H226,2)</f>
        <v>0</v>
      </c>
      <c r="BL226" s="23" t="s">
        <v>173</v>
      </c>
      <c r="BM226" s="23" t="s">
        <v>408</v>
      </c>
    </row>
    <row r="227" spans="2:65" s="11" customFormat="1" ht="24">
      <c r="B227" s="200"/>
      <c r="C227" s="201"/>
      <c r="D227" s="202" t="s">
        <v>175</v>
      </c>
      <c r="E227" s="203" t="s">
        <v>22</v>
      </c>
      <c r="F227" s="204" t="s">
        <v>409</v>
      </c>
      <c r="G227" s="201"/>
      <c r="H227" s="205">
        <v>69.03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175</v>
      </c>
      <c r="AU227" s="211" t="s">
        <v>89</v>
      </c>
      <c r="AV227" s="11" t="s">
        <v>89</v>
      </c>
      <c r="AW227" s="11" t="s">
        <v>37</v>
      </c>
      <c r="AX227" s="11" t="s">
        <v>74</v>
      </c>
      <c r="AY227" s="211" t="s">
        <v>167</v>
      </c>
    </row>
    <row r="228" spans="2:65" s="11" customFormat="1" ht="24">
      <c r="B228" s="200"/>
      <c r="C228" s="201"/>
      <c r="D228" s="202" t="s">
        <v>175</v>
      </c>
      <c r="E228" s="203" t="s">
        <v>22</v>
      </c>
      <c r="F228" s="204" t="s">
        <v>410</v>
      </c>
      <c r="G228" s="201"/>
      <c r="H228" s="205">
        <v>68.228999999999999</v>
      </c>
      <c r="I228" s="206"/>
      <c r="J228" s="201"/>
      <c r="K228" s="201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175</v>
      </c>
      <c r="AU228" s="211" t="s">
        <v>89</v>
      </c>
      <c r="AV228" s="11" t="s">
        <v>89</v>
      </c>
      <c r="AW228" s="11" t="s">
        <v>37</v>
      </c>
      <c r="AX228" s="11" t="s">
        <v>74</v>
      </c>
      <c r="AY228" s="211" t="s">
        <v>167</v>
      </c>
    </row>
    <row r="229" spans="2:65" s="12" customFormat="1" ht="12">
      <c r="B229" s="212"/>
      <c r="C229" s="213"/>
      <c r="D229" s="202" t="s">
        <v>175</v>
      </c>
      <c r="E229" s="237" t="s">
        <v>85</v>
      </c>
      <c r="F229" s="238" t="s">
        <v>186</v>
      </c>
      <c r="G229" s="213"/>
      <c r="H229" s="239">
        <v>137.25899999999999</v>
      </c>
      <c r="I229" s="218"/>
      <c r="J229" s="213"/>
      <c r="K229" s="213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175</v>
      </c>
      <c r="AU229" s="223" t="s">
        <v>89</v>
      </c>
      <c r="AV229" s="12" t="s">
        <v>173</v>
      </c>
      <c r="AW229" s="12" t="s">
        <v>37</v>
      </c>
      <c r="AX229" s="12" t="s">
        <v>24</v>
      </c>
      <c r="AY229" s="223" t="s">
        <v>167</v>
      </c>
    </row>
    <row r="230" spans="2:65" s="10" customFormat="1" ht="29.85" customHeight="1">
      <c r="B230" s="171"/>
      <c r="C230" s="172"/>
      <c r="D230" s="185" t="s">
        <v>73</v>
      </c>
      <c r="E230" s="186" t="s">
        <v>411</v>
      </c>
      <c r="F230" s="186" t="s">
        <v>412</v>
      </c>
      <c r="G230" s="172"/>
      <c r="H230" s="172"/>
      <c r="I230" s="175"/>
      <c r="J230" s="187">
        <f>BK230</f>
        <v>0</v>
      </c>
      <c r="K230" s="172"/>
      <c r="L230" s="177"/>
      <c r="M230" s="178"/>
      <c r="N230" s="179"/>
      <c r="O230" s="179"/>
      <c r="P230" s="180">
        <f>SUM(P231:P232)</f>
        <v>0</v>
      </c>
      <c r="Q230" s="179"/>
      <c r="R230" s="180">
        <f>SUM(R231:R232)</f>
        <v>6.4336999999999997E-3</v>
      </c>
      <c r="S230" s="179"/>
      <c r="T230" s="181">
        <f>SUM(T231:T232)</f>
        <v>0</v>
      </c>
      <c r="AR230" s="182" t="s">
        <v>24</v>
      </c>
      <c r="AT230" s="183" t="s">
        <v>73</v>
      </c>
      <c r="AU230" s="183" t="s">
        <v>24</v>
      </c>
      <c r="AY230" s="182" t="s">
        <v>167</v>
      </c>
      <c r="BK230" s="184">
        <f>SUM(BK231:BK232)</f>
        <v>0</v>
      </c>
    </row>
    <row r="231" spans="2:65" s="1" customFormat="1" ht="28.8" customHeight="1">
      <c r="B231" s="40"/>
      <c r="C231" s="188" t="s">
        <v>413</v>
      </c>
      <c r="D231" s="188" t="s">
        <v>169</v>
      </c>
      <c r="E231" s="189" t="s">
        <v>414</v>
      </c>
      <c r="F231" s="190" t="s">
        <v>415</v>
      </c>
      <c r="G231" s="191" t="s">
        <v>87</v>
      </c>
      <c r="H231" s="192">
        <v>49.49</v>
      </c>
      <c r="I231" s="193"/>
      <c r="J231" s="194">
        <f>ROUND(I231*H231,2)</f>
        <v>0</v>
      </c>
      <c r="K231" s="190" t="s">
        <v>181</v>
      </c>
      <c r="L231" s="60"/>
      <c r="M231" s="195" t="s">
        <v>22</v>
      </c>
      <c r="N231" s="196" t="s">
        <v>45</v>
      </c>
      <c r="O231" s="41"/>
      <c r="P231" s="197">
        <f>O231*H231</f>
        <v>0</v>
      </c>
      <c r="Q231" s="197">
        <v>1.2999999999999999E-4</v>
      </c>
      <c r="R231" s="197">
        <f>Q231*H231</f>
        <v>6.4336999999999997E-3</v>
      </c>
      <c r="S231" s="197">
        <v>0</v>
      </c>
      <c r="T231" s="198">
        <f>S231*H231</f>
        <v>0</v>
      </c>
      <c r="AR231" s="23" t="s">
        <v>173</v>
      </c>
      <c r="AT231" s="23" t="s">
        <v>169</v>
      </c>
      <c r="AU231" s="23" t="s">
        <v>89</v>
      </c>
      <c r="AY231" s="23" t="s">
        <v>167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23" t="s">
        <v>24</v>
      </c>
      <c r="BK231" s="199">
        <f>ROUND(I231*H231,2)</f>
        <v>0</v>
      </c>
      <c r="BL231" s="23" t="s">
        <v>173</v>
      </c>
      <c r="BM231" s="23" t="s">
        <v>416</v>
      </c>
    </row>
    <row r="232" spans="2:65" s="11" customFormat="1" ht="12">
      <c r="B232" s="200"/>
      <c r="C232" s="201"/>
      <c r="D232" s="202" t="s">
        <v>175</v>
      </c>
      <c r="E232" s="203" t="s">
        <v>22</v>
      </c>
      <c r="F232" s="204" t="s">
        <v>349</v>
      </c>
      <c r="G232" s="201"/>
      <c r="H232" s="205">
        <v>49.49</v>
      </c>
      <c r="I232" s="206"/>
      <c r="J232" s="201"/>
      <c r="K232" s="201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175</v>
      </c>
      <c r="AU232" s="211" t="s">
        <v>89</v>
      </c>
      <c r="AV232" s="11" t="s">
        <v>89</v>
      </c>
      <c r="AW232" s="11" t="s">
        <v>37</v>
      </c>
      <c r="AX232" s="11" t="s">
        <v>24</v>
      </c>
      <c r="AY232" s="211" t="s">
        <v>167</v>
      </c>
    </row>
    <row r="233" spans="2:65" s="10" customFormat="1" ht="29.85" customHeight="1">
      <c r="B233" s="171"/>
      <c r="C233" s="172"/>
      <c r="D233" s="185" t="s">
        <v>73</v>
      </c>
      <c r="E233" s="186" t="s">
        <v>417</v>
      </c>
      <c r="F233" s="186" t="s">
        <v>418</v>
      </c>
      <c r="G233" s="172"/>
      <c r="H233" s="172"/>
      <c r="I233" s="175"/>
      <c r="J233" s="187">
        <f>BK233</f>
        <v>0</v>
      </c>
      <c r="K233" s="172"/>
      <c r="L233" s="177"/>
      <c r="M233" s="178"/>
      <c r="N233" s="179"/>
      <c r="O233" s="179"/>
      <c r="P233" s="180">
        <f>SUM(P234:P239)</f>
        <v>0</v>
      </c>
      <c r="Q233" s="179"/>
      <c r="R233" s="180">
        <f>SUM(R234:R239)</f>
        <v>0</v>
      </c>
      <c r="S233" s="179"/>
      <c r="T233" s="181">
        <f>SUM(T234:T239)</f>
        <v>0</v>
      </c>
      <c r="AR233" s="182" t="s">
        <v>24</v>
      </c>
      <c r="AT233" s="183" t="s">
        <v>73</v>
      </c>
      <c r="AU233" s="183" t="s">
        <v>24</v>
      </c>
      <c r="AY233" s="182" t="s">
        <v>167</v>
      </c>
      <c r="BK233" s="184">
        <f>SUM(BK234:BK239)</f>
        <v>0</v>
      </c>
    </row>
    <row r="234" spans="2:65" s="1" customFormat="1" ht="28.8" customHeight="1">
      <c r="B234" s="40"/>
      <c r="C234" s="188" t="s">
        <v>419</v>
      </c>
      <c r="D234" s="188" t="s">
        <v>169</v>
      </c>
      <c r="E234" s="189" t="s">
        <v>420</v>
      </c>
      <c r="F234" s="190" t="s">
        <v>421</v>
      </c>
      <c r="G234" s="191" t="s">
        <v>193</v>
      </c>
      <c r="H234" s="192">
        <v>33.954999999999998</v>
      </c>
      <c r="I234" s="193"/>
      <c r="J234" s="194">
        <f>ROUND(I234*H234,2)</f>
        <v>0</v>
      </c>
      <c r="K234" s="190" t="s">
        <v>181</v>
      </c>
      <c r="L234" s="60"/>
      <c r="M234" s="195" t="s">
        <v>22</v>
      </c>
      <c r="N234" s="196" t="s">
        <v>45</v>
      </c>
      <c r="O234" s="41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AR234" s="23" t="s">
        <v>173</v>
      </c>
      <c r="AT234" s="23" t="s">
        <v>169</v>
      </c>
      <c r="AU234" s="23" t="s">
        <v>89</v>
      </c>
      <c r="AY234" s="23" t="s">
        <v>167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23" t="s">
        <v>24</v>
      </c>
      <c r="BK234" s="199">
        <f>ROUND(I234*H234,2)</f>
        <v>0</v>
      </c>
      <c r="BL234" s="23" t="s">
        <v>173</v>
      </c>
      <c r="BM234" s="23" t="s">
        <v>422</v>
      </c>
    </row>
    <row r="235" spans="2:65" s="1" customFormat="1" ht="28.8" customHeight="1">
      <c r="B235" s="40"/>
      <c r="C235" s="188" t="s">
        <v>423</v>
      </c>
      <c r="D235" s="188" t="s">
        <v>169</v>
      </c>
      <c r="E235" s="189" t="s">
        <v>424</v>
      </c>
      <c r="F235" s="190" t="s">
        <v>425</v>
      </c>
      <c r="G235" s="191" t="s">
        <v>193</v>
      </c>
      <c r="H235" s="192">
        <v>33.954999999999998</v>
      </c>
      <c r="I235" s="193"/>
      <c r="J235" s="194">
        <f>ROUND(I235*H235,2)</f>
        <v>0</v>
      </c>
      <c r="K235" s="190" t="s">
        <v>181</v>
      </c>
      <c r="L235" s="60"/>
      <c r="M235" s="195" t="s">
        <v>22</v>
      </c>
      <c r="N235" s="196" t="s">
        <v>45</v>
      </c>
      <c r="O235" s="41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AR235" s="23" t="s">
        <v>173</v>
      </c>
      <c r="AT235" s="23" t="s">
        <v>169</v>
      </c>
      <c r="AU235" s="23" t="s">
        <v>89</v>
      </c>
      <c r="AY235" s="23" t="s">
        <v>167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23" t="s">
        <v>24</v>
      </c>
      <c r="BK235" s="199">
        <f>ROUND(I235*H235,2)</f>
        <v>0</v>
      </c>
      <c r="BL235" s="23" t="s">
        <v>173</v>
      </c>
      <c r="BM235" s="23" t="s">
        <v>426</v>
      </c>
    </row>
    <row r="236" spans="2:65" s="1" customFormat="1" ht="28.8" customHeight="1">
      <c r="B236" s="40"/>
      <c r="C236" s="188" t="s">
        <v>427</v>
      </c>
      <c r="D236" s="188" t="s">
        <v>169</v>
      </c>
      <c r="E236" s="189" t="s">
        <v>428</v>
      </c>
      <c r="F236" s="190" t="s">
        <v>429</v>
      </c>
      <c r="G236" s="191" t="s">
        <v>193</v>
      </c>
      <c r="H236" s="192">
        <v>33.954999999999998</v>
      </c>
      <c r="I236" s="193"/>
      <c r="J236" s="194">
        <f>ROUND(I236*H236,2)</f>
        <v>0</v>
      </c>
      <c r="K236" s="190" t="s">
        <v>181</v>
      </c>
      <c r="L236" s="60"/>
      <c r="M236" s="195" t="s">
        <v>22</v>
      </c>
      <c r="N236" s="196" t="s">
        <v>45</v>
      </c>
      <c r="O236" s="41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AR236" s="23" t="s">
        <v>173</v>
      </c>
      <c r="AT236" s="23" t="s">
        <v>169</v>
      </c>
      <c r="AU236" s="23" t="s">
        <v>89</v>
      </c>
      <c r="AY236" s="23" t="s">
        <v>167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23" t="s">
        <v>24</v>
      </c>
      <c r="BK236" s="199">
        <f>ROUND(I236*H236,2)</f>
        <v>0</v>
      </c>
      <c r="BL236" s="23" t="s">
        <v>173</v>
      </c>
      <c r="BM236" s="23" t="s">
        <v>430</v>
      </c>
    </row>
    <row r="237" spans="2:65" s="1" customFormat="1" ht="20.399999999999999" customHeight="1">
      <c r="B237" s="40"/>
      <c r="C237" s="188" t="s">
        <v>431</v>
      </c>
      <c r="D237" s="188" t="s">
        <v>169</v>
      </c>
      <c r="E237" s="189" t="s">
        <v>432</v>
      </c>
      <c r="F237" s="190" t="s">
        <v>433</v>
      </c>
      <c r="G237" s="191" t="s">
        <v>193</v>
      </c>
      <c r="H237" s="192">
        <v>645.14499999999998</v>
      </c>
      <c r="I237" s="193"/>
      <c r="J237" s="194">
        <f>ROUND(I237*H237,2)</f>
        <v>0</v>
      </c>
      <c r="K237" s="190" t="s">
        <v>181</v>
      </c>
      <c r="L237" s="60"/>
      <c r="M237" s="195" t="s">
        <v>22</v>
      </c>
      <c r="N237" s="196" t="s">
        <v>45</v>
      </c>
      <c r="O237" s="41"/>
      <c r="P237" s="197">
        <f>O237*H237</f>
        <v>0</v>
      </c>
      <c r="Q237" s="197">
        <v>0</v>
      </c>
      <c r="R237" s="197">
        <f>Q237*H237</f>
        <v>0</v>
      </c>
      <c r="S237" s="197">
        <v>0</v>
      </c>
      <c r="T237" s="198">
        <f>S237*H237</f>
        <v>0</v>
      </c>
      <c r="AR237" s="23" t="s">
        <v>173</v>
      </c>
      <c r="AT237" s="23" t="s">
        <v>169</v>
      </c>
      <c r="AU237" s="23" t="s">
        <v>89</v>
      </c>
      <c r="AY237" s="23" t="s">
        <v>167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23" t="s">
        <v>24</v>
      </c>
      <c r="BK237" s="199">
        <f>ROUND(I237*H237,2)</f>
        <v>0</v>
      </c>
      <c r="BL237" s="23" t="s">
        <v>173</v>
      </c>
      <c r="BM237" s="23" t="s">
        <v>434</v>
      </c>
    </row>
    <row r="238" spans="2:65" s="11" customFormat="1" ht="12">
      <c r="B238" s="200"/>
      <c r="C238" s="201"/>
      <c r="D238" s="214" t="s">
        <v>175</v>
      </c>
      <c r="E238" s="224" t="s">
        <v>22</v>
      </c>
      <c r="F238" s="225" t="s">
        <v>435</v>
      </c>
      <c r="G238" s="201"/>
      <c r="H238" s="226">
        <v>645.14499999999998</v>
      </c>
      <c r="I238" s="206"/>
      <c r="J238" s="201"/>
      <c r="K238" s="201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175</v>
      </c>
      <c r="AU238" s="211" t="s">
        <v>89</v>
      </c>
      <c r="AV238" s="11" t="s">
        <v>89</v>
      </c>
      <c r="AW238" s="11" t="s">
        <v>37</v>
      </c>
      <c r="AX238" s="11" t="s">
        <v>24</v>
      </c>
      <c r="AY238" s="211" t="s">
        <v>167</v>
      </c>
    </row>
    <row r="239" spans="2:65" s="1" customFormat="1" ht="20.399999999999999" customHeight="1">
      <c r="B239" s="40"/>
      <c r="C239" s="188" t="s">
        <v>436</v>
      </c>
      <c r="D239" s="188" t="s">
        <v>169</v>
      </c>
      <c r="E239" s="189" t="s">
        <v>437</v>
      </c>
      <c r="F239" s="190" t="s">
        <v>438</v>
      </c>
      <c r="G239" s="191" t="s">
        <v>193</v>
      </c>
      <c r="H239" s="192">
        <v>33.954999999999998</v>
      </c>
      <c r="I239" s="193"/>
      <c r="J239" s="194">
        <f>ROUND(I239*H239,2)</f>
        <v>0</v>
      </c>
      <c r="K239" s="190" t="s">
        <v>22</v>
      </c>
      <c r="L239" s="60"/>
      <c r="M239" s="195" t="s">
        <v>22</v>
      </c>
      <c r="N239" s="196" t="s">
        <v>45</v>
      </c>
      <c r="O239" s="41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AR239" s="23" t="s">
        <v>173</v>
      </c>
      <c r="AT239" s="23" t="s">
        <v>169</v>
      </c>
      <c r="AU239" s="23" t="s">
        <v>89</v>
      </c>
      <c r="AY239" s="23" t="s">
        <v>167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23" t="s">
        <v>24</v>
      </c>
      <c r="BK239" s="199">
        <f>ROUND(I239*H239,2)</f>
        <v>0</v>
      </c>
      <c r="BL239" s="23" t="s">
        <v>173</v>
      </c>
      <c r="BM239" s="23" t="s">
        <v>439</v>
      </c>
    </row>
    <row r="240" spans="2:65" s="10" customFormat="1" ht="29.85" customHeight="1">
      <c r="B240" s="171"/>
      <c r="C240" s="172"/>
      <c r="D240" s="185" t="s">
        <v>73</v>
      </c>
      <c r="E240" s="186" t="s">
        <v>440</v>
      </c>
      <c r="F240" s="186" t="s">
        <v>441</v>
      </c>
      <c r="G240" s="172"/>
      <c r="H240" s="172"/>
      <c r="I240" s="175"/>
      <c r="J240" s="187">
        <f>BK240</f>
        <v>0</v>
      </c>
      <c r="K240" s="172"/>
      <c r="L240" s="177"/>
      <c r="M240" s="178"/>
      <c r="N240" s="179"/>
      <c r="O240" s="179"/>
      <c r="P240" s="180">
        <f>P241</f>
        <v>0</v>
      </c>
      <c r="Q240" s="179"/>
      <c r="R240" s="180">
        <f>R241</f>
        <v>0</v>
      </c>
      <c r="S240" s="179"/>
      <c r="T240" s="181">
        <f>T241</f>
        <v>0</v>
      </c>
      <c r="AR240" s="182" t="s">
        <v>24</v>
      </c>
      <c r="AT240" s="183" t="s">
        <v>73</v>
      </c>
      <c r="AU240" s="183" t="s">
        <v>24</v>
      </c>
      <c r="AY240" s="182" t="s">
        <v>167</v>
      </c>
      <c r="BK240" s="184">
        <f>BK241</f>
        <v>0</v>
      </c>
    </row>
    <row r="241" spans="2:65" s="1" customFormat="1" ht="20.399999999999999" customHeight="1">
      <c r="B241" s="40"/>
      <c r="C241" s="188" t="s">
        <v>442</v>
      </c>
      <c r="D241" s="188" t="s">
        <v>169</v>
      </c>
      <c r="E241" s="189" t="s">
        <v>443</v>
      </c>
      <c r="F241" s="190" t="s">
        <v>444</v>
      </c>
      <c r="G241" s="191" t="s">
        <v>193</v>
      </c>
      <c r="H241" s="192">
        <v>24.715</v>
      </c>
      <c r="I241" s="193"/>
      <c r="J241" s="194">
        <f>ROUND(I241*H241,2)</f>
        <v>0</v>
      </c>
      <c r="K241" s="190" t="s">
        <v>181</v>
      </c>
      <c r="L241" s="60"/>
      <c r="M241" s="195" t="s">
        <v>22</v>
      </c>
      <c r="N241" s="196" t="s">
        <v>45</v>
      </c>
      <c r="O241" s="41"/>
      <c r="P241" s="197">
        <f>O241*H241</f>
        <v>0</v>
      </c>
      <c r="Q241" s="197">
        <v>0</v>
      </c>
      <c r="R241" s="197">
        <f>Q241*H241</f>
        <v>0</v>
      </c>
      <c r="S241" s="197">
        <v>0</v>
      </c>
      <c r="T241" s="198">
        <f>S241*H241</f>
        <v>0</v>
      </c>
      <c r="AR241" s="23" t="s">
        <v>173</v>
      </c>
      <c r="AT241" s="23" t="s">
        <v>169</v>
      </c>
      <c r="AU241" s="23" t="s">
        <v>89</v>
      </c>
      <c r="AY241" s="23" t="s">
        <v>167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23" t="s">
        <v>24</v>
      </c>
      <c r="BK241" s="199">
        <f>ROUND(I241*H241,2)</f>
        <v>0</v>
      </c>
      <c r="BL241" s="23" t="s">
        <v>173</v>
      </c>
      <c r="BM241" s="23" t="s">
        <v>445</v>
      </c>
    </row>
    <row r="242" spans="2:65" s="10" customFormat="1" ht="37.35" customHeight="1">
      <c r="B242" s="171"/>
      <c r="C242" s="172"/>
      <c r="D242" s="173" t="s">
        <v>73</v>
      </c>
      <c r="E242" s="174" t="s">
        <v>446</v>
      </c>
      <c r="F242" s="174" t="s">
        <v>447</v>
      </c>
      <c r="G242" s="172"/>
      <c r="H242" s="172"/>
      <c r="I242" s="175"/>
      <c r="J242" s="176">
        <f>BK242</f>
        <v>0</v>
      </c>
      <c r="K242" s="172"/>
      <c r="L242" s="177"/>
      <c r="M242" s="178"/>
      <c r="N242" s="179"/>
      <c r="O242" s="179"/>
      <c r="P242" s="180">
        <f>P243+P257+P263+P327+P328+P373+P376+P380+P397+P401+P427+P430+P441+P465+P479+P487</f>
        <v>0</v>
      </c>
      <c r="Q242" s="179"/>
      <c r="R242" s="180">
        <f>R243+R257+R263+R327+R328+R373+R376+R380+R397+R401+R427+R430+R441+R465+R479+R487</f>
        <v>5.2414875599999995</v>
      </c>
      <c r="S242" s="179"/>
      <c r="T242" s="181">
        <f>T243+T257+T263+T327+T328+T373+T376+T380+T397+T401+T427+T430+T441+T465+T479+T487</f>
        <v>1.0322259999999999</v>
      </c>
      <c r="AR242" s="182" t="s">
        <v>89</v>
      </c>
      <c r="AT242" s="183" t="s">
        <v>73</v>
      </c>
      <c r="AU242" s="183" t="s">
        <v>74</v>
      </c>
      <c r="AY242" s="182" t="s">
        <v>167</v>
      </c>
      <c r="BK242" s="184">
        <f>BK243+BK257+BK263+BK327+BK328+BK373+BK376+BK380+BK397+BK401+BK427+BK430+BK441+BK465+BK479+BK487</f>
        <v>0</v>
      </c>
    </row>
    <row r="243" spans="2:65" s="10" customFormat="1" ht="19.95" customHeight="1">
      <c r="B243" s="171"/>
      <c r="C243" s="172"/>
      <c r="D243" s="185" t="s">
        <v>73</v>
      </c>
      <c r="E243" s="186" t="s">
        <v>448</v>
      </c>
      <c r="F243" s="186" t="s">
        <v>449</v>
      </c>
      <c r="G243" s="172"/>
      <c r="H243" s="172"/>
      <c r="I243" s="175"/>
      <c r="J243" s="187">
        <f>BK243</f>
        <v>0</v>
      </c>
      <c r="K243" s="172"/>
      <c r="L243" s="177"/>
      <c r="M243" s="178"/>
      <c r="N243" s="179"/>
      <c r="O243" s="179"/>
      <c r="P243" s="180">
        <f>SUM(P244:P256)</f>
        <v>0</v>
      </c>
      <c r="Q243" s="179"/>
      <c r="R243" s="180">
        <f>SUM(R244:R256)</f>
        <v>0.18552800000000003</v>
      </c>
      <c r="S243" s="179"/>
      <c r="T243" s="181">
        <f>SUM(T244:T256)</f>
        <v>0</v>
      </c>
      <c r="AR243" s="182" t="s">
        <v>89</v>
      </c>
      <c r="AT243" s="183" t="s">
        <v>73</v>
      </c>
      <c r="AU243" s="183" t="s">
        <v>24</v>
      </c>
      <c r="AY243" s="182" t="s">
        <v>167</v>
      </c>
      <c r="BK243" s="184">
        <f>SUM(BK244:BK256)</f>
        <v>0</v>
      </c>
    </row>
    <row r="244" spans="2:65" s="1" customFormat="1" ht="28.8" customHeight="1">
      <c r="B244" s="40"/>
      <c r="C244" s="188" t="s">
        <v>450</v>
      </c>
      <c r="D244" s="188" t="s">
        <v>169</v>
      </c>
      <c r="E244" s="189" t="s">
        <v>451</v>
      </c>
      <c r="F244" s="190" t="s">
        <v>452</v>
      </c>
      <c r="G244" s="191" t="s">
        <v>87</v>
      </c>
      <c r="H244" s="192">
        <v>66.88</v>
      </c>
      <c r="I244" s="193"/>
      <c r="J244" s="194">
        <f>ROUND(I244*H244,2)</f>
        <v>0</v>
      </c>
      <c r="K244" s="190" t="s">
        <v>181</v>
      </c>
      <c r="L244" s="60"/>
      <c r="M244" s="195" t="s">
        <v>22</v>
      </c>
      <c r="N244" s="196" t="s">
        <v>45</v>
      </c>
      <c r="O244" s="41"/>
      <c r="P244" s="197">
        <f>O244*H244</f>
        <v>0</v>
      </c>
      <c r="Q244" s="197">
        <v>0</v>
      </c>
      <c r="R244" s="197">
        <f>Q244*H244</f>
        <v>0</v>
      </c>
      <c r="S244" s="197">
        <v>0</v>
      </c>
      <c r="T244" s="198">
        <f>S244*H244</f>
        <v>0</v>
      </c>
      <c r="AR244" s="23" t="s">
        <v>252</v>
      </c>
      <c r="AT244" s="23" t="s">
        <v>169</v>
      </c>
      <c r="AU244" s="23" t="s">
        <v>89</v>
      </c>
      <c r="AY244" s="23" t="s">
        <v>167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23" t="s">
        <v>24</v>
      </c>
      <c r="BK244" s="199">
        <f>ROUND(I244*H244,2)</f>
        <v>0</v>
      </c>
      <c r="BL244" s="23" t="s">
        <v>252</v>
      </c>
      <c r="BM244" s="23" t="s">
        <v>453</v>
      </c>
    </row>
    <row r="245" spans="2:65" s="11" customFormat="1" ht="12">
      <c r="B245" s="200"/>
      <c r="C245" s="201"/>
      <c r="D245" s="214" t="s">
        <v>175</v>
      </c>
      <c r="E245" s="224" t="s">
        <v>22</v>
      </c>
      <c r="F245" s="225" t="s">
        <v>454</v>
      </c>
      <c r="G245" s="201"/>
      <c r="H245" s="226">
        <v>66.88</v>
      </c>
      <c r="I245" s="206"/>
      <c r="J245" s="201"/>
      <c r="K245" s="201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175</v>
      </c>
      <c r="AU245" s="211" t="s">
        <v>89</v>
      </c>
      <c r="AV245" s="11" t="s">
        <v>89</v>
      </c>
      <c r="AW245" s="11" t="s">
        <v>37</v>
      </c>
      <c r="AX245" s="11" t="s">
        <v>24</v>
      </c>
      <c r="AY245" s="211" t="s">
        <v>167</v>
      </c>
    </row>
    <row r="246" spans="2:65" s="1" customFormat="1" ht="20.399999999999999" customHeight="1">
      <c r="B246" s="40"/>
      <c r="C246" s="227" t="s">
        <v>455</v>
      </c>
      <c r="D246" s="227" t="s">
        <v>197</v>
      </c>
      <c r="E246" s="228" t="s">
        <v>456</v>
      </c>
      <c r="F246" s="229" t="s">
        <v>457</v>
      </c>
      <c r="G246" s="230" t="s">
        <v>193</v>
      </c>
      <c r="H246" s="231">
        <v>0.02</v>
      </c>
      <c r="I246" s="232"/>
      <c r="J246" s="233">
        <f>ROUND(I246*H246,2)</f>
        <v>0</v>
      </c>
      <c r="K246" s="229" t="s">
        <v>181</v>
      </c>
      <c r="L246" s="234"/>
      <c r="M246" s="235" t="s">
        <v>22</v>
      </c>
      <c r="N246" s="236" t="s">
        <v>45</v>
      </c>
      <c r="O246" s="41"/>
      <c r="P246" s="197">
        <f>O246*H246</f>
        <v>0</v>
      </c>
      <c r="Q246" s="197">
        <v>1</v>
      </c>
      <c r="R246" s="197">
        <f>Q246*H246</f>
        <v>0.02</v>
      </c>
      <c r="S246" s="197">
        <v>0</v>
      </c>
      <c r="T246" s="198">
        <f>S246*H246</f>
        <v>0</v>
      </c>
      <c r="AR246" s="23" t="s">
        <v>325</v>
      </c>
      <c r="AT246" s="23" t="s">
        <v>197</v>
      </c>
      <c r="AU246" s="23" t="s">
        <v>89</v>
      </c>
      <c r="AY246" s="23" t="s">
        <v>167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23" t="s">
        <v>24</v>
      </c>
      <c r="BK246" s="199">
        <f>ROUND(I246*H246,2)</f>
        <v>0</v>
      </c>
      <c r="BL246" s="23" t="s">
        <v>252</v>
      </c>
      <c r="BM246" s="23" t="s">
        <v>458</v>
      </c>
    </row>
    <row r="247" spans="2:65" s="11" customFormat="1" ht="12">
      <c r="B247" s="200"/>
      <c r="C247" s="201"/>
      <c r="D247" s="214" t="s">
        <v>175</v>
      </c>
      <c r="E247" s="224" t="s">
        <v>22</v>
      </c>
      <c r="F247" s="225" t="s">
        <v>459</v>
      </c>
      <c r="G247" s="201"/>
      <c r="H247" s="226">
        <v>0.02</v>
      </c>
      <c r="I247" s="206"/>
      <c r="J247" s="201"/>
      <c r="K247" s="201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175</v>
      </c>
      <c r="AU247" s="211" t="s">
        <v>89</v>
      </c>
      <c r="AV247" s="11" t="s">
        <v>89</v>
      </c>
      <c r="AW247" s="11" t="s">
        <v>37</v>
      </c>
      <c r="AX247" s="11" t="s">
        <v>24</v>
      </c>
      <c r="AY247" s="211" t="s">
        <v>167</v>
      </c>
    </row>
    <row r="248" spans="2:65" s="1" customFormat="1" ht="20.399999999999999" customHeight="1">
      <c r="B248" s="40"/>
      <c r="C248" s="188" t="s">
        <v>460</v>
      </c>
      <c r="D248" s="188" t="s">
        <v>169</v>
      </c>
      <c r="E248" s="189" t="s">
        <v>461</v>
      </c>
      <c r="F248" s="190" t="s">
        <v>462</v>
      </c>
      <c r="G248" s="191" t="s">
        <v>87</v>
      </c>
      <c r="H248" s="192">
        <v>33.44</v>
      </c>
      <c r="I248" s="193"/>
      <c r="J248" s="194">
        <f>ROUND(I248*H248,2)</f>
        <v>0</v>
      </c>
      <c r="K248" s="190" t="s">
        <v>181</v>
      </c>
      <c r="L248" s="60"/>
      <c r="M248" s="195" t="s">
        <v>22</v>
      </c>
      <c r="N248" s="196" t="s">
        <v>45</v>
      </c>
      <c r="O248" s="41"/>
      <c r="P248" s="197">
        <f>O248*H248</f>
        <v>0</v>
      </c>
      <c r="Q248" s="197">
        <v>4.0000000000000002E-4</v>
      </c>
      <c r="R248" s="197">
        <f>Q248*H248</f>
        <v>1.3375999999999999E-2</v>
      </c>
      <c r="S248" s="197">
        <v>0</v>
      </c>
      <c r="T248" s="198">
        <f>S248*H248</f>
        <v>0</v>
      </c>
      <c r="AR248" s="23" t="s">
        <v>252</v>
      </c>
      <c r="AT248" s="23" t="s">
        <v>169</v>
      </c>
      <c r="AU248" s="23" t="s">
        <v>89</v>
      </c>
      <c r="AY248" s="23" t="s">
        <v>167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23" t="s">
        <v>24</v>
      </c>
      <c r="BK248" s="199">
        <f>ROUND(I248*H248,2)</f>
        <v>0</v>
      </c>
      <c r="BL248" s="23" t="s">
        <v>252</v>
      </c>
      <c r="BM248" s="23" t="s">
        <v>463</v>
      </c>
    </row>
    <row r="249" spans="2:65" s="11" customFormat="1" ht="12">
      <c r="B249" s="200"/>
      <c r="C249" s="201"/>
      <c r="D249" s="214" t="s">
        <v>175</v>
      </c>
      <c r="E249" s="224" t="s">
        <v>22</v>
      </c>
      <c r="F249" s="225" t="s">
        <v>90</v>
      </c>
      <c r="G249" s="201"/>
      <c r="H249" s="226">
        <v>33.44</v>
      </c>
      <c r="I249" s="206"/>
      <c r="J249" s="201"/>
      <c r="K249" s="201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175</v>
      </c>
      <c r="AU249" s="211" t="s">
        <v>89</v>
      </c>
      <c r="AV249" s="11" t="s">
        <v>89</v>
      </c>
      <c r="AW249" s="11" t="s">
        <v>37</v>
      </c>
      <c r="AX249" s="11" t="s">
        <v>24</v>
      </c>
      <c r="AY249" s="211" t="s">
        <v>167</v>
      </c>
    </row>
    <row r="250" spans="2:65" s="1" customFormat="1" ht="28.8" customHeight="1">
      <c r="B250" s="40"/>
      <c r="C250" s="227" t="s">
        <v>464</v>
      </c>
      <c r="D250" s="227" t="s">
        <v>197</v>
      </c>
      <c r="E250" s="228" t="s">
        <v>465</v>
      </c>
      <c r="F250" s="229" t="s">
        <v>466</v>
      </c>
      <c r="G250" s="230" t="s">
        <v>87</v>
      </c>
      <c r="H250" s="231">
        <v>38.456000000000003</v>
      </c>
      <c r="I250" s="232"/>
      <c r="J250" s="233">
        <f>ROUND(I250*H250,2)</f>
        <v>0</v>
      </c>
      <c r="K250" s="229" t="s">
        <v>181</v>
      </c>
      <c r="L250" s="234"/>
      <c r="M250" s="235" t="s">
        <v>22</v>
      </c>
      <c r="N250" s="236" t="s">
        <v>45</v>
      </c>
      <c r="O250" s="41"/>
      <c r="P250" s="197">
        <f>O250*H250</f>
        <v>0</v>
      </c>
      <c r="Q250" s="197">
        <v>3.5000000000000001E-3</v>
      </c>
      <c r="R250" s="197">
        <f>Q250*H250</f>
        <v>0.13459600000000002</v>
      </c>
      <c r="S250" s="197">
        <v>0</v>
      </c>
      <c r="T250" s="198">
        <f>S250*H250</f>
        <v>0</v>
      </c>
      <c r="AR250" s="23" t="s">
        <v>325</v>
      </c>
      <c r="AT250" s="23" t="s">
        <v>197</v>
      </c>
      <c r="AU250" s="23" t="s">
        <v>89</v>
      </c>
      <c r="AY250" s="23" t="s">
        <v>167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23" t="s">
        <v>24</v>
      </c>
      <c r="BK250" s="199">
        <f>ROUND(I250*H250,2)</f>
        <v>0</v>
      </c>
      <c r="BL250" s="23" t="s">
        <v>252</v>
      </c>
      <c r="BM250" s="23" t="s">
        <v>467</v>
      </c>
    </row>
    <row r="251" spans="2:65" s="11" customFormat="1" ht="12">
      <c r="B251" s="200"/>
      <c r="C251" s="201"/>
      <c r="D251" s="214" t="s">
        <v>175</v>
      </c>
      <c r="E251" s="224" t="s">
        <v>22</v>
      </c>
      <c r="F251" s="225" t="s">
        <v>468</v>
      </c>
      <c r="G251" s="201"/>
      <c r="H251" s="226">
        <v>38.456000000000003</v>
      </c>
      <c r="I251" s="206"/>
      <c r="J251" s="201"/>
      <c r="K251" s="201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175</v>
      </c>
      <c r="AU251" s="211" t="s">
        <v>89</v>
      </c>
      <c r="AV251" s="11" t="s">
        <v>89</v>
      </c>
      <c r="AW251" s="11" t="s">
        <v>37</v>
      </c>
      <c r="AX251" s="11" t="s">
        <v>24</v>
      </c>
      <c r="AY251" s="211" t="s">
        <v>167</v>
      </c>
    </row>
    <row r="252" spans="2:65" s="1" customFormat="1" ht="20.399999999999999" customHeight="1">
      <c r="B252" s="40"/>
      <c r="C252" s="188" t="s">
        <v>469</v>
      </c>
      <c r="D252" s="188" t="s">
        <v>169</v>
      </c>
      <c r="E252" s="189" t="s">
        <v>470</v>
      </c>
      <c r="F252" s="190" t="s">
        <v>471</v>
      </c>
      <c r="G252" s="191" t="s">
        <v>87</v>
      </c>
      <c r="H252" s="192">
        <v>33.44</v>
      </c>
      <c r="I252" s="193"/>
      <c r="J252" s="194">
        <f>ROUND(I252*H252,2)</f>
        <v>0</v>
      </c>
      <c r="K252" s="190" t="s">
        <v>181</v>
      </c>
      <c r="L252" s="60"/>
      <c r="M252" s="195" t="s">
        <v>22</v>
      </c>
      <c r="N252" s="196" t="s">
        <v>45</v>
      </c>
      <c r="O252" s="41"/>
      <c r="P252" s="197">
        <f>O252*H252</f>
        <v>0</v>
      </c>
      <c r="Q252" s="197">
        <v>0</v>
      </c>
      <c r="R252" s="197">
        <f>Q252*H252</f>
        <v>0</v>
      </c>
      <c r="S252" s="197">
        <v>0</v>
      </c>
      <c r="T252" s="198">
        <f>S252*H252</f>
        <v>0</v>
      </c>
      <c r="AR252" s="23" t="s">
        <v>252</v>
      </c>
      <c r="AT252" s="23" t="s">
        <v>169</v>
      </c>
      <c r="AU252" s="23" t="s">
        <v>89</v>
      </c>
      <c r="AY252" s="23" t="s">
        <v>167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23" t="s">
        <v>24</v>
      </c>
      <c r="BK252" s="199">
        <f>ROUND(I252*H252,2)</f>
        <v>0</v>
      </c>
      <c r="BL252" s="23" t="s">
        <v>252</v>
      </c>
      <c r="BM252" s="23" t="s">
        <v>472</v>
      </c>
    </row>
    <row r="253" spans="2:65" s="11" customFormat="1" ht="12">
      <c r="B253" s="200"/>
      <c r="C253" s="201"/>
      <c r="D253" s="214" t="s">
        <v>175</v>
      </c>
      <c r="E253" s="224" t="s">
        <v>22</v>
      </c>
      <c r="F253" s="225" t="s">
        <v>90</v>
      </c>
      <c r="G253" s="201"/>
      <c r="H253" s="226">
        <v>33.44</v>
      </c>
      <c r="I253" s="206"/>
      <c r="J253" s="201"/>
      <c r="K253" s="201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175</v>
      </c>
      <c r="AU253" s="211" t="s">
        <v>89</v>
      </c>
      <c r="AV253" s="11" t="s">
        <v>89</v>
      </c>
      <c r="AW253" s="11" t="s">
        <v>37</v>
      </c>
      <c r="AX253" s="11" t="s">
        <v>24</v>
      </c>
      <c r="AY253" s="211" t="s">
        <v>167</v>
      </c>
    </row>
    <row r="254" spans="2:65" s="1" customFormat="1" ht="20.399999999999999" customHeight="1">
      <c r="B254" s="40"/>
      <c r="C254" s="227" t="s">
        <v>473</v>
      </c>
      <c r="D254" s="227" t="s">
        <v>197</v>
      </c>
      <c r="E254" s="228" t="s">
        <v>474</v>
      </c>
      <c r="F254" s="229" t="s">
        <v>475</v>
      </c>
      <c r="G254" s="230" t="s">
        <v>87</v>
      </c>
      <c r="H254" s="231">
        <v>35.112000000000002</v>
      </c>
      <c r="I254" s="232"/>
      <c r="J254" s="233">
        <f>ROUND(I254*H254,2)</f>
        <v>0</v>
      </c>
      <c r="K254" s="229" t="s">
        <v>181</v>
      </c>
      <c r="L254" s="234"/>
      <c r="M254" s="235" t="s">
        <v>22</v>
      </c>
      <c r="N254" s="236" t="s">
        <v>45</v>
      </c>
      <c r="O254" s="41"/>
      <c r="P254" s="197">
        <f>O254*H254</f>
        <v>0</v>
      </c>
      <c r="Q254" s="197">
        <v>5.0000000000000001E-4</v>
      </c>
      <c r="R254" s="197">
        <f>Q254*H254</f>
        <v>1.7556000000000002E-2</v>
      </c>
      <c r="S254" s="197">
        <v>0</v>
      </c>
      <c r="T254" s="198">
        <f>S254*H254</f>
        <v>0</v>
      </c>
      <c r="AR254" s="23" t="s">
        <v>325</v>
      </c>
      <c r="AT254" s="23" t="s">
        <v>197</v>
      </c>
      <c r="AU254" s="23" t="s">
        <v>89</v>
      </c>
      <c r="AY254" s="23" t="s">
        <v>167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23" t="s">
        <v>24</v>
      </c>
      <c r="BK254" s="199">
        <f>ROUND(I254*H254,2)</f>
        <v>0</v>
      </c>
      <c r="BL254" s="23" t="s">
        <v>252</v>
      </c>
      <c r="BM254" s="23" t="s">
        <v>476</v>
      </c>
    </row>
    <row r="255" spans="2:65" s="11" customFormat="1" ht="12">
      <c r="B255" s="200"/>
      <c r="C255" s="201"/>
      <c r="D255" s="214" t="s">
        <v>175</v>
      </c>
      <c r="E255" s="224" t="s">
        <v>22</v>
      </c>
      <c r="F255" s="225" t="s">
        <v>477</v>
      </c>
      <c r="G255" s="201"/>
      <c r="H255" s="226">
        <v>35.112000000000002</v>
      </c>
      <c r="I255" s="206"/>
      <c r="J255" s="201"/>
      <c r="K255" s="201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175</v>
      </c>
      <c r="AU255" s="211" t="s">
        <v>89</v>
      </c>
      <c r="AV255" s="11" t="s">
        <v>89</v>
      </c>
      <c r="AW255" s="11" t="s">
        <v>37</v>
      </c>
      <c r="AX255" s="11" t="s">
        <v>24</v>
      </c>
      <c r="AY255" s="211" t="s">
        <v>167</v>
      </c>
    </row>
    <row r="256" spans="2:65" s="1" customFormat="1" ht="28.8" customHeight="1">
      <c r="B256" s="40"/>
      <c r="C256" s="188" t="s">
        <v>478</v>
      </c>
      <c r="D256" s="188" t="s">
        <v>169</v>
      </c>
      <c r="E256" s="189" t="s">
        <v>479</v>
      </c>
      <c r="F256" s="190" t="s">
        <v>480</v>
      </c>
      <c r="G256" s="191" t="s">
        <v>481</v>
      </c>
      <c r="H256" s="240"/>
      <c r="I256" s="193"/>
      <c r="J256" s="194">
        <f>ROUND(I256*H256,2)</f>
        <v>0</v>
      </c>
      <c r="K256" s="190" t="s">
        <v>181</v>
      </c>
      <c r="L256" s="60"/>
      <c r="M256" s="195" t="s">
        <v>22</v>
      </c>
      <c r="N256" s="196" t="s">
        <v>45</v>
      </c>
      <c r="O256" s="41"/>
      <c r="P256" s="197">
        <f>O256*H256</f>
        <v>0</v>
      </c>
      <c r="Q256" s="197">
        <v>0</v>
      </c>
      <c r="R256" s="197">
        <f>Q256*H256</f>
        <v>0</v>
      </c>
      <c r="S256" s="197">
        <v>0</v>
      </c>
      <c r="T256" s="198">
        <f>S256*H256</f>
        <v>0</v>
      </c>
      <c r="AR256" s="23" t="s">
        <v>252</v>
      </c>
      <c r="AT256" s="23" t="s">
        <v>169</v>
      </c>
      <c r="AU256" s="23" t="s">
        <v>89</v>
      </c>
      <c r="AY256" s="23" t="s">
        <v>167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23" t="s">
        <v>24</v>
      </c>
      <c r="BK256" s="199">
        <f>ROUND(I256*H256,2)</f>
        <v>0</v>
      </c>
      <c r="BL256" s="23" t="s">
        <v>252</v>
      </c>
      <c r="BM256" s="23" t="s">
        <v>482</v>
      </c>
    </row>
    <row r="257" spans="2:65" s="10" customFormat="1" ht="29.85" customHeight="1">
      <c r="B257" s="171"/>
      <c r="C257" s="172"/>
      <c r="D257" s="185" t="s">
        <v>73</v>
      </c>
      <c r="E257" s="186" t="s">
        <v>483</v>
      </c>
      <c r="F257" s="186" t="s">
        <v>484</v>
      </c>
      <c r="G257" s="172"/>
      <c r="H257" s="172"/>
      <c r="I257" s="175"/>
      <c r="J257" s="187">
        <f>BK257</f>
        <v>0</v>
      </c>
      <c r="K257" s="172"/>
      <c r="L257" s="177"/>
      <c r="M257" s="178"/>
      <c r="N257" s="179"/>
      <c r="O257" s="179"/>
      <c r="P257" s="180">
        <f>SUM(P258:P262)</f>
        <v>0</v>
      </c>
      <c r="Q257" s="179"/>
      <c r="R257" s="180">
        <f>SUM(R258:R262)</f>
        <v>8.5272500000000001E-2</v>
      </c>
      <c r="S257" s="179"/>
      <c r="T257" s="181">
        <f>SUM(T258:T262)</f>
        <v>0</v>
      </c>
      <c r="AR257" s="182" t="s">
        <v>89</v>
      </c>
      <c r="AT257" s="183" t="s">
        <v>73</v>
      </c>
      <c r="AU257" s="183" t="s">
        <v>24</v>
      </c>
      <c r="AY257" s="182" t="s">
        <v>167</v>
      </c>
      <c r="BK257" s="184">
        <f>SUM(BK258:BK262)</f>
        <v>0</v>
      </c>
    </row>
    <row r="258" spans="2:65" s="1" customFormat="1" ht="28.8" customHeight="1">
      <c r="B258" s="40"/>
      <c r="C258" s="188" t="s">
        <v>485</v>
      </c>
      <c r="D258" s="188" t="s">
        <v>169</v>
      </c>
      <c r="E258" s="189" t="s">
        <v>486</v>
      </c>
      <c r="F258" s="190" t="s">
        <v>487</v>
      </c>
      <c r="G258" s="191" t="s">
        <v>87</v>
      </c>
      <c r="H258" s="192">
        <v>33.44</v>
      </c>
      <c r="I258" s="193"/>
      <c r="J258" s="194">
        <f>ROUND(I258*H258,2)</f>
        <v>0</v>
      </c>
      <c r="K258" s="190" t="s">
        <v>181</v>
      </c>
      <c r="L258" s="60"/>
      <c r="M258" s="195" t="s">
        <v>22</v>
      </c>
      <c r="N258" s="196" t="s">
        <v>45</v>
      </c>
      <c r="O258" s="41"/>
      <c r="P258" s="197">
        <f>O258*H258</f>
        <v>0</v>
      </c>
      <c r="Q258" s="197">
        <v>0</v>
      </c>
      <c r="R258" s="197">
        <f>Q258*H258</f>
        <v>0</v>
      </c>
      <c r="S258" s="197">
        <v>0</v>
      </c>
      <c r="T258" s="198">
        <f>S258*H258</f>
        <v>0</v>
      </c>
      <c r="AR258" s="23" t="s">
        <v>252</v>
      </c>
      <c r="AT258" s="23" t="s">
        <v>169</v>
      </c>
      <c r="AU258" s="23" t="s">
        <v>89</v>
      </c>
      <c r="AY258" s="23" t="s">
        <v>167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23" t="s">
        <v>24</v>
      </c>
      <c r="BK258" s="199">
        <f>ROUND(I258*H258,2)</f>
        <v>0</v>
      </c>
      <c r="BL258" s="23" t="s">
        <v>252</v>
      </c>
      <c r="BM258" s="23" t="s">
        <v>488</v>
      </c>
    </row>
    <row r="259" spans="2:65" s="11" customFormat="1" ht="12">
      <c r="B259" s="200"/>
      <c r="C259" s="201"/>
      <c r="D259" s="214" t="s">
        <v>175</v>
      </c>
      <c r="E259" s="224" t="s">
        <v>22</v>
      </c>
      <c r="F259" s="225" t="s">
        <v>90</v>
      </c>
      <c r="G259" s="201"/>
      <c r="H259" s="226">
        <v>33.44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175</v>
      </c>
      <c r="AU259" s="211" t="s">
        <v>89</v>
      </c>
      <c r="AV259" s="11" t="s">
        <v>89</v>
      </c>
      <c r="AW259" s="11" t="s">
        <v>37</v>
      </c>
      <c r="AX259" s="11" t="s">
        <v>24</v>
      </c>
      <c r="AY259" s="211" t="s">
        <v>167</v>
      </c>
    </row>
    <row r="260" spans="2:65" s="1" customFormat="1" ht="20.399999999999999" customHeight="1">
      <c r="B260" s="40"/>
      <c r="C260" s="227" t="s">
        <v>489</v>
      </c>
      <c r="D260" s="227" t="s">
        <v>197</v>
      </c>
      <c r="E260" s="228" t="s">
        <v>490</v>
      </c>
      <c r="F260" s="229" t="s">
        <v>491</v>
      </c>
      <c r="G260" s="230" t="s">
        <v>87</v>
      </c>
      <c r="H260" s="231">
        <v>34.109000000000002</v>
      </c>
      <c r="I260" s="232"/>
      <c r="J260" s="233">
        <f>ROUND(I260*H260,2)</f>
        <v>0</v>
      </c>
      <c r="K260" s="229" t="s">
        <v>181</v>
      </c>
      <c r="L260" s="234"/>
      <c r="M260" s="235" t="s">
        <v>22</v>
      </c>
      <c r="N260" s="236" t="s">
        <v>45</v>
      </c>
      <c r="O260" s="41"/>
      <c r="P260" s="197">
        <f>O260*H260</f>
        <v>0</v>
      </c>
      <c r="Q260" s="197">
        <v>2.5000000000000001E-3</v>
      </c>
      <c r="R260" s="197">
        <f>Q260*H260</f>
        <v>8.5272500000000001E-2</v>
      </c>
      <c r="S260" s="197">
        <v>0</v>
      </c>
      <c r="T260" s="198">
        <f>S260*H260</f>
        <v>0</v>
      </c>
      <c r="AR260" s="23" t="s">
        <v>325</v>
      </c>
      <c r="AT260" s="23" t="s">
        <v>197</v>
      </c>
      <c r="AU260" s="23" t="s">
        <v>89</v>
      </c>
      <c r="AY260" s="23" t="s">
        <v>167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23" t="s">
        <v>24</v>
      </c>
      <c r="BK260" s="199">
        <f>ROUND(I260*H260,2)</f>
        <v>0</v>
      </c>
      <c r="BL260" s="23" t="s">
        <v>252</v>
      </c>
      <c r="BM260" s="23" t="s">
        <v>492</v>
      </c>
    </row>
    <row r="261" spans="2:65" s="11" customFormat="1" ht="12">
      <c r="B261" s="200"/>
      <c r="C261" s="201"/>
      <c r="D261" s="214" t="s">
        <v>175</v>
      </c>
      <c r="E261" s="224" t="s">
        <v>22</v>
      </c>
      <c r="F261" s="225" t="s">
        <v>493</v>
      </c>
      <c r="G261" s="201"/>
      <c r="H261" s="226">
        <v>34.109000000000002</v>
      </c>
      <c r="I261" s="206"/>
      <c r="J261" s="201"/>
      <c r="K261" s="201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175</v>
      </c>
      <c r="AU261" s="211" t="s">
        <v>89</v>
      </c>
      <c r="AV261" s="11" t="s">
        <v>89</v>
      </c>
      <c r="AW261" s="11" t="s">
        <v>37</v>
      </c>
      <c r="AX261" s="11" t="s">
        <v>24</v>
      </c>
      <c r="AY261" s="211" t="s">
        <v>167</v>
      </c>
    </row>
    <row r="262" spans="2:65" s="1" customFormat="1" ht="20.399999999999999" customHeight="1">
      <c r="B262" s="40"/>
      <c r="C262" s="188" t="s">
        <v>494</v>
      </c>
      <c r="D262" s="188" t="s">
        <v>169</v>
      </c>
      <c r="E262" s="189" t="s">
        <v>495</v>
      </c>
      <c r="F262" s="190" t="s">
        <v>496</v>
      </c>
      <c r="G262" s="191" t="s">
        <v>481</v>
      </c>
      <c r="H262" s="240"/>
      <c r="I262" s="193"/>
      <c r="J262" s="194">
        <f>ROUND(I262*H262,2)</f>
        <v>0</v>
      </c>
      <c r="K262" s="190" t="s">
        <v>181</v>
      </c>
      <c r="L262" s="60"/>
      <c r="M262" s="195" t="s">
        <v>22</v>
      </c>
      <c r="N262" s="196" t="s">
        <v>45</v>
      </c>
      <c r="O262" s="41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AR262" s="23" t="s">
        <v>252</v>
      </c>
      <c r="AT262" s="23" t="s">
        <v>169</v>
      </c>
      <c r="AU262" s="23" t="s">
        <v>89</v>
      </c>
      <c r="AY262" s="23" t="s">
        <v>167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23" t="s">
        <v>24</v>
      </c>
      <c r="BK262" s="199">
        <f>ROUND(I262*H262,2)</f>
        <v>0</v>
      </c>
      <c r="BL262" s="23" t="s">
        <v>252</v>
      </c>
      <c r="BM262" s="23" t="s">
        <v>497</v>
      </c>
    </row>
    <row r="263" spans="2:65" s="10" customFormat="1" ht="29.85" customHeight="1">
      <c r="B263" s="171"/>
      <c r="C263" s="172"/>
      <c r="D263" s="173" t="s">
        <v>73</v>
      </c>
      <c r="E263" s="241" t="s">
        <v>498</v>
      </c>
      <c r="F263" s="241" t="s">
        <v>499</v>
      </c>
      <c r="G263" s="172"/>
      <c r="H263" s="172"/>
      <c r="I263" s="175"/>
      <c r="J263" s="242">
        <f>BK263</f>
        <v>0</v>
      </c>
      <c r="K263" s="172"/>
      <c r="L263" s="177"/>
      <c r="M263" s="178"/>
      <c r="N263" s="179"/>
      <c r="O263" s="179"/>
      <c r="P263" s="180">
        <f>P264+P276+P299+P321+P325</f>
        <v>0</v>
      </c>
      <c r="Q263" s="179"/>
      <c r="R263" s="180">
        <f>R264+R276+R299+R321+R325</f>
        <v>3.64E-3</v>
      </c>
      <c r="S263" s="179"/>
      <c r="T263" s="181">
        <f>T264+T276+T299+T321+T325</f>
        <v>0</v>
      </c>
      <c r="AR263" s="182" t="s">
        <v>89</v>
      </c>
      <c r="AT263" s="183" t="s">
        <v>73</v>
      </c>
      <c r="AU263" s="183" t="s">
        <v>24</v>
      </c>
      <c r="AY263" s="182" t="s">
        <v>167</v>
      </c>
      <c r="BK263" s="184">
        <f>BK264+BK276+BK299+BK321+BK325</f>
        <v>0</v>
      </c>
    </row>
    <row r="264" spans="2:65" s="10" customFormat="1" ht="14.85" customHeight="1">
      <c r="B264" s="171"/>
      <c r="C264" s="172"/>
      <c r="D264" s="185" t="s">
        <v>73</v>
      </c>
      <c r="E264" s="186" t="s">
        <v>500</v>
      </c>
      <c r="F264" s="186" t="s">
        <v>501</v>
      </c>
      <c r="G264" s="172"/>
      <c r="H264" s="172"/>
      <c r="I264" s="175"/>
      <c r="J264" s="187">
        <f>BK264</f>
        <v>0</v>
      </c>
      <c r="K264" s="172"/>
      <c r="L264" s="177"/>
      <c r="M264" s="178"/>
      <c r="N264" s="179"/>
      <c r="O264" s="179"/>
      <c r="P264" s="180">
        <f>SUM(P265:P275)</f>
        <v>0</v>
      </c>
      <c r="Q264" s="179"/>
      <c r="R264" s="180">
        <f>SUM(R265:R275)</f>
        <v>0</v>
      </c>
      <c r="S264" s="179"/>
      <c r="T264" s="181">
        <f>SUM(T265:T275)</f>
        <v>0</v>
      </c>
      <c r="AR264" s="182" t="s">
        <v>89</v>
      </c>
      <c r="AT264" s="183" t="s">
        <v>73</v>
      </c>
      <c r="AU264" s="183" t="s">
        <v>89</v>
      </c>
      <c r="AY264" s="182" t="s">
        <v>167</v>
      </c>
      <c r="BK264" s="184">
        <f>SUM(BK265:BK275)</f>
        <v>0</v>
      </c>
    </row>
    <row r="265" spans="2:65" s="1" customFormat="1" ht="20.399999999999999" customHeight="1">
      <c r="B265" s="40"/>
      <c r="C265" s="188" t="s">
        <v>502</v>
      </c>
      <c r="D265" s="188" t="s">
        <v>169</v>
      </c>
      <c r="E265" s="189" t="s">
        <v>503</v>
      </c>
      <c r="F265" s="190" t="s">
        <v>504</v>
      </c>
      <c r="G265" s="191" t="s">
        <v>260</v>
      </c>
      <c r="H265" s="192">
        <v>2</v>
      </c>
      <c r="I265" s="193"/>
      <c r="J265" s="194">
        <f t="shared" ref="J265:J275" si="10">ROUND(I265*H265,2)</f>
        <v>0</v>
      </c>
      <c r="K265" s="190" t="s">
        <v>22</v>
      </c>
      <c r="L265" s="60"/>
      <c r="M265" s="195" t="s">
        <v>22</v>
      </c>
      <c r="N265" s="196" t="s">
        <v>45</v>
      </c>
      <c r="O265" s="41"/>
      <c r="P265" s="197">
        <f t="shared" ref="P265:P275" si="11">O265*H265</f>
        <v>0</v>
      </c>
      <c r="Q265" s="197">
        <v>0</v>
      </c>
      <c r="R265" s="197">
        <f t="shared" ref="R265:R275" si="12">Q265*H265</f>
        <v>0</v>
      </c>
      <c r="S265" s="197">
        <v>0</v>
      </c>
      <c r="T265" s="198">
        <f t="shared" ref="T265:T275" si="13">S265*H265</f>
        <v>0</v>
      </c>
      <c r="AR265" s="23" t="s">
        <v>252</v>
      </c>
      <c r="AT265" s="23" t="s">
        <v>169</v>
      </c>
      <c r="AU265" s="23" t="s">
        <v>177</v>
      </c>
      <c r="AY265" s="23" t="s">
        <v>167</v>
      </c>
      <c r="BE265" s="199">
        <f t="shared" ref="BE265:BE275" si="14">IF(N265="základní",J265,0)</f>
        <v>0</v>
      </c>
      <c r="BF265" s="199">
        <f t="shared" ref="BF265:BF275" si="15">IF(N265="snížená",J265,0)</f>
        <v>0</v>
      </c>
      <c r="BG265" s="199">
        <f t="shared" ref="BG265:BG275" si="16">IF(N265="zákl. přenesená",J265,0)</f>
        <v>0</v>
      </c>
      <c r="BH265" s="199">
        <f t="shared" ref="BH265:BH275" si="17">IF(N265="sníž. přenesená",J265,0)</f>
        <v>0</v>
      </c>
      <c r="BI265" s="199">
        <f t="shared" ref="BI265:BI275" si="18">IF(N265="nulová",J265,0)</f>
        <v>0</v>
      </c>
      <c r="BJ265" s="23" t="s">
        <v>24</v>
      </c>
      <c r="BK265" s="199">
        <f t="shared" ref="BK265:BK275" si="19">ROUND(I265*H265,2)</f>
        <v>0</v>
      </c>
      <c r="BL265" s="23" t="s">
        <v>252</v>
      </c>
      <c r="BM265" s="23" t="s">
        <v>505</v>
      </c>
    </row>
    <row r="266" spans="2:65" s="1" customFormat="1" ht="20.399999999999999" customHeight="1">
      <c r="B266" s="40"/>
      <c r="C266" s="188" t="s">
        <v>506</v>
      </c>
      <c r="D266" s="188" t="s">
        <v>169</v>
      </c>
      <c r="E266" s="189" t="s">
        <v>507</v>
      </c>
      <c r="F266" s="190" t="s">
        <v>508</v>
      </c>
      <c r="G266" s="191" t="s">
        <v>260</v>
      </c>
      <c r="H266" s="192">
        <v>19</v>
      </c>
      <c r="I266" s="193"/>
      <c r="J266" s="194">
        <f t="shared" si="10"/>
        <v>0</v>
      </c>
      <c r="K266" s="190" t="s">
        <v>22</v>
      </c>
      <c r="L266" s="60"/>
      <c r="M266" s="195" t="s">
        <v>22</v>
      </c>
      <c r="N266" s="196" t="s">
        <v>45</v>
      </c>
      <c r="O266" s="41"/>
      <c r="P266" s="197">
        <f t="shared" si="11"/>
        <v>0</v>
      </c>
      <c r="Q266" s="197">
        <v>0</v>
      </c>
      <c r="R266" s="197">
        <f t="shared" si="12"/>
        <v>0</v>
      </c>
      <c r="S266" s="197">
        <v>0</v>
      </c>
      <c r="T266" s="198">
        <f t="shared" si="13"/>
        <v>0</v>
      </c>
      <c r="AR266" s="23" t="s">
        <v>252</v>
      </c>
      <c r="AT266" s="23" t="s">
        <v>169</v>
      </c>
      <c r="AU266" s="23" t="s">
        <v>177</v>
      </c>
      <c r="AY266" s="23" t="s">
        <v>167</v>
      </c>
      <c r="BE266" s="199">
        <f t="shared" si="14"/>
        <v>0</v>
      </c>
      <c r="BF266" s="199">
        <f t="shared" si="15"/>
        <v>0</v>
      </c>
      <c r="BG266" s="199">
        <f t="shared" si="16"/>
        <v>0</v>
      </c>
      <c r="BH266" s="199">
        <f t="shared" si="17"/>
        <v>0</v>
      </c>
      <c r="BI266" s="199">
        <f t="shared" si="18"/>
        <v>0</v>
      </c>
      <c r="BJ266" s="23" t="s">
        <v>24</v>
      </c>
      <c r="BK266" s="199">
        <f t="shared" si="19"/>
        <v>0</v>
      </c>
      <c r="BL266" s="23" t="s">
        <v>252</v>
      </c>
      <c r="BM266" s="23" t="s">
        <v>509</v>
      </c>
    </row>
    <row r="267" spans="2:65" s="1" customFormat="1" ht="20.399999999999999" customHeight="1">
      <c r="B267" s="40"/>
      <c r="C267" s="188" t="s">
        <v>510</v>
      </c>
      <c r="D267" s="188" t="s">
        <v>169</v>
      </c>
      <c r="E267" s="189" t="s">
        <v>511</v>
      </c>
      <c r="F267" s="190" t="s">
        <v>512</v>
      </c>
      <c r="G267" s="191" t="s">
        <v>260</v>
      </c>
      <c r="H267" s="192">
        <v>25</v>
      </c>
      <c r="I267" s="193"/>
      <c r="J267" s="194">
        <f t="shared" si="10"/>
        <v>0</v>
      </c>
      <c r="K267" s="190" t="s">
        <v>22</v>
      </c>
      <c r="L267" s="60"/>
      <c r="M267" s="195" t="s">
        <v>22</v>
      </c>
      <c r="N267" s="196" t="s">
        <v>45</v>
      </c>
      <c r="O267" s="41"/>
      <c r="P267" s="197">
        <f t="shared" si="11"/>
        <v>0</v>
      </c>
      <c r="Q267" s="197">
        <v>0</v>
      </c>
      <c r="R267" s="197">
        <f t="shared" si="12"/>
        <v>0</v>
      </c>
      <c r="S267" s="197">
        <v>0</v>
      </c>
      <c r="T267" s="198">
        <f t="shared" si="13"/>
        <v>0</v>
      </c>
      <c r="AR267" s="23" t="s">
        <v>252</v>
      </c>
      <c r="AT267" s="23" t="s">
        <v>169</v>
      </c>
      <c r="AU267" s="23" t="s">
        <v>177</v>
      </c>
      <c r="AY267" s="23" t="s">
        <v>167</v>
      </c>
      <c r="BE267" s="199">
        <f t="shared" si="14"/>
        <v>0</v>
      </c>
      <c r="BF267" s="199">
        <f t="shared" si="15"/>
        <v>0</v>
      </c>
      <c r="BG267" s="199">
        <f t="shared" si="16"/>
        <v>0</v>
      </c>
      <c r="BH267" s="199">
        <f t="shared" si="17"/>
        <v>0</v>
      </c>
      <c r="BI267" s="199">
        <f t="shared" si="18"/>
        <v>0</v>
      </c>
      <c r="BJ267" s="23" t="s">
        <v>24</v>
      </c>
      <c r="BK267" s="199">
        <f t="shared" si="19"/>
        <v>0</v>
      </c>
      <c r="BL267" s="23" t="s">
        <v>252</v>
      </c>
      <c r="BM267" s="23" t="s">
        <v>513</v>
      </c>
    </row>
    <row r="268" spans="2:65" s="1" customFormat="1" ht="20.399999999999999" customHeight="1">
      <c r="B268" s="40"/>
      <c r="C268" s="188" t="s">
        <v>514</v>
      </c>
      <c r="D268" s="188" t="s">
        <v>169</v>
      </c>
      <c r="E268" s="189" t="s">
        <v>515</v>
      </c>
      <c r="F268" s="190" t="s">
        <v>516</v>
      </c>
      <c r="G268" s="191" t="s">
        <v>260</v>
      </c>
      <c r="H268" s="192">
        <v>10</v>
      </c>
      <c r="I268" s="193"/>
      <c r="J268" s="194">
        <f t="shared" si="10"/>
        <v>0</v>
      </c>
      <c r="K268" s="190" t="s">
        <v>22</v>
      </c>
      <c r="L268" s="60"/>
      <c r="M268" s="195" t="s">
        <v>22</v>
      </c>
      <c r="N268" s="196" t="s">
        <v>45</v>
      </c>
      <c r="O268" s="41"/>
      <c r="P268" s="197">
        <f t="shared" si="11"/>
        <v>0</v>
      </c>
      <c r="Q268" s="197">
        <v>0</v>
      </c>
      <c r="R268" s="197">
        <f t="shared" si="12"/>
        <v>0</v>
      </c>
      <c r="S268" s="197">
        <v>0</v>
      </c>
      <c r="T268" s="198">
        <f t="shared" si="13"/>
        <v>0</v>
      </c>
      <c r="AR268" s="23" t="s">
        <v>252</v>
      </c>
      <c r="AT268" s="23" t="s">
        <v>169</v>
      </c>
      <c r="AU268" s="23" t="s">
        <v>177</v>
      </c>
      <c r="AY268" s="23" t="s">
        <v>167</v>
      </c>
      <c r="BE268" s="199">
        <f t="shared" si="14"/>
        <v>0</v>
      </c>
      <c r="BF268" s="199">
        <f t="shared" si="15"/>
        <v>0</v>
      </c>
      <c r="BG268" s="199">
        <f t="shared" si="16"/>
        <v>0</v>
      </c>
      <c r="BH268" s="199">
        <f t="shared" si="17"/>
        <v>0</v>
      </c>
      <c r="BI268" s="199">
        <f t="shared" si="18"/>
        <v>0</v>
      </c>
      <c r="BJ268" s="23" t="s">
        <v>24</v>
      </c>
      <c r="BK268" s="199">
        <f t="shared" si="19"/>
        <v>0</v>
      </c>
      <c r="BL268" s="23" t="s">
        <v>252</v>
      </c>
      <c r="BM268" s="23" t="s">
        <v>517</v>
      </c>
    </row>
    <row r="269" spans="2:65" s="1" customFormat="1" ht="20.399999999999999" customHeight="1">
      <c r="B269" s="40"/>
      <c r="C269" s="188" t="s">
        <v>518</v>
      </c>
      <c r="D269" s="188" t="s">
        <v>169</v>
      </c>
      <c r="E269" s="189" t="s">
        <v>519</v>
      </c>
      <c r="F269" s="190" t="s">
        <v>520</v>
      </c>
      <c r="G269" s="191" t="s">
        <v>260</v>
      </c>
      <c r="H269" s="192">
        <v>8</v>
      </c>
      <c r="I269" s="193"/>
      <c r="J269" s="194">
        <f t="shared" si="10"/>
        <v>0</v>
      </c>
      <c r="K269" s="190" t="s">
        <v>22</v>
      </c>
      <c r="L269" s="60"/>
      <c r="M269" s="195" t="s">
        <v>22</v>
      </c>
      <c r="N269" s="196" t="s">
        <v>45</v>
      </c>
      <c r="O269" s="41"/>
      <c r="P269" s="197">
        <f t="shared" si="11"/>
        <v>0</v>
      </c>
      <c r="Q269" s="197">
        <v>0</v>
      </c>
      <c r="R269" s="197">
        <f t="shared" si="12"/>
        <v>0</v>
      </c>
      <c r="S269" s="197">
        <v>0</v>
      </c>
      <c r="T269" s="198">
        <f t="shared" si="13"/>
        <v>0</v>
      </c>
      <c r="AR269" s="23" t="s">
        <v>252</v>
      </c>
      <c r="AT269" s="23" t="s">
        <v>169</v>
      </c>
      <c r="AU269" s="23" t="s">
        <v>177</v>
      </c>
      <c r="AY269" s="23" t="s">
        <v>167</v>
      </c>
      <c r="BE269" s="199">
        <f t="shared" si="14"/>
        <v>0</v>
      </c>
      <c r="BF269" s="199">
        <f t="shared" si="15"/>
        <v>0</v>
      </c>
      <c r="BG269" s="199">
        <f t="shared" si="16"/>
        <v>0</v>
      </c>
      <c r="BH269" s="199">
        <f t="shared" si="17"/>
        <v>0</v>
      </c>
      <c r="BI269" s="199">
        <f t="shared" si="18"/>
        <v>0</v>
      </c>
      <c r="BJ269" s="23" t="s">
        <v>24</v>
      </c>
      <c r="BK269" s="199">
        <f t="shared" si="19"/>
        <v>0</v>
      </c>
      <c r="BL269" s="23" t="s">
        <v>252</v>
      </c>
      <c r="BM269" s="23" t="s">
        <v>521</v>
      </c>
    </row>
    <row r="270" spans="2:65" s="1" customFormat="1" ht="20.399999999999999" customHeight="1">
      <c r="B270" s="40"/>
      <c r="C270" s="188" t="s">
        <v>522</v>
      </c>
      <c r="D270" s="188" t="s">
        <v>169</v>
      </c>
      <c r="E270" s="189" t="s">
        <v>523</v>
      </c>
      <c r="F270" s="190" t="s">
        <v>524</v>
      </c>
      <c r="G270" s="191" t="s">
        <v>222</v>
      </c>
      <c r="H270" s="192">
        <v>1</v>
      </c>
      <c r="I270" s="193"/>
      <c r="J270" s="194">
        <f t="shared" si="10"/>
        <v>0</v>
      </c>
      <c r="K270" s="190" t="s">
        <v>22</v>
      </c>
      <c r="L270" s="60"/>
      <c r="M270" s="195" t="s">
        <v>22</v>
      </c>
      <c r="N270" s="196" t="s">
        <v>45</v>
      </c>
      <c r="O270" s="41"/>
      <c r="P270" s="197">
        <f t="shared" si="11"/>
        <v>0</v>
      </c>
      <c r="Q270" s="197">
        <v>0</v>
      </c>
      <c r="R270" s="197">
        <f t="shared" si="12"/>
        <v>0</v>
      </c>
      <c r="S270" s="197">
        <v>0</v>
      </c>
      <c r="T270" s="198">
        <f t="shared" si="13"/>
        <v>0</v>
      </c>
      <c r="AR270" s="23" t="s">
        <v>252</v>
      </c>
      <c r="AT270" s="23" t="s">
        <v>169</v>
      </c>
      <c r="AU270" s="23" t="s">
        <v>177</v>
      </c>
      <c r="AY270" s="23" t="s">
        <v>167</v>
      </c>
      <c r="BE270" s="199">
        <f t="shared" si="14"/>
        <v>0</v>
      </c>
      <c r="BF270" s="199">
        <f t="shared" si="15"/>
        <v>0</v>
      </c>
      <c r="BG270" s="199">
        <f t="shared" si="16"/>
        <v>0</v>
      </c>
      <c r="BH270" s="199">
        <f t="shared" si="17"/>
        <v>0</v>
      </c>
      <c r="BI270" s="199">
        <f t="shared" si="18"/>
        <v>0</v>
      </c>
      <c r="BJ270" s="23" t="s">
        <v>24</v>
      </c>
      <c r="BK270" s="199">
        <f t="shared" si="19"/>
        <v>0</v>
      </c>
      <c r="BL270" s="23" t="s">
        <v>252</v>
      </c>
      <c r="BM270" s="23" t="s">
        <v>525</v>
      </c>
    </row>
    <row r="271" spans="2:65" s="1" customFormat="1" ht="20.399999999999999" customHeight="1">
      <c r="B271" s="40"/>
      <c r="C271" s="188" t="s">
        <v>526</v>
      </c>
      <c r="D271" s="188" t="s">
        <v>169</v>
      </c>
      <c r="E271" s="189" t="s">
        <v>527</v>
      </c>
      <c r="F271" s="190" t="s">
        <v>528</v>
      </c>
      <c r="G271" s="191" t="s">
        <v>222</v>
      </c>
      <c r="H271" s="192">
        <v>1</v>
      </c>
      <c r="I271" s="193"/>
      <c r="J271" s="194">
        <f t="shared" si="10"/>
        <v>0</v>
      </c>
      <c r="K271" s="190" t="s">
        <v>22</v>
      </c>
      <c r="L271" s="60"/>
      <c r="M271" s="195" t="s">
        <v>22</v>
      </c>
      <c r="N271" s="196" t="s">
        <v>45</v>
      </c>
      <c r="O271" s="41"/>
      <c r="P271" s="197">
        <f t="shared" si="11"/>
        <v>0</v>
      </c>
      <c r="Q271" s="197">
        <v>0</v>
      </c>
      <c r="R271" s="197">
        <f t="shared" si="12"/>
        <v>0</v>
      </c>
      <c r="S271" s="197">
        <v>0</v>
      </c>
      <c r="T271" s="198">
        <f t="shared" si="13"/>
        <v>0</v>
      </c>
      <c r="AR271" s="23" t="s">
        <v>252</v>
      </c>
      <c r="AT271" s="23" t="s">
        <v>169</v>
      </c>
      <c r="AU271" s="23" t="s">
        <v>177</v>
      </c>
      <c r="AY271" s="23" t="s">
        <v>167</v>
      </c>
      <c r="BE271" s="199">
        <f t="shared" si="14"/>
        <v>0</v>
      </c>
      <c r="BF271" s="199">
        <f t="shared" si="15"/>
        <v>0</v>
      </c>
      <c r="BG271" s="199">
        <f t="shared" si="16"/>
        <v>0</v>
      </c>
      <c r="BH271" s="199">
        <f t="shared" si="17"/>
        <v>0</v>
      </c>
      <c r="BI271" s="199">
        <f t="shared" si="18"/>
        <v>0</v>
      </c>
      <c r="BJ271" s="23" t="s">
        <v>24</v>
      </c>
      <c r="BK271" s="199">
        <f t="shared" si="19"/>
        <v>0</v>
      </c>
      <c r="BL271" s="23" t="s">
        <v>252</v>
      </c>
      <c r="BM271" s="23" t="s">
        <v>529</v>
      </c>
    </row>
    <row r="272" spans="2:65" s="1" customFormat="1" ht="20.399999999999999" customHeight="1">
      <c r="B272" s="40"/>
      <c r="C272" s="188" t="s">
        <v>530</v>
      </c>
      <c r="D272" s="188" t="s">
        <v>169</v>
      </c>
      <c r="E272" s="189" t="s">
        <v>531</v>
      </c>
      <c r="F272" s="190" t="s">
        <v>532</v>
      </c>
      <c r="G272" s="191" t="s">
        <v>222</v>
      </c>
      <c r="H272" s="192">
        <v>1</v>
      </c>
      <c r="I272" s="193"/>
      <c r="J272" s="194">
        <f t="shared" si="10"/>
        <v>0</v>
      </c>
      <c r="K272" s="190" t="s">
        <v>22</v>
      </c>
      <c r="L272" s="60"/>
      <c r="M272" s="195" t="s">
        <v>22</v>
      </c>
      <c r="N272" s="196" t="s">
        <v>45</v>
      </c>
      <c r="O272" s="41"/>
      <c r="P272" s="197">
        <f t="shared" si="11"/>
        <v>0</v>
      </c>
      <c r="Q272" s="197">
        <v>0</v>
      </c>
      <c r="R272" s="197">
        <f t="shared" si="12"/>
        <v>0</v>
      </c>
      <c r="S272" s="197">
        <v>0</v>
      </c>
      <c r="T272" s="198">
        <f t="shared" si="13"/>
        <v>0</v>
      </c>
      <c r="AR272" s="23" t="s">
        <v>252</v>
      </c>
      <c r="AT272" s="23" t="s">
        <v>169</v>
      </c>
      <c r="AU272" s="23" t="s">
        <v>177</v>
      </c>
      <c r="AY272" s="23" t="s">
        <v>167</v>
      </c>
      <c r="BE272" s="199">
        <f t="shared" si="14"/>
        <v>0</v>
      </c>
      <c r="BF272" s="199">
        <f t="shared" si="15"/>
        <v>0</v>
      </c>
      <c r="BG272" s="199">
        <f t="shared" si="16"/>
        <v>0</v>
      </c>
      <c r="BH272" s="199">
        <f t="shared" si="17"/>
        <v>0</v>
      </c>
      <c r="BI272" s="199">
        <f t="shared" si="18"/>
        <v>0</v>
      </c>
      <c r="BJ272" s="23" t="s">
        <v>24</v>
      </c>
      <c r="BK272" s="199">
        <f t="shared" si="19"/>
        <v>0</v>
      </c>
      <c r="BL272" s="23" t="s">
        <v>252</v>
      </c>
      <c r="BM272" s="23" t="s">
        <v>533</v>
      </c>
    </row>
    <row r="273" spans="2:65" s="1" customFormat="1" ht="20.399999999999999" customHeight="1">
      <c r="B273" s="40"/>
      <c r="C273" s="188" t="s">
        <v>534</v>
      </c>
      <c r="D273" s="188" t="s">
        <v>169</v>
      </c>
      <c r="E273" s="189" t="s">
        <v>535</v>
      </c>
      <c r="F273" s="190" t="s">
        <v>536</v>
      </c>
      <c r="G273" s="191" t="s">
        <v>197</v>
      </c>
      <c r="H273" s="192">
        <v>50</v>
      </c>
      <c r="I273" s="193"/>
      <c r="J273" s="194">
        <f t="shared" si="10"/>
        <v>0</v>
      </c>
      <c r="K273" s="190" t="s">
        <v>22</v>
      </c>
      <c r="L273" s="60"/>
      <c r="M273" s="195" t="s">
        <v>22</v>
      </c>
      <c r="N273" s="196" t="s">
        <v>45</v>
      </c>
      <c r="O273" s="41"/>
      <c r="P273" s="197">
        <f t="shared" si="11"/>
        <v>0</v>
      </c>
      <c r="Q273" s="197">
        <v>0</v>
      </c>
      <c r="R273" s="197">
        <f t="shared" si="12"/>
        <v>0</v>
      </c>
      <c r="S273" s="197">
        <v>0</v>
      </c>
      <c r="T273" s="198">
        <f t="shared" si="13"/>
        <v>0</v>
      </c>
      <c r="AR273" s="23" t="s">
        <v>252</v>
      </c>
      <c r="AT273" s="23" t="s">
        <v>169</v>
      </c>
      <c r="AU273" s="23" t="s">
        <v>177</v>
      </c>
      <c r="AY273" s="23" t="s">
        <v>167</v>
      </c>
      <c r="BE273" s="199">
        <f t="shared" si="14"/>
        <v>0</v>
      </c>
      <c r="BF273" s="199">
        <f t="shared" si="15"/>
        <v>0</v>
      </c>
      <c r="BG273" s="199">
        <f t="shared" si="16"/>
        <v>0</v>
      </c>
      <c r="BH273" s="199">
        <f t="shared" si="17"/>
        <v>0</v>
      </c>
      <c r="BI273" s="199">
        <f t="shared" si="18"/>
        <v>0</v>
      </c>
      <c r="BJ273" s="23" t="s">
        <v>24</v>
      </c>
      <c r="BK273" s="199">
        <f t="shared" si="19"/>
        <v>0</v>
      </c>
      <c r="BL273" s="23" t="s">
        <v>252</v>
      </c>
      <c r="BM273" s="23" t="s">
        <v>537</v>
      </c>
    </row>
    <row r="274" spans="2:65" s="1" customFormat="1" ht="20.399999999999999" customHeight="1">
      <c r="B274" s="40"/>
      <c r="C274" s="188" t="s">
        <v>538</v>
      </c>
      <c r="D274" s="188" t="s">
        <v>169</v>
      </c>
      <c r="E274" s="189" t="s">
        <v>539</v>
      </c>
      <c r="F274" s="190" t="s">
        <v>540</v>
      </c>
      <c r="G274" s="191" t="s">
        <v>193</v>
      </c>
      <c r="H274" s="192">
        <v>0.1</v>
      </c>
      <c r="I274" s="193"/>
      <c r="J274" s="194">
        <f t="shared" si="10"/>
        <v>0</v>
      </c>
      <c r="K274" s="190" t="s">
        <v>22</v>
      </c>
      <c r="L274" s="60"/>
      <c r="M274" s="195" t="s">
        <v>22</v>
      </c>
      <c r="N274" s="196" t="s">
        <v>45</v>
      </c>
      <c r="O274" s="41"/>
      <c r="P274" s="197">
        <f t="shared" si="11"/>
        <v>0</v>
      </c>
      <c r="Q274" s="197">
        <v>0</v>
      </c>
      <c r="R274" s="197">
        <f t="shared" si="12"/>
        <v>0</v>
      </c>
      <c r="S274" s="197">
        <v>0</v>
      </c>
      <c r="T274" s="198">
        <f t="shared" si="13"/>
        <v>0</v>
      </c>
      <c r="AR274" s="23" t="s">
        <v>252</v>
      </c>
      <c r="AT274" s="23" t="s">
        <v>169</v>
      </c>
      <c r="AU274" s="23" t="s">
        <v>177</v>
      </c>
      <c r="AY274" s="23" t="s">
        <v>167</v>
      </c>
      <c r="BE274" s="199">
        <f t="shared" si="14"/>
        <v>0</v>
      </c>
      <c r="BF274" s="199">
        <f t="shared" si="15"/>
        <v>0</v>
      </c>
      <c r="BG274" s="199">
        <f t="shared" si="16"/>
        <v>0</v>
      </c>
      <c r="BH274" s="199">
        <f t="shared" si="17"/>
        <v>0</v>
      </c>
      <c r="BI274" s="199">
        <f t="shared" si="18"/>
        <v>0</v>
      </c>
      <c r="BJ274" s="23" t="s">
        <v>24</v>
      </c>
      <c r="BK274" s="199">
        <f t="shared" si="19"/>
        <v>0</v>
      </c>
      <c r="BL274" s="23" t="s">
        <v>252</v>
      </c>
      <c r="BM274" s="23" t="s">
        <v>541</v>
      </c>
    </row>
    <row r="275" spans="2:65" s="1" customFormat="1" ht="20.399999999999999" customHeight="1">
      <c r="B275" s="40"/>
      <c r="C275" s="188" t="s">
        <v>542</v>
      </c>
      <c r="D275" s="188" t="s">
        <v>169</v>
      </c>
      <c r="E275" s="189" t="s">
        <v>543</v>
      </c>
      <c r="F275" s="190" t="s">
        <v>544</v>
      </c>
      <c r="G275" s="191" t="s">
        <v>545</v>
      </c>
      <c r="H275" s="192">
        <v>4</v>
      </c>
      <c r="I275" s="193"/>
      <c r="J275" s="194">
        <f t="shared" si="10"/>
        <v>0</v>
      </c>
      <c r="K275" s="190" t="s">
        <v>22</v>
      </c>
      <c r="L275" s="60"/>
      <c r="M275" s="195" t="s">
        <v>22</v>
      </c>
      <c r="N275" s="196" t="s">
        <v>45</v>
      </c>
      <c r="O275" s="41"/>
      <c r="P275" s="197">
        <f t="shared" si="11"/>
        <v>0</v>
      </c>
      <c r="Q275" s="197">
        <v>0</v>
      </c>
      <c r="R275" s="197">
        <f t="shared" si="12"/>
        <v>0</v>
      </c>
      <c r="S275" s="197">
        <v>0</v>
      </c>
      <c r="T275" s="198">
        <f t="shared" si="13"/>
        <v>0</v>
      </c>
      <c r="AR275" s="23" t="s">
        <v>252</v>
      </c>
      <c r="AT275" s="23" t="s">
        <v>169</v>
      </c>
      <c r="AU275" s="23" t="s">
        <v>177</v>
      </c>
      <c r="AY275" s="23" t="s">
        <v>167</v>
      </c>
      <c r="BE275" s="199">
        <f t="shared" si="14"/>
        <v>0</v>
      </c>
      <c r="BF275" s="199">
        <f t="shared" si="15"/>
        <v>0</v>
      </c>
      <c r="BG275" s="199">
        <f t="shared" si="16"/>
        <v>0</v>
      </c>
      <c r="BH275" s="199">
        <f t="shared" si="17"/>
        <v>0</v>
      </c>
      <c r="BI275" s="199">
        <f t="shared" si="18"/>
        <v>0</v>
      </c>
      <c r="BJ275" s="23" t="s">
        <v>24</v>
      </c>
      <c r="BK275" s="199">
        <f t="shared" si="19"/>
        <v>0</v>
      </c>
      <c r="BL275" s="23" t="s">
        <v>252</v>
      </c>
      <c r="BM275" s="23" t="s">
        <v>546</v>
      </c>
    </row>
    <row r="276" spans="2:65" s="10" customFormat="1" ht="22.35" customHeight="1">
      <c r="B276" s="171"/>
      <c r="C276" s="172"/>
      <c r="D276" s="185" t="s">
        <v>73</v>
      </c>
      <c r="E276" s="186" t="s">
        <v>547</v>
      </c>
      <c r="F276" s="186" t="s">
        <v>548</v>
      </c>
      <c r="G276" s="172"/>
      <c r="H276" s="172"/>
      <c r="I276" s="175"/>
      <c r="J276" s="187">
        <f>BK276</f>
        <v>0</v>
      </c>
      <c r="K276" s="172"/>
      <c r="L276" s="177"/>
      <c r="M276" s="178"/>
      <c r="N276" s="179"/>
      <c r="O276" s="179"/>
      <c r="P276" s="180">
        <f>SUM(P277:P298)</f>
        <v>0</v>
      </c>
      <c r="Q276" s="179"/>
      <c r="R276" s="180">
        <f>SUM(R277:R298)</f>
        <v>0</v>
      </c>
      <c r="S276" s="179"/>
      <c r="T276" s="181">
        <f>SUM(T277:T298)</f>
        <v>0</v>
      </c>
      <c r="AR276" s="182" t="s">
        <v>89</v>
      </c>
      <c r="AT276" s="183" t="s">
        <v>73</v>
      </c>
      <c r="AU276" s="183" t="s">
        <v>89</v>
      </c>
      <c r="AY276" s="182" t="s">
        <v>167</v>
      </c>
      <c r="BK276" s="184">
        <f>SUM(BK277:BK298)</f>
        <v>0</v>
      </c>
    </row>
    <row r="277" spans="2:65" s="1" customFormat="1" ht="20.399999999999999" customHeight="1">
      <c r="B277" s="40"/>
      <c r="C277" s="188" t="s">
        <v>549</v>
      </c>
      <c r="D277" s="188" t="s">
        <v>169</v>
      </c>
      <c r="E277" s="189" t="s">
        <v>550</v>
      </c>
      <c r="F277" s="190" t="s">
        <v>551</v>
      </c>
      <c r="G277" s="191" t="s">
        <v>222</v>
      </c>
      <c r="H277" s="192">
        <v>1</v>
      </c>
      <c r="I277" s="193"/>
      <c r="J277" s="194">
        <f t="shared" ref="J277:J298" si="20">ROUND(I277*H277,2)</f>
        <v>0</v>
      </c>
      <c r="K277" s="190" t="s">
        <v>22</v>
      </c>
      <c r="L277" s="60"/>
      <c r="M277" s="195" t="s">
        <v>22</v>
      </c>
      <c r="N277" s="196" t="s">
        <v>45</v>
      </c>
      <c r="O277" s="41"/>
      <c r="P277" s="197">
        <f t="shared" ref="P277:P298" si="21">O277*H277</f>
        <v>0</v>
      </c>
      <c r="Q277" s="197">
        <v>0</v>
      </c>
      <c r="R277" s="197">
        <f t="shared" ref="R277:R298" si="22">Q277*H277</f>
        <v>0</v>
      </c>
      <c r="S277" s="197">
        <v>0</v>
      </c>
      <c r="T277" s="198">
        <f t="shared" ref="T277:T298" si="23">S277*H277</f>
        <v>0</v>
      </c>
      <c r="AR277" s="23" t="s">
        <v>252</v>
      </c>
      <c r="AT277" s="23" t="s">
        <v>169</v>
      </c>
      <c r="AU277" s="23" t="s">
        <v>177</v>
      </c>
      <c r="AY277" s="23" t="s">
        <v>167</v>
      </c>
      <c r="BE277" s="199">
        <f t="shared" ref="BE277:BE298" si="24">IF(N277="základní",J277,0)</f>
        <v>0</v>
      </c>
      <c r="BF277" s="199">
        <f t="shared" ref="BF277:BF298" si="25">IF(N277="snížená",J277,0)</f>
        <v>0</v>
      </c>
      <c r="BG277" s="199">
        <f t="shared" ref="BG277:BG298" si="26">IF(N277="zákl. přenesená",J277,0)</f>
        <v>0</v>
      </c>
      <c r="BH277" s="199">
        <f t="shared" ref="BH277:BH298" si="27">IF(N277="sníž. přenesená",J277,0)</f>
        <v>0</v>
      </c>
      <c r="BI277" s="199">
        <f t="shared" ref="BI277:BI298" si="28">IF(N277="nulová",J277,0)</f>
        <v>0</v>
      </c>
      <c r="BJ277" s="23" t="s">
        <v>24</v>
      </c>
      <c r="BK277" s="199">
        <f t="shared" ref="BK277:BK298" si="29">ROUND(I277*H277,2)</f>
        <v>0</v>
      </c>
      <c r="BL277" s="23" t="s">
        <v>252</v>
      </c>
      <c r="BM277" s="23" t="s">
        <v>552</v>
      </c>
    </row>
    <row r="278" spans="2:65" s="1" customFormat="1" ht="20.399999999999999" customHeight="1">
      <c r="B278" s="40"/>
      <c r="C278" s="188" t="s">
        <v>553</v>
      </c>
      <c r="D278" s="188" t="s">
        <v>169</v>
      </c>
      <c r="E278" s="189" t="s">
        <v>554</v>
      </c>
      <c r="F278" s="190" t="s">
        <v>555</v>
      </c>
      <c r="G278" s="191" t="s">
        <v>222</v>
      </c>
      <c r="H278" s="192">
        <v>1</v>
      </c>
      <c r="I278" s="193"/>
      <c r="J278" s="194">
        <f t="shared" si="20"/>
        <v>0</v>
      </c>
      <c r="K278" s="190" t="s">
        <v>22</v>
      </c>
      <c r="L278" s="60"/>
      <c r="M278" s="195" t="s">
        <v>22</v>
      </c>
      <c r="N278" s="196" t="s">
        <v>45</v>
      </c>
      <c r="O278" s="41"/>
      <c r="P278" s="197">
        <f t="shared" si="21"/>
        <v>0</v>
      </c>
      <c r="Q278" s="197">
        <v>0</v>
      </c>
      <c r="R278" s="197">
        <f t="shared" si="22"/>
        <v>0</v>
      </c>
      <c r="S278" s="197">
        <v>0</v>
      </c>
      <c r="T278" s="198">
        <f t="shared" si="23"/>
        <v>0</v>
      </c>
      <c r="AR278" s="23" t="s">
        <v>252</v>
      </c>
      <c r="AT278" s="23" t="s">
        <v>169</v>
      </c>
      <c r="AU278" s="23" t="s">
        <v>177</v>
      </c>
      <c r="AY278" s="23" t="s">
        <v>167</v>
      </c>
      <c r="BE278" s="199">
        <f t="shared" si="24"/>
        <v>0</v>
      </c>
      <c r="BF278" s="199">
        <f t="shared" si="25"/>
        <v>0</v>
      </c>
      <c r="BG278" s="199">
        <f t="shared" si="26"/>
        <v>0</v>
      </c>
      <c r="BH278" s="199">
        <f t="shared" si="27"/>
        <v>0</v>
      </c>
      <c r="BI278" s="199">
        <f t="shared" si="28"/>
        <v>0</v>
      </c>
      <c r="BJ278" s="23" t="s">
        <v>24</v>
      </c>
      <c r="BK278" s="199">
        <f t="shared" si="29"/>
        <v>0</v>
      </c>
      <c r="BL278" s="23" t="s">
        <v>252</v>
      </c>
      <c r="BM278" s="23" t="s">
        <v>556</v>
      </c>
    </row>
    <row r="279" spans="2:65" s="1" customFormat="1" ht="20.399999999999999" customHeight="1">
      <c r="B279" s="40"/>
      <c r="C279" s="188" t="s">
        <v>557</v>
      </c>
      <c r="D279" s="188" t="s">
        <v>169</v>
      </c>
      <c r="E279" s="189" t="s">
        <v>558</v>
      </c>
      <c r="F279" s="190" t="s">
        <v>559</v>
      </c>
      <c r="G279" s="191" t="s">
        <v>222</v>
      </c>
      <c r="H279" s="192">
        <v>1</v>
      </c>
      <c r="I279" s="193"/>
      <c r="J279" s="194">
        <f t="shared" si="20"/>
        <v>0</v>
      </c>
      <c r="K279" s="190" t="s">
        <v>22</v>
      </c>
      <c r="L279" s="60"/>
      <c r="M279" s="195" t="s">
        <v>22</v>
      </c>
      <c r="N279" s="196" t="s">
        <v>45</v>
      </c>
      <c r="O279" s="41"/>
      <c r="P279" s="197">
        <f t="shared" si="21"/>
        <v>0</v>
      </c>
      <c r="Q279" s="197">
        <v>0</v>
      </c>
      <c r="R279" s="197">
        <f t="shared" si="22"/>
        <v>0</v>
      </c>
      <c r="S279" s="197">
        <v>0</v>
      </c>
      <c r="T279" s="198">
        <f t="shared" si="23"/>
        <v>0</v>
      </c>
      <c r="AR279" s="23" t="s">
        <v>252</v>
      </c>
      <c r="AT279" s="23" t="s">
        <v>169</v>
      </c>
      <c r="AU279" s="23" t="s">
        <v>177</v>
      </c>
      <c r="AY279" s="23" t="s">
        <v>167</v>
      </c>
      <c r="BE279" s="199">
        <f t="shared" si="24"/>
        <v>0</v>
      </c>
      <c r="BF279" s="199">
        <f t="shared" si="25"/>
        <v>0</v>
      </c>
      <c r="BG279" s="199">
        <f t="shared" si="26"/>
        <v>0</v>
      </c>
      <c r="BH279" s="199">
        <f t="shared" si="27"/>
        <v>0</v>
      </c>
      <c r="BI279" s="199">
        <f t="shared" si="28"/>
        <v>0</v>
      </c>
      <c r="BJ279" s="23" t="s">
        <v>24</v>
      </c>
      <c r="BK279" s="199">
        <f t="shared" si="29"/>
        <v>0</v>
      </c>
      <c r="BL279" s="23" t="s">
        <v>252</v>
      </c>
      <c r="BM279" s="23" t="s">
        <v>560</v>
      </c>
    </row>
    <row r="280" spans="2:65" s="1" customFormat="1" ht="20.399999999999999" customHeight="1">
      <c r="B280" s="40"/>
      <c r="C280" s="188" t="s">
        <v>561</v>
      </c>
      <c r="D280" s="188" t="s">
        <v>169</v>
      </c>
      <c r="E280" s="189" t="s">
        <v>562</v>
      </c>
      <c r="F280" s="190" t="s">
        <v>563</v>
      </c>
      <c r="G280" s="191" t="s">
        <v>222</v>
      </c>
      <c r="H280" s="192">
        <v>1</v>
      </c>
      <c r="I280" s="193"/>
      <c r="J280" s="194">
        <f t="shared" si="20"/>
        <v>0</v>
      </c>
      <c r="K280" s="190" t="s">
        <v>22</v>
      </c>
      <c r="L280" s="60"/>
      <c r="M280" s="195" t="s">
        <v>22</v>
      </c>
      <c r="N280" s="196" t="s">
        <v>45</v>
      </c>
      <c r="O280" s="41"/>
      <c r="P280" s="197">
        <f t="shared" si="21"/>
        <v>0</v>
      </c>
      <c r="Q280" s="197">
        <v>0</v>
      </c>
      <c r="R280" s="197">
        <f t="shared" si="22"/>
        <v>0</v>
      </c>
      <c r="S280" s="197">
        <v>0</v>
      </c>
      <c r="T280" s="198">
        <f t="shared" si="23"/>
        <v>0</v>
      </c>
      <c r="AR280" s="23" t="s">
        <v>252</v>
      </c>
      <c r="AT280" s="23" t="s">
        <v>169</v>
      </c>
      <c r="AU280" s="23" t="s">
        <v>177</v>
      </c>
      <c r="AY280" s="23" t="s">
        <v>167</v>
      </c>
      <c r="BE280" s="199">
        <f t="shared" si="24"/>
        <v>0</v>
      </c>
      <c r="BF280" s="199">
        <f t="shared" si="25"/>
        <v>0</v>
      </c>
      <c r="BG280" s="199">
        <f t="shared" si="26"/>
        <v>0</v>
      </c>
      <c r="BH280" s="199">
        <f t="shared" si="27"/>
        <v>0</v>
      </c>
      <c r="BI280" s="199">
        <f t="shared" si="28"/>
        <v>0</v>
      </c>
      <c r="BJ280" s="23" t="s">
        <v>24</v>
      </c>
      <c r="BK280" s="199">
        <f t="shared" si="29"/>
        <v>0</v>
      </c>
      <c r="BL280" s="23" t="s">
        <v>252</v>
      </c>
      <c r="BM280" s="23" t="s">
        <v>564</v>
      </c>
    </row>
    <row r="281" spans="2:65" s="1" customFormat="1" ht="20.399999999999999" customHeight="1">
      <c r="B281" s="40"/>
      <c r="C281" s="188" t="s">
        <v>565</v>
      </c>
      <c r="D281" s="188" t="s">
        <v>169</v>
      </c>
      <c r="E281" s="189" t="s">
        <v>566</v>
      </c>
      <c r="F281" s="190" t="s">
        <v>567</v>
      </c>
      <c r="G281" s="191" t="s">
        <v>222</v>
      </c>
      <c r="H281" s="192">
        <v>2</v>
      </c>
      <c r="I281" s="193"/>
      <c r="J281" s="194">
        <f t="shared" si="20"/>
        <v>0</v>
      </c>
      <c r="K281" s="190" t="s">
        <v>22</v>
      </c>
      <c r="L281" s="60"/>
      <c r="M281" s="195" t="s">
        <v>22</v>
      </c>
      <c r="N281" s="196" t="s">
        <v>45</v>
      </c>
      <c r="O281" s="41"/>
      <c r="P281" s="197">
        <f t="shared" si="21"/>
        <v>0</v>
      </c>
      <c r="Q281" s="197">
        <v>0</v>
      </c>
      <c r="R281" s="197">
        <f t="shared" si="22"/>
        <v>0</v>
      </c>
      <c r="S281" s="197">
        <v>0</v>
      </c>
      <c r="T281" s="198">
        <f t="shared" si="23"/>
        <v>0</v>
      </c>
      <c r="AR281" s="23" t="s">
        <v>252</v>
      </c>
      <c r="AT281" s="23" t="s">
        <v>169</v>
      </c>
      <c r="AU281" s="23" t="s">
        <v>177</v>
      </c>
      <c r="AY281" s="23" t="s">
        <v>167</v>
      </c>
      <c r="BE281" s="199">
        <f t="shared" si="24"/>
        <v>0</v>
      </c>
      <c r="BF281" s="199">
        <f t="shared" si="25"/>
        <v>0</v>
      </c>
      <c r="BG281" s="199">
        <f t="shared" si="26"/>
        <v>0</v>
      </c>
      <c r="BH281" s="199">
        <f t="shared" si="27"/>
        <v>0</v>
      </c>
      <c r="BI281" s="199">
        <f t="shared" si="28"/>
        <v>0</v>
      </c>
      <c r="BJ281" s="23" t="s">
        <v>24</v>
      </c>
      <c r="BK281" s="199">
        <f t="shared" si="29"/>
        <v>0</v>
      </c>
      <c r="BL281" s="23" t="s">
        <v>252</v>
      </c>
      <c r="BM281" s="23" t="s">
        <v>568</v>
      </c>
    </row>
    <row r="282" spans="2:65" s="1" customFormat="1" ht="20.399999999999999" customHeight="1">
      <c r="B282" s="40"/>
      <c r="C282" s="188" t="s">
        <v>569</v>
      </c>
      <c r="D282" s="188" t="s">
        <v>169</v>
      </c>
      <c r="E282" s="189" t="s">
        <v>570</v>
      </c>
      <c r="F282" s="190" t="s">
        <v>571</v>
      </c>
      <c r="G282" s="191" t="s">
        <v>222</v>
      </c>
      <c r="H282" s="192">
        <v>2</v>
      </c>
      <c r="I282" s="193"/>
      <c r="J282" s="194">
        <f t="shared" si="20"/>
        <v>0</v>
      </c>
      <c r="K282" s="190" t="s">
        <v>22</v>
      </c>
      <c r="L282" s="60"/>
      <c r="M282" s="195" t="s">
        <v>22</v>
      </c>
      <c r="N282" s="196" t="s">
        <v>45</v>
      </c>
      <c r="O282" s="41"/>
      <c r="P282" s="197">
        <f t="shared" si="21"/>
        <v>0</v>
      </c>
      <c r="Q282" s="197">
        <v>0</v>
      </c>
      <c r="R282" s="197">
        <f t="shared" si="22"/>
        <v>0</v>
      </c>
      <c r="S282" s="197">
        <v>0</v>
      </c>
      <c r="T282" s="198">
        <f t="shared" si="23"/>
        <v>0</v>
      </c>
      <c r="AR282" s="23" t="s">
        <v>252</v>
      </c>
      <c r="AT282" s="23" t="s">
        <v>169</v>
      </c>
      <c r="AU282" s="23" t="s">
        <v>177</v>
      </c>
      <c r="AY282" s="23" t="s">
        <v>167</v>
      </c>
      <c r="BE282" s="199">
        <f t="shared" si="24"/>
        <v>0</v>
      </c>
      <c r="BF282" s="199">
        <f t="shared" si="25"/>
        <v>0</v>
      </c>
      <c r="BG282" s="199">
        <f t="shared" si="26"/>
        <v>0</v>
      </c>
      <c r="BH282" s="199">
        <f t="shared" si="27"/>
        <v>0</v>
      </c>
      <c r="BI282" s="199">
        <f t="shared" si="28"/>
        <v>0</v>
      </c>
      <c r="BJ282" s="23" t="s">
        <v>24</v>
      </c>
      <c r="BK282" s="199">
        <f t="shared" si="29"/>
        <v>0</v>
      </c>
      <c r="BL282" s="23" t="s">
        <v>252</v>
      </c>
      <c r="BM282" s="23" t="s">
        <v>572</v>
      </c>
    </row>
    <row r="283" spans="2:65" s="1" customFormat="1" ht="20.399999999999999" customHeight="1">
      <c r="B283" s="40"/>
      <c r="C283" s="188" t="s">
        <v>573</v>
      </c>
      <c r="D283" s="188" t="s">
        <v>169</v>
      </c>
      <c r="E283" s="189" t="s">
        <v>574</v>
      </c>
      <c r="F283" s="190" t="s">
        <v>575</v>
      </c>
      <c r="G283" s="191" t="s">
        <v>222</v>
      </c>
      <c r="H283" s="192">
        <v>1</v>
      </c>
      <c r="I283" s="193"/>
      <c r="J283" s="194">
        <f t="shared" si="20"/>
        <v>0</v>
      </c>
      <c r="K283" s="190" t="s">
        <v>22</v>
      </c>
      <c r="L283" s="60"/>
      <c r="M283" s="195" t="s">
        <v>22</v>
      </c>
      <c r="N283" s="196" t="s">
        <v>45</v>
      </c>
      <c r="O283" s="41"/>
      <c r="P283" s="197">
        <f t="shared" si="21"/>
        <v>0</v>
      </c>
      <c r="Q283" s="197">
        <v>0</v>
      </c>
      <c r="R283" s="197">
        <f t="shared" si="22"/>
        <v>0</v>
      </c>
      <c r="S283" s="197">
        <v>0</v>
      </c>
      <c r="T283" s="198">
        <f t="shared" si="23"/>
        <v>0</v>
      </c>
      <c r="AR283" s="23" t="s">
        <v>252</v>
      </c>
      <c r="AT283" s="23" t="s">
        <v>169</v>
      </c>
      <c r="AU283" s="23" t="s">
        <v>177</v>
      </c>
      <c r="AY283" s="23" t="s">
        <v>167</v>
      </c>
      <c r="BE283" s="199">
        <f t="shared" si="24"/>
        <v>0</v>
      </c>
      <c r="BF283" s="199">
        <f t="shared" si="25"/>
        <v>0</v>
      </c>
      <c r="BG283" s="199">
        <f t="shared" si="26"/>
        <v>0</v>
      </c>
      <c r="BH283" s="199">
        <f t="shared" si="27"/>
        <v>0</v>
      </c>
      <c r="BI283" s="199">
        <f t="shared" si="28"/>
        <v>0</v>
      </c>
      <c r="BJ283" s="23" t="s">
        <v>24</v>
      </c>
      <c r="BK283" s="199">
        <f t="shared" si="29"/>
        <v>0</v>
      </c>
      <c r="BL283" s="23" t="s">
        <v>252</v>
      </c>
      <c r="BM283" s="23" t="s">
        <v>576</v>
      </c>
    </row>
    <row r="284" spans="2:65" s="1" customFormat="1" ht="20.399999999999999" customHeight="1">
      <c r="B284" s="40"/>
      <c r="C284" s="188" t="s">
        <v>577</v>
      </c>
      <c r="D284" s="188" t="s">
        <v>169</v>
      </c>
      <c r="E284" s="189" t="s">
        <v>578</v>
      </c>
      <c r="F284" s="190" t="s">
        <v>579</v>
      </c>
      <c r="G284" s="191" t="s">
        <v>222</v>
      </c>
      <c r="H284" s="192">
        <v>1</v>
      </c>
      <c r="I284" s="193"/>
      <c r="J284" s="194">
        <f t="shared" si="20"/>
        <v>0</v>
      </c>
      <c r="K284" s="190" t="s">
        <v>22</v>
      </c>
      <c r="L284" s="60"/>
      <c r="M284" s="195" t="s">
        <v>22</v>
      </c>
      <c r="N284" s="196" t="s">
        <v>45</v>
      </c>
      <c r="O284" s="41"/>
      <c r="P284" s="197">
        <f t="shared" si="21"/>
        <v>0</v>
      </c>
      <c r="Q284" s="197">
        <v>0</v>
      </c>
      <c r="R284" s="197">
        <f t="shared" si="22"/>
        <v>0</v>
      </c>
      <c r="S284" s="197">
        <v>0</v>
      </c>
      <c r="T284" s="198">
        <f t="shared" si="23"/>
        <v>0</v>
      </c>
      <c r="AR284" s="23" t="s">
        <v>252</v>
      </c>
      <c r="AT284" s="23" t="s">
        <v>169</v>
      </c>
      <c r="AU284" s="23" t="s">
        <v>177</v>
      </c>
      <c r="AY284" s="23" t="s">
        <v>167</v>
      </c>
      <c r="BE284" s="199">
        <f t="shared" si="24"/>
        <v>0</v>
      </c>
      <c r="BF284" s="199">
        <f t="shared" si="25"/>
        <v>0</v>
      </c>
      <c r="BG284" s="199">
        <f t="shared" si="26"/>
        <v>0</v>
      </c>
      <c r="BH284" s="199">
        <f t="shared" si="27"/>
        <v>0</v>
      </c>
      <c r="BI284" s="199">
        <f t="shared" si="28"/>
        <v>0</v>
      </c>
      <c r="BJ284" s="23" t="s">
        <v>24</v>
      </c>
      <c r="BK284" s="199">
        <f t="shared" si="29"/>
        <v>0</v>
      </c>
      <c r="BL284" s="23" t="s">
        <v>252</v>
      </c>
      <c r="BM284" s="23" t="s">
        <v>580</v>
      </c>
    </row>
    <row r="285" spans="2:65" s="1" customFormat="1" ht="20.399999999999999" customHeight="1">
      <c r="B285" s="40"/>
      <c r="C285" s="188" t="s">
        <v>581</v>
      </c>
      <c r="D285" s="188" t="s">
        <v>169</v>
      </c>
      <c r="E285" s="189" t="s">
        <v>582</v>
      </c>
      <c r="F285" s="190" t="s">
        <v>583</v>
      </c>
      <c r="G285" s="191" t="s">
        <v>222</v>
      </c>
      <c r="H285" s="192">
        <v>2</v>
      </c>
      <c r="I285" s="193"/>
      <c r="J285" s="194">
        <f t="shared" si="20"/>
        <v>0</v>
      </c>
      <c r="K285" s="190" t="s">
        <v>22</v>
      </c>
      <c r="L285" s="60"/>
      <c r="M285" s="195" t="s">
        <v>22</v>
      </c>
      <c r="N285" s="196" t="s">
        <v>45</v>
      </c>
      <c r="O285" s="41"/>
      <c r="P285" s="197">
        <f t="shared" si="21"/>
        <v>0</v>
      </c>
      <c r="Q285" s="197">
        <v>0</v>
      </c>
      <c r="R285" s="197">
        <f t="shared" si="22"/>
        <v>0</v>
      </c>
      <c r="S285" s="197">
        <v>0</v>
      </c>
      <c r="T285" s="198">
        <f t="shared" si="23"/>
        <v>0</v>
      </c>
      <c r="AR285" s="23" t="s">
        <v>252</v>
      </c>
      <c r="AT285" s="23" t="s">
        <v>169</v>
      </c>
      <c r="AU285" s="23" t="s">
        <v>177</v>
      </c>
      <c r="AY285" s="23" t="s">
        <v>167</v>
      </c>
      <c r="BE285" s="199">
        <f t="shared" si="24"/>
        <v>0</v>
      </c>
      <c r="BF285" s="199">
        <f t="shared" si="25"/>
        <v>0</v>
      </c>
      <c r="BG285" s="199">
        <f t="shared" si="26"/>
        <v>0</v>
      </c>
      <c r="BH285" s="199">
        <f t="shared" si="27"/>
        <v>0</v>
      </c>
      <c r="BI285" s="199">
        <f t="shared" si="28"/>
        <v>0</v>
      </c>
      <c r="BJ285" s="23" t="s">
        <v>24</v>
      </c>
      <c r="BK285" s="199">
        <f t="shared" si="29"/>
        <v>0</v>
      </c>
      <c r="BL285" s="23" t="s">
        <v>252</v>
      </c>
      <c r="BM285" s="23" t="s">
        <v>584</v>
      </c>
    </row>
    <row r="286" spans="2:65" s="1" customFormat="1" ht="20.399999999999999" customHeight="1">
      <c r="B286" s="40"/>
      <c r="C286" s="188" t="s">
        <v>585</v>
      </c>
      <c r="D286" s="188" t="s">
        <v>169</v>
      </c>
      <c r="E286" s="189" t="s">
        <v>586</v>
      </c>
      <c r="F286" s="190" t="s">
        <v>587</v>
      </c>
      <c r="G286" s="191" t="s">
        <v>260</v>
      </c>
      <c r="H286" s="192">
        <v>37</v>
      </c>
      <c r="I286" s="193"/>
      <c r="J286" s="194">
        <f t="shared" si="20"/>
        <v>0</v>
      </c>
      <c r="K286" s="190" t="s">
        <v>22</v>
      </c>
      <c r="L286" s="60"/>
      <c r="M286" s="195" t="s">
        <v>22</v>
      </c>
      <c r="N286" s="196" t="s">
        <v>45</v>
      </c>
      <c r="O286" s="41"/>
      <c r="P286" s="197">
        <f t="shared" si="21"/>
        <v>0</v>
      </c>
      <c r="Q286" s="197">
        <v>0</v>
      </c>
      <c r="R286" s="197">
        <f t="shared" si="22"/>
        <v>0</v>
      </c>
      <c r="S286" s="197">
        <v>0</v>
      </c>
      <c r="T286" s="198">
        <f t="shared" si="23"/>
        <v>0</v>
      </c>
      <c r="AR286" s="23" t="s">
        <v>252</v>
      </c>
      <c r="AT286" s="23" t="s">
        <v>169</v>
      </c>
      <c r="AU286" s="23" t="s">
        <v>177</v>
      </c>
      <c r="AY286" s="23" t="s">
        <v>167</v>
      </c>
      <c r="BE286" s="199">
        <f t="shared" si="24"/>
        <v>0</v>
      </c>
      <c r="BF286" s="199">
        <f t="shared" si="25"/>
        <v>0</v>
      </c>
      <c r="BG286" s="199">
        <f t="shared" si="26"/>
        <v>0</v>
      </c>
      <c r="BH286" s="199">
        <f t="shared" si="27"/>
        <v>0</v>
      </c>
      <c r="BI286" s="199">
        <f t="shared" si="28"/>
        <v>0</v>
      </c>
      <c r="BJ286" s="23" t="s">
        <v>24</v>
      </c>
      <c r="BK286" s="199">
        <f t="shared" si="29"/>
        <v>0</v>
      </c>
      <c r="BL286" s="23" t="s">
        <v>252</v>
      </c>
      <c r="BM286" s="23" t="s">
        <v>588</v>
      </c>
    </row>
    <row r="287" spans="2:65" s="1" customFormat="1" ht="20.399999999999999" customHeight="1">
      <c r="B287" s="40"/>
      <c r="C287" s="188" t="s">
        <v>589</v>
      </c>
      <c r="D287" s="188" t="s">
        <v>169</v>
      </c>
      <c r="E287" s="189" t="s">
        <v>590</v>
      </c>
      <c r="F287" s="190" t="s">
        <v>591</v>
      </c>
      <c r="G287" s="191" t="s">
        <v>260</v>
      </c>
      <c r="H287" s="192">
        <v>19</v>
      </c>
      <c r="I287" s="193"/>
      <c r="J287" s="194">
        <f t="shared" si="20"/>
        <v>0</v>
      </c>
      <c r="K287" s="190" t="s">
        <v>22</v>
      </c>
      <c r="L287" s="60"/>
      <c r="M287" s="195" t="s">
        <v>22</v>
      </c>
      <c r="N287" s="196" t="s">
        <v>45</v>
      </c>
      <c r="O287" s="41"/>
      <c r="P287" s="197">
        <f t="shared" si="21"/>
        <v>0</v>
      </c>
      <c r="Q287" s="197">
        <v>0</v>
      </c>
      <c r="R287" s="197">
        <f t="shared" si="22"/>
        <v>0</v>
      </c>
      <c r="S287" s="197">
        <v>0</v>
      </c>
      <c r="T287" s="198">
        <f t="shared" si="23"/>
        <v>0</v>
      </c>
      <c r="AR287" s="23" t="s">
        <v>252</v>
      </c>
      <c r="AT287" s="23" t="s">
        <v>169</v>
      </c>
      <c r="AU287" s="23" t="s">
        <v>177</v>
      </c>
      <c r="AY287" s="23" t="s">
        <v>167</v>
      </c>
      <c r="BE287" s="199">
        <f t="shared" si="24"/>
        <v>0</v>
      </c>
      <c r="BF287" s="199">
        <f t="shared" si="25"/>
        <v>0</v>
      </c>
      <c r="BG287" s="199">
        <f t="shared" si="26"/>
        <v>0</v>
      </c>
      <c r="BH287" s="199">
        <f t="shared" si="27"/>
        <v>0</v>
      </c>
      <c r="BI287" s="199">
        <f t="shared" si="28"/>
        <v>0</v>
      </c>
      <c r="BJ287" s="23" t="s">
        <v>24</v>
      </c>
      <c r="BK287" s="199">
        <f t="shared" si="29"/>
        <v>0</v>
      </c>
      <c r="BL287" s="23" t="s">
        <v>252</v>
      </c>
      <c r="BM287" s="23" t="s">
        <v>592</v>
      </c>
    </row>
    <row r="288" spans="2:65" s="1" customFormat="1" ht="20.399999999999999" customHeight="1">
      <c r="B288" s="40"/>
      <c r="C288" s="188" t="s">
        <v>593</v>
      </c>
      <c r="D288" s="188" t="s">
        <v>169</v>
      </c>
      <c r="E288" s="189" t="s">
        <v>594</v>
      </c>
      <c r="F288" s="190" t="s">
        <v>595</v>
      </c>
      <c r="G288" s="191" t="s">
        <v>260</v>
      </c>
      <c r="H288" s="192">
        <v>17</v>
      </c>
      <c r="I288" s="193"/>
      <c r="J288" s="194">
        <f t="shared" si="20"/>
        <v>0</v>
      </c>
      <c r="K288" s="190" t="s">
        <v>22</v>
      </c>
      <c r="L288" s="60"/>
      <c r="M288" s="195" t="s">
        <v>22</v>
      </c>
      <c r="N288" s="196" t="s">
        <v>45</v>
      </c>
      <c r="O288" s="41"/>
      <c r="P288" s="197">
        <f t="shared" si="21"/>
        <v>0</v>
      </c>
      <c r="Q288" s="197">
        <v>0</v>
      </c>
      <c r="R288" s="197">
        <f t="shared" si="22"/>
        <v>0</v>
      </c>
      <c r="S288" s="197">
        <v>0</v>
      </c>
      <c r="T288" s="198">
        <f t="shared" si="23"/>
        <v>0</v>
      </c>
      <c r="AR288" s="23" t="s">
        <v>252</v>
      </c>
      <c r="AT288" s="23" t="s">
        <v>169</v>
      </c>
      <c r="AU288" s="23" t="s">
        <v>177</v>
      </c>
      <c r="AY288" s="23" t="s">
        <v>167</v>
      </c>
      <c r="BE288" s="199">
        <f t="shared" si="24"/>
        <v>0</v>
      </c>
      <c r="BF288" s="199">
        <f t="shared" si="25"/>
        <v>0</v>
      </c>
      <c r="BG288" s="199">
        <f t="shared" si="26"/>
        <v>0</v>
      </c>
      <c r="BH288" s="199">
        <f t="shared" si="27"/>
        <v>0</v>
      </c>
      <c r="BI288" s="199">
        <f t="shared" si="28"/>
        <v>0</v>
      </c>
      <c r="BJ288" s="23" t="s">
        <v>24</v>
      </c>
      <c r="BK288" s="199">
        <f t="shared" si="29"/>
        <v>0</v>
      </c>
      <c r="BL288" s="23" t="s">
        <v>252</v>
      </c>
      <c r="BM288" s="23" t="s">
        <v>596</v>
      </c>
    </row>
    <row r="289" spans="2:65" s="1" customFormat="1" ht="20.399999999999999" customHeight="1">
      <c r="B289" s="40"/>
      <c r="C289" s="188" t="s">
        <v>597</v>
      </c>
      <c r="D289" s="188" t="s">
        <v>169</v>
      </c>
      <c r="E289" s="189" t="s">
        <v>598</v>
      </c>
      <c r="F289" s="190" t="s">
        <v>599</v>
      </c>
      <c r="G289" s="191" t="s">
        <v>260</v>
      </c>
      <c r="H289" s="192">
        <v>12</v>
      </c>
      <c r="I289" s="193"/>
      <c r="J289" s="194">
        <f t="shared" si="20"/>
        <v>0</v>
      </c>
      <c r="K289" s="190" t="s">
        <v>22</v>
      </c>
      <c r="L289" s="60"/>
      <c r="M289" s="195" t="s">
        <v>22</v>
      </c>
      <c r="N289" s="196" t="s">
        <v>45</v>
      </c>
      <c r="O289" s="41"/>
      <c r="P289" s="197">
        <f t="shared" si="21"/>
        <v>0</v>
      </c>
      <c r="Q289" s="197">
        <v>0</v>
      </c>
      <c r="R289" s="197">
        <f t="shared" si="22"/>
        <v>0</v>
      </c>
      <c r="S289" s="197">
        <v>0</v>
      </c>
      <c r="T289" s="198">
        <f t="shared" si="23"/>
        <v>0</v>
      </c>
      <c r="AR289" s="23" t="s">
        <v>252</v>
      </c>
      <c r="AT289" s="23" t="s">
        <v>169</v>
      </c>
      <c r="AU289" s="23" t="s">
        <v>177</v>
      </c>
      <c r="AY289" s="23" t="s">
        <v>167</v>
      </c>
      <c r="BE289" s="199">
        <f t="shared" si="24"/>
        <v>0</v>
      </c>
      <c r="BF289" s="199">
        <f t="shared" si="25"/>
        <v>0</v>
      </c>
      <c r="BG289" s="199">
        <f t="shared" si="26"/>
        <v>0</v>
      </c>
      <c r="BH289" s="199">
        <f t="shared" si="27"/>
        <v>0</v>
      </c>
      <c r="BI289" s="199">
        <f t="shared" si="28"/>
        <v>0</v>
      </c>
      <c r="BJ289" s="23" t="s">
        <v>24</v>
      </c>
      <c r="BK289" s="199">
        <f t="shared" si="29"/>
        <v>0</v>
      </c>
      <c r="BL289" s="23" t="s">
        <v>252</v>
      </c>
      <c r="BM289" s="23" t="s">
        <v>600</v>
      </c>
    </row>
    <row r="290" spans="2:65" s="1" customFormat="1" ht="20.399999999999999" customHeight="1">
      <c r="B290" s="40"/>
      <c r="C290" s="188" t="s">
        <v>601</v>
      </c>
      <c r="D290" s="188" t="s">
        <v>169</v>
      </c>
      <c r="E290" s="189" t="s">
        <v>602</v>
      </c>
      <c r="F290" s="190" t="s">
        <v>603</v>
      </c>
      <c r="G290" s="191" t="s">
        <v>260</v>
      </c>
      <c r="H290" s="192">
        <v>37</v>
      </c>
      <c r="I290" s="193"/>
      <c r="J290" s="194">
        <f t="shared" si="20"/>
        <v>0</v>
      </c>
      <c r="K290" s="190" t="s">
        <v>22</v>
      </c>
      <c r="L290" s="60"/>
      <c r="M290" s="195" t="s">
        <v>22</v>
      </c>
      <c r="N290" s="196" t="s">
        <v>45</v>
      </c>
      <c r="O290" s="41"/>
      <c r="P290" s="197">
        <f t="shared" si="21"/>
        <v>0</v>
      </c>
      <c r="Q290" s="197">
        <v>0</v>
      </c>
      <c r="R290" s="197">
        <f t="shared" si="22"/>
        <v>0</v>
      </c>
      <c r="S290" s="197">
        <v>0</v>
      </c>
      <c r="T290" s="198">
        <f t="shared" si="23"/>
        <v>0</v>
      </c>
      <c r="AR290" s="23" t="s">
        <v>252</v>
      </c>
      <c r="AT290" s="23" t="s">
        <v>169</v>
      </c>
      <c r="AU290" s="23" t="s">
        <v>177</v>
      </c>
      <c r="AY290" s="23" t="s">
        <v>167</v>
      </c>
      <c r="BE290" s="199">
        <f t="shared" si="24"/>
        <v>0</v>
      </c>
      <c r="BF290" s="199">
        <f t="shared" si="25"/>
        <v>0</v>
      </c>
      <c r="BG290" s="199">
        <f t="shared" si="26"/>
        <v>0</v>
      </c>
      <c r="BH290" s="199">
        <f t="shared" si="27"/>
        <v>0</v>
      </c>
      <c r="BI290" s="199">
        <f t="shared" si="28"/>
        <v>0</v>
      </c>
      <c r="BJ290" s="23" t="s">
        <v>24</v>
      </c>
      <c r="BK290" s="199">
        <f t="shared" si="29"/>
        <v>0</v>
      </c>
      <c r="BL290" s="23" t="s">
        <v>252</v>
      </c>
      <c r="BM290" s="23" t="s">
        <v>604</v>
      </c>
    </row>
    <row r="291" spans="2:65" s="1" customFormat="1" ht="20.399999999999999" customHeight="1">
      <c r="B291" s="40"/>
      <c r="C291" s="188" t="s">
        <v>605</v>
      </c>
      <c r="D291" s="188" t="s">
        <v>169</v>
      </c>
      <c r="E291" s="189" t="s">
        <v>606</v>
      </c>
      <c r="F291" s="190" t="s">
        <v>607</v>
      </c>
      <c r="G291" s="191" t="s">
        <v>260</v>
      </c>
      <c r="H291" s="192">
        <v>19</v>
      </c>
      <c r="I291" s="193"/>
      <c r="J291" s="194">
        <f t="shared" si="20"/>
        <v>0</v>
      </c>
      <c r="K291" s="190" t="s">
        <v>22</v>
      </c>
      <c r="L291" s="60"/>
      <c r="M291" s="195" t="s">
        <v>22</v>
      </c>
      <c r="N291" s="196" t="s">
        <v>45</v>
      </c>
      <c r="O291" s="41"/>
      <c r="P291" s="197">
        <f t="shared" si="21"/>
        <v>0</v>
      </c>
      <c r="Q291" s="197">
        <v>0</v>
      </c>
      <c r="R291" s="197">
        <f t="shared" si="22"/>
        <v>0</v>
      </c>
      <c r="S291" s="197">
        <v>0</v>
      </c>
      <c r="T291" s="198">
        <f t="shared" si="23"/>
        <v>0</v>
      </c>
      <c r="AR291" s="23" t="s">
        <v>252</v>
      </c>
      <c r="AT291" s="23" t="s">
        <v>169</v>
      </c>
      <c r="AU291" s="23" t="s">
        <v>177</v>
      </c>
      <c r="AY291" s="23" t="s">
        <v>167</v>
      </c>
      <c r="BE291" s="199">
        <f t="shared" si="24"/>
        <v>0</v>
      </c>
      <c r="BF291" s="199">
        <f t="shared" si="25"/>
        <v>0</v>
      </c>
      <c r="BG291" s="199">
        <f t="shared" si="26"/>
        <v>0</v>
      </c>
      <c r="BH291" s="199">
        <f t="shared" si="27"/>
        <v>0</v>
      </c>
      <c r="BI291" s="199">
        <f t="shared" si="28"/>
        <v>0</v>
      </c>
      <c r="BJ291" s="23" t="s">
        <v>24</v>
      </c>
      <c r="BK291" s="199">
        <f t="shared" si="29"/>
        <v>0</v>
      </c>
      <c r="BL291" s="23" t="s">
        <v>252</v>
      </c>
      <c r="BM291" s="23" t="s">
        <v>608</v>
      </c>
    </row>
    <row r="292" spans="2:65" s="1" customFormat="1" ht="20.399999999999999" customHeight="1">
      <c r="B292" s="40"/>
      <c r="C292" s="188" t="s">
        <v>609</v>
      </c>
      <c r="D292" s="188" t="s">
        <v>169</v>
      </c>
      <c r="E292" s="189" t="s">
        <v>610</v>
      </c>
      <c r="F292" s="190" t="s">
        <v>611</v>
      </c>
      <c r="G292" s="191" t="s">
        <v>260</v>
      </c>
      <c r="H292" s="192">
        <v>17</v>
      </c>
      <c r="I292" s="193"/>
      <c r="J292" s="194">
        <f t="shared" si="20"/>
        <v>0</v>
      </c>
      <c r="K292" s="190" t="s">
        <v>22</v>
      </c>
      <c r="L292" s="60"/>
      <c r="M292" s="195" t="s">
        <v>22</v>
      </c>
      <c r="N292" s="196" t="s">
        <v>45</v>
      </c>
      <c r="O292" s="41"/>
      <c r="P292" s="197">
        <f t="shared" si="21"/>
        <v>0</v>
      </c>
      <c r="Q292" s="197">
        <v>0</v>
      </c>
      <c r="R292" s="197">
        <f t="shared" si="22"/>
        <v>0</v>
      </c>
      <c r="S292" s="197">
        <v>0</v>
      </c>
      <c r="T292" s="198">
        <f t="shared" si="23"/>
        <v>0</v>
      </c>
      <c r="AR292" s="23" t="s">
        <v>252</v>
      </c>
      <c r="AT292" s="23" t="s">
        <v>169</v>
      </c>
      <c r="AU292" s="23" t="s">
        <v>177</v>
      </c>
      <c r="AY292" s="23" t="s">
        <v>167</v>
      </c>
      <c r="BE292" s="199">
        <f t="shared" si="24"/>
        <v>0</v>
      </c>
      <c r="BF292" s="199">
        <f t="shared" si="25"/>
        <v>0</v>
      </c>
      <c r="BG292" s="199">
        <f t="shared" si="26"/>
        <v>0</v>
      </c>
      <c r="BH292" s="199">
        <f t="shared" si="27"/>
        <v>0</v>
      </c>
      <c r="BI292" s="199">
        <f t="shared" si="28"/>
        <v>0</v>
      </c>
      <c r="BJ292" s="23" t="s">
        <v>24</v>
      </c>
      <c r="BK292" s="199">
        <f t="shared" si="29"/>
        <v>0</v>
      </c>
      <c r="BL292" s="23" t="s">
        <v>252</v>
      </c>
      <c r="BM292" s="23" t="s">
        <v>612</v>
      </c>
    </row>
    <row r="293" spans="2:65" s="1" customFormat="1" ht="20.399999999999999" customHeight="1">
      <c r="B293" s="40"/>
      <c r="C293" s="188" t="s">
        <v>613</v>
      </c>
      <c r="D293" s="188" t="s">
        <v>169</v>
      </c>
      <c r="E293" s="189" t="s">
        <v>614</v>
      </c>
      <c r="F293" s="190" t="s">
        <v>615</v>
      </c>
      <c r="G293" s="191" t="s">
        <v>260</v>
      </c>
      <c r="H293" s="192">
        <v>45</v>
      </c>
      <c r="I293" s="193"/>
      <c r="J293" s="194">
        <f t="shared" si="20"/>
        <v>0</v>
      </c>
      <c r="K293" s="190" t="s">
        <v>22</v>
      </c>
      <c r="L293" s="60"/>
      <c r="M293" s="195" t="s">
        <v>22</v>
      </c>
      <c r="N293" s="196" t="s">
        <v>45</v>
      </c>
      <c r="O293" s="41"/>
      <c r="P293" s="197">
        <f t="shared" si="21"/>
        <v>0</v>
      </c>
      <c r="Q293" s="197">
        <v>0</v>
      </c>
      <c r="R293" s="197">
        <f t="shared" si="22"/>
        <v>0</v>
      </c>
      <c r="S293" s="197">
        <v>0</v>
      </c>
      <c r="T293" s="198">
        <f t="shared" si="23"/>
        <v>0</v>
      </c>
      <c r="AR293" s="23" t="s">
        <v>252</v>
      </c>
      <c r="AT293" s="23" t="s">
        <v>169</v>
      </c>
      <c r="AU293" s="23" t="s">
        <v>177</v>
      </c>
      <c r="AY293" s="23" t="s">
        <v>167</v>
      </c>
      <c r="BE293" s="199">
        <f t="shared" si="24"/>
        <v>0</v>
      </c>
      <c r="BF293" s="199">
        <f t="shared" si="25"/>
        <v>0</v>
      </c>
      <c r="BG293" s="199">
        <f t="shared" si="26"/>
        <v>0</v>
      </c>
      <c r="BH293" s="199">
        <f t="shared" si="27"/>
        <v>0</v>
      </c>
      <c r="BI293" s="199">
        <f t="shared" si="28"/>
        <v>0</v>
      </c>
      <c r="BJ293" s="23" t="s">
        <v>24</v>
      </c>
      <c r="BK293" s="199">
        <f t="shared" si="29"/>
        <v>0</v>
      </c>
      <c r="BL293" s="23" t="s">
        <v>252</v>
      </c>
      <c r="BM293" s="23" t="s">
        <v>616</v>
      </c>
    </row>
    <row r="294" spans="2:65" s="1" customFormat="1" ht="20.399999999999999" customHeight="1">
      <c r="B294" s="40"/>
      <c r="C294" s="188" t="s">
        <v>617</v>
      </c>
      <c r="D294" s="188" t="s">
        <v>169</v>
      </c>
      <c r="E294" s="189" t="s">
        <v>618</v>
      </c>
      <c r="F294" s="190" t="s">
        <v>540</v>
      </c>
      <c r="G294" s="191" t="s">
        <v>193</v>
      </c>
      <c r="H294" s="192">
        <v>0.6</v>
      </c>
      <c r="I294" s="193"/>
      <c r="J294" s="194">
        <f t="shared" si="20"/>
        <v>0</v>
      </c>
      <c r="K294" s="190" t="s">
        <v>22</v>
      </c>
      <c r="L294" s="60"/>
      <c r="M294" s="195" t="s">
        <v>22</v>
      </c>
      <c r="N294" s="196" t="s">
        <v>45</v>
      </c>
      <c r="O294" s="41"/>
      <c r="P294" s="197">
        <f t="shared" si="21"/>
        <v>0</v>
      </c>
      <c r="Q294" s="197">
        <v>0</v>
      </c>
      <c r="R294" s="197">
        <f t="shared" si="22"/>
        <v>0</v>
      </c>
      <c r="S294" s="197">
        <v>0</v>
      </c>
      <c r="T294" s="198">
        <f t="shared" si="23"/>
        <v>0</v>
      </c>
      <c r="AR294" s="23" t="s">
        <v>252</v>
      </c>
      <c r="AT294" s="23" t="s">
        <v>169</v>
      </c>
      <c r="AU294" s="23" t="s">
        <v>177</v>
      </c>
      <c r="AY294" s="23" t="s">
        <v>167</v>
      </c>
      <c r="BE294" s="199">
        <f t="shared" si="24"/>
        <v>0</v>
      </c>
      <c r="BF294" s="199">
        <f t="shared" si="25"/>
        <v>0</v>
      </c>
      <c r="BG294" s="199">
        <f t="shared" si="26"/>
        <v>0</v>
      </c>
      <c r="BH294" s="199">
        <f t="shared" si="27"/>
        <v>0</v>
      </c>
      <c r="BI294" s="199">
        <f t="shared" si="28"/>
        <v>0</v>
      </c>
      <c r="BJ294" s="23" t="s">
        <v>24</v>
      </c>
      <c r="BK294" s="199">
        <f t="shared" si="29"/>
        <v>0</v>
      </c>
      <c r="BL294" s="23" t="s">
        <v>252</v>
      </c>
      <c r="BM294" s="23" t="s">
        <v>619</v>
      </c>
    </row>
    <row r="295" spans="2:65" s="1" customFormat="1" ht="20.399999999999999" customHeight="1">
      <c r="B295" s="40"/>
      <c r="C295" s="188" t="s">
        <v>411</v>
      </c>
      <c r="D295" s="188" t="s">
        <v>169</v>
      </c>
      <c r="E295" s="189" t="s">
        <v>620</v>
      </c>
      <c r="F295" s="190" t="s">
        <v>621</v>
      </c>
      <c r="G295" s="191" t="s">
        <v>222</v>
      </c>
      <c r="H295" s="192">
        <v>2</v>
      </c>
      <c r="I295" s="193"/>
      <c r="J295" s="194">
        <f t="shared" si="20"/>
        <v>0</v>
      </c>
      <c r="K295" s="190" t="s">
        <v>22</v>
      </c>
      <c r="L295" s="60"/>
      <c r="M295" s="195" t="s">
        <v>22</v>
      </c>
      <c r="N295" s="196" t="s">
        <v>45</v>
      </c>
      <c r="O295" s="41"/>
      <c r="P295" s="197">
        <f t="shared" si="21"/>
        <v>0</v>
      </c>
      <c r="Q295" s="197">
        <v>0</v>
      </c>
      <c r="R295" s="197">
        <f t="shared" si="22"/>
        <v>0</v>
      </c>
      <c r="S295" s="197">
        <v>0</v>
      </c>
      <c r="T295" s="198">
        <f t="shared" si="23"/>
        <v>0</v>
      </c>
      <c r="AR295" s="23" t="s">
        <v>252</v>
      </c>
      <c r="AT295" s="23" t="s">
        <v>169</v>
      </c>
      <c r="AU295" s="23" t="s">
        <v>177</v>
      </c>
      <c r="AY295" s="23" t="s">
        <v>167</v>
      </c>
      <c r="BE295" s="199">
        <f t="shared" si="24"/>
        <v>0</v>
      </c>
      <c r="BF295" s="199">
        <f t="shared" si="25"/>
        <v>0</v>
      </c>
      <c r="BG295" s="199">
        <f t="shared" si="26"/>
        <v>0</v>
      </c>
      <c r="BH295" s="199">
        <f t="shared" si="27"/>
        <v>0</v>
      </c>
      <c r="BI295" s="199">
        <f t="shared" si="28"/>
        <v>0</v>
      </c>
      <c r="BJ295" s="23" t="s">
        <v>24</v>
      </c>
      <c r="BK295" s="199">
        <f t="shared" si="29"/>
        <v>0</v>
      </c>
      <c r="BL295" s="23" t="s">
        <v>252</v>
      </c>
      <c r="BM295" s="23" t="s">
        <v>622</v>
      </c>
    </row>
    <row r="296" spans="2:65" s="1" customFormat="1" ht="20.399999999999999" customHeight="1">
      <c r="B296" s="40"/>
      <c r="C296" s="188" t="s">
        <v>623</v>
      </c>
      <c r="D296" s="188" t="s">
        <v>169</v>
      </c>
      <c r="E296" s="189" t="s">
        <v>624</v>
      </c>
      <c r="F296" s="190" t="s">
        <v>625</v>
      </c>
      <c r="G296" s="191" t="s">
        <v>260</v>
      </c>
      <c r="H296" s="192">
        <v>73</v>
      </c>
      <c r="I296" s="193"/>
      <c r="J296" s="194">
        <f t="shared" si="20"/>
        <v>0</v>
      </c>
      <c r="K296" s="190" t="s">
        <v>22</v>
      </c>
      <c r="L296" s="60"/>
      <c r="M296" s="195" t="s">
        <v>22</v>
      </c>
      <c r="N296" s="196" t="s">
        <v>45</v>
      </c>
      <c r="O296" s="41"/>
      <c r="P296" s="197">
        <f t="shared" si="21"/>
        <v>0</v>
      </c>
      <c r="Q296" s="197">
        <v>0</v>
      </c>
      <c r="R296" s="197">
        <f t="shared" si="22"/>
        <v>0</v>
      </c>
      <c r="S296" s="197">
        <v>0</v>
      </c>
      <c r="T296" s="198">
        <f t="shared" si="23"/>
        <v>0</v>
      </c>
      <c r="AR296" s="23" t="s">
        <v>252</v>
      </c>
      <c r="AT296" s="23" t="s">
        <v>169</v>
      </c>
      <c r="AU296" s="23" t="s">
        <v>177</v>
      </c>
      <c r="AY296" s="23" t="s">
        <v>167</v>
      </c>
      <c r="BE296" s="199">
        <f t="shared" si="24"/>
        <v>0</v>
      </c>
      <c r="BF296" s="199">
        <f t="shared" si="25"/>
        <v>0</v>
      </c>
      <c r="BG296" s="199">
        <f t="shared" si="26"/>
        <v>0</v>
      </c>
      <c r="BH296" s="199">
        <f t="shared" si="27"/>
        <v>0</v>
      </c>
      <c r="BI296" s="199">
        <f t="shared" si="28"/>
        <v>0</v>
      </c>
      <c r="BJ296" s="23" t="s">
        <v>24</v>
      </c>
      <c r="BK296" s="199">
        <f t="shared" si="29"/>
        <v>0</v>
      </c>
      <c r="BL296" s="23" t="s">
        <v>252</v>
      </c>
      <c r="BM296" s="23" t="s">
        <v>626</v>
      </c>
    </row>
    <row r="297" spans="2:65" s="1" customFormat="1" ht="20.399999999999999" customHeight="1">
      <c r="B297" s="40"/>
      <c r="C297" s="188" t="s">
        <v>627</v>
      </c>
      <c r="D297" s="188" t="s">
        <v>169</v>
      </c>
      <c r="E297" s="189" t="s">
        <v>628</v>
      </c>
      <c r="F297" s="190" t="s">
        <v>629</v>
      </c>
      <c r="G297" s="191" t="s">
        <v>260</v>
      </c>
      <c r="H297" s="192">
        <v>73</v>
      </c>
      <c r="I297" s="193"/>
      <c r="J297" s="194">
        <f t="shared" si="20"/>
        <v>0</v>
      </c>
      <c r="K297" s="190" t="s">
        <v>22</v>
      </c>
      <c r="L297" s="60"/>
      <c r="M297" s="195" t="s">
        <v>22</v>
      </c>
      <c r="N297" s="196" t="s">
        <v>45</v>
      </c>
      <c r="O297" s="41"/>
      <c r="P297" s="197">
        <f t="shared" si="21"/>
        <v>0</v>
      </c>
      <c r="Q297" s="197">
        <v>0</v>
      </c>
      <c r="R297" s="197">
        <f t="shared" si="22"/>
        <v>0</v>
      </c>
      <c r="S297" s="197">
        <v>0</v>
      </c>
      <c r="T297" s="198">
        <f t="shared" si="23"/>
        <v>0</v>
      </c>
      <c r="AR297" s="23" t="s">
        <v>252</v>
      </c>
      <c r="AT297" s="23" t="s">
        <v>169</v>
      </c>
      <c r="AU297" s="23" t="s">
        <v>177</v>
      </c>
      <c r="AY297" s="23" t="s">
        <v>167</v>
      </c>
      <c r="BE297" s="199">
        <f t="shared" si="24"/>
        <v>0</v>
      </c>
      <c r="BF297" s="199">
        <f t="shared" si="25"/>
        <v>0</v>
      </c>
      <c r="BG297" s="199">
        <f t="shared" si="26"/>
        <v>0</v>
      </c>
      <c r="BH297" s="199">
        <f t="shared" si="27"/>
        <v>0</v>
      </c>
      <c r="BI297" s="199">
        <f t="shared" si="28"/>
        <v>0</v>
      </c>
      <c r="BJ297" s="23" t="s">
        <v>24</v>
      </c>
      <c r="BK297" s="199">
        <f t="shared" si="29"/>
        <v>0</v>
      </c>
      <c r="BL297" s="23" t="s">
        <v>252</v>
      </c>
      <c r="BM297" s="23" t="s">
        <v>630</v>
      </c>
    </row>
    <row r="298" spans="2:65" s="1" customFormat="1" ht="20.399999999999999" customHeight="1">
      <c r="B298" s="40"/>
      <c r="C298" s="188" t="s">
        <v>631</v>
      </c>
      <c r="D298" s="188" t="s">
        <v>169</v>
      </c>
      <c r="E298" s="189" t="s">
        <v>632</v>
      </c>
      <c r="F298" s="190" t="s">
        <v>544</v>
      </c>
      <c r="G298" s="191" t="s">
        <v>545</v>
      </c>
      <c r="H298" s="192">
        <v>5</v>
      </c>
      <c r="I298" s="193"/>
      <c r="J298" s="194">
        <f t="shared" si="20"/>
        <v>0</v>
      </c>
      <c r="K298" s="190" t="s">
        <v>22</v>
      </c>
      <c r="L298" s="60"/>
      <c r="M298" s="195" t="s">
        <v>22</v>
      </c>
      <c r="N298" s="196" t="s">
        <v>45</v>
      </c>
      <c r="O298" s="41"/>
      <c r="P298" s="197">
        <f t="shared" si="21"/>
        <v>0</v>
      </c>
      <c r="Q298" s="197">
        <v>0</v>
      </c>
      <c r="R298" s="197">
        <f t="shared" si="22"/>
        <v>0</v>
      </c>
      <c r="S298" s="197">
        <v>0</v>
      </c>
      <c r="T298" s="198">
        <f t="shared" si="23"/>
        <v>0</v>
      </c>
      <c r="AR298" s="23" t="s">
        <v>252</v>
      </c>
      <c r="AT298" s="23" t="s">
        <v>169</v>
      </c>
      <c r="AU298" s="23" t="s">
        <v>177</v>
      </c>
      <c r="AY298" s="23" t="s">
        <v>167</v>
      </c>
      <c r="BE298" s="199">
        <f t="shared" si="24"/>
        <v>0</v>
      </c>
      <c r="BF298" s="199">
        <f t="shared" si="25"/>
        <v>0</v>
      </c>
      <c r="BG298" s="199">
        <f t="shared" si="26"/>
        <v>0</v>
      </c>
      <c r="BH298" s="199">
        <f t="shared" si="27"/>
        <v>0</v>
      </c>
      <c r="BI298" s="199">
        <f t="shared" si="28"/>
        <v>0</v>
      </c>
      <c r="BJ298" s="23" t="s">
        <v>24</v>
      </c>
      <c r="BK298" s="199">
        <f t="shared" si="29"/>
        <v>0</v>
      </c>
      <c r="BL298" s="23" t="s">
        <v>252</v>
      </c>
      <c r="BM298" s="23" t="s">
        <v>633</v>
      </c>
    </row>
    <row r="299" spans="2:65" s="10" customFormat="1" ht="22.35" customHeight="1">
      <c r="B299" s="171"/>
      <c r="C299" s="172"/>
      <c r="D299" s="185" t="s">
        <v>73</v>
      </c>
      <c r="E299" s="186" t="s">
        <v>634</v>
      </c>
      <c r="F299" s="186" t="s">
        <v>635</v>
      </c>
      <c r="G299" s="172"/>
      <c r="H299" s="172"/>
      <c r="I299" s="175"/>
      <c r="J299" s="187">
        <f>BK299</f>
        <v>0</v>
      </c>
      <c r="K299" s="172"/>
      <c r="L299" s="177"/>
      <c r="M299" s="178"/>
      <c r="N299" s="179"/>
      <c r="O299" s="179"/>
      <c r="P299" s="180">
        <f>SUM(P300:P320)</f>
        <v>0</v>
      </c>
      <c r="Q299" s="179"/>
      <c r="R299" s="180">
        <f>SUM(R300:R320)</f>
        <v>3.64E-3</v>
      </c>
      <c r="S299" s="179"/>
      <c r="T299" s="181">
        <f>SUM(T300:T320)</f>
        <v>0</v>
      </c>
      <c r="AR299" s="182" t="s">
        <v>89</v>
      </c>
      <c r="AT299" s="183" t="s">
        <v>73</v>
      </c>
      <c r="AU299" s="183" t="s">
        <v>89</v>
      </c>
      <c r="AY299" s="182" t="s">
        <v>167</v>
      </c>
      <c r="BK299" s="184">
        <f>SUM(BK300:BK320)</f>
        <v>0</v>
      </c>
    </row>
    <row r="300" spans="2:65" s="1" customFormat="1" ht="20.399999999999999" customHeight="1">
      <c r="B300" s="40"/>
      <c r="C300" s="188" t="s">
        <v>636</v>
      </c>
      <c r="D300" s="188" t="s">
        <v>169</v>
      </c>
      <c r="E300" s="189" t="s">
        <v>637</v>
      </c>
      <c r="F300" s="190" t="s">
        <v>638</v>
      </c>
      <c r="G300" s="191" t="s">
        <v>222</v>
      </c>
      <c r="H300" s="192">
        <v>2</v>
      </c>
      <c r="I300" s="193"/>
      <c r="J300" s="194">
        <f t="shared" ref="J300:J320" si="30">ROUND(I300*H300,2)</f>
        <v>0</v>
      </c>
      <c r="K300" s="190" t="s">
        <v>22</v>
      </c>
      <c r="L300" s="60"/>
      <c r="M300" s="195" t="s">
        <v>22</v>
      </c>
      <c r="N300" s="196" t="s">
        <v>45</v>
      </c>
      <c r="O300" s="41"/>
      <c r="P300" s="197">
        <f t="shared" ref="P300:P320" si="31">O300*H300</f>
        <v>0</v>
      </c>
      <c r="Q300" s="197">
        <v>0</v>
      </c>
      <c r="R300" s="197">
        <f t="shared" ref="R300:R320" si="32">Q300*H300</f>
        <v>0</v>
      </c>
      <c r="S300" s="197">
        <v>0</v>
      </c>
      <c r="T300" s="198">
        <f t="shared" ref="T300:T320" si="33">S300*H300</f>
        <v>0</v>
      </c>
      <c r="AR300" s="23" t="s">
        <v>252</v>
      </c>
      <c r="AT300" s="23" t="s">
        <v>169</v>
      </c>
      <c r="AU300" s="23" t="s">
        <v>177</v>
      </c>
      <c r="AY300" s="23" t="s">
        <v>167</v>
      </c>
      <c r="BE300" s="199">
        <f t="shared" ref="BE300:BE320" si="34">IF(N300="základní",J300,0)</f>
        <v>0</v>
      </c>
      <c r="BF300" s="199">
        <f t="shared" ref="BF300:BF320" si="35">IF(N300="snížená",J300,0)</f>
        <v>0</v>
      </c>
      <c r="BG300" s="199">
        <f t="shared" ref="BG300:BG320" si="36">IF(N300="zákl. přenesená",J300,0)</f>
        <v>0</v>
      </c>
      <c r="BH300" s="199">
        <f t="shared" ref="BH300:BH320" si="37">IF(N300="sníž. přenesená",J300,0)</f>
        <v>0</v>
      </c>
      <c r="BI300" s="199">
        <f t="shared" ref="BI300:BI320" si="38">IF(N300="nulová",J300,0)</f>
        <v>0</v>
      </c>
      <c r="BJ300" s="23" t="s">
        <v>24</v>
      </c>
      <c r="BK300" s="199">
        <f t="shared" ref="BK300:BK320" si="39">ROUND(I300*H300,2)</f>
        <v>0</v>
      </c>
      <c r="BL300" s="23" t="s">
        <v>252</v>
      </c>
      <c r="BM300" s="23" t="s">
        <v>639</v>
      </c>
    </row>
    <row r="301" spans="2:65" s="1" customFormat="1" ht="20.399999999999999" customHeight="1">
      <c r="B301" s="40"/>
      <c r="C301" s="188" t="s">
        <v>640</v>
      </c>
      <c r="D301" s="188" t="s">
        <v>169</v>
      </c>
      <c r="E301" s="189" t="s">
        <v>641</v>
      </c>
      <c r="F301" s="190" t="s">
        <v>642</v>
      </c>
      <c r="G301" s="191" t="s">
        <v>222</v>
      </c>
      <c r="H301" s="192">
        <v>2</v>
      </c>
      <c r="I301" s="193"/>
      <c r="J301" s="194">
        <f t="shared" si="30"/>
        <v>0</v>
      </c>
      <c r="K301" s="190" t="s">
        <v>22</v>
      </c>
      <c r="L301" s="60"/>
      <c r="M301" s="195" t="s">
        <v>22</v>
      </c>
      <c r="N301" s="196" t="s">
        <v>45</v>
      </c>
      <c r="O301" s="41"/>
      <c r="P301" s="197">
        <f t="shared" si="31"/>
        <v>0</v>
      </c>
      <c r="Q301" s="197">
        <v>0</v>
      </c>
      <c r="R301" s="197">
        <f t="shared" si="32"/>
        <v>0</v>
      </c>
      <c r="S301" s="197">
        <v>0</v>
      </c>
      <c r="T301" s="198">
        <f t="shared" si="33"/>
        <v>0</v>
      </c>
      <c r="AR301" s="23" t="s">
        <v>252</v>
      </c>
      <c r="AT301" s="23" t="s">
        <v>169</v>
      </c>
      <c r="AU301" s="23" t="s">
        <v>177</v>
      </c>
      <c r="AY301" s="23" t="s">
        <v>167</v>
      </c>
      <c r="BE301" s="199">
        <f t="shared" si="34"/>
        <v>0</v>
      </c>
      <c r="BF301" s="199">
        <f t="shared" si="35"/>
        <v>0</v>
      </c>
      <c r="BG301" s="199">
        <f t="shared" si="36"/>
        <v>0</v>
      </c>
      <c r="BH301" s="199">
        <f t="shared" si="37"/>
        <v>0</v>
      </c>
      <c r="BI301" s="199">
        <f t="shared" si="38"/>
        <v>0</v>
      </c>
      <c r="BJ301" s="23" t="s">
        <v>24</v>
      </c>
      <c r="BK301" s="199">
        <f t="shared" si="39"/>
        <v>0</v>
      </c>
      <c r="BL301" s="23" t="s">
        <v>252</v>
      </c>
      <c r="BM301" s="23" t="s">
        <v>643</v>
      </c>
    </row>
    <row r="302" spans="2:65" s="1" customFormat="1" ht="20.399999999999999" customHeight="1">
      <c r="B302" s="40"/>
      <c r="C302" s="188" t="s">
        <v>644</v>
      </c>
      <c r="D302" s="188" t="s">
        <v>169</v>
      </c>
      <c r="E302" s="189" t="s">
        <v>645</v>
      </c>
      <c r="F302" s="190" t="s">
        <v>646</v>
      </c>
      <c r="G302" s="191" t="s">
        <v>222</v>
      </c>
      <c r="H302" s="192">
        <v>2</v>
      </c>
      <c r="I302" s="193"/>
      <c r="J302" s="194">
        <f t="shared" si="30"/>
        <v>0</v>
      </c>
      <c r="K302" s="190" t="s">
        <v>22</v>
      </c>
      <c r="L302" s="60"/>
      <c r="M302" s="195" t="s">
        <v>22</v>
      </c>
      <c r="N302" s="196" t="s">
        <v>45</v>
      </c>
      <c r="O302" s="41"/>
      <c r="P302" s="197">
        <f t="shared" si="31"/>
        <v>0</v>
      </c>
      <c r="Q302" s="197">
        <v>0</v>
      </c>
      <c r="R302" s="197">
        <f t="shared" si="32"/>
        <v>0</v>
      </c>
      <c r="S302" s="197">
        <v>0</v>
      </c>
      <c r="T302" s="198">
        <f t="shared" si="33"/>
        <v>0</v>
      </c>
      <c r="AR302" s="23" t="s">
        <v>252</v>
      </c>
      <c r="AT302" s="23" t="s">
        <v>169</v>
      </c>
      <c r="AU302" s="23" t="s">
        <v>177</v>
      </c>
      <c r="AY302" s="23" t="s">
        <v>167</v>
      </c>
      <c r="BE302" s="199">
        <f t="shared" si="34"/>
        <v>0</v>
      </c>
      <c r="BF302" s="199">
        <f t="shared" si="35"/>
        <v>0</v>
      </c>
      <c r="BG302" s="199">
        <f t="shared" si="36"/>
        <v>0</v>
      </c>
      <c r="BH302" s="199">
        <f t="shared" si="37"/>
        <v>0</v>
      </c>
      <c r="BI302" s="199">
        <f t="shared" si="38"/>
        <v>0</v>
      </c>
      <c r="BJ302" s="23" t="s">
        <v>24</v>
      </c>
      <c r="BK302" s="199">
        <f t="shared" si="39"/>
        <v>0</v>
      </c>
      <c r="BL302" s="23" t="s">
        <v>252</v>
      </c>
      <c r="BM302" s="23" t="s">
        <v>647</v>
      </c>
    </row>
    <row r="303" spans="2:65" s="1" customFormat="1" ht="28.8" customHeight="1">
      <c r="B303" s="40"/>
      <c r="C303" s="188" t="s">
        <v>648</v>
      </c>
      <c r="D303" s="188" t="s">
        <v>169</v>
      </c>
      <c r="E303" s="189" t="s">
        <v>649</v>
      </c>
      <c r="F303" s="190" t="s">
        <v>650</v>
      </c>
      <c r="G303" s="191" t="s">
        <v>222</v>
      </c>
      <c r="H303" s="192">
        <v>1</v>
      </c>
      <c r="I303" s="193"/>
      <c r="J303" s="194">
        <f t="shared" si="30"/>
        <v>0</v>
      </c>
      <c r="K303" s="190" t="s">
        <v>22</v>
      </c>
      <c r="L303" s="60"/>
      <c r="M303" s="195" t="s">
        <v>22</v>
      </c>
      <c r="N303" s="196" t="s">
        <v>45</v>
      </c>
      <c r="O303" s="41"/>
      <c r="P303" s="197">
        <f t="shared" si="31"/>
        <v>0</v>
      </c>
      <c r="Q303" s="197">
        <v>0</v>
      </c>
      <c r="R303" s="197">
        <f t="shared" si="32"/>
        <v>0</v>
      </c>
      <c r="S303" s="197">
        <v>0</v>
      </c>
      <c r="T303" s="198">
        <f t="shared" si="33"/>
        <v>0</v>
      </c>
      <c r="AR303" s="23" t="s">
        <v>252</v>
      </c>
      <c r="AT303" s="23" t="s">
        <v>169</v>
      </c>
      <c r="AU303" s="23" t="s">
        <v>177</v>
      </c>
      <c r="AY303" s="23" t="s">
        <v>167</v>
      </c>
      <c r="BE303" s="199">
        <f t="shared" si="34"/>
        <v>0</v>
      </c>
      <c r="BF303" s="199">
        <f t="shared" si="35"/>
        <v>0</v>
      </c>
      <c r="BG303" s="199">
        <f t="shared" si="36"/>
        <v>0</v>
      </c>
      <c r="BH303" s="199">
        <f t="shared" si="37"/>
        <v>0</v>
      </c>
      <c r="BI303" s="199">
        <f t="shared" si="38"/>
        <v>0</v>
      </c>
      <c r="BJ303" s="23" t="s">
        <v>24</v>
      </c>
      <c r="BK303" s="199">
        <f t="shared" si="39"/>
        <v>0</v>
      </c>
      <c r="BL303" s="23" t="s">
        <v>252</v>
      </c>
      <c r="BM303" s="23" t="s">
        <v>651</v>
      </c>
    </row>
    <row r="304" spans="2:65" s="1" customFormat="1" ht="20.399999999999999" customHeight="1">
      <c r="B304" s="40"/>
      <c r="C304" s="188" t="s">
        <v>652</v>
      </c>
      <c r="D304" s="188" t="s">
        <v>169</v>
      </c>
      <c r="E304" s="189" t="s">
        <v>653</v>
      </c>
      <c r="F304" s="190" t="s">
        <v>654</v>
      </c>
      <c r="G304" s="191" t="s">
        <v>222</v>
      </c>
      <c r="H304" s="192">
        <v>1</v>
      </c>
      <c r="I304" s="193"/>
      <c r="J304" s="194">
        <f t="shared" si="30"/>
        <v>0</v>
      </c>
      <c r="K304" s="190" t="s">
        <v>22</v>
      </c>
      <c r="L304" s="60"/>
      <c r="M304" s="195" t="s">
        <v>22</v>
      </c>
      <c r="N304" s="196" t="s">
        <v>45</v>
      </c>
      <c r="O304" s="41"/>
      <c r="P304" s="197">
        <f t="shared" si="31"/>
        <v>0</v>
      </c>
      <c r="Q304" s="197">
        <v>0</v>
      </c>
      <c r="R304" s="197">
        <f t="shared" si="32"/>
        <v>0</v>
      </c>
      <c r="S304" s="197">
        <v>0</v>
      </c>
      <c r="T304" s="198">
        <f t="shared" si="33"/>
        <v>0</v>
      </c>
      <c r="AR304" s="23" t="s">
        <v>252</v>
      </c>
      <c r="AT304" s="23" t="s">
        <v>169</v>
      </c>
      <c r="AU304" s="23" t="s">
        <v>177</v>
      </c>
      <c r="AY304" s="23" t="s">
        <v>167</v>
      </c>
      <c r="BE304" s="199">
        <f t="shared" si="34"/>
        <v>0</v>
      </c>
      <c r="BF304" s="199">
        <f t="shared" si="35"/>
        <v>0</v>
      </c>
      <c r="BG304" s="199">
        <f t="shared" si="36"/>
        <v>0</v>
      </c>
      <c r="BH304" s="199">
        <f t="shared" si="37"/>
        <v>0</v>
      </c>
      <c r="BI304" s="199">
        <f t="shared" si="38"/>
        <v>0</v>
      </c>
      <c r="BJ304" s="23" t="s">
        <v>24</v>
      </c>
      <c r="BK304" s="199">
        <f t="shared" si="39"/>
        <v>0</v>
      </c>
      <c r="BL304" s="23" t="s">
        <v>252</v>
      </c>
      <c r="BM304" s="23" t="s">
        <v>655</v>
      </c>
    </row>
    <row r="305" spans="2:65" s="1" customFormat="1" ht="20.399999999999999" customHeight="1">
      <c r="B305" s="40"/>
      <c r="C305" s="188" t="s">
        <v>656</v>
      </c>
      <c r="D305" s="188" t="s">
        <v>169</v>
      </c>
      <c r="E305" s="189" t="s">
        <v>657</v>
      </c>
      <c r="F305" s="190" t="s">
        <v>658</v>
      </c>
      <c r="G305" s="191" t="s">
        <v>222</v>
      </c>
      <c r="H305" s="192">
        <v>1</v>
      </c>
      <c r="I305" s="193"/>
      <c r="J305" s="194">
        <f t="shared" si="30"/>
        <v>0</v>
      </c>
      <c r="K305" s="190" t="s">
        <v>22</v>
      </c>
      <c r="L305" s="60"/>
      <c r="M305" s="195" t="s">
        <v>22</v>
      </c>
      <c r="N305" s="196" t="s">
        <v>45</v>
      </c>
      <c r="O305" s="41"/>
      <c r="P305" s="197">
        <f t="shared" si="31"/>
        <v>0</v>
      </c>
      <c r="Q305" s="197">
        <v>0</v>
      </c>
      <c r="R305" s="197">
        <f t="shared" si="32"/>
        <v>0</v>
      </c>
      <c r="S305" s="197">
        <v>0</v>
      </c>
      <c r="T305" s="198">
        <f t="shared" si="33"/>
        <v>0</v>
      </c>
      <c r="AR305" s="23" t="s">
        <v>252</v>
      </c>
      <c r="AT305" s="23" t="s">
        <v>169</v>
      </c>
      <c r="AU305" s="23" t="s">
        <v>177</v>
      </c>
      <c r="AY305" s="23" t="s">
        <v>167</v>
      </c>
      <c r="BE305" s="199">
        <f t="shared" si="34"/>
        <v>0</v>
      </c>
      <c r="BF305" s="199">
        <f t="shared" si="35"/>
        <v>0</v>
      </c>
      <c r="BG305" s="199">
        <f t="shared" si="36"/>
        <v>0</v>
      </c>
      <c r="BH305" s="199">
        <f t="shared" si="37"/>
        <v>0</v>
      </c>
      <c r="BI305" s="199">
        <f t="shared" si="38"/>
        <v>0</v>
      </c>
      <c r="BJ305" s="23" t="s">
        <v>24</v>
      </c>
      <c r="BK305" s="199">
        <f t="shared" si="39"/>
        <v>0</v>
      </c>
      <c r="BL305" s="23" t="s">
        <v>252</v>
      </c>
      <c r="BM305" s="23" t="s">
        <v>659</v>
      </c>
    </row>
    <row r="306" spans="2:65" s="1" customFormat="1" ht="20.399999999999999" customHeight="1">
      <c r="B306" s="40"/>
      <c r="C306" s="188" t="s">
        <v>660</v>
      </c>
      <c r="D306" s="188" t="s">
        <v>169</v>
      </c>
      <c r="E306" s="189" t="s">
        <v>661</v>
      </c>
      <c r="F306" s="190" t="s">
        <v>662</v>
      </c>
      <c r="G306" s="191" t="s">
        <v>222</v>
      </c>
      <c r="H306" s="192">
        <v>5</v>
      </c>
      <c r="I306" s="193"/>
      <c r="J306" s="194">
        <f t="shared" si="30"/>
        <v>0</v>
      </c>
      <c r="K306" s="190" t="s">
        <v>22</v>
      </c>
      <c r="L306" s="60"/>
      <c r="M306" s="195" t="s">
        <v>22</v>
      </c>
      <c r="N306" s="196" t="s">
        <v>45</v>
      </c>
      <c r="O306" s="41"/>
      <c r="P306" s="197">
        <f t="shared" si="31"/>
        <v>0</v>
      </c>
      <c r="Q306" s="197">
        <v>0</v>
      </c>
      <c r="R306" s="197">
        <f t="shared" si="32"/>
        <v>0</v>
      </c>
      <c r="S306" s="197">
        <v>0</v>
      </c>
      <c r="T306" s="198">
        <f t="shared" si="33"/>
        <v>0</v>
      </c>
      <c r="AR306" s="23" t="s">
        <v>252</v>
      </c>
      <c r="AT306" s="23" t="s">
        <v>169</v>
      </c>
      <c r="AU306" s="23" t="s">
        <v>177</v>
      </c>
      <c r="AY306" s="23" t="s">
        <v>167</v>
      </c>
      <c r="BE306" s="199">
        <f t="shared" si="34"/>
        <v>0</v>
      </c>
      <c r="BF306" s="199">
        <f t="shared" si="35"/>
        <v>0</v>
      </c>
      <c r="BG306" s="199">
        <f t="shared" si="36"/>
        <v>0</v>
      </c>
      <c r="BH306" s="199">
        <f t="shared" si="37"/>
        <v>0</v>
      </c>
      <c r="BI306" s="199">
        <f t="shared" si="38"/>
        <v>0</v>
      </c>
      <c r="BJ306" s="23" t="s">
        <v>24</v>
      </c>
      <c r="BK306" s="199">
        <f t="shared" si="39"/>
        <v>0</v>
      </c>
      <c r="BL306" s="23" t="s">
        <v>252</v>
      </c>
      <c r="BM306" s="23" t="s">
        <v>663</v>
      </c>
    </row>
    <row r="307" spans="2:65" s="1" customFormat="1" ht="20.399999999999999" customHeight="1">
      <c r="B307" s="40"/>
      <c r="C307" s="188" t="s">
        <v>664</v>
      </c>
      <c r="D307" s="188" t="s">
        <v>169</v>
      </c>
      <c r="E307" s="189" t="s">
        <v>665</v>
      </c>
      <c r="F307" s="190" t="s">
        <v>666</v>
      </c>
      <c r="G307" s="191" t="s">
        <v>222</v>
      </c>
      <c r="H307" s="192">
        <v>5</v>
      </c>
      <c r="I307" s="193"/>
      <c r="J307" s="194">
        <f t="shared" si="30"/>
        <v>0</v>
      </c>
      <c r="K307" s="190" t="s">
        <v>22</v>
      </c>
      <c r="L307" s="60"/>
      <c r="M307" s="195" t="s">
        <v>22</v>
      </c>
      <c r="N307" s="196" t="s">
        <v>45</v>
      </c>
      <c r="O307" s="41"/>
      <c r="P307" s="197">
        <f t="shared" si="31"/>
        <v>0</v>
      </c>
      <c r="Q307" s="197">
        <v>0</v>
      </c>
      <c r="R307" s="197">
        <f t="shared" si="32"/>
        <v>0</v>
      </c>
      <c r="S307" s="197">
        <v>0</v>
      </c>
      <c r="T307" s="198">
        <f t="shared" si="33"/>
        <v>0</v>
      </c>
      <c r="AR307" s="23" t="s">
        <v>252</v>
      </c>
      <c r="AT307" s="23" t="s">
        <v>169</v>
      </c>
      <c r="AU307" s="23" t="s">
        <v>177</v>
      </c>
      <c r="AY307" s="23" t="s">
        <v>167</v>
      </c>
      <c r="BE307" s="199">
        <f t="shared" si="34"/>
        <v>0</v>
      </c>
      <c r="BF307" s="199">
        <f t="shared" si="35"/>
        <v>0</v>
      </c>
      <c r="BG307" s="199">
        <f t="shared" si="36"/>
        <v>0</v>
      </c>
      <c r="BH307" s="199">
        <f t="shared" si="37"/>
        <v>0</v>
      </c>
      <c r="BI307" s="199">
        <f t="shared" si="38"/>
        <v>0</v>
      </c>
      <c r="BJ307" s="23" t="s">
        <v>24</v>
      </c>
      <c r="BK307" s="199">
        <f t="shared" si="39"/>
        <v>0</v>
      </c>
      <c r="BL307" s="23" t="s">
        <v>252</v>
      </c>
      <c r="BM307" s="23" t="s">
        <v>667</v>
      </c>
    </row>
    <row r="308" spans="2:65" s="1" customFormat="1" ht="20.399999999999999" customHeight="1">
      <c r="B308" s="40"/>
      <c r="C308" s="188" t="s">
        <v>668</v>
      </c>
      <c r="D308" s="188" t="s">
        <v>169</v>
      </c>
      <c r="E308" s="189" t="s">
        <v>669</v>
      </c>
      <c r="F308" s="190" t="s">
        <v>670</v>
      </c>
      <c r="G308" s="191" t="s">
        <v>222</v>
      </c>
      <c r="H308" s="192">
        <v>0</v>
      </c>
      <c r="I308" s="193"/>
      <c r="J308" s="194">
        <f t="shared" si="30"/>
        <v>0</v>
      </c>
      <c r="K308" s="190" t="s">
        <v>22</v>
      </c>
      <c r="L308" s="60"/>
      <c r="M308" s="195" t="s">
        <v>22</v>
      </c>
      <c r="N308" s="196" t="s">
        <v>45</v>
      </c>
      <c r="O308" s="41"/>
      <c r="P308" s="197">
        <f t="shared" si="31"/>
        <v>0</v>
      </c>
      <c r="Q308" s="197">
        <v>0</v>
      </c>
      <c r="R308" s="197">
        <f t="shared" si="32"/>
        <v>0</v>
      </c>
      <c r="S308" s="197">
        <v>0</v>
      </c>
      <c r="T308" s="198">
        <f t="shared" si="33"/>
        <v>0</v>
      </c>
      <c r="AR308" s="23" t="s">
        <v>252</v>
      </c>
      <c r="AT308" s="23" t="s">
        <v>169</v>
      </c>
      <c r="AU308" s="23" t="s">
        <v>177</v>
      </c>
      <c r="AY308" s="23" t="s">
        <v>167</v>
      </c>
      <c r="BE308" s="199">
        <f t="shared" si="34"/>
        <v>0</v>
      </c>
      <c r="BF308" s="199">
        <f t="shared" si="35"/>
        <v>0</v>
      </c>
      <c r="BG308" s="199">
        <f t="shared" si="36"/>
        <v>0</v>
      </c>
      <c r="BH308" s="199">
        <f t="shared" si="37"/>
        <v>0</v>
      </c>
      <c r="BI308" s="199">
        <f t="shared" si="38"/>
        <v>0</v>
      </c>
      <c r="BJ308" s="23" t="s">
        <v>24</v>
      </c>
      <c r="BK308" s="199">
        <f t="shared" si="39"/>
        <v>0</v>
      </c>
      <c r="BL308" s="23" t="s">
        <v>252</v>
      </c>
      <c r="BM308" s="23" t="s">
        <v>671</v>
      </c>
    </row>
    <row r="309" spans="2:65" s="1" customFormat="1" ht="20.399999999999999" customHeight="1">
      <c r="B309" s="40"/>
      <c r="C309" s="188" t="s">
        <v>672</v>
      </c>
      <c r="D309" s="188" t="s">
        <v>169</v>
      </c>
      <c r="E309" s="189" t="s">
        <v>673</v>
      </c>
      <c r="F309" s="190" t="s">
        <v>674</v>
      </c>
      <c r="G309" s="191" t="s">
        <v>222</v>
      </c>
      <c r="H309" s="192">
        <v>4</v>
      </c>
      <c r="I309" s="193"/>
      <c r="J309" s="194">
        <f t="shared" si="30"/>
        <v>0</v>
      </c>
      <c r="K309" s="190" t="s">
        <v>22</v>
      </c>
      <c r="L309" s="60"/>
      <c r="M309" s="195" t="s">
        <v>22</v>
      </c>
      <c r="N309" s="196" t="s">
        <v>45</v>
      </c>
      <c r="O309" s="41"/>
      <c r="P309" s="197">
        <f t="shared" si="31"/>
        <v>0</v>
      </c>
      <c r="Q309" s="197">
        <v>0</v>
      </c>
      <c r="R309" s="197">
        <f t="shared" si="32"/>
        <v>0</v>
      </c>
      <c r="S309" s="197">
        <v>0</v>
      </c>
      <c r="T309" s="198">
        <f t="shared" si="33"/>
        <v>0</v>
      </c>
      <c r="AR309" s="23" t="s">
        <v>252</v>
      </c>
      <c r="AT309" s="23" t="s">
        <v>169</v>
      </c>
      <c r="AU309" s="23" t="s">
        <v>177</v>
      </c>
      <c r="AY309" s="23" t="s">
        <v>167</v>
      </c>
      <c r="BE309" s="199">
        <f t="shared" si="34"/>
        <v>0</v>
      </c>
      <c r="BF309" s="199">
        <f t="shared" si="35"/>
        <v>0</v>
      </c>
      <c r="BG309" s="199">
        <f t="shared" si="36"/>
        <v>0</v>
      </c>
      <c r="BH309" s="199">
        <f t="shared" si="37"/>
        <v>0</v>
      </c>
      <c r="BI309" s="199">
        <f t="shared" si="38"/>
        <v>0</v>
      </c>
      <c r="BJ309" s="23" t="s">
        <v>24</v>
      </c>
      <c r="BK309" s="199">
        <f t="shared" si="39"/>
        <v>0</v>
      </c>
      <c r="BL309" s="23" t="s">
        <v>252</v>
      </c>
      <c r="BM309" s="23" t="s">
        <v>675</v>
      </c>
    </row>
    <row r="310" spans="2:65" s="1" customFormat="1" ht="20.399999999999999" customHeight="1">
      <c r="B310" s="40"/>
      <c r="C310" s="188" t="s">
        <v>676</v>
      </c>
      <c r="D310" s="188" t="s">
        <v>169</v>
      </c>
      <c r="E310" s="189" t="s">
        <v>677</v>
      </c>
      <c r="F310" s="190" t="s">
        <v>678</v>
      </c>
      <c r="G310" s="191" t="s">
        <v>222</v>
      </c>
      <c r="H310" s="192">
        <v>6</v>
      </c>
      <c r="I310" s="193"/>
      <c r="J310" s="194">
        <f t="shared" si="30"/>
        <v>0</v>
      </c>
      <c r="K310" s="190" t="s">
        <v>22</v>
      </c>
      <c r="L310" s="60"/>
      <c r="M310" s="195" t="s">
        <v>22</v>
      </c>
      <c r="N310" s="196" t="s">
        <v>45</v>
      </c>
      <c r="O310" s="41"/>
      <c r="P310" s="197">
        <f t="shared" si="31"/>
        <v>0</v>
      </c>
      <c r="Q310" s="197">
        <v>0</v>
      </c>
      <c r="R310" s="197">
        <f t="shared" si="32"/>
        <v>0</v>
      </c>
      <c r="S310" s="197">
        <v>0</v>
      </c>
      <c r="T310" s="198">
        <f t="shared" si="33"/>
        <v>0</v>
      </c>
      <c r="AR310" s="23" t="s">
        <v>252</v>
      </c>
      <c r="AT310" s="23" t="s">
        <v>169</v>
      </c>
      <c r="AU310" s="23" t="s">
        <v>177</v>
      </c>
      <c r="AY310" s="23" t="s">
        <v>167</v>
      </c>
      <c r="BE310" s="199">
        <f t="shared" si="34"/>
        <v>0</v>
      </c>
      <c r="BF310" s="199">
        <f t="shared" si="35"/>
        <v>0</v>
      </c>
      <c r="BG310" s="199">
        <f t="shared" si="36"/>
        <v>0</v>
      </c>
      <c r="BH310" s="199">
        <f t="shared" si="37"/>
        <v>0</v>
      </c>
      <c r="BI310" s="199">
        <f t="shared" si="38"/>
        <v>0</v>
      </c>
      <c r="BJ310" s="23" t="s">
        <v>24</v>
      </c>
      <c r="BK310" s="199">
        <f t="shared" si="39"/>
        <v>0</v>
      </c>
      <c r="BL310" s="23" t="s">
        <v>252</v>
      </c>
      <c r="BM310" s="23" t="s">
        <v>679</v>
      </c>
    </row>
    <row r="311" spans="2:65" s="1" customFormat="1" ht="20.399999999999999" customHeight="1">
      <c r="B311" s="40"/>
      <c r="C311" s="188" t="s">
        <v>680</v>
      </c>
      <c r="D311" s="188" t="s">
        <v>169</v>
      </c>
      <c r="E311" s="189" t="s">
        <v>681</v>
      </c>
      <c r="F311" s="190" t="s">
        <v>682</v>
      </c>
      <c r="G311" s="191" t="s">
        <v>222</v>
      </c>
      <c r="H311" s="192">
        <v>0</v>
      </c>
      <c r="I311" s="193"/>
      <c r="J311" s="194">
        <f t="shared" si="30"/>
        <v>0</v>
      </c>
      <c r="K311" s="190" t="s">
        <v>22</v>
      </c>
      <c r="L311" s="60"/>
      <c r="M311" s="195" t="s">
        <v>22</v>
      </c>
      <c r="N311" s="196" t="s">
        <v>45</v>
      </c>
      <c r="O311" s="41"/>
      <c r="P311" s="197">
        <f t="shared" si="31"/>
        <v>0</v>
      </c>
      <c r="Q311" s="197">
        <v>0</v>
      </c>
      <c r="R311" s="197">
        <f t="shared" si="32"/>
        <v>0</v>
      </c>
      <c r="S311" s="197">
        <v>0</v>
      </c>
      <c r="T311" s="198">
        <f t="shared" si="33"/>
        <v>0</v>
      </c>
      <c r="AR311" s="23" t="s">
        <v>252</v>
      </c>
      <c r="AT311" s="23" t="s">
        <v>169</v>
      </c>
      <c r="AU311" s="23" t="s">
        <v>177</v>
      </c>
      <c r="AY311" s="23" t="s">
        <v>167</v>
      </c>
      <c r="BE311" s="199">
        <f t="shared" si="34"/>
        <v>0</v>
      </c>
      <c r="BF311" s="199">
        <f t="shared" si="35"/>
        <v>0</v>
      </c>
      <c r="BG311" s="199">
        <f t="shared" si="36"/>
        <v>0</v>
      </c>
      <c r="BH311" s="199">
        <f t="shared" si="37"/>
        <v>0</v>
      </c>
      <c r="BI311" s="199">
        <f t="shared" si="38"/>
        <v>0</v>
      </c>
      <c r="BJ311" s="23" t="s">
        <v>24</v>
      </c>
      <c r="BK311" s="199">
        <f t="shared" si="39"/>
        <v>0</v>
      </c>
      <c r="BL311" s="23" t="s">
        <v>252</v>
      </c>
      <c r="BM311" s="23" t="s">
        <v>683</v>
      </c>
    </row>
    <row r="312" spans="2:65" s="1" customFormat="1" ht="20.399999999999999" customHeight="1">
      <c r="B312" s="40"/>
      <c r="C312" s="188" t="s">
        <v>684</v>
      </c>
      <c r="D312" s="188" t="s">
        <v>169</v>
      </c>
      <c r="E312" s="189" t="s">
        <v>685</v>
      </c>
      <c r="F312" s="190" t="s">
        <v>686</v>
      </c>
      <c r="G312" s="191" t="s">
        <v>222</v>
      </c>
      <c r="H312" s="192">
        <v>1</v>
      </c>
      <c r="I312" s="193"/>
      <c r="J312" s="194">
        <f t="shared" si="30"/>
        <v>0</v>
      </c>
      <c r="K312" s="190" t="s">
        <v>22</v>
      </c>
      <c r="L312" s="60"/>
      <c r="M312" s="195" t="s">
        <v>22</v>
      </c>
      <c r="N312" s="196" t="s">
        <v>45</v>
      </c>
      <c r="O312" s="41"/>
      <c r="P312" s="197">
        <f t="shared" si="31"/>
        <v>0</v>
      </c>
      <c r="Q312" s="197">
        <v>0</v>
      </c>
      <c r="R312" s="197">
        <f t="shared" si="32"/>
        <v>0</v>
      </c>
      <c r="S312" s="197">
        <v>0</v>
      </c>
      <c r="T312" s="198">
        <f t="shared" si="33"/>
        <v>0</v>
      </c>
      <c r="AR312" s="23" t="s">
        <v>252</v>
      </c>
      <c r="AT312" s="23" t="s">
        <v>169</v>
      </c>
      <c r="AU312" s="23" t="s">
        <v>177</v>
      </c>
      <c r="AY312" s="23" t="s">
        <v>167</v>
      </c>
      <c r="BE312" s="199">
        <f t="shared" si="34"/>
        <v>0</v>
      </c>
      <c r="BF312" s="199">
        <f t="shared" si="35"/>
        <v>0</v>
      </c>
      <c r="BG312" s="199">
        <f t="shared" si="36"/>
        <v>0</v>
      </c>
      <c r="BH312" s="199">
        <f t="shared" si="37"/>
        <v>0</v>
      </c>
      <c r="BI312" s="199">
        <f t="shared" si="38"/>
        <v>0</v>
      </c>
      <c r="BJ312" s="23" t="s">
        <v>24</v>
      </c>
      <c r="BK312" s="199">
        <f t="shared" si="39"/>
        <v>0</v>
      </c>
      <c r="BL312" s="23" t="s">
        <v>252</v>
      </c>
      <c r="BM312" s="23" t="s">
        <v>687</v>
      </c>
    </row>
    <row r="313" spans="2:65" s="1" customFormat="1" ht="20.399999999999999" customHeight="1">
      <c r="B313" s="40"/>
      <c r="C313" s="188" t="s">
        <v>688</v>
      </c>
      <c r="D313" s="188" t="s">
        <v>169</v>
      </c>
      <c r="E313" s="189" t="s">
        <v>689</v>
      </c>
      <c r="F313" s="190" t="s">
        <v>690</v>
      </c>
      <c r="G313" s="191" t="s">
        <v>222</v>
      </c>
      <c r="H313" s="192">
        <v>1</v>
      </c>
      <c r="I313" s="193"/>
      <c r="J313" s="194">
        <f t="shared" si="30"/>
        <v>0</v>
      </c>
      <c r="K313" s="190" t="s">
        <v>22</v>
      </c>
      <c r="L313" s="60"/>
      <c r="M313" s="195" t="s">
        <v>22</v>
      </c>
      <c r="N313" s="196" t="s">
        <v>45</v>
      </c>
      <c r="O313" s="41"/>
      <c r="P313" s="197">
        <f t="shared" si="31"/>
        <v>0</v>
      </c>
      <c r="Q313" s="197">
        <v>0</v>
      </c>
      <c r="R313" s="197">
        <f t="shared" si="32"/>
        <v>0</v>
      </c>
      <c r="S313" s="197">
        <v>0</v>
      </c>
      <c r="T313" s="198">
        <f t="shared" si="33"/>
        <v>0</v>
      </c>
      <c r="AR313" s="23" t="s">
        <v>252</v>
      </c>
      <c r="AT313" s="23" t="s">
        <v>169</v>
      </c>
      <c r="AU313" s="23" t="s">
        <v>177</v>
      </c>
      <c r="AY313" s="23" t="s">
        <v>167</v>
      </c>
      <c r="BE313" s="199">
        <f t="shared" si="34"/>
        <v>0</v>
      </c>
      <c r="BF313" s="199">
        <f t="shared" si="35"/>
        <v>0</v>
      </c>
      <c r="BG313" s="199">
        <f t="shared" si="36"/>
        <v>0</v>
      </c>
      <c r="BH313" s="199">
        <f t="shared" si="37"/>
        <v>0</v>
      </c>
      <c r="BI313" s="199">
        <f t="shared" si="38"/>
        <v>0</v>
      </c>
      <c r="BJ313" s="23" t="s">
        <v>24</v>
      </c>
      <c r="BK313" s="199">
        <f t="shared" si="39"/>
        <v>0</v>
      </c>
      <c r="BL313" s="23" t="s">
        <v>252</v>
      </c>
      <c r="BM313" s="23" t="s">
        <v>691</v>
      </c>
    </row>
    <row r="314" spans="2:65" s="1" customFormat="1" ht="20.399999999999999" customHeight="1">
      <c r="B314" s="40"/>
      <c r="C314" s="188" t="s">
        <v>692</v>
      </c>
      <c r="D314" s="188" t="s">
        <v>169</v>
      </c>
      <c r="E314" s="189" t="s">
        <v>693</v>
      </c>
      <c r="F314" s="190" t="s">
        <v>694</v>
      </c>
      <c r="G314" s="191" t="s">
        <v>222</v>
      </c>
      <c r="H314" s="192">
        <v>14</v>
      </c>
      <c r="I314" s="193"/>
      <c r="J314" s="194">
        <f t="shared" si="30"/>
        <v>0</v>
      </c>
      <c r="K314" s="190" t="s">
        <v>22</v>
      </c>
      <c r="L314" s="60"/>
      <c r="M314" s="195" t="s">
        <v>22</v>
      </c>
      <c r="N314" s="196" t="s">
        <v>45</v>
      </c>
      <c r="O314" s="41"/>
      <c r="P314" s="197">
        <f t="shared" si="31"/>
        <v>0</v>
      </c>
      <c r="Q314" s="197">
        <v>0</v>
      </c>
      <c r="R314" s="197">
        <f t="shared" si="32"/>
        <v>0</v>
      </c>
      <c r="S314" s="197">
        <v>0</v>
      </c>
      <c r="T314" s="198">
        <f t="shared" si="33"/>
        <v>0</v>
      </c>
      <c r="AR314" s="23" t="s">
        <v>252</v>
      </c>
      <c r="AT314" s="23" t="s">
        <v>169</v>
      </c>
      <c r="AU314" s="23" t="s">
        <v>177</v>
      </c>
      <c r="AY314" s="23" t="s">
        <v>167</v>
      </c>
      <c r="BE314" s="199">
        <f t="shared" si="34"/>
        <v>0</v>
      </c>
      <c r="BF314" s="199">
        <f t="shared" si="35"/>
        <v>0</v>
      </c>
      <c r="BG314" s="199">
        <f t="shared" si="36"/>
        <v>0</v>
      </c>
      <c r="BH314" s="199">
        <f t="shared" si="37"/>
        <v>0</v>
      </c>
      <c r="BI314" s="199">
        <f t="shared" si="38"/>
        <v>0</v>
      </c>
      <c r="BJ314" s="23" t="s">
        <v>24</v>
      </c>
      <c r="BK314" s="199">
        <f t="shared" si="39"/>
        <v>0</v>
      </c>
      <c r="BL314" s="23" t="s">
        <v>252</v>
      </c>
      <c r="BM314" s="23" t="s">
        <v>695</v>
      </c>
    </row>
    <row r="315" spans="2:65" s="1" customFormat="1" ht="20.399999999999999" customHeight="1">
      <c r="B315" s="40"/>
      <c r="C315" s="188" t="s">
        <v>696</v>
      </c>
      <c r="D315" s="188" t="s">
        <v>169</v>
      </c>
      <c r="E315" s="189" t="s">
        <v>697</v>
      </c>
      <c r="F315" s="190" t="s">
        <v>698</v>
      </c>
      <c r="G315" s="191" t="s">
        <v>222</v>
      </c>
      <c r="H315" s="192">
        <v>14</v>
      </c>
      <c r="I315" s="193"/>
      <c r="J315" s="194">
        <f t="shared" si="30"/>
        <v>0</v>
      </c>
      <c r="K315" s="190" t="s">
        <v>22</v>
      </c>
      <c r="L315" s="60"/>
      <c r="M315" s="195" t="s">
        <v>22</v>
      </c>
      <c r="N315" s="196" t="s">
        <v>45</v>
      </c>
      <c r="O315" s="41"/>
      <c r="P315" s="197">
        <f t="shared" si="31"/>
        <v>0</v>
      </c>
      <c r="Q315" s="197">
        <v>0</v>
      </c>
      <c r="R315" s="197">
        <f t="shared" si="32"/>
        <v>0</v>
      </c>
      <c r="S315" s="197">
        <v>0</v>
      </c>
      <c r="T315" s="198">
        <f t="shared" si="33"/>
        <v>0</v>
      </c>
      <c r="AR315" s="23" t="s">
        <v>252</v>
      </c>
      <c r="AT315" s="23" t="s">
        <v>169</v>
      </c>
      <c r="AU315" s="23" t="s">
        <v>177</v>
      </c>
      <c r="AY315" s="23" t="s">
        <v>167</v>
      </c>
      <c r="BE315" s="199">
        <f t="shared" si="34"/>
        <v>0</v>
      </c>
      <c r="BF315" s="199">
        <f t="shared" si="35"/>
        <v>0</v>
      </c>
      <c r="BG315" s="199">
        <f t="shared" si="36"/>
        <v>0</v>
      </c>
      <c r="BH315" s="199">
        <f t="shared" si="37"/>
        <v>0</v>
      </c>
      <c r="BI315" s="199">
        <f t="shared" si="38"/>
        <v>0</v>
      </c>
      <c r="BJ315" s="23" t="s">
        <v>24</v>
      </c>
      <c r="BK315" s="199">
        <f t="shared" si="39"/>
        <v>0</v>
      </c>
      <c r="BL315" s="23" t="s">
        <v>252</v>
      </c>
      <c r="BM315" s="23" t="s">
        <v>699</v>
      </c>
    </row>
    <row r="316" spans="2:65" s="1" customFormat="1" ht="28.8" customHeight="1">
      <c r="B316" s="40"/>
      <c r="C316" s="188" t="s">
        <v>700</v>
      </c>
      <c r="D316" s="188" t="s">
        <v>169</v>
      </c>
      <c r="E316" s="189" t="s">
        <v>701</v>
      </c>
      <c r="F316" s="190" t="s">
        <v>702</v>
      </c>
      <c r="G316" s="191" t="s">
        <v>703</v>
      </c>
      <c r="H316" s="192">
        <v>5</v>
      </c>
      <c r="I316" s="193"/>
      <c r="J316" s="194">
        <f t="shared" si="30"/>
        <v>0</v>
      </c>
      <c r="K316" s="190" t="s">
        <v>704</v>
      </c>
      <c r="L316" s="60"/>
      <c r="M316" s="195" t="s">
        <v>22</v>
      </c>
      <c r="N316" s="196" t="s">
        <v>45</v>
      </c>
      <c r="O316" s="41"/>
      <c r="P316" s="197">
        <f t="shared" si="31"/>
        <v>0</v>
      </c>
      <c r="Q316" s="197">
        <v>5.1999999999999995E-4</v>
      </c>
      <c r="R316" s="197">
        <f t="shared" si="32"/>
        <v>2.5999999999999999E-3</v>
      </c>
      <c r="S316" s="197">
        <v>0</v>
      </c>
      <c r="T316" s="198">
        <f t="shared" si="33"/>
        <v>0</v>
      </c>
      <c r="AR316" s="23" t="s">
        <v>252</v>
      </c>
      <c r="AT316" s="23" t="s">
        <v>169</v>
      </c>
      <c r="AU316" s="23" t="s">
        <v>177</v>
      </c>
      <c r="AY316" s="23" t="s">
        <v>167</v>
      </c>
      <c r="BE316" s="199">
        <f t="shared" si="34"/>
        <v>0</v>
      </c>
      <c r="BF316" s="199">
        <f t="shared" si="35"/>
        <v>0</v>
      </c>
      <c r="BG316" s="199">
        <f t="shared" si="36"/>
        <v>0</v>
      </c>
      <c r="BH316" s="199">
        <f t="shared" si="37"/>
        <v>0</v>
      </c>
      <c r="BI316" s="199">
        <f t="shared" si="38"/>
        <v>0</v>
      </c>
      <c r="BJ316" s="23" t="s">
        <v>24</v>
      </c>
      <c r="BK316" s="199">
        <f t="shared" si="39"/>
        <v>0</v>
      </c>
      <c r="BL316" s="23" t="s">
        <v>252</v>
      </c>
      <c r="BM316" s="23" t="s">
        <v>705</v>
      </c>
    </row>
    <row r="317" spans="2:65" s="1" customFormat="1" ht="28.8" customHeight="1">
      <c r="B317" s="40"/>
      <c r="C317" s="188" t="s">
        <v>706</v>
      </c>
      <c r="D317" s="188" t="s">
        <v>169</v>
      </c>
      <c r="E317" s="189" t="s">
        <v>707</v>
      </c>
      <c r="F317" s="190" t="s">
        <v>708</v>
      </c>
      <c r="G317" s="191" t="s">
        <v>703</v>
      </c>
      <c r="H317" s="192">
        <v>2</v>
      </c>
      <c r="I317" s="193"/>
      <c r="J317" s="194">
        <f t="shared" si="30"/>
        <v>0</v>
      </c>
      <c r="K317" s="190" t="s">
        <v>704</v>
      </c>
      <c r="L317" s="60"/>
      <c r="M317" s="195" t="s">
        <v>22</v>
      </c>
      <c r="N317" s="196" t="s">
        <v>45</v>
      </c>
      <c r="O317" s="41"/>
      <c r="P317" s="197">
        <f t="shared" si="31"/>
        <v>0</v>
      </c>
      <c r="Q317" s="197">
        <v>5.1999999999999995E-4</v>
      </c>
      <c r="R317" s="197">
        <f t="shared" si="32"/>
        <v>1.0399999999999999E-3</v>
      </c>
      <c r="S317" s="197">
        <v>0</v>
      </c>
      <c r="T317" s="198">
        <f t="shared" si="33"/>
        <v>0</v>
      </c>
      <c r="AR317" s="23" t="s">
        <v>252</v>
      </c>
      <c r="AT317" s="23" t="s">
        <v>169</v>
      </c>
      <c r="AU317" s="23" t="s">
        <v>177</v>
      </c>
      <c r="AY317" s="23" t="s">
        <v>167</v>
      </c>
      <c r="BE317" s="199">
        <f t="shared" si="34"/>
        <v>0</v>
      </c>
      <c r="BF317" s="199">
        <f t="shared" si="35"/>
        <v>0</v>
      </c>
      <c r="BG317" s="199">
        <f t="shared" si="36"/>
        <v>0</v>
      </c>
      <c r="BH317" s="199">
        <f t="shared" si="37"/>
        <v>0</v>
      </c>
      <c r="BI317" s="199">
        <f t="shared" si="38"/>
        <v>0</v>
      </c>
      <c r="BJ317" s="23" t="s">
        <v>24</v>
      </c>
      <c r="BK317" s="199">
        <f t="shared" si="39"/>
        <v>0</v>
      </c>
      <c r="BL317" s="23" t="s">
        <v>252</v>
      </c>
      <c r="BM317" s="23" t="s">
        <v>709</v>
      </c>
    </row>
    <row r="318" spans="2:65" s="1" customFormat="1" ht="20.399999999999999" customHeight="1">
      <c r="B318" s="40"/>
      <c r="C318" s="188" t="s">
        <v>710</v>
      </c>
      <c r="D318" s="188" t="s">
        <v>169</v>
      </c>
      <c r="E318" s="189" t="s">
        <v>711</v>
      </c>
      <c r="F318" s="190" t="s">
        <v>712</v>
      </c>
      <c r="G318" s="191" t="s">
        <v>713</v>
      </c>
      <c r="H318" s="192">
        <v>5</v>
      </c>
      <c r="I318" s="193"/>
      <c r="J318" s="194">
        <f t="shared" si="30"/>
        <v>0</v>
      </c>
      <c r="K318" s="190" t="s">
        <v>22</v>
      </c>
      <c r="L318" s="60"/>
      <c r="M318" s="195" t="s">
        <v>22</v>
      </c>
      <c r="N318" s="196" t="s">
        <v>45</v>
      </c>
      <c r="O318" s="41"/>
      <c r="P318" s="197">
        <f t="shared" si="31"/>
        <v>0</v>
      </c>
      <c r="Q318" s="197">
        <v>0</v>
      </c>
      <c r="R318" s="197">
        <f t="shared" si="32"/>
        <v>0</v>
      </c>
      <c r="S318" s="197">
        <v>0</v>
      </c>
      <c r="T318" s="198">
        <f t="shared" si="33"/>
        <v>0</v>
      </c>
      <c r="AR318" s="23" t="s">
        <v>252</v>
      </c>
      <c r="AT318" s="23" t="s">
        <v>169</v>
      </c>
      <c r="AU318" s="23" t="s">
        <v>177</v>
      </c>
      <c r="AY318" s="23" t="s">
        <v>167</v>
      </c>
      <c r="BE318" s="199">
        <f t="shared" si="34"/>
        <v>0</v>
      </c>
      <c r="BF318" s="199">
        <f t="shared" si="35"/>
        <v>0</v>
      </c>
      <c r="BG318" s="199">
        <f t="shared" si="36"/>
        <v>0</v>
      </c>
      <c r="BH318" s="199">
        <f t="shared" si="37"/>
        <v>0</v>
      </c>
      <c r="BI318" s="199">
        <f t="shared" si="38"/>
        <v>0</v>
      </c>
      <c r="BJ318" s="23" t="s">
        <v>24</v>
      </c>
      <c r="BK318" s="199">
        <f t="shared" si="39"/>
        <v>0</v>
      </c>
      <c r="BL318" s="23" t="s">
        <v>252</v>
      </c>
      <c r="BM318" s="23" t="s">
        <v>714</v>
      </c>
    </row>
    <row r="319" spans="2:65" s="1" customFormat="1" ht="20.399999999999999" customHeight="1">
      <c r="B319" s="40"/>
      <c r="C319" s="188" t="s">
        <v>715</v>
      </c>
      <c r="D319" s="188" t="s">
        <v>169</v>
      </c>
      <c r="E319" s="189" t="s">
        <v>716</v>
      </c>
      <c r="F319" s="190" t="s">
        <v>717</v>
      </c>
      <c r="G319" s="191" t="s">
        <v>713</v>
      </c>
      <c r="H319" s="192">
        <v>2</v>
      </c>
      <c r="I319" s="193"/>
      <c r="J319" s="194">
        <f t="shared" si="30"/>
        <v>0</v>
      </c>
      <c r="K319" s="190" t="s">
        <v>22</v>
      </c>
      <c r="L319" s="60"/>
      <c r="M319" s="195" t="s">
        <v>22</v>
      </c>
      <c r="N319" s="196" t="s">
        <v>45</v>
      </c>
      <c r="O319" s="41"/>
      <c r="P319" s="197">
        <f t="shared" si="31"/>
        <v>0</v>
      </c>
      <c r="Q319" s="197">
        <v>0</v>
      </c>
      <c r="R319" s="197">
        <f t="shared" si="32"/>
        <v>0</v>
      </c>
      <c r="S319" s="197">
        <v>0</v>
      </c>
      <c r="T319" s="198">
        <f t="shared" si="33"/>
        <v>0</v>
      </c>
      <c r="AR319" s="23" t="s">
        <v>252</v>
      </c>
      <c r="AT319" s="23" t="s">
        <v>169</v>
      </c>
      <c r="AU319" s="23" t="s">
        <v>177</v>
      </c>
      <c r="AY319" s="23" t="s">
        <v>167</v>
      </c>
      <c r="BE319" s="199">
        <f t="shared" si="34"/>
        <v>0</v>
      </c>
      <c r="BF319" s="199">
        <f t="shared" si="35"/>
        <v>0</v>
      </c>
      <c r="BG319" s="199">
        <f t="shared" si="36"/>
        <v>0</v>
      </c>
      <c r="BH319" s="199">
        <f t="shared" si="37"/>
        <v>0</v>
      </c>
      <c r="BI319" s="199">
        <f t="shared" si="38"/>
        <v>0</v>
      </c>
      <c r="BJ319" s="23" t="s">
        <v>24</v>
      </c>
      <c r="BK319" s="199">
        <f t="shared" si="39"/>
        <v>0</v>
      </c>
      <c r="BL319" s="23" t="s">
        <v>252</v>
      </c>
      <c r="BM319" s="23" t="s">
        <v>718</v>
      </c>
    </row>
    <row r="320" spans="2:65" s="1" customFormat="1" ht="20.399999999999999" customHeight="1">
      <c r="B320" s="40"/>
      <c r="C320" s="188" t="s">
        <v>719</v>
      </c>
      <c r="D320" s="188" t="s">
        <v>169</v>
      </c>
      <c r="E320" s="189" t="s">
        <v>720</v>
      </c>
      <c r="F320" s="190" t="s">
        <v>721</v>
      </c>
      <c r="G320" s="191" t="s">
        <v>713</v>
      </c>
      <c r="H320" s="192">
        <v>5</v>
      </c>
      <c r="I320" s="193"/>
      <c r="J320" s="194">
        <f t="shared" si="30"/>
        <v>0</v>
      </c>
      <c r="K320" s="190" t="s">
        <v>22</v>
      </c>
      <c r="L320" s="60"/>
      <c r="M320" s="195" t="s">
        <v>22</v>
      </c>
      <c r="N320" s="196" t="s">
        <v>45</v>
      </c>
      <c r="O320" s="41"/>
      <c r="P320" s="197">
        <f t="shared" si="31"/>
        <v>0</v>
      </c>
      <c r="Q320" s="197">
        <v>0</v>
      </c>
      <c r="R320" s="197">
        <f t="shared" si="32"/>
        <v>0</v>
      </c>
      <c r="S320" s="197">
        <v>0</v>
      </c>
      <c r="T320" s="198">
        <f t="shared" si="33"/>
        <v>0</v>
      </c>
      <c r="AR320" s="23" t="s">
        <v>252</v>
      </c>
      <c r="AT320" s="23" t="s">
        <v>169</v>
      </c>
      <c r="AU320" s="23" t="s">
        <v>177</v>
      </c>
      <c r="AY320" s="23" t="s">
        <v>167</v>
      </c>
      <c r="BE320" s="199">
        <f t="shared" si="34"/>
        <v>0</v>
      </c>
      <c r="BF320" s="199">
        <f t="shared" si="35"/>
        <v>0</v>
      </c>
      <c r="BG320" s="199">
        <f t="shared" si="36"/>
        <v>0</v>
      </c>
      <c r="BH320" s="199">
        <f t="shared" si="37"/>
        <v>0</v>
      </c>
      <c r="BI320" s="199">
        <f t="shared" si="38"/>
        <v>0</v>
      </c>
      <c r="BJ320" s="23" t="s">
        <v>24</v>
      </c>
      <c r="BK320" s="199">
        <f t="shared" si="39"/>
        <v>0</v>
      </c>
      <c r="BL320" s="23" t="s">
        <v>252</v>
      </c>
      <c r="BM320" s="23" t="s">
        <v>722</v>
      </c>
    </row>
    <row r="321" spans="2:65" s="10" customFormat="1" ht="22.35" customHeight="1">
      <c r="B321" s="171"/>
      <c r="C321" s="172"/>
      <c r="D321" s="185" t="s">
        <v>73</v>
      </c>
      <c r="E321" s="186" t="s">
        <v>723</v>
      </c>
      <c r="F321" s="186" t="s">
        <v>724</v>
      </c>
      <c r="G321" s="172"/>
      <c r="H321" s="172"/>
      <c r="I321" s="175"/>
      <c r="J321" s="187">
        <f>BK321</f>
        <v>0</v>
      </c>
      <c r="K321" s="172"/>
      <c r="L321" s="177"/>
      <c r="M321" s="178"/>
      <c r="N321" s="179"/>
      <c r="O321" s="179"/>
      <c r="P321" s="180">
        <f>SUM(P322:P324)</f>
        <v>0</v>
      </c>
      <c r="Q321" s="179"/>
      <c r="R321" s="180">
        <f>SUM(R322:R324)</f>
        <v>0</v>
      </c>
      <c r="S321" s="179"/>
      <c r="T321" s="181">
        <f>SUM(T322:T324)</f>
        <v>0</v>
      </c>
      <c r="AR321" s="182" t="s">
        <v>89</v>
      </c>
      <c r="AT321" s="183" t="s">
        <v>73</v>
      </c>
      <c r="AU321" s="183" t="s">
        <v>89</v>
      </c>
      <c r="AY321" s="182" t="s">
        <v>167</v>
      </c>
      <c r="BK321" s="184">
        <f>SUM(BK322:BK324)</f>
        <v>0</v>
      </c>
    </row>
    <row r="322" spans="2:65" s="1" customFormat="1" ht="20.399999999999999" customHeight="1">
      <c r="B322" s="40"/>
      <c r="C322" s="188" t="s">
        <v>725</v>
      </c>
      <c r="D322" s="188" t="s">
        <v>169</v>
      </c>
      <c r="E322" s="189" t="s">
        <v>726</v>
      </c>
      <c r="F322" s="190" t="s">
        <v>727</v>
      </c>
      <c r="G322" s="191" t="s">
        <v>260</v>
      </c>
      <c r="H322" s="192">
        <v>16</v>
      </c>
      <c r="I322" s="193"/>
      <c r="J322" s="194">
        <f>ROUND(I322*H322,2)</f>
        <v>0</v>
      </c>
      <c r="K322" s="190" t="s">
        <v>22</v>
      </c>
      <c r="L322" s="60"/>
      <c r="M322" s="195" t="s">
        <v>22</v>
      </c>
      <c r="N322" s="196" t="s">
        <v>45</v>
      </c>
      <c r="O322" s="41"/>
      <c r="P322" s="197">
        <f>O322*H322</f>
        <v>0</v>
      </c>
      <c r="Q322" s="197">
        <v>0</v>
      </c>
      <c r="R322" s="197">
        <f>Q322*H322</f>
        <v>0</v>
      </c>
      <c r="S322" s="197">
        <v>0</v>
      </c>
      <c r="T322" s="198">
        <f>S322*H322</f>
        <v>0</v>
      </c>
      <c r="AR322" s="23" t="s">
        <v>252</v>
      </c>
      <c r="AT322" s="23" t="s">
        <v>169</v>
      </c>
      <c r="AU322" s="23" t="s">
        <v>177</v>
      </c>
      <c r="AY322" s="23" t="s">
        <v>167</v>
      </c>
      <c r="BE322" s="199">
        <f>IF(N322="základní",J322,0)</f>
        <v>0</v>
      </c>
      <c r="BF322" s="199">
        <f>IF(N322="snížená",J322,0)</f>
        <v>0</v>
      </c>
      <c r="BG322" s="199">
        <f>IF(N322="zákl. přenesená",J322,0)</f>
        <v>0</v>
      </c>
      <c r="BH322" s="199">
        <f>IF(N322="sníž. přenesená",J322,0)</f>
        <v>0</v>
      </c>
      <c r="BI322" s="199">
        <f>IF(N322="nulová",J322,0)</f>
        <v>0</v>
      </c>
      <c r="BJ322" s="23" t="s">
        <v>24</v>
      </c>
      <c r="BK322" s="199">
        <f>ROUND(I322*H322,2)</f>
        <v>0</v>
      </c>
      <c r="BL322" s="23" t="s">
        <v>252</v>
      </c>
      <c r="BM322" s="23" t="s">
        <v>728</v>
      </c>
    </row>
    <row r="323" spans="2:65" s="1" customFormat="1" ht="20.399999999999999" customHeight="1">
      <c r="B323" s="40"/>
      <c r="C323" s="188" t="s">
        <v>729</v>
      </c>
      <c r="D323" s="188" t="s">
        <v>169</v>
      </c>
      <c r="E323" s="189" t="s">
        <v>730</v>
      </c>
      <c r="F323" s="190" t="s">
        <v>731</v>
      </c>
      <c r="G323" s="191" t="s">
        <v>193</v>
      </c>
      <c r="H323" s="192">
        <v>0.1</v>
      </c>
      <c r="I323" s="193"/>
      <c r="J323" s="194">
        <f>ROUND(I323*H323,2)</f>
        <v>0</v>
      </c>
      <c r="K323" s="190" t="s">
        <v>22</v>
      </c>
      <c r="L323" s="60"/>
      <c r="M323" s="195" t="s">
        <v>22</v>
      </c>
      <c r="N323" s="196" t="s">
        <v>45</v>
      </c>
      <c r="O323" s="41"/>
      <c r="P323" s="197">
        <f>O323*H323</f>
        <v>0</v>
      </c>
      <c r="Q323" s="197">
        <v>0</v>
      </c>
      <c r="R323" s="197">
        <f>Q323*H323</f>
        <v>0</v>
      </c>
      <c r="S323" s="197">
        <v>0</v>
      </c>
      <c r="T323" s="198">
        <f>S323*H323</f>
        <v>0</v>
      </c>
      <c r="AR323" s="23" t="s">
        <v>252</v>
      </c>
      <c r="AT323" s="23" t="s">
        <v>169</v>
      </c>
      <c r="AU323" s="23" t="s">
        <v>177</v>
      </c>
      <c r="AY323" s="23" t="s">
        <v>167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23" t="s">
        <v>24</v>
      </c>
      <c r="BK323" s="199">
        <f>ROUND(I323*H323,2)</f>
        <v>0</v>
      </c>
      <c r="BL323" s="23" t="s">
        <v>252</v>
      </c>
      <c r="BM323" s="23" t="s">
        <v>732</v>
      </c>
    </row>
    <row r="324" spans="2:65" s="1" customFormat="1" ht="20.399999999999999" customHeight="1">
      <c r="B324" s="40"/>
      <c r="C324" s="188" t="s">
        <v>733</v>
      </c>
      <c r="D324" s="188" t="s">
        <v>169</v>
      </c>
      <c r="E324" s="189" t="s">
        <v>734</v>
      </c>
      <c r="F324" s="190" t="s">
        <v>544</v>
      </c>
      <c r="G324" s="191" t="s">
        <v>545</v>
      </c>
      <c r="H324" s="192">
        <v>2</v>
      </c>
      <c r="I324" s="193"/>
      <c r="J324" s="194">
        <f>ROUND(I324*H324,2)</f>
        <v>0</v>
      </c>
      <c r="K324" s="190" t="s">
        <v>22</v>
      </c>
      <c r="L324" s="60"/>
      <c r="M324" s="195" t="s">
        <v>22</v>
      </c>
      <c r="N324" s="196" t="s">
        <v>45</v>
      </c>
      <c r="O324" s="41"/>
      <c r="P324" s="197">
        <f>O324*H324</f>
        <v>0</v>
      </c>
      <c r="Q324" s="197">
        <v>0</v>
      </c>
      <c r="R324" s="197">
        <f>Q324*H324</f>
        <v>0</v>
      </c>
      <c r="S324" s="197">
        <v>0</v>
      </c>
      <c r="T324" s="198">
        <f>S324*H324</f>
        <v>0</v>
      </c>
      <c r="AR324" s="23" t="s">
        <v>252</v>
      </c>
      <c r="AT324" s="23" t="s">
        <v>169</v>
      </c>
      <c r="AU324" s="23" t="s">
        <v>177</v>
      </c>
      <c r="AY324" s="23" t="s">
        <v>167</v>
      </c>
      <c r="BE324" s="199">
        <f>IF(N324="základní",J324,0)</f>
        <v>0</v>
      </c>
      <c r="BF324" s="199">
        <f>IF(N324="snížená",J324,0)</f>
        <v>0</v>
      </c>
      <c r="BG324" s="199">
        <f>IF(N324="zákl. přenesená",J324,0)</f>
        <v>0</v>
      </c>
      <c r="BH324" s="199">
        <f>IF(N324="sníž. přenesená",J324,0)</f>
        <v>0</v>
      </c>
      <c r="BI324" s="199">
        <f>IF(N324="nulová",J324,0)</f>
        <v>0</v>
      </c>
      <c r="BJ324" s="23" t="s">
        <v>24</v>
      </c>
      <c r="BK324" s="199">
        <f>ROUND(I324*H324,2)</f>
        <v>0</v>
      </c>
      <c r="BL324" s="23" t="s">
        <v>252</v>
      </c>
      <c r="BM324" s="23" t="s">
        <v>735</v>
      </c>
    </row>
    <row r="325" spans="2:65" s="10" customFormat="1" ht="22.35" customHeight="1">
      <c r="B325" s="171"/>
      <c r="C325" s="172"/>
      <c r="D325" s="185" t="s">
        <v>73</v>
      </c>
      <c r="E325" s="186" t="s">
        <v>736</v>
      </c>
      <c r="F325" s="186" t="s">
        <v>737</v>
      </c>
      <c r="G325" s="172"/>
      <c r="H325" s="172"/>
      <c r="I325" s="175"/>
      <c r="J325" s="187">
        <f>BK325</f>
        <v>0</v>
      </c>
      <c r="K325" s="172"/>
      <c r="L325" s="177"/>
      <c r="M325" s="178"/>
      <c r="N325" s="179"/>
      <c r="O325" s="179"/>
      <c r="P325" s="180">
        <f>P326</f>
        <v>0</v>
      </c>
      <c r="Q325" s="179"/>
      <c r="R325" s="180">
        <f>R326</f>
        <v>0</v>
      </c>
      <c r="S325" s="179"/>
      <c r="T325" s="181">
        <f>T326</f>
        <v>0</v>
      </c>
      <c r="AR325" s="182" t="s">
        <v>89</v>
      </c>
      <c r="AT325" s="183" t="s">
        <v>73</v>
      </c>
      <c r="AU325" s="183" t="s">
        <v>89</v>
      </c>
      <c r="AY325" s="182" t="s">
        <v>167</v>
      </c>
      <c r="BK325" s="184">
        <f>BK326</f>
        <v>0</v>
      </c>
    </row>
    <row r="326" spans="2:65" s="1" customFormat="1" ht="20.399999999999999" customHeight="1">
      <c r="B326" s="40"/>
      <c r="C326" s="188" t="s">
        <v>738</v>
      </c>
      <c r="D326" s="188" t="s">
        <v>169</v>
      </c>
      <c r="E326" s="189" t="s">
        <v>739</v>
      </c>
      <c r="F326" s="190" t="s">
        <v>740</v>
      </c>
      <c r="G326" s="191" t="s">
        <v>222</v>
      </c>
      <c r="H326" s="192">
        <v>1</v>
      </c>
      <c r="I326" s="193"/>
      <c r="J326" s="194">
        <f>ROUND(I326*H326,2)</f>
        <v>0</v>
      </c>
      <c r="K326" s="190" t="s">
        <v>22</v>
      </c>
      <c r="L326" s="60"/>
      <c r="M326" s="195" t="s">
        <v>22</v>
      </c>
      <c r="N326" s="196" t="s">
        <v>45</v>
      </c>
      <c r="O326" s="41"/>
      <c r="P326" s="197">
        <f>O326*H326</f>
        <v>0</v>
      </c>
      <c r="Q326" s="197">
        <v>0</v>
      </c>
      <c r="R326" s="197">
        <f>Q326*H326</f>
        <v>0</v>
      </c>
      <c r="S326" s="197">
        <v>0</v>
      </c>
      <c r="T326" s="198">
        <f>S326*H326</f>
        <v>0</v>
      </c>
      <c r="AR326" s="23" t="s">
        <v>252</v>
      </c>
      <c r="AT326" s="23" t="s">
        <v>169</v>
      </c>
      <c r="AU326" s="23" t="s">
        <v>177</v>
      </c>
      <c r="AY326" s="23" t="s">
        <v>167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23" t="s">
        <v>24</v>
      </c>
      <c r="BK326" s="199">
        <f>ROUND(I326*H326,2)</f>
        <v>0</v>
      </c>
      <c r="BL326" s="23" t="s">
        <v>252</v>
      </c>
      <c r="BM326" s="23" t="s">
        <v>741</v>
      </c>
    </row>
    <row r="327" spans="2:65" s="10" customFormat="1" ht="29.85" customHeight="1">
      <c r="B327" s="171"/>
      <c r="C327" s="172"/>
      <c r="D327" s="173" t="s">
        <v>73</v>
      </c>
      <c r="E327" s="241" t="s">
        <v>742</v>
      </c>
      <c r="F327" s="241" t="s">
        <v>743</v>
      </c>
      <c r="G327" s="172"/>
      <c r="H327" s="172"/>
      <c r="I327" s="175"/>
      <c r="J327" s="242">
        <f>BK327</f>
        <v>0</v>
      </c>
      <c r="K327" s="172"/>
      <c r="L327" s="177"/>
      <c r="M327" s="178"/>
      <c r="N327" s="179"/>
      <c r="O327" s="179"/>
      <c r="P327" s="180">
        <v>0</v>
      </c>
      <c r="Q327" s="179"/>
      <c r="R327" s="180">
        <v>0</v>
      </c>
      <c r="S327" s="179"/>
      <c r="T327" s="181">
        <v>0</v>
      </c>
      <c r="AR327" s="182" t="s">
        <v>89</v>
      </c>
      <c r="AT327" s="183" t="s">
        <v>73</v>
      </c>
      <c r="AU327" s="183" t="s">
        <v>24</v>
      </c>
      <c r="AY327" s="182" t="s">
        <v>167</v>
      </c>
      <c r="BK327" s="184">
        <v>0</v>
      </c>
    </row>
    <row r="328" spans="2:65" s="10" customFormat="1" ht="19.95" customHeight="1">
      <c r="B328" s="171"/>
      <c r="C328" s="172"/>
      <c r="D328" s="173" t="s">
        <v>73</v>
      </c>
      <c r="E328" s="241" t="s">
        <v>744</v>
      </c>
      <c r="F328" s="241" t="s">
        <v>745</v>
      </c>
      <c r="G328" s="172"/>
      <c r="H328" s="172"/>
      <c r="I328" s="175"/>
      <c r="J328" s="242">
        <f>BK328</f>
        <v>0</v>
      </c>
      <c r="K328" s="172"/>
      <c r="L328" s="177"/>
      <c r="M328" s="178"/>
      <c r="N328" s="179"/>
      <c r="O328" s="179"/>
      <c r="P328" s="180">
        <f>P329+P333+P338+P345+P356+P364</f>
        <v>0</v>
      </c>
      <c r="Q328" s="179"/>
      <c r="R328" s="180">
        <f>R329+R333+R338+R345+R356+R364</f>
        <v>0</v>
      </c>
      <c r="S328" s="179"/>
      <c r="T328" s="181">
        <f>T329+T333+T338+T345+T356+T364</f>
        <v>0</v>
      </c>
      <c r="AR328" s="182" t="s">
        <v>89</v>
      </c>
      <c r="AT328" s="183" t="s">
        <v>73</v>
      </c>
      <c r="AU328" s="183" t="s">
        <v>24</v>
      </c>
      <c r="AY328" s="182" t="s">
        <v>167</v>
      </c>
      <c r="BK328" s="184">
        <f>BK329+BK333+BK338+BK345+BK356+BK364</f>
        <v>0</v>
      </c>
    </row>
    <row r="329" spans="2:65" s="10" customFormat="1" ht="14.85" customHeight="1">
      <c r="B329" s="171"/>
      <c r="C329" s="172"/>
      <c r="D329" s="185" t="s">
        <v>73</v>
      </c>
      <c r="E329" s="186" t="s">
        <v>746</v>
      </c>
      <c r="F329" s="186" t="s">
        <v>747</v>
      </c>
      <c r="G329" s="172"/>
      <c r="H329" s="172"/>
      <c r="I329" s="175"/>
      <c r="J329" s="187">
        <f>BK329</f>
        <v>0</v>
      </c>
      <c r="K329" s="172"/>
      <c r="L329" s="177"/>
      <c r="M329" s="178"/>
      <c r="N329" s="179"/>
      <c r="O329" s="179"/>
      <c r="P329" s="180">
        <f>SUM(P330:P332)</f>
        <v>0</v>
      </c>
      <c r="Q329" s="179"/>
      <c r="R329" s="180">
        <f>SUM(R330:R332)</f>
        <v>0</v>
      </c>
      <c r="S329" s="179"/>
      <c r="T329" s="181">
        <f>SUM(T330:T332)</f>
        <v>0</v>
      </c>
      <c r="AR329" s="182" t="s">
        <v>89</v>
      </c>
      <c r="AT329" s="183" t="s">
        <v>73</v>
      </c>
      <c r="AU329" s="183" t="s">
        <v>89</v>
      </c>
      <c r="AY329" s="182" t="s">
        <v>167</v>
      </c>
      <c r="BK329" s="184">
        <f>SUM(BK330:BK332)</f>
        <v>0</v>
      </c>
    </row>
    <row r="330" spans="2:65" s="1" customFormat="1" ht="20.399999999999999" customHeight="1">
      <c r="B330" s="40"/>
      <c r="C330" s="188" t="s">
        <v>748</v>
      </c>
      <c r="D330" s="188" t="s">
        <v>169</v>
      </c>
      <c r="E330" s="189" t="s">
        <v>749</v>
      </c>
      <c r="F330" s="190" t="s">
        <v>750</v>
      </c>
      <c r="G330" s="191" t="s">
        <v>260</v>
      </c>
      <c r="H330" s="192">
        <v>3.5</v>
      </c>
      <c r="I330" s="193"/>
      <c r="J330" s="194">
        <f>ROUND(I330*H330,2)</f>
        <v>0</v>
      </c>
      <c r="K330" s="190" t="s">
        <v>22</v>
      </c>
      <c r="L330" s="60"/>
      <c r="M330" s="195" t="s">
        <v>22</v>
      </c>
      <c r="N330" s="196" t="s">
        <v>45</v>
      </c>
      <c r="O330" s="41"/>
      <c r="P330" s="197">
        <f>O330*H330</f>
        <v>0</v>
      </c>
      <c r="Q330" s="197">
        <v>0</v>
      </c>
      <c r="R330" s="197">
        <f>Q330*H330</f>
        <v>0</v>
      </c>
      <c r="S330" s="197">
        <v>0</v>
      </c>
      <c r="T330" s="198">
        <f>S330*H330</f>
        <v>0</v>
      </c>
      <c r="AR330" s="23" t="s">
        <v>252</v>
      </c>
      <c r="AT330" s="23" t="s">
        <v>169</v>
      </c>
      <c r="AU330" s="23" t="s">
        <v>177</v>
      </c>
      <c r="AY330" s="23" t="s">
        <v>167</v>
      </c>
      <c r="BE330" s="199">
        <f>IF(N330="základní",J330,0)</f>
        <v>0</v>
      </c>
      <c r="BF330" s="199">
        <f>IF(N330="snížená",J330,0)</f>
        <v>0</v>
      </c>
      <c r="BG330" s="199">
        <f>IF(N330="zákl. přenesená",J330,0)</f>
        <v>0</v>
      </c>
      <c r="BH330" s="199">
        <f>IF(N330="sníž. přenesená",J330,0)</f>
        <v>0</v>
      </c>
      <c r="BI330" s="199">
        <f>IF(N330="nulová",J330,0)</f>
        <v>0</v>
      </c>
      <c r="BJ330" s="23" t="s">
        <v>24</v>
      </c>
      <c r="BK330" s="199">
        <f>ROUND(I330*H330,2)</f>
        <v>0</v>
      </c>
      <c r="BL330" s="23" t="s">
        <v>252</v>
      </c>
      <c r="BM330" s="23" t="s">
        <v>751</v>
      </c>
    </row>
    <row r="331" spans="2:65" s="1" customFormat="1" ht="20.399999999999999" customHeight="1">
      <c r="B331" s="40"/>
      <c r="C331" s="188" t="s">
        <v>752</v>
      </c>
      <c r="D331" s="188" t="s">
        <v>169</v>
      </c>
      <c r="E331" s="189" t="s">
        <v>753</v>
      </c>
      <c r="F331" s="190" t="s">
        <v>754</v>
      </c>
      <c r="G331" s="191" t="s">
        <v>222</v>
      </c>
      <c r="H331" s="192">
        <v>3</v>
      </c>
      <c r="I331" s="193"/>
      <c r="J331" s="194">
        <f>ROUND(I331*H331,2)</f>
        <v>0</v>
      </c>
      <c r="K331" s="190" t="s">
        <v>22</v>
      </c>
      <c r="L331" s="60"/>
      <c r="M331" s="195" t="s">
        <v>22</v>
      </c>
      <c r="N331" s="196" t="s">
        <v>45</v>
      </c>
      <c r="O331" s="41"/>
      <c r="P331" s="197">
        <f>O331*H331</f>
        <v>0</v>
      </c>
      <c r="Q331" s="197">
        <v>0</v>
      </c>
      <c r="R331" s="197">
        <f>Q331*H331</f>
        <v>0</v>
      </c>
      <c r="S331" s="197">
        <v>0</v>
      </c>
      <c r="T331" s="198">
        <f>S331*H331</f>
        <v>0</v>
      </c>
      <c r="AR331" s="23" t="s">
        <v>252</v>
      </c>
      <c r="AT331" s="23" t="s">
        <v>169</v>
      </c>
      <c r="AU331" s="23" t="s">
        <v>177</v>
      </c>
      <c r="AY331" s="23" t="s">
        <v>167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23" t="s">
        <v>24</v>
      </c>
      <c r="BK331" s="199">
        <f>ROUND(I331*H331,2)</f>
        <v>0</v>
      </c>
      <c r="BL331" s="23" t="s">
        <v>252</v>
      </c>
      <c r="BM331" s="23" t="s">
        <v>755</v>
      </c>
    </row>
    <row r="332" spans="2:65" s="1" customFormat="1" ht="20.399999999999999" customHeight="1">
      <c r="B332" s="40"/>
      <c r="C332" s="188" t="s">
        <v>756</v>
      </c>
      <c r="D332" s="188" t="s">
        <v>169</v>
      </c>
      <c r="E332" s="189" t="s">
        <v>757</v>
      </c>
      <c r="F332" s="190" t="s">
        <v>544</v>
      </c>
      <c r="G332" s="191" t="s">
        <v>545</v>
      </c>
      <c r="H332" s="192">
        <v>8</v>
      </c>
      <c r="I332" s="193"/>
      <c r="J332" s="194">
        <f>ROUND(I332*H332,2)</f>
        <v>0</v>
      </c>
      <c r="K332" s="190" t="s">
        <v>22</v>
      </c>
      <c r="L332" s="60"/>
      <c r="M332" s="195" t="s">
        <v>22</v>
      </c>
      <c r="N332" s="196" t="s">
        <v>45</v>
      </c>
      <c r="O332" s="41"/>
      <c r="P332" s="197">
        <f>O332*H332</f>
        <v>0</v>
      </c>
      <c r="Q332" s="197">
        <v>0</v>
      </c>
      <c r="R332" s="197">
        <f>Q332*H332</f>
        <v>0</v>
      </c>
      <c r="S332" s="197">
        <v>0</v>
      </c>
      <c r="T332" s="198">
        <f>S332*H332</f>
        <v>0</v>
      </c>
      <c r="AR332" s="23" t="s">
        <v>252</v>
      </c>
      <c r="AT332" s="23" t="s">
        <v>169</v>
      </c>
      <c r="AU332" s="23" t="s">
        <v>177</v>
      </c>
      <c r="AY332" s="23" t="s">
        <v>167</v>
      </c>
      <c r="BE332" s="199">
        <f>IF(N332="základní",J332,0)</f>
        <v>0</v>
      </c>
      <c r="BF332" s="199">
        <f>IF(N332="snížená",J332,0)</f>
        <v>0</v>
      </c>
      <c r="BG332" s="199">
        <f>IF(N332="zákl. přenesená",J332,0)</f>
        <v>0</v>
      </c>
      <c r="BH332" s="199">
        <f>IF(N332="sníž. přenesená",J332,0)</f>
        <v>0</v>
      </c>
      <c r="BI332" s="199">
        <f>IF(N332="nulová",J332,0)</f>
        <v>0</v>
      </c>
      <c r="BJ332" s="23" t="s">
        <v>24</v>
      </c>
      <c r="BK332" s="199">
        <f>ROUND(I332*H332,2)</f>
        <v>0</v>
      </c>
      <c r="BL332" s="23" t="s">
        <v>252</v>
      </c>
      <c r="BM332" s="23" t="s">
        <v>758</v>
      </c>
    </row>
    <row r="333" spans="2:65" s="10" customFormat="1" ht="22.35" customHeight="1">
      <c r="B333" s="171"/>
      <c r="C333" s="172"/>
      <c r="D333" s="185" t="s">
        <v>73</v>
      </c>
      <c r="E333" s="186" t="s">
        <v>759</v>
      </c>
      <c r="F333" s="186" t="s">
        <v>484</v>
      </c>
      <c r="G333" s="172"/>
      <c r="H333" s="172"/>
      <c r="I333" s="175"/>
      <c r="J333" s="187">
        <f>BK333</f>
        <v>0</v>
      </c>
      <c r="K333" s="172"/>
      <c r="L333" s="177"/>
      <c r="M333" s="178"/>
      <c r="N333" s="179"/>
      <c r="O333" s="179"/>
      <c r="P333" s="180">
        <f>SUM(P334:P337)</f>
        <v>0</v>
      </c>
      <c r="Q333" s="179"/>
      <c r="R333" s="180">
        <f>SUM(R334:R337)</f>
        <v>0</v>
      </c>
      <c r="S333" s="179"/>
      <c r="T333" s="181">
        <f>SUM(T334:T337)</f>
        <v>0</v>
      </c>
      <c r="AR333" s="182" t="s">
        <v>89</v>
      </c>
      <c r="AT333" s="183" t="s">
        <v>73</v>
      </c>
      <c r="AU333" s="183" t="s">
        <v>89</v>
      </c>
      <c r="AY333" s="182" t="s">
        <v>167</v>
      </c>
      <c r="BK333" s="184">
        <f>SUM(BK334:BK337)</f>
        <v>0</v>
      </c>
    </row>
    <row r="334" spans="2:65" s="1" customFormat="1" ht="20.399999999999999" customHeight="1">
      <c r="B334" s="40"/>
      <c r="C334" s="188" t="s">
        <v>760</v>
      </c>
      <c r="D334" s="188" t="s">
        <v>169</v>
      </c>
      <c r="E334" s="189" t="s">
        <v>761</v>
      </c>
      <c r="F334" s="190" t="s">
        <v>762</v>
      </c>
      <c r="G334" s="191" t="s">
        <v>260</v>
      </c>
      <c r="H334" s="192">
        <v>29</v>
      </c>
      <c r="I334" s="193"/>
      <c r="J334" s="194">
        <f>ROUND(I334*H334,2)</f>
        <v>0</v>
      </c>
      <c r="K334" s="190" t="s">
        <v>22</v>
      </c>
      <c r="L334" s="60"/>
      <c r="M334" s="195" t="s">
        <v>22</v>
      </c>
      <c r="N334" s="196" t="s">
        <v>45</v>
      </c>
      <c r="O334" s="41"/>
      <c r="P334" s="197">
        <f>O334*H334</f>
        <v>0</v>
      </c>
      <c r="Q334" s="197">
        <v>0</v>
      </c>
      <c r="R334" s="197">
        <f>Q334*H334</f>
        <v>0</v>
      </c>
      <c r="S334" s="197">
        <v>0</v>
      </c>
      <c r="T334" s="198">
        <f>S334*H334</f>
        <v>0</v>
      </c>
      <c r="AR334" s="23" t="s">
        <v>252</v>
      </c>
      <c r="AT334" s="23" t="s">
        <v>169</v>
      </c>
      <c r="AU334" s="23" t="s">
        <v>177</v>
      </c>
      <c r="AY334" s="23" t="s">
        <v>167</v>
      </c>
      <c r="BE334" s="199">
        <f>IF(N334="základní",J334,0)</f>
        <v>0</v>
      </c>
      <c r="BF334" s="199">
        <f>IF(N334="snížená",J334,0)</f>
        <v>0</v>
      </c>
      <c r="BG334" s="199">
        <f>IF(N334="zákl. přenesená",J334,0)</f>
        <v>0</v>
      </c>
      <c r="BH334" s="199">
        <f>IF(N334="sníž. přenesená",J334,0)</f>
        <v>0</v>
      </c>
      <c r="BI334" s="199">
        <f>IF(N334="nulová",J334,0)</f>
        <v>0</v>
      </c>
      <c r="BJ334" s="23" t="s">
        <v>24</v>
      </c>
      <c r="BK334" s="199">
        <f>ROUND(I334*H334,2)</f>
        <v>0</v>
      </c>
      <c r="BL334" s="23" t="s">
        <v>252</v>
      </c>
      <c r="BM334" s="23" t="s">
        <v>763</v>
      </c>
    </row>
    <row r="335" spans="2:65" s="1" customFormat="1" ht="20.399999999999999" customHeight="1">
      <c r="B335" s="40"/>
      <c r="C335" s="188" t="s">
        <v>764</v>
      </c>
      <c r="D335" s="188" t="s">
        <v>169</v>
      </c>
      <c r="E335" s="189" t="s">
        <v>602</v>
      </c>
      <c r="F335" s="190" t="s">
        <v>603</v>
      </c>
      <c r="G335" s="191" t="s">
        <v>260</v>
      </c>
      <c r="H335" s="192">
        <v>9</v>
      </c>
      <c r="I335" s="193"/>
      <c r="J335" s="194">
        <f>ROUND(I335*H335,2)</f>
        <v>0</v>
      </c>
      <c r="K335" s="190" t="s">
        <v>22</v>
      </c>
      <c r="L335" s="60"/>
      <c r="M335" s="195" t="s">
        <v>22</v>
      </c>
      <c r="N335" s="196" t="s">
        <v>45</v>
      </c>
      <c r="O335" s="41"/>
      <c r="P335" s="197">
        <f>O335*H335</f>
        <v>0</v>
      </c>
      <c r="Q335" s="197">
        <v>0</v>
      </c>
      <c r="R335" s="197">
        <f>Q335*H335</f>
        <v>0</v>
      </c>
      <c r="S335" s="197">
        <v>0</v>
      </c>
      <c r="T335" s="198">
        <f>S335*H335</f>
        <v>0</v>
      </c>
      <c r="AR335" s="23" t="s">
        <v>252</v>
      </c>
      <c r="AT335" s="23" t="s">
        <v>169</v>
      </c>
      <c r="AU335" s="23" t="s">
        <v>177</v>
      </c>
      <c r="AY335" s="23" t="s">
        <v>167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23" t="s">
        <v>24</v>
      </c>
      <c r="BK335" s="199">
        <f>ROUND(I335*H335,2)</f>
        <v>0</v>
      </c>
      <c r="BL335" s="23" t="s">
        <v>252</v>
      </c>
      <c r="BM335" s="23" t="s">
        <v>765</v>
      </c>
    </row>
    <row r="336" spans="2:65" s="1" customFormat="1" ht="20.399999999999999" customHeight="1">
      <c r="B336" s="40"/>
      <c r="C336" s="188" t="s">
        <v>766</v>
      </c>
      <c r="D336" s="188" t="s">
        <v>169</v>
      </c>
      <c r="E336" s="189" t="s">
        <v>606</v>
      </c>
      <c r="F336" s="190" t="s">
        <v>607</v>
      </c>
      <c r="G336" s="191" t="s">
        <v>260</v>
      </c>
      <c r="H336" s="192">
        <v>11</v>
      </c>
      <c r="I336" s="193"/>
      <c r="J336" s="194">
        <f>ROUND(I336*H336,2)</f>
        <v>0</v>
      </c>
      <c r="K336" s="190" t="s">
        <v>22</v>
      </c>
      <c r="L336" s="60"/>
      <c r="M336" s="195" t="s">
        <v>22</v>
      </c>
      <c r="N336" s="196" t="s">
        <v>45</v>
      </c>
      <c r="O336" s="41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AR336" s="23" t="s">
        <v>252</v>
      </c>
      <c r="AT336" s="23" t="s">
        <v>169</v>
      </c>
      <c r="AU336" s="23" t="s">
        <v>177</v>
      </c>
      <c r="AY336" s="23" t="s">
        <v>167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23" t="s">
        <v>24</v>
      </c>
      <c r="BK336" s="199">
        <f>ROUND(I336*H336,2)</f>
        <v>0</v>
      </c>
      <c r="BL336" s="23" t="s">
        <v>252</v>
      </c>
      <c r="BM336" s="23" t="s">
        <v>767</v>
      </c>
    </row>
    <row r="337" spans="2:65" s="1" customFormat="1" ht="20.399999999999999" customHeight="1">
      <c r="B337" s="40"/>
      <c r="C337" s="188" t="s">
        <v>768</v>
      </c>
      <c r="D337" s="188" t="s">
        <v>169</v>
      </c>
      <c r="E337" s="189" t="s">
        <v>610</v>
      </c>
      <c r="F337" s="190" t="s">
        <v>611</v>
      </c>
      <c r="G337" s="191" t="s">
        <v>260</v>
      </c>
      <c r="H337" s="192">
        <v>9</v>
      </c>
      <c r="I337" s="193"/>
      <c r="J337" s="194">
        <f>ROUND(I337*H337,2)</f>
        <v>0</v>
      </c>
      <c r="K337" s="190" t="s">
        <v>22</v>
      </c>
      <c r="L337" s="60"/>
      <c r="M337" s="195" t="s">
        <v>22</v>
      </c>
      <c r="N337" s="196" t="s">
        <v>45</v>
      </c>
      <c r="O337" s="41"/>
      <c r="P337" s="197">
        <f>O337*H337</f>
        <v>0</v>
      </c>
      <c r="Q337" s="197">
        <v>0</v>
      </c>
      <c r="R337" s="197">
        <f>Q337*H337</f>
        <v>0</v>
      </c>
      <c r="S337" s="197">
        <v>0</v>
      </c>
      <c r="T337" s="198">
        <f>S337*H337</f>
        <v>0</v>
      </c>
      <c r="AR337" s="23" t="s">
        <v>252</v>
      </c>
      <c r="AT337" s="23" t="s">
        <v>169</v>
      </c>
      <c r="AU337" s="23" t="s">
        <v>177</v>
      </c>
      <c r="AY337" s="23" t="s">
        <v>167</v>
      </c>
      <c r="BE337" s="199">
        <f>IF(N337="základní",J337,0)</f>
        <v>0</v>
      </c>
      <c r="BF337" s="199">
        <f>IF(N337="snížená",J337,0)</f>
        <v>0</v>
      </c>
      <c r="BG337" s="199">
        <f>IF(N337="zákl. přenesená",J337,0)</f>
        <v>0</v>
      </c>
      <c r="BH337" s="199">
        <f>IF(N337="sníž. přenesená",J337,0)</f>
        <v>0</v>
      </c>
      <c r="BI337" s="199">
        <f>IF(N337="nulová",J337,0)</f>
        <v>0</v>
      </c>
      <c r="BJ337" s="23" t="s">
        <v>24</v>
      </c>
      <c r="BK337" s="199">
        <f>ROUND(I337*H337,2)</f>
        <v>0</v>
      </c>
      <c r="BL337" s="23" t="s">
        <v>252</v>
      </c>
      <c r="BM337" s="23" t="s">
        <v>769</v>
      </c>
    </row>
    <row r="338" spans="2:65" s="10" customFormat="1" ht="22.35" customHeight="1">
      <c r="B338" s="171"/>
      <c r="C338" s="172"/>
      <c r="D338" s="185" t="s">
        <v>73</v>
      </c>
      <c r="E338" s="186" t="s">
        <v>770</v>
      </c>
      <c r="F338" s="186" t="s">
        <v>771</v>
      </c>
      <c r="G338" s="172"/>
      <c r="H338" s="172"/>
      <c r="I338" s="175"/>
      <c r="J338" s="187">
        <f>BK338</f>
        <v>0</v>
      </c>
      <c r="K338" s="172"/>
      <c r="L338" s="177"/>
      <c r="M338" s="178"/>
      <c r="N338" s="179"/>
      <c r="O338" s="179"/>
      <c r="P338" s="180">
        <f>SUM(P339:P344)</f>
        <v>0</v>
      </c>
      <c r="Q338" s="179"/>
      <c r="R338" s="180">
        <f>SUM(R339:R344)</f>
        <v>0</v>
      </c>
      <c r="S338" s="179"/>
      <c r="T338" s="181">
        <f>SUM(T339:T344)</f>
        <v>0</v>
      </c>
      <c r="AR338" s="182" t="s">
        <v>89</v>
      </c>
      <c r="AT338" s="183" t="s">
        <v>73</v>
      </c>
      <c r="AU338" s="183" t="s">
        <v>89</v>
      </c>
      <c r="AY338" s="182" t="s">
        <v>167</v>
      </c>
      <c r="BK338" s="184">
        <f>SUM(BK339:BK344)</f>
        <v>0</v>
      </c>
    </row>
    <row r="339" spans="2:65" s="1" customFormat="1" ht="20.399999999999999" customHeight="1">
      <c r="B339" s="40"/>
      <c r="C339" s="188" t="s">
        <v>772</v>
      </c>
      <c r="D339" s="188" t="s">
        <v>169</v>
      </c>
      <c r="E339" s="189" t="s">
        <v>773</v>
      </c>
      <c r="F339" s="190" t="s">
        <v>774</v>
      </c>
      <c r="G339" s="191" t="s">
        <v>260</v>
      </c>
      <c r="H339" s="192">
        <v>29</v>
      </c>
      <c r="I339" s="193"/>
      <c r="J339" s="194">
        <f t="shared" ref="J339:J344" si="40">ROUND(I339*H339,2)</f>
        <v>0</v>
      </c>
      <c r="K339" s="190" t="s">
        <v>22</v>
      </c>
      <c r="L339" s="60"/>
      <c r="M339" s="195" t="s">
        <v>22</v>
      </c>
      <c r="N339" s="196" t="s">
        <v>45</v>
      </c>
      <c r="O339" s="41"/>
      <c r="P339" s="197">
        <f t="shared" ref="P339:P344" si="41">O339*H339</f>
        <v>0</v>
      </c>
      <c r="Q339" s="197">
        <v>0</v>
      </c>
      <c r="R339" s="197">
        <f t="shared" ref="R339:R344" si="42">Q339*H339</f>
        <v>0</v>
      </c>
      <c r="S339" s="197">
        <v>0</v>
      </c>
      <c r="T339" s="198">
        <f t="shared" ref="T339:T344" si="43">S339*H339</f>
        <v>0</v>
      </c>
      <c r="AR339" s="23" t="s">
        <v>252</v>
      </c>
      <c r="AT339" s="23" t="s">
        <v>169</v>
      </c>
      <c r="AU339" s="23" t="s">
        <v>177</v>
      </c>
      <c r="AY339" s="23" t="s">
        <v>167</v>
      </c>
      <c r="BE339" s="199">
        <f t="shared" ref="BE339:BE344" si="44">IF(N339="základní",J339,0)</f>
        <v>0</v>
      </c>
      <c r="BF339" s="199">
        <f t="shared" ref="BF339:BF344" si="45">IF(N339="snížená",J339,0)</f>
        <v>0</v>
      </c>
      <c r="BG339" s="199">
        <f t="shared" ref="BG339:BG344" si="46">IF(N339="zákl. přenesená",J339,0)</f>
        <v>0</v>
      </c>
      <c r="BH339" s="199">
        <f t="shared" ref="BH339:BH344" si="47">IF(N339="sníž. přenesená",J339,0)</f>
        <v>0</v>
      </c>
      <c r="BI339" s="199">
        <f t="shared" ref="BI339:BI344" si="48">IF(N339="nulová",J339,0)</f>
        <v>0</v>
      </c>
      <c r="BJ339" s="23" t="s">
        <v>24</v>
      </c>
      <c r="BK339" s="199">
        <f t="shared" ref="BK339:BK344" si="49">ROUND(I339*H339,2)</f>
        <v>0</v>
      </c>
      <c r="BL339" s="23" t="s">
        <v>252</v>
      </c>
      <c r="BM339" s="23" t="s">
        <v>775</v>
      </c>
    </row>
    <row r="340" spans="2:65" s="1" customFormat="1" ht="20.399999999999999" customHeight="1">
      <c r="B340" s="40"/>
      <c r="C340" s="188" t="s">
        <v>776</v>
      </c>
      <c r="D340" s="188" t="s">
        <v>169</v>
      </c>
      <c r="E340" s="189" t="s">
        <v>777</v>
      </c>
      <c r="F340" s="190" t="s">
        <v>778</v>
      </c>
      <c r="G340" s="191" t="s">
        <v>260</v>
      </c>
      <c r="H340" s="192">
        <v>9</v>
      </c>
      <c r="I340" s="193"/>
      <c r="J340" s="194">
        <f t="shared" si="40"/>
        <v>0</v>
      </c>
      <c r="K340" s="190" t="s">
        <v>22</v>
      </c>
      <c r="L340" s="60"/>
      <c r="M340" s="195" t="s">
        <v>22</v>
      </c>
      <c r="N340" s="196" t="s">
        <v>45</v>
      </c>
      <c r="O340" s="41"/>
      <c r="P340" s="197">
        <f t="shared" si="41"/>
        <v>0</v>
      </c>
      <c r="Q340" s="197">
        <v>0</v>
      </c>
      <c r="R340" s="197">
        <f t="shared" si="42"/>
        <v>0</v>
      </c>
      <c r="S340" s="197">
        <v>0</v>
      </c>
      <c r="T340" s="198">
        <f t="shared" si="43"/>
        <v>0</v>
      </c>
      <c r="AR340" s="23" t="s">
        <v>252</v>
      </c>
      <c r="AT340" s="23" t="s">
        <v>169</v>
      </c>
      <c r="AU340" s="23" t="s">
        <v>177</v>
      </c>
      <c r="AY340" s="23" t="s">
        <v>167</v>
      </c>
      <c r="BE340" s="199">
        <f t="shared" si="44"/>
        <v>0</v>
      </c>
      <c r="BF340" s="199">
        <f t="shared" si="45"/>
        <v>0</v>
      </c>
      <c r="BG340" s="199">
        <f t="shared" si="46"/>
        <v>0</v>
      </c>
      <c r="BH340" s="199">
        <f t="shared" si="47"/>
        <v>0</v>
      </c>
      <c r="BI340" s="199">
        <f t="shared" si="48"/>
        <v>0</v>
      </c>
      <c r="BJ340" s="23" t="s">
        <v>24</v>
      </c>
      <c r="BK340" s="199">
        <f t="shared" si="49"/>
        <v>0</v>
      </c>
      <c r="BL340" s="23" t="s">
        <v>252</v>
      </c>
      <c r="BM340" s="23" t="s">
        <v>779</v>
      </c>
    </row>
    <row r="341" spans="2:65" s="1" customFormat="1" ht="20.399999999999999" customHeight="1">
      <c r="B341" s="40"/>
      <c r="C341" s="188" t="s">
        <v>780</v>
      </c>
      <c r="D341" s="188" t="s">
        <v>169</v>
      </c>
      <c r="E341" s="189" t="s">
        <v>781</v>
      </c>
      <c r="F341" s="190" t="s">
        <v>782</v>
      </c>
      <c r="G341" s="191" t="s">
        <v>260</v>
      </c>
      <c r="H341" s="192">
        <v>11</v>
      </c>
      <c r="I341" s="193"/>
      <c r="J341" s="194">
        <f t="shared" si="40"/>
        <v>0</v>
      </c>
      <c r="K341" s="190" t="s">
        <v>22</v>
      </c>
      <c r="L341" s="60"/>
      <c r="M341" s="195" t="s">
        <v>22</v>
      </c>
      <c r="N341" s="196" t="s">
        <v>45</v>
      </c>
      <c r="O341" s="41"/>
      <c r="P341" s="197">
        <f t="shared" si="41"/>
        <v>0</v>
      </c>
      <c r="Q341" s="197">
        <v>0</v>
      </c>
      <c r="R341" s="197">
        <f t="shared" si="42"/>
        <v>0</v>
      </c>
      <c r="S341" s="197">
        <v>0</v>
      </c>
      <c r="T341" s="198">
        <f t="shared" si="43"/>
        <v>0</v>
      </c>
      <c r="AR341" s="23" t="s">
        <v>252</v>
      </c>
      <c r="AT341" s="23" t="s">
        <v>169</v>
      </c>
      <c r="AU341" s="23" t="s">
        <v>177</v>
      </c>
      <c r="AY341" s="23" t="s">
        <v>167</v>
      </c>
      <c r="BE341" s="199">
        <f t="shared" si="44"/>
        <v>0</v>
      </c>
      <c r="BF341" s="199">
        <f t="shared" si="45"/>
        <v>0</v>
      </c>
      <c r="BG341" s="199">
        <f t="shared" si="46"/>
        <v>0</v>
      </c>
      <c r="BH341" s="199">
        <f t="shared" si="47"/>
        <v>0</v>
      </c>
      <c r="BI341" s="199">
        <f t="shared" si="48"/>
        <v>0</v>
      </c>
      <c r="BJ341" s="23" t="s">
        <v>24</v>
      </c>
      <c r="BK341" s="199">
        <f t="shared" si="49"/>
        <v>0</v>
      </c>
      <c r="BL341" s="23" t="s">
        <v>252</v>
      </c>
      <c r="BM341" s="23" t="s">
        <v>783</v>
      </c>
    </row>
    <row r="342" spans="2:65" s="1" customFormat="1" ht="20.399999999999999" customHeight="1">
      <c r="B342" s="40"/>
      <c r="C342" s="188" t="s">
        <v>784</v>
      </c>
      <c r="D342" s="188" t="s">
        <v>169</v>
      </c>
      <c r="E342" s="189" t="s">
        <v>785</v>
      </c>
      <c r="F342" s="190" t="s">
        <v>786</v>
      </c>
      <c r="G342" s="191" t="s">
        <v>260</v>
      </c>
      <c r="H342" s="192">
        <v>9</v>
      </c>
      <c r="I342" s="193"/>
      <c r="J342" s="194">
        <f t="shared" si="40"/>
        <v>0</v>
      </c>
      <c r="K342" s="190" t="s">
        <v>22</v>
      </c>
      <c r="L342" s="60"/>
      <c r="M342" s="195" t="s">
        <v>22</v>
      </c>
      <c r="N342" s="196" t="s">
        <v>45</v>
      </c>
      <c r="O342" s="41"/>
      <c r="P342" s="197">
        <f t="shared" si="41"/>
        <v>0</v>
      </c>
      <c r="Q342" s="197">
        <v>0</v>
      </c>
      <c r="R342" s="197">
        <f t="shared" si="42"/>
        <v>0</v>
      </c>
      <c r="S342" s="197">
        <v>0</v>
      </c>
      <c r="T342" s="198">
        <f t="shared" si="43"/>
        <v>0</v>
      </c>
      <c r="AR342" s="23" t="s">
        <v>252</v>
      </c>
      <c r="AT342" s="23" t="s">
        <v>169</v>
      </c>
      <c r="AU342" s="23" t="s">
        <v>177</v>
      </c>
      <c r="AY342" s="23" t="s">
        <v>167</v>
      </c>
      <c r="BE342" s="199">
        <f t="shared" si="44"/>
        <v>0</v>
      </c>
      <c r="BF342" s="199">
        <f t="shared" si="45"/>
        <v>0</v>
      </c>
      <c r="BG342" s="199">
        <f t="shared" si="46"/>
        <v>0</v>
      </c>
      <c r="BH342" s="199">
        <f t="shared" si="47"/>
        <v>0</v>
      </c>
      <c r="BI342" s="199">
        <f t="shared" si="48"/>
        <v>0</v>
      </c>
      <c r="BJ342" s="23" t="s">
        <v>24</v>
      </c>
      <c r="BK342" s="199">
        <f t="shared" si="49"/>
        <v>0</v>
      </c>
      <c r="BL342" s="23" t="s">
        <v>252</v>
      </c>
      <c r="BM342" s="23" t="s">
        <v>787</v>
      </c>
    </row>
    <row r="343" spans="2:65" s="1" customFormat="1" ht="20.399999999999999" customHeight="1">
      <c r="B343" s="40"/>
      <c r="C343" s="188" t="s">
        <v>788</v>
      </c>
      <c r="D343" s="188" t="s">
        <v>169</v>
      </c>
      <c r="E343" s="189" t="s">
        <v>789</v>
      </c>
      <c r="F343" s="190" t="s">
        <v>790</v>
      </c>
      <c r="G343" s="191" t="s">
        <v>260</v>
      </c>
      <c r="H343" s="192">
        <v>58</v>
      </c>
      <c r="I343" s="193"/>
      <c r="J343" s="194">
        <f t="shared" si="40"/>
        <v>0</v>
      </c>
      <c r="K343" s="190" t="s">
        <v>22</v>
      </c>
      <c r="L343" s="60"/>
      <c r="M343" s="195" t="s">
        <v>22</v>
      </c>
      <c r="N343" s="196" t="s">
        <v>45</v>
      </c>
      <c r="O343" s="41"/>
      <c r="P343" s="197">
        <f t="shared" si="41"/>
        <v>0</v>
      </c>
      <c r="Q343" s="197">
        <v>0</v>
      </c>
      <c r="R343" s="197">
        <f t="shared" si="42"/>
        <v>0</v>
      </c>
      <c r="S343" s="197">
        <v>0</v>
      </c>
      <c r="T343" s="198">
        <f t="shared" si="43"/>
        <v>0</v>
      </c>
      <c r="AR343" s="23" t="s">
        <v>252</v>
      </c>
      <c r="AT343" s="23" t="s">
        <v>169</v>
      </c>
      <c r="AU343" s="23" t="s">
        <v>177</v>
      </c>
      <c r="AY343" s="23" t="s">
        <v>167</v>
      </c>
      <c r="BE343" s="199">
        <f t="shared" si="44"/>
        <v>0</v>
      </c>
      <c r="BF343" s="199">
        <f t="shared" si="45"/>
        <v>0</v>
      </c>
      <c r="BG343" s="199">
        <f t="shared" si="46"/>
        <v>0</v>
      </c>
      <c r="BH343" s="199">
        <f t="shared" si="47"/>
        <v>0</v>
      </c>
      <c r="BI343" s="199">
        <f t="shared" si="48"/>
        <v>0</v>
      </c>
      <c r="BJ343" s="23" t="s">
        <v>24</v>
      </c>
      <c r="BK343" s="199">
        <f t="shared" si="49"/>
        <v>0</v>
      </c>
      <c r="BL343" s="23" t="s">
        <v>252</v>
      </c>
      <c r="BM343" s="23" t="s">
        <v>791</v>
      </c>
    </row>
    <row r="344" spans="2:65" s="1" customFormat="1" ht="20.399999999999999" customHeight="1">
      <c r="B344" s="40"/>
      <c r="C344" s="188" t="s">
        <v>792</v>
      </c>
      <c r="D344" s="188" t="s">
        <v>169</v>
      </c>
      <c r="E344" s="189" t="s">
        <v>793</v>
      </c>
      <c r="F344" s="190" t="s">
        <v>794</v>
      </c>
      <c r="G344" s="191" t="s">
        <v>193</v>
      </c>
      <c r="H344" s="192">
        <v>0.3</v>
      </c>
      <c r="I344" s="193"/>
      <c r="J344" s="194">
        <f t="shared" si="40"/>
        <v>0</v>
      </c>
      <c r="K344" s="190" t="s">
        <v>22</v>
      </c>
      <c r="L344" s="60"/>
      <c r="M344" s="195" t="s">
        <v>22</v>
      </c>
      <c r="N344" s="196" t="s">
        <v>45</v>
      </c>
      <c r="O344" s="41"/>
      <c r="P344" s="197">
        <f t="shared" si="41"/>
        <v>0</v>
      </c>
      <c r="Q344" s="197">
        <v>0</v>
      </c>
      <c r="R344" s="197">
        <f t="shared" si="42"/>
        <v>0</v>
      </c>
      <c r="S344" s="197">
        <v>0</v>
      </c>
      <c r="T344" s="198">
        <f t="shared" si="43"/>
        <v>0</v>
      </c>
      <c r="AR344" s="23" t="s">
        <v>252</v>
      </c>
      <c r="AT344" s="23" t="s">
        <v>169</v>
      </c>
      <c r="AU344" s="23" t="s">
        <v>177</v>
      </c>
      <c r="AY344" s="23" t="s">
        <v>167</v>
      </c>
      <c r="BE344" s="199">
        <f t="shared" si="44"/>
        <v>0</v>
      </c>
      <c r="BF344" s="199">
        <f t="shared" si="45"/>
        <v>0</v>
      </c>
      <c r="BG344" s="199">
        <f t="shared" si="46"/>
        <v>0</v>
      </c>
      <c r="BH344" s="199">
        <f t="shared" si="47"/>
        <v>0</v>
      </c>
      <c r="BI344" s="199">
        <f t="shared" si="48"/>
        <v>0</v>
      </c>
      <c r="BJ344" s="23" t="s">
        <v>24</v>
      </c>
      <c r="BK344" s="199">
        <f t="shared" si="49"/>
        <v>0</v>
      </c>
      <c r="BL344" s="23" t="s">
        <v>252</v>
      </c>
      <c r="BM344" s="23" t="s">
        <v>795</v>
      </c>
    </row>
    <row r="345" spans="2:65" s="10" customFormat="1" ht="22.35" customHeight="1">
      <c r="B345" s="171"/>
      <c r="C345" s="172"/>
      <c r="D345" s="185" t="s">
        <v>73</v>
      </c>
      <c r="E345" s="186" t="s">
        <v>796</v>
      </c>
      <c r="F345" s="186" t="s">
        <v>797</v>
      </c>
      <c r="G345" s="172"/>
      <c r="H345" s="172"/>
      <c r="I345" s="175"/>
      <c r="J345" s="187">
        <f>BK345</f>
        <v>0</v>
      </c>
      <c r="K345" s="172"/>
      <c r="L345" s="177"/>
      <c r="M345" s="178"/>
      <c r="N345" s="179"/>
      <c r="O345" s="179"/>
      <c r="P345" s="180">
        <f>SUM(P346:P355)</f>
        <v>0</v>
      </c>
      <c r="Q345" s="179"/>
      <c r="R345" s="180">
        <f>SUM(R346:R355)</f>
        <v>0</v>
      </c>
      <c r="S345" s="179"/>
      <c r="T345" s="181">
        <f>SUM(T346:T355)</f>
        <v>0</v>
      </c>
      <c r="AR345" s="182" t="s">
        <v>89</v>
      </c>
      <c r="AT345" s="183" t="s">
        <v>73</v>
      </c>
      <c r="AU345" s="183" t="s">
        <v>89</v>
      </c>
      <c r="AY345" s="182" t="s">
        <v>167</v>
      </c>
      <c r="BK345" s="184">
        <f>SUM(BK346:BK355)</f>
        <v>0</v>
      </c>
    </row>
    <row r="346" spans="2:65" s="1" customFormat="1" ht="20.399999999999999" customHeight="1">
      <c r="B346" s="40"/>
      <c r="C346" s="188" t="s">
        <v>798</v>
      </c>
      <c r="D346" s="188" t="s">
        <v>169</v>
      </c>
      <c r="E346" s="189" t="s">
        <v>799</v>
      </c>
      <c r="F346" s="190" t="s">
        <v>800</v>
      </c>
      <c r="G346" s="191" t="s">
        <v>222</v>
      </c>
      <c r="H346" s="192">
        <v>1</v>
      </c>
      <c r="I346" s="193"/>
      <c r="J346" s="194">
        <f t="shared" ref="J346:J355" si="50">ROUND(I346*H346,2)</f>
        <v>0</v>
      </c>
      <c r="K346" s="190" t="s">
        <v>22</v>
      </c>
      <c r="L346" s="60"/>
      <c r="M346" s="195" t="s">
        <v>22</v>
      </c>
      <c r="N346" s="196" t="s">
        <v>45</v>
      </c>
      <c r="O346" s="41"/>
      <c r="P346" s="197">
        <f t="shared" ref="P346:P355" si="51">O346*H346</f>
        <v>0</v>
      </c>
      <c r="Q346" s="197">
        <v>0</v>
      </c>
      <c r="R346" s="197">
        <f t="shared" ref="R346:R355" si="52">Q346*H346</f>
        <v>0</v>
      </c>
      <c r="S346" s="197">
        <v>0</v>
      </c>
      <c r="T346" s="198">
        <f t="shared" ref="T346:T355" si="53">S346*H346</f>
        <v>0</v>
      </c>
      <c r="AR346" s="23" t="s">
        <v>252</v>
      </c>
      <c r="AT346" s="23" t="s">
        <v>169</v>
      </c>
      <c r="AU346" s="23" t="s">
        <v>177</v>
      </c>
      <c r="AY346" s="23" t="s">
        <v>167</v>
      </c>
      <c r="BE346" s="199">
        <f t="shared" ref="BE346:BE355" si="54">IF(N346="základní",J346,0)</f>
        <v>0</v>
      </c>
      <c r="BF346" s="199">
        <f t="shared" ref="BF346:BF355" si="55">IF(N346="snížená",J346,0)</f>
        <v>0</v>
      </c>
      <c r="BG346" s="199">
        <f t="shared" ref="BG346:BG355" si="56">IF(N346="zákl. přenesená",J346,0)</f>
        <v>0</v>
      </c>
      <c r="BH346" s="199">
        <f t="shared" ref="BH346:BH355" si="57">IF(N346="sníž. přenesená",J346,0)</f>
        <v>0</v>
      </c>
      <c r="BI346" s="199">
        <f t="shared" ref="BI346:BI355" si="58">IF(N346="nulová",J346,0)</f>
        <v>0</v>
      </c>
      <c r="BJ346" s="23" t="s">
        <v>24</v>
      </c>
      <c r="BK346" s="199">
        <f t="shared" ref="BK346:BK355" si="59">ROUND(I346*H346,2)</f>
        <v>0</v>
      </c>
      <c r="BL346" s="23" t="s">
        <v>252</v>
      </c>
      <c r="BM346" s="23" t="s">
        <v>801</v>
      </c>
    </row>
    <row r="347" spans="2:65" s="1" customFormat="1" ht="20.399999999999999" customHeight="1">
      <c r="B347" s="40"/>
      <c r="C347" s="188" t="s">
        <v>802</v>
      </c>
      <c r="D347" s="188" t="s">
        <v>169</v>
      </c>
      <c r="E347" s="189" t="s">
        <v>803</v>
      </c>
      <c r="F347" s="190" t="s">
        <v>804</v>
      </c>
      <c r="G347" s="191" t="s">
        <v>222</v>
      </c>
      <c r="H347" s="192">
        <v>1</v>
      </c>
      <c r="I347" s="193"/>
      <c r="J347" s="194">
        <f t="shared" si="50"/>
        <v>0</v>
      </c>
      <c r="K347" s="190" t="s">
        <v>22</v>
      </c>
      <c r="L347" s="60"/>
      <c r="M347" s="195" t="s">
        <v>22</v>
      </c>
      <c r="N347" s="196" t="s">
        <v>45</v>
      </c>
      <c r="O347" s="41"/>
      <c r="P347" s="197">
        <f t="shared" si="51"/>
        <v>0</v>
      </c>
      <c r="Q347" s="197">
        <v>0</v>
      </c>
      <c r="R347" s="197">
        <f t="shared" si="52"/>
        <v>0</v>
      </c>
      <c r="S347" s="197">
        <v>0</v>
      </c>
      <c r="T347" s="198">
        <f t="shared" si="53"/>
        <v>0</v>
      </c>
      <c r="AR347" s="23" t="s">
        <v>252</v>
      </c>
      <c r="AT347" s="23" t="s">
        <v>169</v>
      </c>
      <c r="AU347" s="23" t="s">
        <v>177</v>
      </c>
      <c r="AY347" s="23" t="s">
        <v>167</v>
      </c>
      <c r="BE347" s="199">
        <f t="shared" si="54"/>
        <v>0</v>
      </c>
      <c r="BF347" s="199">
        <f t="shared" si="55"/>
        <v>0</v>
      </c>
      <c r="BG347" s="199">
        <f t="shared" si="56"/>
        <v>0</v>
      </c>
      <c r="BH347" s="199">
        <f t="shared" si="57"/>
        <v>0</v>
      </c>
      <c r="BI347" s="199">
        <f t="shared" si="58"/>
        <v>0</v>
      </c>
      <c r="BJ347" s="23" t="s">
        <v>24</v>
      </c>
      <c r="BK347" s="199">
        <f t="shared" si="59"/>
        <v>0</v>
      </c>
      <c r="BL347" s="23" t="s">
        <v>252</v>
      </c>
      <c r="BM347" s="23" t="s">
        <v>805</v>
      </c>
    </row>
    <row r="348" spans="2:65" s="1" customFormat="1" ht="20.399999999999999" customHeight="1">
      <c r="B348" s="40"/>
      <c r="C348" s="188" t="s">
        <v>806</v>
      </c>
      <c r="D348" s="188" t="s">
        <v>169</v>
      </c>
      <c r="E348" s="189" t="s">
        <v>807</v>
      </c>
      <c r="F348" s="190" t="s">
        <v>808</v>
      </c>
      <c r="G348" s="191" t="s">
        <v>809</v>
      </c>
      <c r="H348" s="192">
        <v>1</v>
      </c>
      <c r="I348" s="193"/>
      <c r="J348" s="194">
        <f t="shared" si="50"/>
        <v>0</v>
      </c>
      <c r="K348" s="190" t="s">
        <v>22</v>
      </c>
      <c r="L348" s="60"/>
      <c r="M348" s="195" t="s">
        <v>22</v>
      </c>
      <c r="N348" s="196" t="s">
        <v>45</v>
      </c>
      <c r="O348" s="41"/>
      <c r="P348" s="197">
        <f t="shared" si="51"/>
        <v>0</v>
      </c>
      <c r="Q348" s="197">
        <v>0</v>
      </c>
      <c r="R348" s="197">
        <f t="shared" si="52"/>
        <v>0</v>
      </c>
      <c r="S348" s="197">
        <v>0</v>
      </c>
      <c r="T348" s="198">
        <f t="shared" si="53"/>
        <v>0</v>
      </c>
      <c r="AR348" s="23" t="s">
        <v>252</v>
      </c>
      <c r="AT348" s="23" t="s">
        <v>169</v>
      </c>
      <c r="AU348" s="23" t="s">
        <v>177</v>
      </c>
      <c r="AY348" s="23" t="s">
        <v>167</v>
      </c>
      <c r="BE348" s="199">
        <f t="shared" si="54"/>
        <v>0</v>
      </c>
      <c r="BF348" s="199">
        <f t="shared" si="55"/>
        <v>0</v>
      </c>
      <c r="BG348" s="199">
        <f t="shared" si="56"/>
        <v>0</v>
      </c>
      <c r="BH348" s="199">
        <f t="shared" si="57"/>
        <v>0</v>
      </c>
      <c r="BI348" s="199">
        <f t="shared" si="58"/>
        <v>0</v>
      </c>
      <c r="BJ348" s="23" t="s">
        <v>24</v>
      </c>
      <c r="BK348" s="199">
        <f t="shared" si="59"/>
        <v>0</v>
      </c>
      <c r="BL348" s="23" t="s">
        <v>252</v>
      </c>
      <c r="BM348" s="23" t="s">
        <v>810</v>
      </c>
    </row>
    <row r="349" spans="2:65" s="1" customFormat="1" ht="20.399999999999999" customHeight="1">
      <c r="B349" s="40"/>
      <c r="C349" s="188" t="s">
        <v>811</v>
      </c>
      <c r="D349" s="188" t="s">
        <v>169</v>
      </c>
      <c r="E349" s="189" t="s">
        <v>812</v>
      </c>
      <c r="F349" s="190" t="s">
        <v>813</v>
      </c>
      <c r="G349" s="191" t="s">
        <v>222</v>
      </c>
      <c r="H349" s="192">
        <v>1</v>
      </c>
      <c r="I349" s="193"/>
      <c r="J349" s="194">
        <f t="shared" si="50"/>
        <v>0</v>
      </c>
      <c r="K349" s="190" t="s">
        <v>22</v>
      </c>
      <c r="L349" s="60"/>
      <c r="M349" s="195" t="s">
        <v>22</v>
      </c>
      <c r="N349" s="196" t="s">
        <v>45</v>
      </c>
      <c r="O349" s="41"/>
      <c r="P349" s="197">
        <f t="shared" si="51"/>
        <v>0</v>
      </c>
      <c r="Q349" s="197">
        <v>0</v>
      </c>
      <c r="R349" s="197">
        <f t="shared" si="52"/>
        <v>0</v>
      </c>
      <c r="S349" s="197">
        <v>0</v>
      </c>
      <c r="T349" s="198">
        <f t="shared" si="53"/>
        <v>0</v>
      </c>
      <c r="AR349" s="23" t="s">
        <v>252</v>
      </c>
      <c r="AT349" s="23" t="s">
        <v>169</v>
      </c>
      <c r="AU349" s="23" t="s">
        <v>177</v>
      </c>
      <c r="AY349" s="23" t="s">
        <v>167</v>
      </c>
      <c r="BE349" s="199">
        <f t="shared" si="54"/>
        <v>0</v>
      </c>
      <c r="BF349" s="199">
        <f t="shared" si="55"/>
        <v>0</v>
      </c>
      <c r="BG349" s="199">
        <f t="shared" si="56"/>
        <v>0</v>
      </c>
      <c r="BH349" s="199">
        <f t="shared" si="57"/>
        <v>0</v>
      </c>
      <c r="BI349" s="199">
        <f t="shared" si="58"/>
        <v>0</v>
      </c>
      <c r="BJ349" s="23" t="s">
        <v>24</v>
      </c>
      <c r="BK349" s="199">
        <f t="shared" si="59"/>
        <v>0</v>
      </c>
      <c r="BL349" s="23" t="s">
        <v>252</v>
      </c>
      <c r="BM349" s="23" t="s">
        <v>814</v>
      </c>
    </row>
    <row r="350" spans="2:65" s="1" customFormat="1" ht="20.399999999999999" customHeight="1">
      <c r="B350" s="40"/>
      <c r="C350" s="188" t="s">
        <v>815</v>
      </c>
      <c r="D350" s="188" t="s">
        <v>169</v>
      </c>
      <c r="E350" s="189" t="s">
        <v>816</v>
      </c>
      <c r="F350" s="190" t="s">
        <v>817</v>
      </c>
      <c r="G350" s="191" t="s">
        <v>222</v>
      </c>
      <c r="H350" s="192">
        <v>1</v>
      </c>
      <c r="I350" s="193"/>
      <c r="J350" s="194">
        <f t="shared" si="50"/>
        <v>0</v>
      </c>
      <c r="K350" s="190" t="s">
        <v>22</v>
      </c>
      <c r="L350" s="60"/>
      <c r="M350" s="195" t="s">
        <v>22</v>
      </c>
      <c r="N350" s="196" t="s">
        <v>45</v>
      </c>
      <c r="O350" s="41"/>
      <c r="P350" s="197">
        <f t="shared" si="51"/>
        <v>0</v>
      </c>
      <c r="Q350" s="197">
        <v>0</v>
      </c>
      <c r="R350" s="197">
        <f t="shared" si="52"/>
        <v>0</v>
      </c>
      <c r="S350" s="197">
        <v>0</v>
      </c>
      <c r="T350" s="198">
        <f t="shared" si="53"/>
        <v>0</v>
      </c>
      <c r="AR350" s="23" t="s">
        <v>252</v>
      </c>
      <c r="AT350" s="23" t="s">
        <v>169</v>
      </c>
      <c r="AU350" s="23" t="s">
        <v>177</v>
      </c>
      <c r="AY350" s="23" t="s">
        <v>167</v>
      </c>
      <c r="BE350" s="199">
        <f t="shared" si="54"/>
        <v>0</v>
      </c>
      <c r="BF350" s="199">
        <f t="shared" si="55"/>
        <v>0</v>
      </c>
      <c r="BG350" s="199">
        <f t="shared" si="56"/>
        <v>0</v>
      </c>
      <c r="BH350" s="199">
        <f t="shared" si="57"/>
        <v>0</v>
      </c>
      <c r="BI350" s="199">
        <f t="shared" si="58"/>
        <v>0</v>
      </c>
      <c r="BJ350" s="23" t="s">
        <v>24</v>
      </c>
      <c r="BK350" s="199">
        <f t="shared" si="59"/>
        <v>0</v>
      </c>
      <c r="BL350" s="23" t="s">
        <v>252</v>
      </c>
      <c r="BM350" s="23" t="s">
        <v>818</v>
      </c>
    </row>
    <row r="351" spans="2:65" s="1" customFormat="1" ht="20.399999999999999" customHeight="1">
      <c r="B351" s="40"/>
      <c r="C351" s="188" t="s">
        <v>819</v>
      </c>
      <c r="D351" s="188" t="s">
        <v>169</v>
      </c>
      <c r="E351" s="189" t="s">
        <v>820</v>
      </c>
      <c r="F351" s="190" t="s">
        <v>821</v>
      </c>
      <c r="G351" s="191" t="s">
        <v>260</v>
      </c>
      <c r="H351" s="192">
        <v>2</v>
      </c>
      <c r="I351" s="193"/>
      <c r="J351" s="194">
        <f t="shared" si="50"/>
        <v>0</v>
      </c>
      <c r="K351" s="190" t="s">
        <v>22</v>
      </c>
      <c r="L351" s="60"/>
      <c r="M351" s="195" t="s">
        <v>22</v>
      </c>
      <c r="N351" s="196" t="s">
        <v>45</v>
      </c>
      <c r="O351" s="41"/>
      <c r="P351" s="197">
        <f t="shared" si="51"/>
        <v>0</v>
      </c>
      <c r="Q351" s="197">
        <v>0</v>
      </c>
      <c r="R351" s="197">
        <f t="shared" si="52"/>
        <v>0</v>
      </c>
      <c r="S351" s="197">
        <v>0</v>
      </c>
      <c r="T351" s="198">
        <f t="shared" si="53"/>
        <v>0</v>
      </c>
      <c r="AR351" s="23" t="s">
        <v>252</v>
      </c>
      <c r="AT351" s="23" t="s">
        <v>169</v>
      </c>
      <c r="AU351" s="23" t="s">
        <v>177</v>
      </c>
      <c r="AY351" s="23" t="s">
        <v>167</v>
      </c>
      <c r="BE351" s="199">
        <f t="shared" si="54"/>
        <v>0</v>
      </c>
      <c r="BF351" s="199">
        <f t="shared" si="55"/>
        <v>0</v>
      </c>
      <c r="BG351" s="199">
        <f t="shared" si="56"/>
        <v>0</v>
      </c>
      <c r="BH351" s="199">
        <f t="shared" si="57"/>
        <v>0</v>
      </c>
      <c r="BI351" s="199">
        <f t="shared" si="58"/>
        <v>0</v>
      </c>
      <c r="BJ351" s="23" t="s">
        <v>24</v>
      </c>
      <c r="BK351" s="199">
        <f t="shared" si="59"/>
        <v>0</v>
      </c>
      <c r="BL351" s="23" t="s">
        <v>252</v>
      </c>
      <c r="BM351" s="23" t="s">
        <v>822</v>
      </c>
    </row>
    <row r="352" spans="2:65" s="1" customFormat="1" ht="20.399999999999999" customHeight="1">
      <c r="B352" s="40"/>
      <c r="C352" s="188" t="s">
        <v>823</v>
      </c>
      <c r="D352" s="188" t="s">
        <v>169</v>
      </c>
      <c r="E352" s="189" t="s">
        <v>824</v>
      </c>
      <c r="F352" s="190" t="s">
        <v>825</v>
      </c>
      <c r="G352" s="191" t="s">
        <v>222</v>
      </c>
      <c r="H352" s="192">
        <v>2</v>
      </c>
      <c r="I352" s="193"/>
      <c r="J352" s="194">
        <f t="shared" si="50"/>
        <v>0</v>
      </c>
      <c r="K352" s="190" t="s">
        <v>22</v>
      </c>
      <c r="L352" s="60"/>
      <c r="M352" s="195" t="s">
        <v>22</v>
      </c>
      <c r="N352" s="196" t="s">
        <v>45</v>
      </c>
      <c r="O352" s="41"/>
      <c r="P352" s="197">
        <f t="shared" si="51"/>
        <v>0</v>
      </c>
      <c r="Q352" s="197">
        <v>0</v>
      </c>
      <c r="R352" s="197">
        <f t="shared" si="52"/>
        <v>0</v>
      </c>
      <c r="S352" s="197">
        <v>0</v>
      </c>
      <c r="T352" s="198">
        <f t="shared" si="53"/>
        <v>0</v>
      </c>
      <c r="AR352" s="23" t="s">
        <v>252</v>
      </c>
      <c r="AT352" s="23" t="s">
        <v>169</v>
      </c>
      <c r="AU352" s="23" t="s">
        <v>177</v>
      </c>
      <c r="AY352" s="23" t="s">
        <v>167</v>
      </c>
      <c r="BE352" s="199">
        <f t="shared" si="54"/>
        <v>0</v>
      </c>
      <c r="BF352" s="199">
        <f t="shared" si="55"/>
        <v>0</v>
      </c>
      <c r="BG352" s="199">
        <f t="shared" si="56"/>
        <v>0</v>
      </c>
      <c r="BH352" s="199">
        <f t="shared" si="57"/>
        <v>0</v>
      </c>
      <c r="BI352" s="199">
        <f t="shared" si="58"/>
        <v>0</v>
      </c>
      <c r="BJ352" s="23" t="s">
        <v>24</v>
      </c>
      <c r="BK352" s="199">
        <f t="shared" si="59"/>
        <v>0</v>
      </c>
      <c r="BL352" s="23" t="s">
        <v>252</v>
      </c>
      <c r="BM352" s="23" t="s">
        <v>826</v>
      </c>
    </row>
    <row r="353" spans="2:65" s="1" customFormat="1" ht="20.399999999999999" customHeight="1">
      <c r="B353" s="40"/>
      <c r="C353" s="188" t="s">
        <v>827</v>
      </c>
      <c r="D353" s="188" t="s">
        <v>169</v>
      </c>
      <c r="E353" s="189" t="s">
        <v>828</v>
      </c>
      <c r="F353" s="190" t="s">
        <v>829</v>
      </c>
      <c r="G353" s="191" t="s">
        <v>222</v>
      </c>
      <c r="H353" s="192">
        <v>2</v>
      </c>
      <c r="I353" s="193"/>
      <c r="J353" s="194">
        <f t="shared" si="50"/>
        <v>0</v>
      </c>
      <c r="K353" s="190" t="s">
        <v>22</v>
      </c>
      <c r="L353" s="60"/>
      <c r="M353" s="195" t="s">
        <v>22</v>
      </c>
      <c r="N353" s="196" t="s">
        <v>45</v>
      </c>
      <c r="O353" s="41"/>
      <c r="P353" s="197">
        <f t="shared" si="51"/>
        <v>0</v>
      </c>
      <c r="Q353" s="197">
        <v>0</v>
      </c>
      <c r="R353" s="197">
        <f t="shared" si="52"/>
        <v>0</v>
      </c>
      <c r="S353" s="197">
        <v>0</v>
      </c>
      <c r="T353" s="198">
        <f t="shared" si="53"/>
        <v>0</v>
      </c>
      <c r="AR353" s="23" t="s">
        <v>252</v>
      </c>
      <c r="AT353" s="23" t="s">
        <v>169</v>
      </c>
      <c r="AU353" s="23" t="s">
        <v>177</v>
      </c>
      <c r="AY353" s="23" t="s">
        <v>167</v>
      </c>
      <c r="BE353" s="199">
        <f t="shared" si="54"/>
        <v>0</v>
      </c>
      <c r="BF353" s="199">
        <f t="shared" si="55"/>
        <v>0</v>
      </c>
      <c r="BG353" s="199">
        <f t="shared" si="56"/>
        <v>0</v>
      </c>
      <c r="BH353" s="199">
        <f t="shared" si="57"/>
        <v>0</v>
      </c>
      <c r="BI353" s="199">
        <f t="shared" si="58"/>
        <v>0</v>
      </c>
      <c r="BJ353" s="23" t="s">
        <v>24</v>
      </c>
      <c r="BK353" s="199">
        <f t="shared" si="59"/>
        <v>0</v>
      </c>
      <c r="BL353" s="23" t="s">
        <v>252</v>
      </c>
      <c r="BM353" s="23" t="s">
        <v>830</v>
      </c>
    </row>
    <row r="354" spans="2:65" s="1" customFormat="1" ht="20.399999999999999" customHeight="1">
      <c r="B354" s="40"/>
      <c r="C354" s="188" t="s">
        <v>831</v>
      </c>
      <c r="D354" s="188" t="s">
        <v>169</v>
      </c>
      <c r="E354" s="189" t="s">
        <v>832</v>
      </c>
      <c r="F354" s="190" t="s">
        <v>833</v>
      </c>
      <c r="G354" s="191" t="s">
        <v>222</v>
      </c>
      <c r="H354" s="192">
        <v>2</v>
      </c>
      <c r="I354" s="193"/>
      <c r="J354" s="194">
        <f t="shared" si="50"/>
        <v>0</v>
      </c>
      <c r="K354" s="190" t="s">
        <v>22</v>
      </c>
      <c r="L354" s="60"/>
      <c r="M354" s="195" t="s">
        <v>22</v>
      </c>
      <c r="N354" s="196" t="s">
        <v>45</v>
      </c>
      <c r="O354" s="41"/>
      <c r="P354" s="197">
        <f t="shared" si="51"/>
        <v>0</v>
      </c>
      <c r="Q354" s="197">
        <v>0</v>
      </c>
      <c r="R354" s="197">
        <f t="shared" si="52"/>
        <v>0</v>
      </c>
      <c r="S354" s="197">
        <v>0</v>
      </c>
      <c r="T354" s="198">
        <f t="shared" si="53"/>
        <v>0</v>
      </c>
      <c r="AR354" s="23" t="s">
        <v>252</v>
      </c>
      <c r="AT354" s="23" t="s">
        <v>169</v>
      </c>
      <c r="AU354" s="23" t="s">
        <v>177</v>
      </c>
      <c r="AY354" s="23" t="s">
        <v>167</v>
      </c>
      <c r="BE354" s="199">
        <f t="shared" si="54"/>
        <v>0</v>
      </c>
      <c r="BF354" s="199">
        <f t="shared" si="55"/>
        <v>0</v>
      </c>
      <c r="BG354" s="199">
        <f t="shared" si="56"/>
        <v>0</v>
      </c>
      <c r="BH354" s="199">
        <f t="shared" si="57"/>
        <v>0</v>
      </c>
      <c r="BI354" s="199">
        <f t="shared" si="58"/>
        <v>0</v>
      </c>
      <c r="BJ354" s="23" t="s">
        <v>24</v>
      </c>
      <c r="BK354" s="199">
        <f t="shared" si="59"/>
        <v>0</v>
      </c>
      <c r="BL354" s="23" t="s">
        <v>252</v>
      </c>
      <c r="BM354" s="23" t="s">
        <v>834</v>
      </c>
    </row>
    <row r="355" spans="2:65" s="1" customFormat="1" ht="20.399999999999999" customHeight="1">
      <c r="B355" s="40"/>
      <c r="C355" s="188" t="s">
        <v>835</v>
      </c>
      <c r="D355" s="188" t="s">
        <v>169</v>
      </c>
      <c r="E355" s="189" t="s">
        <v>836</v>
      </c>
      <c r="F355" s="190" t="s">
        <v>837</v>
      </c>
      <c r="G355" s="191" t="s">
        <v>222</v>
      </c>
      <c r="H355" s="192">
        <v>4</v>
      </c>
      <c r="I355" s="193"/>
      <c r="J355" s="194">
        <f t="shared" si="50"/>
        <v>0</v>
      </c>
      <c r="K355" s="190" t="s">
        <v>22</v>
      </c>
      <c r="L355" s="60"/>
      <c r="M355" s="195" t="s">
        <v>22</v>
      </c>
      <c r="N355" s="196" t="s">
        <v>45</v>
      </c>
      <c r="O355" s="41"/>
      <c r="P355" s="197">
        <f t="shared" si="51"/>
        <v>0</v>
      </c>
      <c r="Q355" s="197">
        <v>0</v>
      </c>
      <c r="R355" s="197">
        <f t="shared" si="52"/>
        <v>0</v>
      </c>
      <c r="S355" s="197">
        <v>0</v>
      </c>
      <c r="T355" s="198">
        <f t="shared" si="53"/>
        <v>0</v>
      </c>
      <c r="AR355" s="23" t="s">
        <v>252</v>
      </c>
      <c r="AT355" s="23" t="s">
        <v>169</v>
      </c>
      <c r="AU355" s="23" t="s">
        <v>177</v>
      </c>
      <c r="AY355" s="23" t="s">
        <v>167</v>
      </c>
      <c r="BE355" s="199">
        <f t="shared" si="54"/>
        <v>0</v>
      </c>
      <c r="BF355" s="199">
        <f t="shared" si="55"/>
        <v>0</v>
      </c>
      <c r="BG355" s="199">
        <f t="shared" si="56"/>
        <v>0</v>
      </c>
      <c r="BH355" s="199">
        <f t="shared" si="57"/>
        <v>0</v>
      </c>
      <c r="BI355" s="199">
        <f t="shared" si="58"/>
        <v>0</v>
      </c>
      <c r="BJ355" s="23" t="s">
        <v>24</v>
      </c>
      <c r="BK355" s="199">
        <f t="shared" si="59"/>
        <v>0</v>
      </c>
      <c r="BL355" s="23" t="s">
        <v>252</v>
      </c>
      <c r="BM355" s="23" t="s">
        <v>838</v>
      </c>
    </row>
    <row r="356" spans="2:65" s="10" customFormat="1" ht="22.35" customHeight="1">
      <c r="B356" s="171"/>
      <c r="C356" s="172"/>
      <c r="D356" s="185" t="s">
        <v>73</v>
      </c>
      <c r="E356" s="186" t="s">
        <v>839</v>
      </c>
      <c r="F356" s="186" t="s">
        <v>840</v>
      </c>
      <c r="G356" s="172"/>
      <c r="H356" s="172"/>
      <c r="I356" s="175"/>
      <c r="J356" s="187">
        <f>BK356</f>
        <v>0</v>
      </c>
      <c r="K356" s="172"/>
      <c r="L356" s="177"/>
      <c r="M356" s="178"/>
      <c r="N356" s="179"/>
      <c r="O356" s="179"/>
      <c r="P356" s="180">
        <f>SUM(P357:P363)</f>
        <v>0</v>
      </c>
      <c r="Q356" s="179"/>
      <c r="R356" s="180">
        <f>SUM(R357:R363)</f>
        <v>0</v>
      </c>
      <c r="S356" s="179"/>
      <c r="T356" s="181">
        <f>SUM(T357:T363)</f>
        <v>0</v>
      </c>
      <c r="AR356" s="182" t="s">
        <v>89</v>
      </c>
      <c r="AT356" s="183" t="s">
        <v>73</v>
      </c>
      <c r="AU356" s="183" t="s">
        <v>89</v>
      </c>
      <c r="AY356" s="182" t="s">
        <v>167</v>
      </c>
      <c r="BK356" s="184">
        <f>SUM(BK357:BK363)</f>
        <v>0</v>
      </c>
    </row>
    <row r="357" spans="2:65" s="1" customFormat="1" ht="20.399999999999999" customHeight="1">
      <c r="B357" s="40"/>
      <c r="C357" s="188" t="s">
        <v>841</v>
      </c>
      <c r="D357" s="188" t="s">
        <v>169</v>
      </c>
      <c r="E357" s="189" t="s">
        <v>842</v>
      </c>
      <c r="F357" s="190" t="s">
        <v>843</v>
      </c>
      <c r="G357" s="191" t="s">
        <v>222</v>
      </c>
      <c r="H357" s="192">
        <v>2</v>
      </c>
      <c r="I357" s="193"/>
      <c r="J357" s="194">
        <f t="shared" ref="J357:J363" si="60">ROUND(I357*H357,2)</f>
        <v>0</v>
      </c>
      <c r="K357" s="190" t="s">
        <v>22</v>
      </c>
      <c r="L357" s="60"/>
      <c r="M357" s="195" t="s">
        <v>22</v>
      </c>
      <c r="N357" s="196" t="s">
        <v>45</v>
      </c>
      <c r="O357" s="41"/>
      <c r="P357" s="197">
        <f t="shared" ref="P357:P363" si="61">O357*H357</f>
        <v>0</v>
      </c>
      <c r="Q357" s="197">
        <v>0</v>
      </c>
      <c r="R357" s="197">
        <f t="shared" ref="R357:R363" si="62">Q357*H357</f>
        <v>0</v>
      </c>
      <c r="S357" s="197">
        <v>0</v>
      </c>
      <c r="T357" s="198">
        <f t="shared" ref="T357:T363" si="63">S357*H357</f>
        <v>0</v>
      </c>
      <c r="AR357" s="23" t="s">
        <v>252</v>
      </c>
      <c r="AT357" s="23" t="s">
        <v>169</v>
      </c>
      <c r="AU357" s="23" t="s">
        <v>177</v>
      </c>
      <c r="AY357" s="23" t="s">
        <v>167</v>
      </c>
      <c r="BE357" s="199">
        <f t="shared" ref="BE357:BE363" si="64">IF(N357="základní",J357,0)</f>
        <v>0</v>
      </c>
      <c r="BF357" s="199">
        <f t="shared" ref="BF357:BF363" si="65">IF(N357="snížená",J357,0)</f>
        <v>0</v>
      </c>
      <c r="BG357" s="199">
        <f t="shared" ref="BG357:BG363" si="66">IF(N357="zákl. přenesená",J357,0)</f>
        <v>0</v>
      </c>
      <c r="BH357" s="199">
        <f t="shared" ref="BH357:BH363" si="67">IF(N357="sníž. přenesená",J357,0)</f>
        <v>0</v>
      </c>
      <c r="BI357" s="199">
        <f t="shared" ref="BI357:BI363" si="68">IF(N357="nulová",J357,0)</f>
        <v>0</v>
      </c>
      <c r="BJ357" s="23" t="s">
        <v>24</v>
      </c>
      <c r="BK357" s="199">
        <f t="shared" ref="BK357:BK363" si="69">ROUND(I357*H357,2)</f>
        <v>0</v>
      </c>
      <c r="BL357" s="23" t="s">
        <v>252</v>
      </c>
      <c r="BM357" s="23" t="s">
        <v>844</v>
      </c>
    </row>
    <row r="358" spans="2:65" s="1" customFormat="1" ht="20.399999999999999" customHeight="1">
      <c r="B358" s="40"/>
      <c r="C358" s="188" t="s">
        <v>845</v>
      </c>
      <c r="D358" s="188" t="s">
        <v>169</v>
      </c>
      <c r="E358" s="189" t="s">
        <v>846</v>
      </c>
      <c r="F358" s="190" t="s">
        <v>847</v>
      </c>
      <c r="G358" s="191" t="s">
        <v>222</v>
      </c>
      <c r="H358" s="192">
        <v>2</v>
      </c>
      <c r="I358" s="193"/>
      <c r="J358" s="194">
        <f t="shared" si="60"/>
        <v>0</v>
      </c>
      <c r="K358" s="190" t="s">
        <v>22</v>
      </c>
      <c r="L358" s="60"/>
      <c r="M358" s="195" t="s">
        <v>22</v>
      </c>
      <c r="N358" s="196" t="s">
        <v>45</v>
      </c>
      <c r="O358" s="41"/>
      <c r="P358" s="197">
        <f t="shared" si="61"/>
        <v>0</v>
      </c>
      <c r="Q358" s="197">
        <v>0</v>
      </c>
      <c r="R358" s="197">
        <f t="shared" si="62"/>
        <v>0</v>
      </c>
      <c r="S358" s="197">
        <v>0</v>
      </c>
      <c r="T358" s="198">
        <f t="shared" si="63"/>
        <v>0</v>
      </c>
      <c r="AR358" s="23" t="s">
        <v>252</v>
      </c>
      <c r="AT358" s="23" t="s">
        <v>169</v>
      </c>
      <c r="AU358" s="23" t="s">
        <v>177</v>
      </c>
      <c r="AY358" s="23" t="s">
        <v>167</v>
      </c>
      <c r="BE358" s="199">
        <f t="shared" si="64"/>
        <v>0</v>
      </c>
      <c r="BF358" s="199">
        <f t="shared" si="65"/>
        <v>0</v>
      </c>
      <c r="BG358" s="199">
        <f t="shared" si="66"/>
        <v>0</v>
      </c>
      <c r="BH358" s="199">
        <f t="shared" si="67"/>
        <v>0</v>
      </c>
      <c r="BI358" s="199">
        <f t="shared" si="68"/>
        <v>0</v>
      </c>
      <c r="BJ358" s="23" t="s">
        <v>24</v>
      </c>
      <c r="BK358" s="199">
        <f t="shared" si="69"/>
        <v>0</v>
      </c>
      <c r="BL358" s="23" t="s">
        <v>252</v>
      </c>
      <c r="BM358" s="23" t="s">
        <v>848</v>
      </c>
    </row>
    <row r="359" spans="2:65" s="1" customFormat="1" ht="20.399999999999999" customHeight="1">
      <c r="B359" s="40"/>
      <c r="C359" s="188" t="s">
        <v>849</v>
      </c>
      <c r="D359" s="188" t="s">
        <v>169</v>
      </c>
      <c r="E359" s="189" t="s">
        <v>850</v>
      </c>
      <c r="F359" s="190" t="s">
        <v>851</v>
      </c>
      <c r="G359" s="191" t="s">
        <v>222</v>
      </c>
      <c r="H359" s="192">
        <v>2</v>
      </c>
      <c r="I359" s="193"/>
      <c r="J359" s="194">
        <f t="shared" si="60"/>
        <v>0</v>
      </c>
      <c r="K359" s="190" t="s">
        <v>22</v>
      </c>
      <c r="L359" s="60"/>
      <c r="M359" s="195" t="s">
        <v>22</v>
      </c>
      <c r="N359" s="196" t="s">
        <v>45</v>
      </c>
      <c r="O359" s="41"/>
      <c r="P359" s="197">
        <f t="shared" si="61"/>
        <v>0</v>
      </c>
      <c r="Q359" s="197">
        <v>0</v>
      </c>
      <c r="R359" s="197">
        <f t="shared" si="62"/>
        <v>0</v>
      </c>
      <c r="S359" s="197">
        <v>0</v>
      </c>
      <c r="T359" s="198">
        <f t="shared" si="63"/>
        <v>0</v>
      </c>
      <c r="AR359" s="23" t="s">
        <v>252</v>
      </c>
      <c r="AT359" s="23" t="s">
        <v>169</v>
      </c>
      <c r="AU359" s="23" t="s">
        <v>177</v>
      </c>
      <c r="AY359" s="23" t="s">
        <v>167</v>
      </c>
      <c r="BE359" s="199">
        <f t="shared" si="64"/>
        <v>0</v>
      </c>
      <c r="BF359" s="199">
        <f t="shared" si="65"/>
        <v>0</v>
      </c>
      <c r="BG359" s="199">
        <f t="shared" si="66"/>
        <v>0</v>
      </c>
      <c r="BH359" s="199">
        <f t="shared" si="67"/>
        <v>0</v>
      </c>
      <c r="BI359" s="199">
        <f t="shared" si="68"/>
        <v>0</v>
      </c>
      <c r="BJ359" s="23" t="s">
        <v>24</v>
      </c>
      <c r="BK359" s="199">
        <f t="shared" si="69"/>
        <v>0</v>
      </c>
      <c r="BL359" s="23" t="s">
        <v>252</v>
      </c>
      <c r="BM359" s="23" t="s">
        <v>852</v>
      </c>
    </row>
    <row r="360" spans="2:65" s="1" customFormat="1" ht="20.399999999999999" customHeight="1">
      <c r="B360" s="40"/>
      <c r="C360" s="188" t="s">
        <v>853</v>
      </c>
      <c r="D360" s="188" t="s">
        <v>169</v>
      </c>
      <c r="E360" s="189" t="s">
        <v>854</v>
      </c>
      <c r="F360" s="190" t="s">
        <v>855</v>
      </c>
      <c r="G360" s="191" t="s">
        <v>222</v>
      </c>
      <c r="H360" s="192">
        <v>2</v>
      </c>
      <c r="I360" s="193"/>
      <c r="J360" s="194">
        <f t="shared" si="60"/>
        <v>0</v>
      </c>
      <c r="K360" s="190" t="s">
        <v>22</v>
      </c>
      <c r="L360" s="60"/>
      <c r="M360" s="195" t="s">
        <v>22</v>
      </c>
      <c r="N360" s="196" t="s">
        <v>45</v>
      </c>
      <c r="O360" s="41"/>
      <c r="P360" s="197">
        <f t="shared" si="61"/>
        <v>0</v>
      </c>
      <c r="Q360" s="197">
        <v>0</v>
      </c>
      <c r="R360" s="197">
        <f t="shared" si="62"/>
        <v>0</v>
      </c>
      <c r="S360" s="197">
        <v>0</v>
      </c>
      <c r="T360" s="198">
        <f t="shared" si="63"/>
        <v>0</v>
      </c>
      <c r="AR360" s="23" t="s">
        <v>252</v>
      </c>
      <c r="AT360" s="23" t="s">
        <v>169</v>
      </c>
      <c r="AU360" s="23" t="s">
        <v>177</v>
      </c>
      <c r="AY360" s="23" t="s">
        <v>167</v>
      </c>
      <c r="BE360" s="199">
        <f t="shared" si="64"/>
        <v>0</v>
      </c>
      <c r="BF360" s="199">
        <f t="shared" si="65"/>
        <v>0</v>
      </c>
      <c r="BG360" s="199">
        <f t="shared" si="66"/>
        <v>0</v>
      </c>
      <c r="BH360" s="199">
        <f t="shared" si="67"/>
        <v>0</v>
      </c>
      <c r="BI360" s="199">
        <f t="shared" si="68"/>
        <v>0</v>
      </c>
      <c r="BJ360" s="23" t="s">
        <v>24</v>
      </c>
      <c r="BK360" s="199">
        <f t="shared" si="69"/>
        <v>0</v>
      </c>
      <c r="BL360" s="23" t="s">
        <v>252</v>
      </c>
      <c r="BM360" s="23" t="s">
        <v>856</v>
      </c>
    </row>
    <row r="361" spans="2:65" s="1" customFormat="1" ht="20.399999999999999" customHeight="1">
      <c r="B361" s="40"/>
      <c r="C361" s="188" t="s">
        <v>857</v>
      </c>
      <c r="D361" s="188" t="s">
        <v>169</v>
      </c>
      <c r="E361" s="189" t="s">
        <v>858</v>
      </c>
      <c r="F361" s="190" t="s">
        <v>859</v>
      </c>
      <c r="G361" s="191" t="s">
        <v>222</v>
      </c>
      <c r="H361" s="192">
        <v>8</v>
      </c>
      <c r="I361" s="193"/>
      <c r="J361" s="194">
        <f t="shared" si="60"/>
        <v>0</v>
      </c>
      <c r="K361" s="190" t="s">
        <v>22</v>
      </c>
      <c r="L361" s="60"/>
      <c r="M361" s="195" t="s">
        <v>22</v>
      </c>
      <c r="N361" s="196" t="s">
        <v>45</v>
      </c>
      <c r="O361" s="41"/>
      <c r="P361" s="197">
        <f t="shared" si="61"/>
        <v>0</v>
      </c>
      <c r="Q361" s="197">
        <v>0</v>
      </c>
      <c r="R361" s="197">
        <f t="shared" si="62"/>
        <v>0</v>
      </c>
      <c r="S361" s="197">
        <v>0</v>
      </c>
      <c r="T361" s="198">
        <f t="shared" si="63"/>
        <v>0</v>
      </c>
      <c r="AR361" s="23" t="s">
        <v>252</v>
      </c>
      <c r="AT361" s="23" t="s">
        <v>169</v>
      </c>
      <c r="AU361" s="23" t="s">
        <v>177</v>
      </c>
      <c r="AY361" s="23" t="s">
        <v>167</v>
      </c>
      <c r="BE361" s="199">
        <f t="shared" si="64"/>
        <v>0</v>
      </c>
      <c r="BF361" s="199">
        <f t="shared" si="65"/>
        <v>0</v>
      </c>
      <c r="BG361" s="199">
        <f t="shared" si="66"/>
        <v>0</v>
      </c>
      <c r="BH361" s="199">
        <f t="shared" si="67"/>
        <v>0</v>
      </c>
      <c r="BI361" s="199">
        <f t="shared" si="68"/>
        <v>0</v>
      </c>
      <c r="BJ361" s="23" t="s">
        <v>24</v>
      </c>
      <c r="BK361" s="199">
        <f t="shared" si="69"/>
        <v>0</v>
      </c>
      <c r="BL361" s="23" t="s">
        <v>252</v>
      </c>
      <c r="BM361" s="23" t="s">
        <v>860</v>
      </c>
    </row>
    <row r="362" spans="2:65" s="1" customFormat="1" ht="20.399999999999999" customHeight="1">
      <c r="B362" s="40"/>
      <c r="C362" s="188" t="s">
        <v>861</v>
      </c>
      <c r="D362" s="188" t="s">
        <v>169</v>
      </c>
      <c r="E362" s="189" t="s">
        <v>862</v>
      </c>
      <c r="F362" s="190" t="s">
        <v>863</v>
      </c>
      <c r="G362" s="191" t="s">
        <v>545</v>
      </c>
      <c r="H362" s="192">
        <v>6</v>
      </c>
      <c r="I362" s="193"/>
      <c r="J362" s="194">
        <f t="shared" si="60"/>
        <v>0</v>
      </c>
      <c r="K362" s="190" t="s">
        <v>22</v>
      </c>
      <c r="L362" s="60"/>
      <c r="M362" s="195" t="s">
        <v>22</v>
      </c>
      <c r="N362" s="196" t="s">
        <v>45</v>
      </c>
      <c r="O362" s="41"/>
      <c r="P362" s="197">
        <f t="shared" si="61"/>
        <v>0</v>
      </c>
      <c r="Q362" s="197">
        <v>0</v>
      </c>
      <c r="R362" s="197">
        <f t="shared" si="62"/>
        <v>0</v>
      </c>
      <c r="S362" s="197">
        <v>0</v>
      </c>
      <c r="T362" s="198">
        <f t="shared" si="63"/>
        <v>0</v>
      </c>
      <c r="AR362" s="23" t="s">
        <v>252</v>
      </c>
      <c r="AT362" s="23" t="s">
        <v>169</v>
      </c>
      <c r="AU362" s="23" t="s">
        <v>177</v>
      </c>
      <c r="AY362" s="23" t="s">
        <v>167</v>
      </c>
      <c r="BE362" s="199">
        <f t="shared" si="64"/>
        <v>0</v>
      </c>
      <c r="BF362" s="199">
        <f t="shared" si="65"/>
        <v>0</v>
      </c>
      <c r="BG362" s="199">
        <f t="shared" si="66"/>
        <v>0</v>
      </c>
      <c r="BH362" s="199">
        <f t="shared" si="67"/>
        <v>0</v>
      </c>
      <c r="BI362" s="199">
        <f t="shared" si="68"/>
        <v>0</v>
      </c>
      <c r="BJ362" s="23" t="s">
        <v>24</v>
      </c>
      <c r="BK362" s="199">
        <f t="shared" si="69"/>
        <v>0</v>
      </c>
      <c r="BL362" s="23" t="s">
        <v>252</v>
      </c>
      <c r="BM362" s="23" t="s">
        <v>864</v>
      </c>
    </row>
    <row r="363" spans="2:65" s="1" customFormat="1" ht="20.399999999999999" customHeight="1">
      <c r="B363" s="40"/>
      <c r="C363" s="188" t="s">
        <v>865</v>
      </c>
      <c r="D363" s="188" t="s">
        <v>169</v>
      </c>
      <c r="E363" s="189" t="s">
        <v>866</v>
      </c>
      <c r="F363" s="190" t="s">
        <v>867</v>
      </c>
      <c r="G363" s="191" t="s">
        <v>193</v>
      </c>
      <c r="H363" s="192">
        <v>0.1</v>
      </c>
      <c r="I363" s="193"/>
      <c r="J363" s="194">
        <f t="shared" si="60"/>
        <v>0</v>
      </c>
      <c r="K363" s="190" t="s">
        <v>22</v>
      </c>
      <c r="L363" s="60"/>
      <c r="M363" s="195" t="s">
        <v>22</v>
      </c>
      <c r="N363" s="196" t="s">
        <v>45</v>
      </c>
      <c r="O363" s="41"/>
      <c r="P363" s="197">
        <f t="shared" si="61"/>
        <v>0</v>
      </c>
      <c r="Q363" s="197">
        <v>0</v>
      </c>
      <c r="R363" s="197">
        <f t="shared" si="62"/>
        <v>0</v>
      </c>
      <c r="S363" s="197">
        <v>0</v>
      </c>
      <c r="T363" s="198">
        <f t="shared" si="63"/>
        <v>0</v>
      </c>
      <c r="AR363" s="23" t="s">
        <v>252</v>
      </c>
      <c r="AT363" s="23" t="s">
        <v>169</v>
      </c>
      <c r="AU363" s="23" t="s">
        <v>177</v>
      </c>
      <c r="AY363" s="23" t="s">
        <v>167</v>
      </c>
      <c r="BE363" s="199">
        <f t="shared" si="64"/>
        <v>0</v>
      </c>
      <c r="BF363" s="199">
        <f t="shared" si="65"/>
        <v>0</v>
      </c>
      <c r="BG363" s="199">
        <f t="shared" si="66"/>
        <v>0</v>
      </c>
      <c r="BH363" s="199">
        <f t="shared" si="67"/>
        <v>0</v>
      </c>
      <c r="BI363" s="199">
        <f t="shared" si="68"/>
        <v>0</v>
      </c>
      <c r="BJ363" s="23" t="s">
        <v>24</v>
      </c>
      <c r="BK363" s="199">
        <f t="shared" si="69"/>
        <v>0</v>
      </c>
      <c r="BL363" s="23" t="s">
        <v>252</v>
      </c>
      <c r="BM363" s="23" t="s">
        <v>868</v>
      </c>
    </row>
    <row r="364" spans="2:65" s="10" customFormat="1" ht="22.35" customHeight="1">
      <c r="B364" s="171"/>
      <c r="C364" s="172"/>
      <c r="D364" s="185" t="s">
        <v>73</v>
      </c>
      <c r="E364" s="186" t="s">
        <v>869</v>
      </c>
      <c r="F364" s="186" t="s">
        <v>737</v>
      </c>
      <c r="G364" s="172"/>
      <c r="H364" s="172"/>
      <c r="I364" s="175"/>
      <c r="J364" s="187">
        <f>BK364</f>
        <v>0</v>
      </c>
      <c r="K364" s="172"/>
      <c r="L364" s="177"/>
      <c r="M364" s="178"/>
      <c r="N364" s="179"/>
      <c r="O364" s="179"/>
      <c r="P364" s="180">
        <f>SUM(P365:P372)</f>
        <v>0</v>
      </c>
      <c r="Q364" s="179"/>
      <c r="R364" s="180">
        <f>SUM(R365:R372)</f>
        <v>0</v>
      </c>
      <c r="S364" s="179"/>
      <c r="T364" s="181">
        <f>SUM(T365:T372)</f>
        <v>0</v>
      </c>
      <c r="AR364" s="182" t="s">
        <v>89</v>
      </c>
      <c r="AT364" s="183" t="s">
        <v>73</v>
      </c>
      <c r="AU364" s="183" t="s">
        <v>89</v>
      </c>
      <c r="AY364" s="182" t="s">
        <v>167</v>
      </c>
      <c r="BK364" s="184">
        <f>SUM(BK365:BK372)</f>
        <v>0</v>
      </c>
    </row>
    <row r="365" spans="2:65" s="1" customFormat="1" ht="20.399999999999999" customHeight="1">
      <c r="B365" s="40"/>
      <c r="C365" s="188" t="s">
        <v>870</v>
      </c>
      <c r="D365" s="188" t="s">
        <v>169</v>
      </c>
      <c r="E365" s="189" t="s">
        <v>871</v>
      </c>
      <c r="F365" s="190" t="s">
        <v>872</v>
      </c>
      <c r="G365" s="191" t="s">
        <v>222</v>
      </c>
      <c r="H365" s="192">
        <v>4</v>
      </c>
      <c r="I365" s="193"/>
      <c r="J365" s="194">
        <f t="shared" ref="J365:J372" si="70">ROUND(I365*H365,2)</f>
        <v>0</v>
      </c>
      <c r="K365" s="190" t="s">
        <v>22</v>
      </c>
      <c r="L365" s="60"/>
      <c r="M365" s="195" t="s">
        <v>22</v>
      </c>
      <c r="N365" s="196" t="s">
        <v>45</v>
      </c>
      <c r="O365" s="41"/>
      <c r="P365" s="197">
        <f t="shared" ref="P365:P372" si="71">O365*H365</f>
        <v>0</v>
      </c>
      <c r="Q365" s="197">
        <v>0</v>
      </c>
      <c r="R365" s="197">
        <f t="shared" ref="R365:R372" si="72">Q365*H365</f>
        <v>0</v>
      </c>
      <c r="S365" s="197">
        <v>0</v>
      </c>
      <c r="T365" s="198">
        <f t="shared" ref="T365:T372" si="73">S365*H365</f>
        <v>0</v>
      </c>
      <c r="AR365" s="23" t="s">
        <v>252</v>
      </c>
      <c r="AT365" s="23" t="s">
        <v>169</v>
      </c>
      <c r="AU365" s="23" t="s">
        <v>177</v>
      </c>
      <c r="AY365" s="23" t="s">
        <v>167</v>
      </c>
      <c r="BE365" s="199">
        <f t="shared" ref="BE365:BE372" si="74">IF(N365="základní",J365,0)</f>
        <v>0</v>
      </c>
      <c r="BF365" s="199">
        <f t="shared" ref="BF365:BF372" si="75">IF(N365="snížená",J365,0)</f>
        <v>0</v>
      </c>
      <c r="BG365" s="199">
        <f t="shared" ref="BG365:BG372" si="76">IF(N365="zákl. přenesená",J365,0)</f>
        <v>0</v>
      </c>
      <c r="BH365" s="199">
        <f t="shared" ref="BH365:BH372" si="77">IF(N365="sníž. přenesená",J365,0)</f>
        <v>0</v>
      </c>
      <c r="BI365" s="199">
        <f t="shared" ref="BI365:BI372" si="78">IF(N365="nulová",J365,0)</f>
        <v>0</v>
      </c>
      <c r="BJ365" s="23" t="s">
        <v>24</v>
      </c>
      <c r="BK365" s="199">
        <f t="shared" ref="BK365:BK372" si="79">ROUND(I365*H365,2)</f>
        <v>0</v>
      </c>
      <c r="BL365" s="23" t="s">
        <v>252</v>
      </c>
      <c r="BM365" s="23" t="s">
        <v>873</v>
      </c>
    </row>
    <row r="366" spans="2:65" s="1" customFormat="1" ht="20.399999999999999" customHeight="1">
      <c r="B366" s="40"/>
      <c r="C366" s="188" t="s">
        <v>874</v>
      </c>
      <c r="D366" s="188" t="s">
        <v>169</v>
      </c>
      <c r="E366" s="189" t="s">
        <v>875</v>
      </c>
      <c r="F366" s="190" t="s">
        <v>876</v>
      </c>
      <c r="G366" s="191" t="s">
        <v>222</v>
      </c>
      <c r="H366" s="192">
        <v>2</v>
      </c>
      <c r="I366" s="193"/>
      <c r="J366" s="194">
        <f t="shared" si="70"/>
        <v>0</v>
      </c>
      <c r="K366" s="190" t="s">
        <v>22</v>
      </c>
      <c r="L366" s="60"/>
      <c r="M366" s="195" t="s">
        <v>22</v>
      </c>
      <c r="N366" s="196" t="s">
        <v>45</v>
      </c>
      <c r="O366" s="41"/>
      <c r="P366" s="197">
        <f t="shared" si="71"/>
        <v>0</v>
      </c>
      <c r="Q366" s="197">
        <v>0</v>
      </c>
      <c r="R366" s="197">
        <f t="shared" si="72"/>
        <v>0</v>
      </c>
      <c r="S366" s="197">
        <v>0</v>
      </c>
      <c r="T366" s="198">
        <f t="shared" si="73"/>
        <v>0</v>
      </c>
      <c r="AR366" s="23" t="s">
        <v>252</v>
      </c>
      <c r="AT366" s="23" t="s">
        <v>169</v>
      </c>
      <c r="AU366" s="23" t="s">
        <v>177</v>
      </c>
      <c r="AY366" s="23" t="s">
        <v>167</v>
      </c>
      <c r="BE366" s="199">
        <f t="shared" si="74"/>
        <v>0</v>
      </c>
      <c r="BF366" s="199">
        <f t="shared" si="75"/>
        <v>0</v>
      </c>
      <c r="BG366" s="199">
        <f t="shared" si="76"/>
        <v>0</v>
      </c>
      <c r="BH366" s="199">
        <f t="shared" si="77"/>
        <v>0</v>
      </c>
      <c r="BI366" s="199">
        <f t="shared" si="78"/>
        <v>0</v>
      </c>
      <c r="BJ366" s="23" t="s">
        <v>24</v>
      </c>
      <c r="BK366" s="199">
        <f t="shared" si="79"/>
        <v>0</v>
      </c>
      <c r="BL366" s="23" t="s">
        <v>252</v>
      </c>
      <c r="BM366" s="23" t="s">
        <v>877</v>
      </c>
    </row>
    <row r="367" spans="2:65" s="1" customFormat="1" ht="20.399999999999999" customHeight="1">
      <c r="B367" s="40"/>
      <c r="C367" s="188" t="s">
        <v>878</v>
      </c>
      <c r="D367" s="188" t="s">
        <v>169</v>
      </c>
      <c r="E367" s="189" t="s">
        <v>879</v>
      </c>
      <c r="F367" s="190" t="s">
        <v>880</v>
      </c>
      <c r="G367" s="191" t="s">
        <v>222</v>
      </c>
      <c r="H367" s="192">
        <v>8</v>
      </c>
      <c r="I367" s="193"/>
      <c r="J367" s="194">
        <f t="shared" si="70"/>
        <v>0</v>
      </c>
      <c r="K367" s="190" t="s">
        <v>22</v>
      </c>
      <c r="L367" s="60"/>
      <c r="M367" s="195" t="s">
        <v>22</v>
      </c>
      <c r="N367" s="196" t="s">
        <v>45</v>
      </c>
      <c r="O367" s="41"/>
      <c r="P367" s="197">
        <f t="shared" si="71"/>
        <v>0</v>
      </c>
      <c r="Q367" s="197">
        <v>0</v>
      </c>
      <c r="R367" s="197">
        <f t="shared" si="72"/>
        <v>0</v>
      </c>
      <c r="S367" s="197">
        <v>0</v>
      </c>
      <c r="T367" s="198">
        <f t="shared" si="73"/>
        <v>0</v>
      </c>
      <c r="AR367" s="23" t="s">
        <v>252</v>
      </c>
      <c r="AT367" s="23" t="s">
        <v>169</v>
      </c>
      <c r="AU367" s="23" t="s">
        <v>177</v>
      </c>
      <c r="AY367" s="23" t="s">
        <v>167</v>
      </c>
      <c r="BE367" s="199">
        <f t="shared" si="74"/>
        <v>0</v>
      </c>
      <c r="BF367" s="199">
        <f t="shared" si="75"/>
        <v>0</v>
      </c>
      <c r="BG367" s="199">
        <f t="shared" si="76"/>
        <v>0</v>
      </c>
      <c r="BH367" s="199">
        <f t="shared" si="77"/>
        <v>0</v>
      </c>
      <c r="BI367" s="199">
        <f t="shared" si="78"/>
        <v>0</v>
      </c>
      <c r="BJ367" s="23" t="s">
        <v>24</v>
      </c>
      <c r="BK367" s="199">
        <f t="shared" si="79"/>
        <v>0</v>
      </c>
      <c r="BL367" s="23" t="s">
        <v>252</v>
      </c>
      <c r="BM367" s="23" t="s">
        <v>881</v>
      </c>
    </row>
    <row r="368" spans="2:65" s="1" customFormat="1" ht="20.399999999999999" customHeight="1">
      <c r="B368" s="40"/>
      <c r="C368" s="188" t="s">
        <v>882</v>
      </c>
      <c r="D368" s="188" t="s">
        <v>169</v>
      </c>
      <c r="E368" s="189" t="s">
        <v>883</v>
      </c>
      <c r="F368" s="190" t="s">
        <v>884</v>
      </c>
      <c r="G368" s="191" t="s">
        <v>222</v>
      </c>
      <c r="H368" s="192">
        <v>1</v>
      </c>
      <c r="I368" s="193"/>
      <c r="J368" s="194">
        <f t="shared" si="70"/>
        <v>0</v>
      </c>
      <c r="K368" s="190" t="s">
        <v>22</v>
      </c>
      <c r="L368" s="60"/>
      <c r="M368" s="195" t="s">
        <v>22</v>
      </c>
      <c r="N368" s="196" t="s">
        <v>45</v>
      </c>
      <c r="O368" s="41"/>
      <c r="P368" s="197">
        <f t="shared" si="71"/>
        <v>0</v>
      </c>
      <c r="Q368" s="197">
        <v>0</v>
      </c>
      <c r="R368" s="197">
        <f t="shared" si="72"/>
        <v>0</v>
      </c>
      <c r="S368" s="197">
        <v>0</v>
      </c>
      <c r="T368" s="198">
        <f t="shared" si="73"/>
        <v>0</v>
      </c>
      <c r="AR368" s="23" t="s">
        <v>252</v>
      </c>
      <c r="AT368" s="23" t="s">
        <v>169</v>
      </c>
      <c r="AU368" s="23" t="s">
        <v>177</v>
      </c>
      <c r="AY368" s="23" t="s">
        <v>167</v>
      </c>
      <c r="BE368" s="199">
        <f t="shared" si="74"/>
        <v>0</v>
      </c>
      <c r="BF368" s="199">
        <f t="shared" si="75"/>
        <v>0</v>
      </c>
      <c r="BG368" s="199">
        <f t="shared" si="76"/>
        <v>0</v>
      </c>
      <c r="BH368" s="199">
        <f t="shared" si="77"/>
        <v>0</v>
      </c>
      <c r="BI368" s="199">
        <f t="shared" si="78"/>
        <v>0</v>
      </c>
      <c r="BJ368" s="23" t="s">
        <v>24</v>
      </c>
      <c r="BK368" s="199">
        <f t="shared" si="79"/>
        <v>0</v>
      </c>
      <c r="BL368" s="23" t="s">
        <v>252</v>
      </c>
      <c r="BM368" s="23" t="s">
        <v>885</v>
      </c>
    </row>
    <row r="369" spans="2:65" s="1" customFormat="1" ht="20.399999999999999" customHeight="1">
      <c r="B369" s="40"/>
      <c r="C369" s="188" t="s">
        <v>886</v>
      </c>
      <c r="D369" s="188" t="s">
        <v>169</v>
      </c>
      <c r="E369" s="189" t="s">
        <v>887</v>
      </c>
      <c r="F369" s="190" t="s">
        <v>888</v>
      </c>
      <c r="G369" s="191" t="s">
        <v>260</v>
      </c>
      <c r="H369" s="192">
        <v>35</v>
      </c>
      <c r="I369" s="193"/>
      <c r="J369" s="194">
        <f t="shared" si="70"/>
        <v>0</v>
      </c>
      <c r="K369" s="190" t="s">
        <v>22</v>
      </c>
      <c r="L369" s="60"/>
      <c r="M369" s="195" t="s">
        <v>22</v>
      </c>
      <c r="N369" s="196" t="s">
        <v>45</v>
      </c>
      <c r="O369" s="41"/>
      <c r="P369" s="197">
        <f t="shared" si="71"/>
        <v>0</v>
      </c>
      <c r="Q369" s="197">
        <v>0</v>
      </c>
      <c r="R369" s="197">
        <f t="shared" si="72"/>
        <v>0</v>
      </c>
      <c r="S369" s="197">
        <v>0</v>
      </c>
      <c r="T369" s="198">
        <f t="shared" si="73"/>
        <v>0</v>
      </c>
      <c r="AR369" s="23" t="s">
        <v>252</v>
      </c>
      <c r="AT369" s="23" t="s">
        <v>169</v>
      </c>
      <c r="AU369" s="23" t="s">
        <v>177</v>
      </c>
      <c r="AY369" s="23" t="s">
        <v>167</v>
      </c>
      <c r="BE369" s="199">
        <f t="shared" si="74"/>
        <v>0</v>
      </c>
      <c r="BF369" s="199">
        <f t="shared" si="75"/>
        <v>0</v>
      </c>
      <c r="BG369" s="199">
        <f t="shared" si="76"/>
        <v>0</v>
      </c>
      <c r="BH369" s="199">
        <f t="shared" si="77"/>
        <v>0</v>
      </c>
      <c r="BI369" s="199">
        <f t="shared" si="78"/>
        <v>0</v>
      </c>
      <c r="BJ369" s="23" t="s">
        <v>24</v>
      </c>
      <c r="BK369" s="199">
        <f t="shared" si="79"/>
        <v>0</v>
      </c>
      <c r="BL369" s="23" t="s">
        <v>252</v>
      </c>
      <c r="BM369" s="23" t="s">
        <v>889</v>
      </c>
    </row>
    <row r="370" spans="2:65" s="1" customFormat="1" ht="20.399999999999999" customHeight="1">
      <c r="B370" s="40"/>
      <c r="C370" s="188" t="s">
        <v>890</v>
      </c>
      <c r="D370" s="188" t="s">
        <v>169</v>
      </c>
      <c r="E370" s="189" t="s">
        <v>891</v>
      </c>
      <c r="F370" s="190" t="s">
        <v>892</v>
      </c>
      <c r="G370" s="191" t="s">
        <v>545</v>
      </c>
      <c r="H370" s="192">
        <v>16</v>
      </c>
      <c r="I370" s="193"/>
      <c r="J370" s="194">
        <f t="shared" si="70"/>
        <v>0</v>
      </c>
      <c r="K370" s="190" t="s">
        <v>22</v>
      </c>
      <c r="L370" s="60"/>
      <c r="M370" s="195" t="s">
        <v>22</v>
      </c>
      <c r="N370" s="196" t="s">
        <v>45</v>
      </c>
      <c r="O370" s="41"/>
      <c r="P370" s="197">
        <f t="shared" si="71"/>
        <v>0</v>
      </c>
      <c r="Q370" s="197">
        <v>0</v>
      </c>
      <c r="R370" s="197">
        <f t="shared" si="72"/>
        <v>0</v>
      </c>
      <c r="S370" s="197">
        <v>0</v>
      </c>
      <c r="T370" s="198">
        <f t="shared" si="73"/>
        <v>0</v>
      </c>
      <c r="AR370" s="23" t="s">
        <v>252</v>
      </c>
      <c r="AT370" s="23" t="s">
        <v>169</v>
      </c>
      <c r="AU370" s="23" t="s">
        <v>177</v>
      </c>
      <c r="AY370" s="23" t="s">
        <v>167</v>
      </c>
      <c r="BE370" s="199">
        <f t="shared" si="74"/>
        <v>0</v>
      </c>
      <c r="BF370" s="199">
        <f t="shared" si="75"/>
        <v>0</v>
      </c>
      <c r="BG370" s="199">
        <f t="shared" si="76"/>
        <v>0</v>
      </c>
      <c r="BH370" s="199">
        <f t="shared" si="77"/>
        <v>0</v>
      </c>
      <c r="BI370" s="199">
        <f t="shared" si="78"/>
        <v>0</v>
      </c>
      <c r="BJ370" s="23" t="s">
        <v>24</v>
      </c>
      <c r="BK370" s="199">
        <f t="shared" si="79"/>
        <v>0</v>
      </c>
      <c r="BL370" s="23" t="s">
        <v>252</v>
      </c>
      <c r="BM370" s="23" t="s">
        <v>893</v>
      </c>
    </row>
    <row r="371" spans="2:65" s="1" customFormat="1" ht="20.399999999999999" customHeight="1">
      <c r="B371" s="40"/>
      <c r="C371" s="188" t="s">
        <v>894</v>
      </c>
      <c r="D371" s="188" t="s">
        <v>169</v>
      </c>
      <c r="E371" s="189" t="s">
        <v>895</v>
      </c>
      <c r="F371" s="190" t="s">
        <v>896</v>
      </c>
      <c r="G371" s="191" t="s">
        <v>193</v>
      </c>
      <c r="H371" s="192">
        <v>0.5</v>
      </c>
      <c r="I371" s="193"/>
      <c r="J371" s="194">
        <f t="shared" si="70"/>
        <v>0</v>
      </c>
      <c r="K371" s="190" t="s">
        <v>22</v>
      </c>
      <c r="L371" s="60"/>
      <c r="M371" s="195" t="s">
        <v>22</v>
      </c>
      <c r="N371" s="196" t="s">
        <v>45</v>
      </c>
      <c r="O371" s="41"/>
      <c r="P371" s="197">
        <f t="shared" si="71"/>
        <v>0</v>
      </c>
      <c r="Q371" s="197">
        <v>0</v>
      </c>
      <c r="R371" s="197">
        <f t="shared" si="72"/>
        <v>0</v>
      </c>
      <c r="S371" s="197">
        <v>0</v>
      </c>
      <c r="T371" s="198">
        <f t="shared" si="73"/>
        <v>0</v>
      </c>
      <c r="AR371" s="23" t="s">
        <v>252</v>
      </c>
      <c r="AT371" s="23" t="s">
        <v>169</v>
      </c>
      <c r="AU371" s="23" t="s">
        <v>177</v>
      </c>
      <c r="AY371" s="23" t="s">
        <v>167</v>
      </c>
      <c r="BE371" s="199">
        <f t="shared" si="74"/>
        <v>0</v>
      </c>
      <c r="BF371" s="199">
        <f t="shared" si="75"/>
        <v>0</v>
      </c>
      <c r="BG371" s="199">
        <f t="shared" si="76"/>
        <v>0</v>
      </c>
      <c r="BH371" s="199">
        <f t="shared" si="77"/>
        <v>0</v>
      </c>
      <c r="BI371" s="199">
        <f t="shared" si="78"/>
        <v>0</v>
      </c>
      <c r="BJ371" s="23" t="s">
        <v>24</v>
      </c>
      <c r="BK371" s="199">
        <f t="shared" si="79"/>
        <v>0</v>
      </c>
      <c r="BL371" s="23" t="s">
        <v>252</v>
      </c>
      <c r="BM371" s="23" t="s">
        <v>897</v>
      </c>
    </row>
    <row r="372" spans="2:65" s="1" customFormat="1" ht="20.399999999999999" customHeight="1">
      <c r="B372" s="40"/>
      <c r="C372" s="188" t="s">
        <v>898</v>
      </c>
      <c r="D372" s="188" t="s">
        <v>169</v>
      </c>
      <c r="E372" s="189" t="s">
        <v>739</v>
      </c>
      <c r="F372" s="190" t="s">
        <v>740</v>
      </c>
      <c r="G372" s="191" t="s">
        <v>222</v>
      </c>
      <c r="H372" s="192">
        <v>1</v>
      </c>
      <c r="I372" s="193"/>
      <c r="J372" s="194">
        <f t="shared" si="70"/>
        <v>0</v>
      </c>
      <c r="K372" s="190" t="s">
        <v>22</v>
      </c>
      <c r="L372" s="60"/>
      <c r="M372" s="195" t="s">
        <v>22</v>
      </c>
      <c r="N372" s="196" t="s">
        <v>45</v>
      </c>
      <c r="O372" s="41"/>
      <c r="P372" s="197">
        <f t="shared" si="71"/>
        <v>0</v>
      </c>
      <c r="Q372" s="197">
        <v>0</v>
      </c>
      <c r="R372" s="197">
        <f t="shared" si="72"/>
        <v>0</v>
      </c>
      <c r="S372" s="197">
        <v>0</v>
      </c>
      <c r="T372" s="198">
        <f t="shared" si="73"/>
        <v>0</v>
      </c>
      <c r="AR372" s="23" t="s">
        <v>252</v>
      </c>
      <c r="AT372" s="23" t="s">
        <v>169</v>
      </c>
      <c r="AU372" s="23" t="s">
        <v>177</v>
      </c>
      <c r="AY372" s="23" t="s">
        <v>167</v>
      </c>
      <c r="BE372" s="199">
        <f t="shared" si="74"/>
        <v>0</v>
      </c>
      <c r="BF372" s="199">
        <f t="shared" si="75"/>
        <v>0</v>
      </c>
      <c r="BG372" s="199">
        <f t="shared" si="76"/>
        <v>0</v>
      </c>
      <c r="BH372" s="199">
        <f t="shared" si="77"/>
        <v>0</v>
      </c>
      <c r="BI372" s="199">
        <f t="shared" si="78"/>
        <v>0</v>
      </c>
      <c r="BJ372" s="23" t="s">
        <v>24</v>
      </c>
      <c r="BK372" s="199">
        <f t="shared" si="79"/>
        <v>0</v>
      </c>
      <c r="BL372" s="23" t="s">
        <v>252</v>
      </c>
      <c r="BM372" s="23" t="s">
        <v>899</v>
      </c>
    </row>
    <row r="373" spans="2:65" s="10" customFormat="1" ht="29.85" customHeight="1">
      <c r="B373" s="171"/>
      <c r="C373" s="172"/>
      <c r="D373" s="185" t="s">
        <v>73</v>
      </c>
      <c r="E373" s="186" t="s">
        <v>900</v>
      </c>
      <c r="F373" s="186" t="s">
        <v>901</v>
      </c>
      <c r="G373" s="172"/>
      <c r="H373" s="172"/>
      <c r="I373" s="175"/>
      <c r="J373" s="187">
        <f>BK373</f>
        <v>0</v>
      </c>
      <c r="K373" s="172"/>
      <c r="L373" s="177"/>
      <c r="M373" s="178"/>
      <c r="N373" s="179"/>
      <c r="O373" s="179"/>
      <c r="P373" s="180">
        <f>SUM(P374:P375)</f>
        <v>0</v>
      </c>
      <c r="Q373" s="179"/>
      <c r="R373" s="180">
        <f>SUM(R374:R375)</f>
        <v>8.0000000000000004E-4</v>
      </c>
      <c r="S373" s="179"/>
      <c r="T373" s="181">
        <f>SUM(T374:T375)</f>
        <v>0</v>
      </c>
      <c r="AR373" s="182" t="s">
        <v>89</v>
      </c>
      <c r="AT373" s="183" t="s">
        <v>73</v>
      </c>
      <c r="AU373" s="183" t="s">
        <v>24</v>
      </c>
      <c r="AY373" s="182" t="s">
        <v>167</v>
      </c>
      <c r="BK373" s="184">
        <f>SUM(BK374:BK375)</f>
        <v>0</v>
      </c>
    </row>
    <row r="374" spans="2:65" s="1" customFormat="1" ht="20.399999999999999" customHeight="1">
      <c r="B374" s="40"/>
      <c r="C374" s="188" t="s">
        <v>902</v>
      </c>
      <c r="D374" s="188" t="s">
        <v>169</v>
      </c>
      <c r="E374" s="189" t="s">
        <v>903</v>
      </c>
      <c r="F374" s="190" t="s">
        <v>904</v>
      </c>
      <c r="G374" s="191" t="s">
        <v>222</v>
      </c>
      <c r="H374" s="192">
        <v>4</v>
      </c>
      <c r="I374" s="193"/>
      <c r="J374" s="194">
        <f>ROUND(I374*H374,2)</f>
        <v>0</v>
      </c>
      <c r="K374" s="190" t="s">
        <v>181</v>
      </c>
      <c r="L374" s="60"/>
      <c r="M374" s="195" t="s">
        <v>22</v>
      </c>
      <c r="N374" s="196" t="s">
        <v>45</v>
      </c>
      <c r="O374" s="41"/>
      <c r="P374" s="197">
        <f>O374*H374</f>
        <v>0</v>
      </c>
      <c r="Q374" s="197">
        <v>0</v>
      </c>
      <c r="R374" s="197">
        <f>Q374*H374</f>
        <v>0</v>
      </c>
      <c r="S374" s="197">
        <v>0</v>
      </c>
      <c r="T374" s="198">
        <f>S374*H374</f>
        <v>0</v>
      </c>
      <c r="AR374" s="23" t="s">
        <v>252</v>
      </c>
      <c r="AT374" s="23" t="s">
        <v>169</v>
      </c>
      <c r="AU374" s="23" t="s">
        <v>89</v>
      </c>
      <c r="AY374" s="23" t="s">
        <v>167</v>
      </c>
      <c r="BE374" s="199">
        <f>IF(N374="základní",J374,0)</f>
        <v>0</v>
      </c>
      <c r="BF374" s="199">
        <f>IF(N374="snížená",J374,0)</f>
        <v>0</v>
      </c>
      <c r="BG374" s="199">
        <f>IF(N374="zákl. přenesená",J374,0)</f>
        <v>0</v>
      </c>
      <c r="BH374" s="199">
        <f>IF(N374="sníž. přenesená",J374,0)</f>
        <v>0</v>
      </c>
      <c r="BI374" s="199">
        <f>IF(N374="nulová",J374,0)</f>
        <v>0</v>
      </c>
      <c r="BJ374" s="23" t="s">
        <v>24</v>
      </c>
      <c r="BK374" s="199">
        <f>ROUND(I374*H374,2)</f>
        <v>0</v>
      </c>
      <c r="BL374" s="23" t="s">
        <v>252</v>
      </c>
      <c r="BM374" s="23" t="s">
        <v>905</v>
      </c>
    </row>
    <row r="375" spans="2:65" s="1" customFormat="1" ht="20.399999999999999" customHeight="1">
      <c r="B375" s="40"/>
      <c r="C375" s="227" t="s">
        <v>906</v>
      </c>
      <c r="D375" s="227" t="s">
        <v>197</v>
      </c>
      <c r="E375" s="228" t="s">
        <v>907</v>
      </c>
      <c r="F375" s="229" t="s">
        <v>908</v>
      </c>
      <c r="G375" s="230" t="s">
        <v>222</v>
      </c>
      <c r="H375" s="231">
        <v>4</v>
      </c>
      <c r="I375" s="232"/>
      <c r="J375" s="233">
        <f>ROUND(I375*H375,2)</f>
        <v>0</v>
      </c>
      <c r="K375" s="229" t="s">
        <v>181</v>
      </c>
      <c r="L375" s="234"/>
      <c r="M375" s="235" t="s">
        <v>22</v>
      </c>
      <c r="N375" s="236" t="s">
        <v>45</v>
      </c>
      <c r="O375" s="41"/>
      <c r="P375" s="197">
        <f>O375*H375</f>
        <v>0</v>
      </c>
      <c r="Q375" s="197">
        <v>2.0000000000000001E-4</v>
      </c>
      <c r="R375" s="197">
        <f>Q375*H375</f>
        <v>8.0000000000000004E-4</v>
      </c>
      <c r="S375" s="197">
        <v>0</v>
      </c>
      <c r="T375" s="198">
        <f>S375*H375</f>
        <v>0</v>
      </c>
      <c r="AR375" s="23" t="s">
        <v>325</v>
      </c>
      <c r="AT375" s="23" t="s">
        <v>197</v>
      </c>
      <c r="AU375" s="23" t="s">
        <v>89</v>
      </c>
      <c r="AY375" s="23" t="s">
        <v>167</v>
      </c>
      <c r="BE375" s="199">
        <f>IF(N375="základní",J375,0)</f>
        <v>0</v>
      </c>
      <c r="BF375" s="199">
        <f>IF(N375="snížená",J375,0)</f>
        <v>0</v>
      </c>
      <c r="BG375" s="199">
        <f>IF(N375="zákl. přenesená",J375,0)</f>
        <v>0</v>
      </c>
      <c r="BH375" s="199">
        <f>IF(N375="sníž. přenesená",J375,0)</f>
        <v>0</v>
      </c>
      <c r="BI375" s="199">
        <f>IF(N375="nulová",J375,0)</f>
        <v>0</v>
      </c>
      <c r="BJ375" s="23" t="s">
        <v>24</v>
      </c>
      <c r="BK375" s="199">
        <f>ROUND(I375*H375,2)</f>
        <v>0</v>
      </c>
      <c r="BL375" s="23" t="s">
        <v>252</v>
      </c>
      <c r="BM375" s="23" t="s">
        <v>909</v>
      </c>
    </row>
    <row r="376" spans="2:65" s="10" customFormat="1" ht="29.85" customHeight="1">
      <c r="B376" s="171"/>
      <c r="C376" s="172"/>
      <c r="D376" s="185" t="s">
        <v>73</v>
      </c>
      <c r="E376" s="186" t="s">
        <v>910</v>
      </c>
      <c r="F376" s="186" t="s">
        <v>911</v>
      </c>
      <c r="G376" s="172"/>
      <c r="H376" s="172"/>
      <c r="I376" s="175"/>
      <c r="J376" s="187">
        <f>BK376</f>
        <v>0</v>
      </c>
      <c r="K376" s="172"/>
      <c r="L376" s="177"/>
      <c r="M376" s="178"/>
      <c r="N376" s="179"/>
      <c r="O376" s="179"/>
      <c r="P376" s="180">
        <f>SUM(P377:P379)</f>
        <v>0</v>
      </c>
      <c r="Q376" s="179"/>
      <c r="R376" s="180">
        <f>SUM(R377:R379)</f>
        <v>0</v>
      </c>
      <c r="S376" s="179"/>
      <c r="T376" s="181">
        <f>SUM(T377:T379)</f>
        <v>0.68079999999999996</v>
      </c>
      <c r="AR376" s="182" t="s">
        <v>89</v>
      </c>
      <c r="AT376" s="183" t="s">
        <v>73</v>
      </c>
      <c r="AU376" s="183" t="s">
        <v>24</v>
      </c>
      <c r="AY376" s="182" t="s">
        <v>167</v>
      </c>
      <c r="BK376" s="184">
        <f>SUM(BK377:BK379)</f>
        <v>0</v>
      </c>
    </row>
    <row r="377" spans="2:65" s="1" customFormat="1" ht="28.8" customHeight="1">
      <c r="B377" s="40"/>
      <c r="C377" s="188" t="s">
        <v>912</v>
      </c>
      <c r="D377" s="188" t="s">
        <v>169</v>
      </c>
      <c r="E377" s="189" t="s">
        <v>913</v>
      </c>
      <c r="F377" s="190" t="s">
        <v>914</v>
      </c>
      <c r="G377" s="191" t="s">
        <v>87</v>
      </c>
      <c r="H377" s="192">
        <v>17.02</v>
      </c>
      <c r="I377" s="193"/>
      <c r="J377" s="194">
        <f>ROUND(I377*H377,2)</f>
        <v>0</v>
      </c>
      <c r="K377" s="190" t="s">
        <v>181</v>
      </c>
      <c r="L377" s="60"/>
      <c r="M377" s="195" t="s">
        <v>22</v>
      </c>
      <c r="N377" s="196" t="s">
        <v>45</v>
      </c>
      <c r="O377" s="41"/>
      <c r="P377" s="197">
        <f>O377*H377</f>
        <v>0</v>
      </c>
      <c r="Q377" s="197">
        <v>0</v>
      </c>
      <c r="R377" s="197">
        <f>Q377*H377</f>
        <v>0</v>
      </c>
      <c r="S377" s="197">
        <v>0.04</v>
      </c>
      <c r="T377" s="198">
        <f>S377*H377</f>
        <v>0.68079999999999996</v>
      </c>
      <c r="AR377" s="23" t="s">
        <v>252</v>
      </c>
      <c r="AT377" s="23" t="s">
        <v>169</v>
      </c>
      <c r="AU377" s="23" t="s">
        <v>89</v>
      </c>
      <c r="AY377" s="23" t="s">
        <v>167</v>
      </c>
      <c r="BE377" s="199">
        <f>IF(N377="základní",J377,0)</f>
        <v>0</v>
      </c>
      <c r="BF377" s="199">
        <f>IF(N377="snížená",J377,0)</f>
        <v>0</v>
      </c>
      <c r="BG377" s="199">
        <f>IF(N377="zákl. přenesená",J377,0)</f>
        <v>0</v>
      </c>
      <c r="BH377" s="199">
        <f>IF(N377="sníž. přenesená",J377,0)</f>
        <v>0</v>
      </c>
      <c r="BI377" s="199">
        <f>IF(N377="nulová",J377,0)</f>
        <v>0</v>
      </c>
      <c r="BJ377" s="23" t="s">
        <v>24</v>
      </c>
      <c r="BK377" s="199">
        <f>ROUND(I377*H377,2)</f>
        <v>0</v>
      </c>
      <c r="BL377" s="23" t="s">
        <v>252</v>
      </c>
      <c r="BM377" s="23" t="s">
        <v>915</v>
      </c>
    </row>
    <row r="378" spans="2:65" s="11" customFormat="1" ht="12">
      <c r="B378" s="200"/>
      <c r="C378" s="201"/>
      <c r="D378" s="214" t="s">
        <v>175</v>
      </c>
      <c r="E378" s="224" t="s">
        <v>22</v>
      </c>
      <c r="F378" s="225" t="s">
        <v>916</v>
      </c>
      <c r="G378" s="201"/>
      <c r="H378" s="226">
        <v>17.02</v>
      </c>
      <c r="I378" s="206"/>
      <c r="J378" s="201"/>
      <c r="K378" s="201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175</v>
      </c>
      <c r="AU378" s="211" t="s">
        <v>89</v>
      </c>
      <c r="AV378" s="11" t="s">
        <v>89</v>
      </c>
      <c r="AW378" s="11" t="s">
        <v>37</v>
      </c>
      <c r="AX378" s="11" t="s">
        <v>24</v>
      </c>
      <c r="AY378" s="211" t="s">
        <v>167</v>
      </c>
    </row>
    <row r="379" spans="2:65" s="1" customFormat="1" ht="20.399999999999999" customHeight="1">
      <c r="B379" s="40"/>
      <c r="C379" s="188" t="s">
        <v>917</v>
      </c>
      <c r="D379" s="188" t="s">
        <v>169</v>
      </c>
      <c r="E379" s="189" t="s">
        <v>918</v>
      </c>
      <c r="F379" s="190" t="s">
        <v>919</v>
      </c>
      <c r="G379" s="191" t="s">
        <v>481</v>
      </c>
      <c r="H379" s="240"/>
      <c r="I379" s="193"/>
      <c r="J379" s="194">
        <f>ROUND(I379*H379,2)</f>
        <v>0</v>
      </c>
      <c r="K379" s="190" t="s">
        <v>181</v>
      </c>
      <c r="L379" s="60"/>
      <c r="M379" s="195" t="s">
        <v>22</v>
      </c>
      <c r="N379" s="196" t="s">
        <v>45</v>
      </c>
      <c r="O379" s="41"/>
      <c r="P379" s="197">
        <f>O379*H379</f>
        <v>0</v>
      </c>
      <c r="Q379" s="197">
        <v>0</v>
      </c>
      <c r="R379" s="197">
        <f>Q379*H379</f>
        <v>0</v>
      </c>
      <c r="S379" s="197">
        <v>0</v>
      </c>
      <c r="T379" s="198">
        <f>S379*H379</f>
        <v>0</v>
      </c>
      <c r="AR379" s="23" t="s">
        <v>252</v>
      </c>
      <c r="AT379" s="23" t="s">
        <v>169</v>
      </c>
      <c r="AU379" s="23" t="s">
        <v>89</v>
      </c>
      <c r="AY379" s="23" t="s">
        <v>167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23" t="s">
        <v>24</v>
      </c>
      <c r="BK379" s="199">
        <f>ROUND(I379*H379,2)</f>
        <v>0</v>
      </c>
      <c r="BL379" s="23" t="s">
        <v>252</v>
      </c>
      <c r="BM379" s="23" t="s">
        <v>920</v>
      </c>
    </row>
    <row r="380" spans="2:65" s="10" customFormat="1" ht="29.85" customHeight="1">
      <c r="B380" s="171"/>
      <c r="C380" s="172"/>
      <c r="D380" s="185" t="s">
        <v>73</v>
      </c>
      <c r="E380" s="186" t="s">
        <v>921</v>
      </c>
      <c r="F380" s="186" t="s">
        <v>922</v>
      </c>
      <c r="G380" s="172"/>
      <c r="H380" s="172"/>
      <c r="I380" s="175"/>
      <c r="J380" s="187">
        <f>BK380</f>
        <v>0</v>
      </c>
      <c r="K380" s="172"/>
      <c r="L380" s="177"/>
      <c r="M380" s="178"/>
      <c r="N380" s="179"/>
      <c r="O380" s="179"/>
      <c r="P380" s="180">
        <f>SUM(P381:P396)</f>
        <v>0</v>
      </c>
      <c r="Q380" s="179"/>
      <c r="R380" s="180">
        <f>SUM(R381:R396)</f>
        <v>0.70560957000000002</v>
      </c>
      <c r="S380" s="179"/>
      <c r="T380" s="181">
        <f>SUM(T381:T396)</f>
        <v>0</v>
      </c>
      <c r="AR380" s="182" t="s">
        <v>89</v>
      </c>
      <c r="AT380" s="183" t="s">
        <v>73</v>
      </c>
      <c r="AU380" s="183" t="s">
        <v>24</v>
      </c>
      <c r="AY380" s="182" t="s">
        <v>167</v>
      </c>
      <c r="BK380" s="184">
        <f>SUM(BK381:BK396)</f>
        <v>0</v>
      </c>
    </row>
    <row r="381" spans="2:65" s="1" customFormat="1" ht="20.399999999999999" customHeight="1">
      <c r="B381" s="40"/>
      <c r="C381" s="188" t="s">
        <v>923</v>
      </c>
      <c r="D381" s="188" t="s">
        <v>169</v>
      </c>
      <c r="E381" s="189" t="s">
        <v>924</v>
      </c>
      <c r="F381" s="190" t="s">
        <v>925</v>
      </c>
      <c r="G381" s="191" t="s">
        <v>87</v>
      </c>
      <c r="H381" s="192">
        <v>9.09</v>
      </c>
      <c r="I381" s="193"/>
      <c r="J381" s="194">
        <f>ROUND(I381*H381,2)</f>
        <v>0</v>
      </c>
      <c r="K381" s="190" t="s">
        <v>181</v>
      </c>
      <c r="L381" s="60"/>
      <c r="M381" s="195" t="s">
        <v>22</v>
      </c>
      <c r="N381" s="196" t="s">
        <v>45</v>
      </c>
      <c r="O381" s="41"/>
      <c r="P381" s="197">
        <f>O381*H381</f>
        <v>0</v>
      </c>
      <c r="Q381" s="197">
        <v>1.694E-2</v>
      </c>
      <c r="R381" s="197">
        <f>Q381*H381</f>
        <v>0.1539846</v>
      </c>
      <c r="S381" s="197">
        <v>0</v>
      </c>
      <c r="T381" s="198">
        <f>S381*H381</f>
        <v>0</v>
      </c>
      <c r="AR381" s="23" t="s">
        <v>252</v>
      </c>
      <c r="AT381" s="23" t="s">
        <v>169</v>
      </c>
      <c r="AU381" s="23" t="s">
        <v>89</v>
      </c>
      <c r="AY381" s="23" t="s">
        <v>167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23" t="s">
        <v>24</v>
      </c>
      <c r="BK381" s="199">
        <f>ROUND(I381*H381,2)</f>
        <v>0</v>
      </c>
      <c r="BL381" s="23" t="s">
        <v>252</v>
      </c>
      <c r="BM381" s="23" t="s">
        <v>926</v>
      </c>
    </row>
    <row r="382" spans="2:65" s="11" customFormat="1" ht="12">
      <c r="B382" s="200"/>
      <c r="C382" s="201"/>
      <c r="D382" s="214" t="s">
        <v>175</v>
      </c>
      <c r="E382" s="224" t="s">
        <v>22</v>
      </c>
      <c r="F382" s="225" t="s">
        <v>927</v>
      </c>
      <c r="G382" s="201"/>
      <c r="H382" s="226">
        <v>9.09</v>
      </c>
      <c r="I382" s="206"/>
      <c r="J382" s="201"/>
      <c r="K382" s="201"/>
      <c r="L382" s="207"/>
      <c r="M382" s="208"/>
      <c r="N382" s="209"/>
      <c r="O382" s="209"/>
      <c r="P382" s="209"/>
      <c r="Q382" s="209"/>
      <c r="R382" s="209"/>
      <c r="S382" s="209"/>
      <c r="T382" s="210"/>
      <c r="AT382" s="211" t="s">
        <v>175</v>
      </c>
      <c r="AU382" s="211" t="s">
        <v>89</v>
      </c>
      <c r="AV382" s="11" t="s">
        <v>89</v>
      </c>
      <c r="AW382" s="11" t="s">
        <v>37</v>
      </c>
      <c r="AX382" s="11" t="s">
        <v>24</v>
      </c>
      <c r="AY382" s="211" t="s">
        <v>167</v>
      </c>
    </row>
    <row r="383" spans="2:65" s="1" customFormat="1" ht="20.399999999999999" customHeight="1">
      <c r="B383" s="40"/>
      <c r="C383" s="188" t="s">
        <v>928</v>
      </c>
      <c r="D383" s="188" t="s">
        <v>169</v>
      </c>
      <c r="E383" s="189" t="s">
        <v>929</v>
      </c>
      <c r="F383" s="190" t="s">
        <v>930</v>
      </c>
      <c r="G383" s="191" t="s">
        <v>87</v>
      </c>
      <c r="H383" s="192">
        <v>9.09</v>
      </c>
      <c r="I383" s="193"/>
      <c r="J383" s="194">
        <f>ROUND(I383*H383,2)</f>
        <v>0</v>
      </c>
      <c r="K383" s="190" t="s">
        <v>181</v>
      </c>
      <c r="L383" s="60"/>
      <c r="M383" s="195" t="s">
        <v>22</v>
      </c>
      <c r="N383" s="196" t="s">
        <v>45</v>
      </c>
      <c r="O383" s="41"/>
      <c r="P383" s="197">
        <f>O383*H383</f>
        <v>0</v>
      </c>
      <c r="Q383" s="197">
        <v>1E-4</v>
      </c>
      <c r="R383" s="197">
        <f>Q383*H383</f>
        <v>9.0899999999999998E-4</v>
      </c>
      <c r="S383" s="197">
        <v>0</v>
      </c>
      <c r="T383" s="198">
        <f>S383*H383</f>
        <v>0</v>
      </c>
      <c r="AR383" s="23" t="s">
        <v>252</v>
      </c>
      <c r="AT383" s="23" t="s">
        <v>169</v>
      </c>
      <c r="AU383" s="23" t="s">
        <v>89</v>
      </c>
      <c r="AY383" s="23" t="s">
        <v>167</v>
      </c>
      <c r="BE383" s="199">
        <f>IF(N383="základní",J383,0)</f>
        <v>0</v>
      </c>
      <c r="BF383" s="199">
        <f>IF(N383="snížená",J383,0)</f>
        <v>0</v>
      </c>
      <c r="BG383" s="199">
        <f>IF(N383="zákl. přenesená",J383,0)</f>
        <v>0</v>
      </c>
      <c r="BH383" s="199">
        <f>IF(N383="sníž. přenesená",J383,0)</f>
        <v>0</v>
      </c>
      <c r="BI383" s="199">
        <f>IF(N383="nulová",J383,0)</f>
        <v>0</v>
      </c>
      <c r="BJ383" s="23" t="s">
        <v>24</v>
      </c>
      <c r="BK383" s="199">
        <f>ROUND(I383*H383,2)</f>
        <v>0</v>
      </c>
      <c r="BL383" s="23" t="s">
        <v>252</v>
      </c>
      <c r="BM383" s="23" t="s">
        <v>931</v>
      </c>
    </row>
    <row r="384" spans="2:65" s="1" customFormat="1" ht="20.399999999999999" customHeight="1">
      <c r="B384" s="40"/>
      <c r="C384" s="188" t="s">
        <v>932</v>
      </c>
      <c r="D384" s="188" t="s">
        <v>169</v>
      </c>
      <c r="E384" s="189" t="s">
        <v>933</v>
      </c>
      <c r="F384" s="190" t="s">
        <v>934</v>
      </c>
      <c r="G384" s="191" t="s">
        <v>87</v>
      </c>
      <c r="H384" s="192">
        <v>25.51</v>
      </c>
      <c r="I384" s="193"/>
      <c r="J384" s="194">
        <f>ROUND(I384*H384,2)</f>
        <v>0</v>
      </c>
      <c r="K384" s="190" t="s">
        <v>181</v>
      </c>
      <c r="L384" s="60"/>
      <c r="M384" s="195" t="s">
        <v>22</v>
      </c>
      <c r="N384" s="196" t="s">
        <v>45</v>
      </c>
      <c r="O384" s="41"/>
      <c r="P384" s="197">
        <f>O384*H384</f>
        <v>0</v>
      </c>
      <c r="Q384" s="197">
        <v>0</v>
      </c>
      <c r="R384" s="197">
        <f>Q384*H384</f>
        <v>0</v>
      </c>
      <c r="S384" s="197">
        <v>0</v>
      </c>
      <c r="T384" s="198">
        <f>S384*H384</f>
        <v>0</v>
      </c>
      <c r="AR384" s="23" t="s">
        <v>252</v>
      </c>
      <c r="AT384" s="23" t="s">
        <v>169</v>
      </c>
      <c r="AU384" s="23" t="s">
        <v>89</v>
      </c>
      <c r="AY384" s="23" t="s">
        <v>167</v>
      </c>
      <c r="BE384" s="199">
        <f>IF(N384="základní",J384,0)</f>
        <v>0</v>
      </c>
      <c r="BF384" s="199">
        <f>IF(N384="snížená",J384,0)</f>
        <v>0</v>
      </c>
      <c r="BG384" s="199">
        <f>IF(N384="zákl. přenesená",J384,0)</f>
        <v>0</v>
      </c>
      <c r="BH384" s="199">
        <f>IF(N384="sníž. přenesená",J384,0)</f>
        <v>0</v>
      </c>
      <c r="BI384" s="199">
        <f>IF(N384="nulová",J384,0)</f>
        <v>0</v>
      </c>
      <c r="BJ384" s="23" t="s">
        <v>24</v>
      </c>
      <c r="BK384" s="199">
        <f>ROUND(I384*H384,2)</f>
        <v>0</v>
      </c>
      <c r="BL384" s="23" t="s">
        <v>252</v>
      </c>
      <c r="BM384" s="23" t="s">
        <v>935</v>
      </c>
    </row>
    <row r="385" spans="2:65" s="11" customFormat="1" ht="12">
      <c r="B385" s="200"/>
      <c r="C385" s="201"/>
      <c r="D385" s="214" t="s">
        <v>175</v>
      </c>
      <c r="E385" s="224" t="s">
        <v>22</v>
      </c>
      <c r="F385" s="225" t="s">
        <v>936</v>
      </c>
      <c r="G385" s="201"/>
      <c r="H385" s="226">
        <v>25.51</v>
      </c>
      <c r="I385" s="206"/>
      <c r="J385" s="201"/>
      <c r="K385" s="201"/>
      <c r="L385" s="207"/>
      <c r="M385" s="208"/>
      <c r="N385" s="209"/>
      <c r="O385" s="209"/>
      <c r="P385" s="209"/>
      <c r="Q385" s="209"/>
      <c r="R385" s="209"/>
      <c r="S385" s="209"/>
      <c r="T385" s="210"/>
      <c r="AT385" s="211" t="s">
        <v>175</v>
      </c>
      <c r="AU385" s="211" t="s">
        <v>89</v>
      </c>
      <c r="AV385" s="11" t="s">
        <v>89</v>
      </c>
      <c r="AW385" s="11" t="s">
        <v>37</v>
      </c>
      <c r="AX385" s="11" t="s">
        <v>24</v>
      </c>
      <c r="AY385" s="211" t="s">
        <v>167</v>
      </c>
    </row>
    <row r="386" spans="2:65" s="1" customFormat="1" ht="20.399999999999999" customHeight="1">
      <c r="B386" s="40"/>
      <c r="C386" s="227" t="s">
        <v>937</v>
      </c>
      <c r="D386" s="227" t="s">
        <v>197</v>
      </c>
      <c r="E386" s="228" t="s">
        <v>938</v>
      </c>
      <c r="F386" s="229" t="s">
        <v>939</v>
      </c>
      <c r="G386" s="230" t="s">
        <v>87</v>
      </c>
      <c r="H386" s="231">
        <v>28.061</v>
      </c>
      <c r="I386" s="232"/>
      <c r="J386" s="233">
        <f>ROUND(I386*H386,2)</f>
        <v>0</v>
      </c>
      <c r="K386" s="229" t="s">
        <v>181</v>
      </c>
      <c r="L386" s="234"/>
      <c r="M386" s="235" t="s">
        <v>22</v>
      </c>
      <c r="N386" s="236" t="s">
        <v>45</v>
      </c>
      <c r="O386" s="41"/>
      <c r="P386" s="197">
        <f>O386*H386</f>
        <v>0</v>
      </c>
      <c r="Q386" s="197">
        <v>1.7000000000000001E-4</v>
      </c>
      <c r="R386" s="197">
        <f>Q386*H386</f>
        <v>4.7703700000000003E-3</v>
      </c>
      <c r="S386" s="197">
        <v>0</v>
      </c>
      <c r="T386" s="198">
        <f>S386*H386</f>
        <v>0</v>
      </c>
      <c r="AR386" s="23" t="s">
        <v>325</v>
      </c>
      <c r="AT386" s="23" t="s">
        <v>197</v>
      </c>
      <c r="AU386" s="23" t="s">
        <v>89</v>
      </c>
      <c r="AY386" s="23" t="s">
        <v>167</v>
      </c>
      <c r="BE386" s="199">
        <f>IF(N386="základní",J386,0)</f>
        <v>0</v>
      </c>
      <c r="BF386" s="199">
        <f>IF(N386="snížená",J386,0)</f>
        <v>0</v>
      </c>
      <c r="BG386" s="199">
        <f>IF(N386="zákl. přenesená",J386,0)</f>
        <v>0</v>
      </c>
      <c r="BH386" s="199">
        <f>IF(N386="sníž. přenesená",J386,0)</f>
        <v>0</v>
      </c>
      <c r="BI386" s="199">
        <f>IF(N386="nulová",J386,0)</f>
        <v>0</v>
      </c>
      <c r="BJ386" s="23" t="s">
        <v>24</v>
      </c>
      <c r="BK386" s="199">
        <f>ROUND(I386*H386,2)</f>
        <v>0</v>
      </c>
      <c r="BL386" s="23" t="s">
        <v>252</v>
      </c>
      <c r="BM386" s="23" t="s">
        <v>940</v>
      </c>
    </row>
    <row r="387" spans="2:65" s="11" customFormat="1" ht="12">
      <c r="B387" s="200"/>
      <c r="C387" s="201"/>
      <c r="D387" s="214" t="s">
        <v>175</v>
      </c>
      <c r="E387" s="224" t="s">
        <v>22</v>
      </c>
      <c r="F387" s="225" t="s">
        <v>941</v>
      </c>
      <c r="G387" s="201"/>
      <c r="H387" s="226">
        <v>28.061</v>
      </c>
      <c r="I387" s="206"/>
      <c r="J387" s="201"/>
      <c r="K387" s="201"/>
      <c r="L387" s="207"/>
      <c r="M387" s="208"/>
      <c r="N387" s="209"/>
      <c r="O387" s="209"/>
      <c r="P387" s="209"/>
      <c r="Q387" s="209"/>
      <c r="R387" s="209"/>
      <c r="S387" s="209"/>
      <c r="T387" s="210"/>
      <c r="AT387" s="211" t="s">
        <v>175</v>
      </c>
      <c r="AU387" s="211" t="s">
        <v>89</v>
      </c>
      <c r="AV387" s="11" t="s">
        <v>89</v>
      </c>
      <c r="AW387" s="11" t="s">
        <v>37</v>
      </c>
      <c r="AX387" s="11" t="s">
        <v>24</v>
      </c>
      <c r="AY387" s="211" t="s">
        <v>167</v>
      </c>
    </row>
    <row r="388" spans="2:65" s="1" customFormat="1" ht="20.399999999999999" customHeight="1">
      <c r="B388" s="40"/>
      <c r="C388" s="188" t="s">
        <v>942</v>
      </c>
      <c r="D388" s="188" t="s">
        <v>169</v>
      </c>
      <c r="E388" s="189" t="s">
        <v>943</v>
      </c>
      <c r="F388" s="190" t="s">
        <v>944</v>
      </c>
      <c r="G388" s="191" t="s">
        <v>87</v>
      </c>
      <c r="H388" s="192">
        <v>51.02</v>
      </c>
      <c r="I388" s="193"/>
      <c r="J388" s="194">
        <f>ROUND(I388*H388,2)</f>
        <v>0</v>
      </c>
      <c r="K388" s="190" t="s">
        <v>181</v>
      </c>
      <c r="L388" s="60"/>
      <c r="M388" s="195" t="s">
        <v>22</v>
      </c>
      <c r="N388" s="196" t="s">
        <v>45</v>
      </c>
      <c r="O388" s="41"/>
      <c r="P388" s="197">
        <f>O388*H388</f>
        <v>0</v>
      </c>
      <c r="Q388" s="197">
        <v>0</v>
      </c>
      <c r="R388" s="197">
        <f>Q388*H388</f>
        <v>0</v>
      </c>
      <c r="S388" s="197">
        <v>0</v>
      </c>
      <c r="T388" s="198">
        <f>S388*H388</f>
        <v>0</v>
      </c>
      <c r="AR388" s="23" t="s">
        <v>252</v>
      </c>
      <c r="AT388" s="23" t="s">
        <v>169</v>
      </c>
      <c r="AU388" s="23" t="s">
        <v>89</v>
      </c>
      <c r="AY388" s="23" t="s">
        <v>167</v>
      </c>
      <c r="BE388" s="199">
        <f>IF(N388="základní",J388,0)</f>
        <v>0</v>
      </c>
      <c r="BF388" s="199">
        <f>IF(N388="snížená",J388,0)</f>
        <v>0</v>
      </c>
      <c r="BG388" s="199">
        <f>IF(N388="zákl. přenesená",J388,0)</f>
        <v>0</v>
      </c>
      <c r="BH388" s="199">
        <f>IF(N388="sníž. přenesená",J388,0)</f>
        <v>0</v>
      </c>
      <c r="BI388" s="199">
        <f>IF(N388="nulová",J388,0)</f>
        <v>0</v>
      </c>
      <c r="BJ388" s="23" t="s">
        <v>24</v>
      </c>
      <c r="BK388" s="199">
        <f>ROUND(I388*H388,2)</f>
        <v>0</v>
      </c>
      <c r="BL388" s="23" t="s">
        <v>252</v>
      </c>
      <c r="BM388" s="23" t="s">
        <v>945</v>
      </c>
    </row>
    <row r="389" spans="2:65" s="11" customFormat="1" ht="12">
      <c r="B389" s="200"/>
      <c r="C389" s="201"/>
      <c r="D389" s="214" t="s">
        <v>175</v>
      </c>
      <c r="E389" s="224" t="s">
        <v>22</v>
      </c>
      <c r="F389" s="225" t="s">
        <v>946</v>
      </c>
      <c r="G389" s="201"/>
      <c r="H389" s="226">
        <v>51.02</v>
      </c>
      <c r="I389" s="206"/>
      <c r="J389" s="201"/>
      <c r="K389" s="201"/>
      <c r="L389" s="207"/>
      <c r="M389" s="208"/>
      <c r="N389" s="209"/>
      <c r="O389" s="209"/>
      <c r="P389" s="209"/>
      <c r="Q389" s="209"/>
      <c r="R389" s="209"/>
      <c r="S389" s="209"/>
      <c r="T389" s="210"/>
      <c r="AT389" s="211" t="s">
        <v>175</v>
      </c>
      <c r="AU389" s="211" t="s">
        <v>89</v>
      </c>
      <c r="AV389" s="11" t="s">
        <v>89</v>
      </c>
      <c r="AW389" s="11" t="s">
        <v>37</v>
      </c>
      <c r="AX389" s="11" t="s">
        <v>24</v>
      </c>
      <c r="AY389" s="211" t="s">
        <v>167</v>
      </c>
    </row>
    <row r="390" spans="2:65" s="1" customFormat="1" ht="20.399999999999999" customHeight="1">
      <c r="B390" s="40"/>
      <c r="C390" s="227" t="s">
        <v>947</v>
      </c>
      <c r="D390" s="227" t="s">
        <v>197</v>
      </c>
      <c r="E390" s="228" t="s">
        <v>948</v>
      </c>
      <c r="F390" s="229" t="s">
        <v>949</v>
      </c>
      <c r="G390" s="230" t="s">
        <v>87</v>
      </c>
      <c r="H390" s="231">
        <v>52.04</v>
      </c>
      <c r="I390" s="232"/>
      <c r="J390" s="233">
        <f>ROUND(I390*H390,2)</f>
        <v>0</v>
      </c>
      <c r="K390" s="229" t="s">
        <v>181</v>
      </c>
      <c r="L390" s="234"/>
      <c r="M390" s="235" t="s">
        <v>22</v>
      </c>
      <c r="N390" s="236" t="s">
        <v>45</v>
      </c>
      <c r="O390" s="41"/>
      <c r="P390" s="197">
        <f>O390*H390</f>
        <v>0</v>
      </c>
      <c r="Q390" s="197">
        <v>4.1999999999999997E-3</v>
      </c>
      <c r="R390" s="197">
        <f>Q390*H390</f>
        <v>0.21856799999999998</v>
      </c>
      <c r="S390" s="197">
        <v>0</v>
      </c>
      <c r="T390" s="198">
        <f>S390*H390</f>
        <v>0</v>
      </c>
      <c r="AR390" s="23" t="s">
        <v>325</v>
      </c>
      <c r="AT390" s="23" t="s">
        <v>197</v>
      </c>
      <c r="AU390" s="23" t="s">
        <v>89</v>
      </c>
      <c r="AY390" s="23" t="s">
        <v>167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23" t="s">
        <v>24</v>
      </c>
      <c r="BK390" s="199">
        <f>ROUND(I390*H390,2)</f>
        <v>0</v>
      </c>
      <c r="BL390" s="23" t="s">
        <v>252</v>
      </c>
      <c r="BM390" s="23" t="s">
        <v>950</v>
      </c>
    </row>
    <row r="391" spans="2:65" s="11" customFormat="1" ht="12">
      <c r="B391" s="200"/>
      <c r="C391" s="201"/>
      <c r="D391" s="214" t="s">
        <v>175</v>
      </c>
      <c r="E391" s="224" t="s">
        <v>22</v>
      </c>
      <c r="F391" s="225" t="s">
        <v>951</v>
      </c>
      <c r="G391" s="201"/>
      <c r="H391" s="226">
        <v>52.04</v>
      </c>
      <c r="I391" s="206"/>
      <c r="J391" s="201"/>
      <c r="K391" s="201"/>
      <c r="L391" s="207"/>
      <c r="M391" s="208"/>
      <c r="N391" s="209"/>
      <c r="O391" s="209"/>
      <c r="P391" s="209"/>
      <c r="Q391" s="209"/>
      <c r="R391" s="209"/>
      <c r="S391" s="209"/>
      <c r="T391" s="210"/>
      <c r="AT391" s="211" t="s">
        <v>175</v>
      </c>
      <c r="AU391" s="211" t="s">
        <v>89</v>
      </c>
      <c r="AV391" s="11" t="s">
        <v>89</v>
      </c>
      <c r="AW391" s="11" t="s">
        <v>37</v>
      </c>
      <c r="AX391" s="11" t="s">
        <v>24</v>
      </c>
      <c r="AY391" s="211" t="s">
        <v>167</v>
      </c>
    </row>
    <row r="392" spans="2:65" s="1" customFormat="1" ht="28.8" customHeight="1">
      <c r="B392" s="40"/>
      <c r="C392" s="188" t="s">
        <v>952</v>
      </c>
      <c r="D392" s="188" t="s">
        <v>169</v>
      </c>
      <c r="E392" s="189" t="s">
        <v>953</v>
      </c>
      <c r="F392" s="190" t="s">
        <v>954</v>
      </c>
      <c r="G392" s="191" t="s">
        <v>87</v>
      </c>
      <c r="H392" s="192">
        <v>33.44</v>
      </c>
      <c r="I392" s="193"/>
      <c r="J392" s="194">
        <f>ROUND(I392*H392,2)</f>
        <v>0</v>
      </c>
      <c r="K392" s="190" t="s">
        <v>181</v>
      </c>
      <c r="L392" s="60"/>
      <c r="M392" s="195" t="s">
        <v>22</v>
      </c>
      <c r="N392" s="196" t="s">
        <v>45</v>
      </c>
      <c r="O392" s="41"/>
      <c r="P392" s="197">
        <f>O392*H392</f>
        <v>0</v>
      </c>
      <c r="Q392" s="197">
        <v>1.39E-3</v>
      </c>
      <c r="R392" s="197">
        <f>Q392*H392</f>
        <v>4.6481599999999998E-2</v>
      </c>
      <c r="S392" s="197">
        <v>0</v>
      </c>
      <c r="T392" s="198">
        <f>S392*H392</f>
        <v>0</v>
      </c>
      <c r="AR392" s="23" t="s">
        <v>252</v>
      </c>
      <c r="AT392" s="23" t="s">
        <v>169</v>
      </c>
      <c r="AU392" s="23" t="s">
        <v>89</v>
      </c>
      <c r="AY392" s="23" t="s">
        <v>167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23" t="s">
        <v>24</v>
      </c>
      <c r="BK392" s="199">
        <f>ROUND(I392*H392,2)</f>
        <v>0</v>
      </c>
      <c r="BL392" s="23" t="s">
        <v>252</v>
      </c>
      <c r="BM392" s="23" t="s">
        <v>955</v>
      </c>
    </row>
    <row r="393" spans="2:65" s="11" customFormat="1" ht="12">
      <c r="B393" s="200"/>
      <c r="C393" s="201"/>
      <c r="D393" s="214" t="s">
        <v>175</v>
      </c>
      <c r="E393" s="224" t="s">
        <v>22</v>
      </c>
      <c r="F393" s="225" t="s">
        <v>956</v>
      </c>
      <c r="G393" s="201"/>
      <c r="H393" s="226">
        <v>33.44</v>
      </c>
      <c r="I393" s="206"/>
      <c r="J393" s="201"/>
      <c r="K393" s="201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175</v>
      </c>
      <c r="AU393" s="211" t="s">
        <v>89</v>
      </c>
      <c r="AV393" s="11" t="s">
        <v>89</v>
      </c>
      <c r="AW393" s="11" t="s">
        <v>37</v>
      </c>
      <c r="AX393" s="11" t="s">
        <v>24</v>
      </c>
      <c r="AY393" s="211" t="s">
        <v>167</v>
      </c>
    </row>
    <row r="394" spans="2:65" s="1" customFormat="1" ht="20.399999999999999" customHeight="1">
      <c r="B394" s="40"/>
      <c r="C394" s="227" t="s">
        <v>957</v>
      </c>
      <c r="D394" s="227" t="s">
        <v>197</v>
      </c>
      <c r="E394" s="228" t="s">
        <v>958</v>
      </c>
      <c r="F394" s="229" t="s">
        <v>959</v>
      </c>
      <c r="G394" s="230" t="s">
        <v>87</v>
      </c>
      <c r="H394" s="231">
        <v>35.112000000000002</v>
      </c>
      <c r="I394" s="232"/>
      <c r="J394" s="233">
        <f>ROUND(I394*H394,2)</f>
        <v>0</v>
      </c>
      <c r="K394" s="229" t="s">
        <v>181</v>
      </c>
      <c r="L394" s="234"/>
      <c r="M394" s="235" t="s">
        <v>22</v>
      </c>
      <c r="N394" s="236" t="s">
        <v>45</v>
      </c>
      <c r="O394" s="41"/>
      <c r="P394" s="197">
        <f>O394*H394</f>
        <v>0</v>
      </c>
      <c r="Q394" s="197">
        <v>8.0000000000000002E-3</v>
      </c>
      <c r="R394" s="197">
        <f>Q394*H394</f>
        <v>0.28089600000000003</v>
      </c>
      <c r="S394" s="197">
        <v>0</v>
      </c>
      <c r="T394" s="198">
        <f>S394*H394</f>
        <v>0</v>
      </c>
      <c r="AR394" s="23" t="s">
        <v>325</v>
      </c>
      <c r="AT394" s="23" t="s">
        <v>197</v>
      </c>
      <c r="AU394" s="23" t="s">
        <v>89</v>
      </c>
      <c r="AY394" s="23" t="s">
        <v>167</v>
      </c>
      <c r="BE394" s="199">
        <f>IF(N394="základní",J394,0)</f>
        <v>0</v>
      </c>
      <c r="BF394" s="199">
        <f>IF(N394="snížená",J394,0)</f>
        <v>0</v>
      </c>
      <c r="BG394" s="199">
        <f>IF(N394="zákl. přenesená",J394,0)</f>
        <v>0</v>
      </c>
      <c r="BH394" s="199">
        <f>IF(N394="sníž. přenesená",J394,0)</f>
        <v>0</v>
      </c>
      <c r="BI394" s="199">
        <f>IF(N394="nulová",J394,0)</f>
        <v>0</v>
      </c>
      <c r="BJ394" s="23" t="s">
        <v>24</v>
      </c>
      <c r="BK394" s="199">
        <f>ROUND(I394*H394,2)</f>
        <v>0</v>
      </c>
      <c r="BL394" s="23" t="s">
        <v>252</v>
      </c>
      <c r="BM394" s="23" t="s">
        <v>960</v>
      </c>
    </row>
    <row r="395" spans="2:65" s="11" customFormat="1" ht="12">
      <c r="B395" s="200"/>
      <c r="C395" s="201"/>
      <c r="D395" s="214" t="s">
        <v>175</v>
      </c>
      <c r="E395" s="224" t="s">
        <v>22</v>
      </c>
      <c r="F395" s="225" t="s">
        <v>961</v>
      </c>
      <c r="G395" s="201"/>
      <c r="H395" s="226">
        <v>35.112000000000002</v>
      </c>
      <c r="I395" s="206"/>
      <c r="J395" s="201"/>
      <c r="K395" s="201"/>
      <c r="L395" s="207"/>
      <c r="M395" s="208"/>
      <c r="N395" s="209"/>
      <c r="O395" s="209"/>
      <c r="P395" s="209"/>
      <c r="Q395" s="209"/>
      <c r="R395" s="209"/>
      <c r="S395" s="209"/>
      <c r="T395" s="210"/>
      <c r="AT395" s="211" t="s">
        <v>175</v>
      </c>
      <c r="AU395" s="211" t="s">
        <v>89</v>
      </c>
      <c r="AV395" s="11" t="s">
        <v>89</v>
      </c>
      <c r="AW395" s="11" t="s">
        <v>37</v>
      </c>
      <c r="AX395" s="11" t="s">
        <v>24</v>
      </c>
      <c r="AY395" s="211" t="s">
        <v>167</v>
      </c>
    </row>
    <row r="396" spans="2:65" s="1" customFormat="1" ht="28.8" customHeight="1">
      <c r="B396" s="40"/>
      <c r="C396" s="188" t="s">
        <v>962</v>
      </c>
      <c r="D396" s="188" t="s">
        <v>169</v>
      </c>
      <c r="E396" s="189" t="s">
        <v>963</v>
      </c>
      <c r="F396" s="190" t="s">
        <v>964</v>
      </c>
      <c r="G396" s="191" t="s">
        <v>481</v>
      </c>
      <c r="H396" s="240"/>
      <c r="I396" s="193"/>
      <c r="J396" s="194">
        <f>ROUND(I396*H396,2)</f>
        <v>0</v>
      </c>
      <c r="K396" s="190" t="s">
        <v>181</v>
      </c>
      <c r="L396" s="60"/>
      <c r="M396" s="195" t="s">
        <v>22</v>
      </c>
      <c r="N396" s="196" t="s">
        <v>45</v>
      </c>
      <c r="O396" s="41"/>
      <c r="P396" s="197">
        <f>O396*H396</f>
        <v>0</v>
      </c>
      <c r="Q396" s="197">
        <v>0</v>
      </c>
      <c r="R396" s="197">
        <f>Q396*H396</f>
        <v>0</v>
      </c>
      <c r="S396" s="197">
        <v>0</v>
      </c>
      <c r="T396" s="198">
        <f>S396*H396</f>
        <v>0</v>
      </c>
      <c r="AR396" s="23" t="s">
        <v>252</v>
      </c>
      <c r="AT396" s="23" t="s">
        <v>169</v>
      </c>
      <c r="AU396" s="23" t="s">
        <v>89</v>
      </c>
      <c r="AY396" s="23" t="s">
        <v>167</v>
      </c>
      <c r="BE396" s="199">
        <f>IF(N396="základní",J396,0)</f>
        <v>0</v>
      </c>
      <c r="BF396" s="199">
        <f>IF(N396="snížená",J396,0)</f>
        <v>0</v>
      </c>
      <c r="BG396" s="199">
        <f>IF(N396="zákl. přenesená",J396,0)</f>
        <v>0</v>
      </c>
      <c r="BH396" s="199">
        <f>IF(N396="sníž. přenesená",J396,0)</f>
        <v>0</v>
      </c>
      <c r="BI396" s="199">
        <f>IF(N396="nulová",J396,0)</f>
        <v>0</v>
      </c>
      <c r="BJ396" s="23" t="s">
        <v>24</v>
      </c>
      <c r="BK396" s="199">
        <f>ROUND(I396*H396,2)</f>
        <v>0</v>
      </c>
      <c r="BL396" s="23" t="s">
        <v>252</v>
      </c>
      <c r="BM396" s="23" t="s">
        <v>965</v>
      </c>
    </row>
    <row r="397" spans="2:65" s="10" customFormat="1" ht="29.85" customHeight="1">
      <c r="B397" s="171"/>
      <c r="C397" s="172"/>
      <c r="D397" s="185" t="s">
        <v>73</v>
      </c>
      <c r="E397" s="186" t="s">
        <v>966</v>
      </c>
      <c r="F397" s="186" t="s">
        <v>967</v>
      </c>
      <c r="G397" s="172"/>
      <c r="H397" s="172"/>
      <c r="I397" s="175"/>
      <c r="J397" s="187">
        <f>BK397</f>
        <v>0</v>
      </c>
      <c r="K397" s="172"/>
      <c r="L397" s="177"/>
      <c r="M397" s="178"/>
      <c r="N397" s="179"/>
      <c r="O397" s="179"/>
      <c r="P397" s="180">
        <f>SUM(P398:P400)</f>
        <v>0</v>
      </c>
      <c r="Q397" s="179"/>
      <c r="R397" s="180">
        <f>SUM(R398:R400)</f>
        <v>6.7710000000000001E-3</v>
      </c>
      <c r="S397" s="179"/>
      <c r="T397" s="181">
        <f>SUM(T398:T400)</f>
        <v>0</v>
      </c>
      <c r="AR397" s="182" t="s">
        <v>89</v>
      </c>
      <c r="AT397" s="183" t="s">
        <v>73</v>
      </c>
      <c r="AU397" s="183" t="s">
        <v>24</v>
      </c>
      <c r="AY397" s="182" t="s">
        <v>167</v>
      </c>
      <c r="BK397" s="184">
        <f>SUM(BK398:BK400)</f>
        <v>0</v>
      </c>
    </row>
    <row r="398" spans="2:65" s="1" customFormat="1" ht="28.8" customHeight="1">
      <c r="B398" s="40"/>
      <c r="C398" s="188" t="s">
        <v>968</v>
      </c>
      <c r="D398" s="188" t="s">
        <v>169</v>
      </c>
      <c r="E398" s="189" t="s">
        <v>969</v>
      </c>
      <c r="F398" s="190" t="s">
        <v>970</v>
      </c>
      <c r="G398" s="191" t="s">
        <v>260</v>
      </c>
      <c r="H398" s="192">
        <v>3.05</v>
      </c>
      <c r="I398" s="193"/>
      <c r="J398" s="194">
        <f>ROUND(I398*H398,2)</f>
        <v>0</v>
      </c>
      <c r="K398" s="190" t="s">
        <v>181</v>
      </c>
      <c r="L398" s="60"/>
      <c r="M398" s="195" t="s">
        <v>22</v>
      </c>
      <c r="N398" s="196" t="s">
        <v>45</v>
      </c>
      <c r="O398" s="41"/>
      <c r="P398" s="197">
        <f>O398*H398</f>
        <v>0</v>
      </c>
      <c r="Q398" s="197">
        <v>2.2200000000000002E-3</v>
      </c>
      <c r="R398" s="197">
        <f>Q398*H398</f>
        <v>6.7710000000000001E-3</v>
      </c>
      <c r="S398" s="197">
        <v>0</v>
      </c>
      <c r="T398" s="198">
        <f>S398*H398</f>
        <v>0</v>
      </c>
      <c r="AR398" s="23" t="s">
        <v>252</v>
      </c>
      <c r="AT398" s="23" t="s">
        <v>169</v>
      </c>
      <c r="AU398" s="23" t="s">
        <v>89</v>
      </c>
      <c r="AY398" s="23" t="s">
        <v>167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23" t="s">
        <v>24</v>
      </c>
      <c r="BK398" s="199">
        <f>ROUND(I398*H398,2)</f>
        <v>0</v>
      </c>
      <c r="BL398" s="23" t="s">
        <v>252</v>
      </c>
      <c r="BM398" s="23" t="s">
        <v>971</v>
      </c>
    </row>
    <row r="399" spans="2:65" s="11" customFormat="1" ht="12">
      <c r="B399" s="200"/>
      <c r="C399" s="201"/>
      <c r="D399" s="214" t="s">
        <v>175</v>
      </c>
      <c r="E399" s="224" t="s">
        <v>22</v>
      </c>
      <c r="F399" s="225" t="s">
        <v>972</v>
      </c>
      <c r="G399" s="201"/>
      <c r="H399" s="226">
        <v>3.05</v>
      </c>
      <c r="I399" s="206"/>
      <c r="J399" s="201"/>
      <c r="K399" s="201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175</v>
      </c>
      <c r="AU399" s="211" t="s">
        <v>89</v>
      </c>
      <c r="AV399" s="11" t="s">
        <v>89</v>
      </c>
      <c r="AW399" s="11" t="s">
        <v>37</v>
      </c>
      <c r="AX399" s="11" t="s">
        <v>24</v>
      </c>
      <c r="AY399" s="211" t="s">
        <v>167</v>
      </c>
    </row>
    <row r="400" spans="2:65" s="1" customFormat="1" ht="20.399999999999999" customHeight="1">
      <c r="B400" s="40"/>
      <c r="C400" s="188" t="s">
        <v>973</v>
      </c>
      <c r="D400" s="188" t="s">
        <v>169</v>
      </c>
      <c r="E400" s="189" t="s">
        <v>974</v>
      </c>
      <c r="F400" s="190" t="s">
        <v>975</v>
      </c>
      <c r="G400" s="191" t="s">
        <v>481</v>
      </c>
      <c r="H400" s="240"/>
      <c r="I400" s="193"/>
      <c r="J400" s="194">
        <f>ROUND(I400*H400,2)</f>
        <v>0</v>
      </c>
      <c r="K400" s="190" t="s">
        <v>181</v>
      </c>
      <c r="L400" s="60"/>
      <c r="M400" s="195" t="s">
        <v>22</v>
      </c>
      <c r="N400" s="196" t="s">
        <v>45</v>
      </c>
      <c r="O400" s="41"/>
      <c r="P400" s="197">
        <f>O400*H400</f>
        <v>0</v>
      </c>
      <c r="Q400" s="197">
        <v>0</v>
      </c>
      <c r="R400" s="197">
        <f>Q400*H400</f>
        <v>0</v>
      </c>
      <c r="S400" s="197">
        <v>0</v>
      </c>
      <c r="T400" s="198">
        <f>S400*H400</f>
        <v>0</v>
      </c>
      <c r="AR400" s="23" t="s">
        <v>252</v>
      </c>
      <c r="AT400" s="23" t="s">
        <v>169</v>
      </c>
      <c r="AU400" s="23" t="s">
        <v>89</v>
      </c>
      <c r="AY400" s="23" t="s">
        <v>167</v>
      </c>
      <c r="BE400" s="199">
        <f>IF(N400="základní",J400,0)</f>
        <v>0</v>
      </c>
      <c r="BF400" s="199">
        <f>IF(N400="snížená",J400,0)</f>
        <v>0</v>
      </c>
      <c r="BG400" s="199">
        <f>IF(N400="zákl. přenesená",J400,0)</f>
        <v>0</v>
      </c>
      <c r="BH400" s="199">
        <f>IF(N400="sníž. přenesená",J400,0)</f>
        <v>0</v>
      </c>
      <c r="BI400" s="199">
        <f>IF(N400="nulová",J400,0)</f>
        <v>0</v>
      </c>
      <c r="BJ400" s="23" t="s">
        <v>24</v>
      </c>
      <c r="BK400" s="199">
        <f>ROUND(I400*H400,2)</f>
        <v>0</v>
      </c>
      <c r="BL400" s="23" t="s">
        <v>252</v>
      </c>
      <c r="BM400" s="23" t="s">
        <v>976</v>
      </c>
    </row>
    <row r="401" spans="2:65" s="10" customFormat="1" ht="29.85" customHeight="1">
      <c r="B401" s="171"/>
      <c r="C401" s="172"/>
      <c r="D401" s="185" t="s">
        <v>73</v>
      </c>
      <c r="E401" s="186" t="s">
        <v>977</v>
      </c>
      <c r="F401" s="186" t="s">
        <v>978</v>
      </c>
      <c r="G401" s="172"/>
      <c r="H401" s="172"/>
      <c r="I401" s="175"/>
      <c r="J401" s="187">
        <f>BK401</f>
        <v>0</v>
      </c>
      <c r="K401" s="172"/>
      <c r="L401" s="177"/>
      <c r="M401" s="178"/>
      <c r="N401" s="179"/>
      <c r="O401" s="179"/>
      <c r="P401" s="180">
        <f>SUM(P402:P426)</f>
        <v>0</v>
      </c>
      <c r="Q401" s="179"/>
      <c r="R401" s="180">
        <f>SUM(R402:R426)</f>
        <v>3.2246240000000002E-2</v>
      </c>
      <c r="S401" s="179"/>
      <c r="T401" s="181">
        <f>SUM(T402:T426)</f>
        <v>0.29678850000000001</v>
      </c>
      <c r="AR401" s="182" t="s">
        <v>89</v>
      </c>
      <c r="AT401" s="183" t="s">
        <v>73</v>
      </c>
      <c r="AU401" s="183" t="s">
        <v>24</v>
      </c>
      <c r="AY401" s="182" t="s">
        <v>167</v>
      </c>
      <c r="BK401" s="184">
        <f>SUM(BK402:BK426)</f>
        <v>0</v>
      </c>
    </row>
    <row r="402" spans="2:65" s="1" customFormat="1" ht="28.8" customHeight="1">
      <c r="B402" s="40"/>
      <c r="C402" s="188" t="s">
        <v>979</v>
      </c>
      <c r="D402" s="188" t="s">
        <v>169</v>
      </c>
      <c r="E402" s="189" t="s">
        <v>980</v>
      </c>
      <c r="F402" s="190" t="s">
        <v>981</v>
      </c>
      <c r="G402" s="191" t="s">
        <v>338</v>
      </c>
      <c r="H402" s="192">
        <v>1</v>
      </c>
      <c r="I402" s="193"/>
      <c r="J402" s="194">
        <f>ROUND(I402*H402,2)</f>
        <v>0</v>
      </c>
      <c r="K402" s="190" t="s">
        <v>22</v>
      </c>
      <c r="L402" s="60"/>
      <c r="M402" s="195" t="s">
        <v>22</v>
      </c>
      <c r="N402" s="196" t="s">
        <v>45</v>
      </c>
      <c r="O402" s="41"/>
      <c r="P402" s="197">
        <f>O402*H402</f>
        <v>0</v>
      </c>
      <c r="Q402" s="197">
        <v>0</v>
      </c>
      <c r="R402" s="197">
        <f>Q402*H402</f>
        <v>0</v>
      </c>
      <c r="S402" s="197">
        <v>0</v>
      </c>
      <c r="T402" s="198">
        <f>S402*H402</f>
        <v>0</v>
      </c>
      <c r="AR402" s="23" t="s">
        <v>252</v>
      </c>
      <c r="AT402" s="23" t="s">
        <v>169</v>
      </c>
      <c r="AU402" s="23" t="s">
        <v>89</v>
      </c>
      <c r="AY402" s="23" t="s">
        <v>167</v>
      </c>
      <c r="BE402" s="199">
        <f>IF(N402="základní",J402,0)</f>
        <v>0</v>
      </c>
      <c r="BF402" s="199">
        <f>IF(N402="snížená",J402,0)</f>
        <v>0</v>
      </c>
      <c r="BG402" s="199">
        <f>IF(N402="zákl. přenesená",J402,0)</f>
        <v>0</v>
      </c>
      <c r="BH402" s="199">
        <f>IF(N402="sníž. přenesená",J402,0)</f>
        <v>0</v>
      </c>
      <c r="BI402" s="199">
        <f>IF(N402="nulová",J402,0)</f>
        <v>0</v>
      </c>
      <c r="BJ402" s="23" t="s">
        <v>24</v>
      </c>
      <c r="BK402" s="199">
        <f>ROUND(I402*H402,2)</f>
        <v>0</v>
      </c>
      <c r="BL402" s="23" t="s">
        <v>252</v>
      </c>
      <c r="BM402" s="23" t="s">
        <v>982</v>
      </c>
    </row>
    <row r="403" spans="2:65" s="1" customFormat="1" ht="28.8" customHeight="1">
      <c r="B403" s="40"/>
      <c r="C403" s="188" t="s">
        <v>983</v>
      </c>
      <c r="D403" s="188" t="s">
        <v>169</v>
      </c>
      <c r="E403" s="189" t="s">
        <v>984</v>
      </c>
      <c r="F403" s="190" t="s">
        <v>985</v>
      </c>
      <c r="G403" s="191" t="s">
        <v>338</v>
      </c>
      <c r="H403" s="192">
        <v>1</v>
      </c>
      <c r="I403" s="193"/>
      <c r="J403" s="194">
        <f>ROUND(I403*H403,2)</f>
        <v>0</v>
      </c>
      <c r="K403" s="190" t="s">
        <v>22</v>
      </c>
      <c r="L403" s="60"/>
      <c r="M403" s="195" t="s">
        <v>22</v>
      </c>
      <c r="N403" s="196" t="s">
        <v>45</v>
      </c>
      <c r="O403" s="41"/>
      <c r="P403" s="197">
        <f>O403*H403</f>
        <v>0</v>
      </c>
      <c r="Q403" s="197">
        <v>0</v>
      </c>
      <c r="R403" s="197">
        <f>Q403*H403</f>
        <v>0</v>
      </c>
      <c r="S403" s="197">
        <v>0</v>
      </c>
      <c r="T403" s="198">
        <f>S403*H403</f>
        <v>0</v>
      </c>
      <c r="AR403" s="23" t="s">
        <v>252</v>
      </c>
      <c r="AT403" s="23" t="s">
        <v>169</v>
      </c>
      <c r="AU403" s="23" t="s">
        <v>89</v>
      </c>
      <c r="AY403" s="23" t="s">
        <v>167</v>
      </c>
      <c r="BE403" s="199">
        <f>IF(N403="základní",J403,0)</f>
        <v>0</v>
      </c>
      <c r="BF403" s="199">
        <f>IF(N403="snížená",J403,0)</f>
        <v>0</v>
      </c>
      <c r="BG403" s="199">
        <f>IF(N403="zákl. přenesená",J403,0)</f>
        <v>0</v>
      </c>
      <c r="BH403" s="199">
        <f>IF(N403="sníž. přenesená",J403,0)</f>
        <v>0</v>
      </c>
      <c r="BI403" s="199">
        <f>IF(N403="nulová",J403,0)</f>
        <v>0</v>
      </c>
      <c r="BJ403" s="23" t="s">
        <v>24</v>
      </c>
      <c r="BK403" s="199">
        <f>ROUND(I403*H403,2)</f>
        <v>0</v>
      </c>
      <c r="BL403" s="23" t="s">
        <v>252</v>
      </c>
      <c r="BM403" s="23" t="s">
        <v>986</v>
      </c>
    </row>
    <row r="404" spans="2:65" s="1" customFormat="1" ht="28.8" customHeight="1">
      <c r="B404" s="40"/>
      <c r="C404" s="188" t="s">
        <v>987</v>
      </c>
      <c r="D404" s="188" t="s">
        <v>169</v>
      </c>
      <c r="E404" s="189" t="s">
        <v>988</v>
      </c>
      <c r="F404" s="190" t="s">
        <v>989</v>
      </c>
      <c r="G404" s="191" t="s">
        <v>338</v>
      </c>
      <c r="H404" s="192">
        <v>1</v>
      </c>
      <c r="I404" s="193"/>
      <c r="J404" s="194">
        <f>ROUND(I404*H404,2)</f>
        <v>0</v>
      </c>
      <c r="K404" s="190" t="s">
        <v>22</v>
      </c>
      <c r="L404" s="60"/>
      <c r="M404" s="195" t="s">
        <v>22</v>
      </c>
      <c r="N404" s="196" t="s">
        <v>45</v>
      </c>
      <c r="O404" s="41"/>
      <c r="P404" s="197">
        <f>O404*H404</f>
        <v>0</v>
      </c>
      <c r="Q404" s="197">
        <v>0</v>
      </c>
      <c r="R404" s="197">
        <f>Q404*H404</f>
        <v>0</v>
      </c>
      <c r="S404" s="197">
        <v>0</v>
      </c>
      <c r="T404" s="198">
        <f>S404*H404</f>
        <v>0</v>
      </c>
      <c r="AR404" s="23" t="s">
        <v>252</v>
      </c>
      <c r="AT404" s="23" t="s">
        <v>169</v>
      </c>
      <c r="AU404" s="23" t="s">
        <v>89</v>
      </c>
      <c r="AY404" s="23" t="s">
        <v>167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23" t="s">
        <v>24</v>
      </c>
      <c r="BK404" s="199">
        <f>ROUND(I404*H404,2)</f>
        <v>0</v>
      </c>
      <c r="BL404" s="23" t="s">
        <v>252</v>
      </c>
      <c r="BM404" s="23" t="s">
        <v>990</v>
      </c>
    </row>
    <row r="405" spans="2:65" s="1" customFormat="1" ht="40.200000000000003" customHeight="1">
      <c r="B405" s="40"/>
      <c r="C405" s="188" t="s">
        <v>991</v>
      </c>
      <c r="D405" s="188" t="s">
        <v>169</v>
      </c>
      <c r="E405" s="189" t="s">
        <v>992</v>
      </c>
      <c r="F405" s="190" t="s">
        <v>993</v>
      </c>
      <c r="G405" s="191" t="s">
        <v>338</v>
      </c>
      <c r="H405" s="192">
        <v>1</v>
      </c>
      <c r="I405" s="193"/>
      <c r="J405" s="194">
        <f>ROUND(I405*H405,2)</f>
        <v>0</v>
      </c>
      <c r="K405" s="190" t="s">
        <v>22</v>
      </c>
      <c r="L405" s="60"/>
      <c r="M405" s="195" t="s">
        <v>22</v>
      </c>
      <c r="N405" s="196" t="s">
        <v>45</v>
      </c>
      <c r="O405" s="41"/>
      <c r="P405" s="197">
        <f>O405*H405</f>
        <v>0</v>
      </c>
      <c r="Q405" s="197">
        <v>0</v>
      </c>
      <c r="R405" s="197">
        <f>Q405*H405</f>
        <v>0</v>
      </c>
      <c r="S405" s="197">
        <v>0</v>
      </c>
      <c r="T405" s="198">
        <f>S405*H405</f>
        <v>0</v>
      </c>
      <c r="AR405" s="23" t="s">
        <v>252</v>
      </c>
      <c r="AT405" s="23" t="s">
        <v>169</v>
      </c>
      <c r="AU405" s="23" t="s">
        <v>89</v>
      </c>
      <c r="AY405" s="23" t="s">
        <v>167</v>
      </c>
      <c r="BE405" s="199">
        <f>IF(N405="základní",J405,0)</f>
        <v>0</v>
      </c>
      <c r="BF405" s="199">
        <f>IF(N405="snížená",J405,0)</f>
        <v>0</v>
      </c>
      <c r="BG405" s="199">
        <f>IF(N405="zákl. přenesená",J405,0)</f>
        <v>0</v>
      </c>
      <c r="BH405" s="199">
        <f>IF(N405="sníž. přenesená",J405,0)</f>
        <v>0</v>
      </c>
      <c r="BI405" s="199">
        <f>IF(N405="nulová",J405,0)</f>
        <v>0</v>
      </c>
      <c r="BJ405" s="23" t="s">
        <v>24</v>
      </c>
      <c r="BK405" s="199">
        <f>ROUND(I405*H405,2)</f>
        <v>0</v>
      </c>
      <c r="BL405" s="23" t="s">
        <v>252</v>
      </c>
      <c r="BM405" s="23" t="s">
        <v>994</v>
      </c>
    </row>
    <row r="406" spans="2:65" s="1" customFormat="1" ht="20.399999999999999" customHeight="1">
      <c r="B406" s="40"/>
      <c r="C406" s="188" t="s">
        <v>995</v>
      </c>
      <c r="D406" s="188" t="s">
        <v>169</v>
      </c>
      <c r="E406" s="189" t="s">
        <v>996</v>
      </c>
      <c r="F406" s="190" t="s">
        <v>997</v>
      </c>
      <c r="G406" s="191" t="s">
        <v>22</v>
      </c>
      <c r="H406" s="192">
        <v>21.34</v>
      </c>
      <c r="I406" s="193"/>
      <c r="J406" s="194">
        <f>ROUND(I406*H406,2)</f>
        <v>0</v>
      </c>
      <c r="K406" s="190" t="s">
        <v>22</v>
      </c>
      <c r="L406" s="60"/>
      <c r="M406" s="195" t="s">
        <v>22</v>
      </c>
      <c r="N406" s="196" t="s">
        <v>45</v>
      </c>
      <c r="O406" s="41"/>
      <c r="P406" s="197">
        <f>O406*H406</f>
        <v>0</v>
      </c>
      <c r="Q406" s="197">
        <v>0</v>
      </c>
      <c r="R406" s="197">
        <f>Q406*H406</f>
        <v>0</v>
      </c>
      <c r="S406" s="197">
        <v>0</v>
      </c>
      <c r="T406" s="198">
        <f>S406*H406</f>
        <v>0</v>
      </c>
      <c r="AR406" s="23" t="s">
        <v>252</v>
      </c>
      <c r="AT406" s="23" t="s">
        <v>169</v>
      </c>
      <c r="AU406" s="23" t="s">
        <v>89</v>
      </c>
      <c r="AY406" s="23" t="s">
        <v>167</v>
      </c>
      <c r="BE406" s="199">
        <f>IF(N406="základní",J406,0)</f>
        <v>0</v>
      </c>
      <c r="BF406" s="199">
        <f>IF(N406="snížená",J406,0)</f>
        <v>0</v>
      </c>
      <c r="BG406" s="199">
        <f>IF(N406="zákl. přenesená",J406,0)</f>
        <v>0</v>
      </c>
      <c r="BH406" s="199">
        <f>IF(N406="sníž. přenesená",J406,0)</f>
        <v>0</v>
      </c>
      <c r="BI406" s="199">
        <f>IF(N406="nulová",J406,0)</f>
        <v>0</v>
      </c>
      <c r="BJ406" s="23" t="s">
        <v>24</v>
      </c>
      <c r="BK406" s="199">
        <f>ROUND(I406*H406,2)</f>
        <v>0</v>
      </c>
      <c r="BL406" s="23" t="s">
        <v>252</v>
      </c>
      <c r="BM406" s="23" t="s">
        <v>998</v>
      </c>
    </row>
    <row r="407" spans="2:65" s="11" customFormat="1" ht="12">
      <c r="B407" s="200"/>
      <c r="C407" s="201"/>
      <c r="D407" s="202" t="s">
        <v>175</v>
      </c>
      <c r="E407" s="203" t="s">
        <v>22</v>
      </c>
      <c r="F407" s="204" t="s">
        <v>999</v>
      </c>
      <c r="G407" s="201"/>
      <c r="H407" s="205">
        <v>7.7</v>
      </c>
      <c r="I407" s="206"/>
      <c r="J407" s="201"/>
      <c r="K407" s="201"/>
      <c r="L407" s="207"/>
      <c r="M407" s="208"/>
      <c r="N407" s="209"/>
      <c r="O407" s="209"/>
      <c r="P407" s="209"/>
      <c r="Q407" s="209"/>
      <c r="R407" s="209"/>
      <c r="S407" s="209"/>
      <c r="T407" s="210"/>
      <c r="AT407" s="211" t="s">
        <v>175</v>
      </c>
      <c r="AU407" s="211" t="s">
        <v>89</v>
      </c>
      <c r="AV407" s="11" t="s">
        <v>89</v>
      </c>
      <c r="AW407" s="11" t="s">
        <v>37</v>
      </c>
      <c r="AX407" s="11" t="s">
        <v>74</v>
      </c>
      <c r="AY407" s="211" t="s">
        <v>167</v>
      </c>
    </row>
    <row r="408" spans="2:65" s="11" customFormat="1" ht="12">
      <c r="B408" s="200"/>
      <c r="C408" s="201"/>
      <c r="D408" s="202" t="s">
        <v>175</v>
      </c>
      <c r="E408" s="203" t="s">
        <v>22</v>
      </c>
      <c r="F408" s="204" t="s">
        <v>1000</v>
      </c>
      <c r="G408" s="201"/>
      <c r="H408" s="205">
        <v>13.64</v>
      </c>
      <c r="I408" s="206"/>
      <c r="J408" s="201"/>
      <c r="K408" s="201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175</v>
      </c>
      <c r="AU408" s="211" t="s">
        <v>89</v>
      </c>
      <c r="AV408" s="11" t="s">
        <v>89</v>
      </c>
      <c r="AW408" s="11" t="s">
        <v>37</v>
      </c>
      <c r="AX408" s="11" t="s">
        <v>74</v>
      </c>
      <c r="AY408" s="211" t="s">
        <v>167</v>
      </c>
    </row>
    <row r="409" spans="2:65" s="12" customFormat="1" ht="12">
      <c r="B409" s="212"/>
      <c r="C409" s="213"/>
      <c r="D409" s="214" t="s">
        <v>175</v>
      </c>
      <c r="E409" s="215" t="s">
        <v>22</v>
      </c>
      <c r="F409" s="216" t="s">
        <v>186</v>
      </c>
      <c r="G409" s="213"/>
      <c r="H409" s="217">
        <v>21.34</v>
      </c>
      <c r="I409" s="218"/>
      <c r="J409" s="213"/>
      <c r="K409" s="213"/>
      <c r="L409" s="219"/>
      <c r="M409" s="220"/>
      <c r="N409" s="221"/>
      <c r="O409" s="221"/>
      <c r="P409" s="221"/>
      <c r="Q409" s="221"/>
      <c r="R409" s="221"/>
      <c r="S409" s="221"/>
      <c r="T409" s="222"/>
      <c r="AT409" s="223" t="s">
        <v>175</v>
      </c>
      <c r="AU409" s="223" t="s">
        <v>89</v>
      </c>
      <c r="AV409" s="12" t="s">
        <v>173</v>
      </c>
      <c r="AW409" s="12" t="s">
        <v>37</v>
      </c>
      <c r="AX409" s="12" t="s">
        <v>24</v>
      </c>
      <c r="AY409" s="223" t="s">
        <v>167</v>
      </c>
    </row>
    <row r="410" spans="2:65" s="1" customFormat="1" ht="20.399999999999999" customHeight="1">
      <c r="B410" s="40"/>
      <c r="C410" s="188" t="s">
        <v>1001</v>
      </c>
      <c r="D410" s="188" t="s">
        <v>169</v>
      </c>
      <c r="E410" s="189" t="s">
        <v>1002</v>
      </c>
      <c r="F410" s="190" t="s">
        <v>1003</v>
      </c>
      <c r="G410" s="191" t="s">
        <v>87</v>
      </c>
      <c r="H410" s="192">
        <v>9.09</v>
      </c>
      <c r="I410" s="193"/>
      <c r="J410" s="194">
        <f>ROUND(I410*H410,2)</f>
        <v>0</v>
      </c>
      <c r="K410" s="190" t="s">
        <v>181</v>
      </c>
      <c r="L410" s="60"/>
      <c r="M410" s="195" t="s">
        <v>22</v>
      </c>
      <c r="N410" s="196" t="s">
        <v>45</v>
      </c>
      <c r="O410" s="41"/>
      <c r="P410" s="197">
        <f>O410*H410</f>
        <v>0</v>
      </c>
      <c r="Q410" s="197">
        <v>0</v>
      </c>
      <c r="R410" s="197">
        <f>Q410*H410</f>
        <v>0</v>
      </c>
      <c r="S410" s="197">
        <v>2.4649999999999998E-2</v>
      </c>
      <c r="T410" s="198">
        <f>S410*H410</f>
        <v>0.22406849999999998</v>
      </c>
      <c r="AR410" s="23" t="s">
        <v>252</v>
      </c>
      <c r="AT410" s="23" t="s">
        <v>169</v>
      </c>
      <c r="AU410" s="23" t="s">
        <v>89</v>
      </c>
      <c r="AY410" s="23" t="s">
        <v>167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23" t="s">
        <v>24</v>
      </c>
      <c r="BK410" s="199">
        <f>ROUND(I410*H410,2)</f>
        <v>0</v>
      </c>
      <c r="BL410" s="23" t="s">
        <v>252</v>
      </c>
      <c r="BM410" s="23" t="s">
        <v>1004</v>
      </c>
    </row>
    <row r="411" spans="2:65" s="11" customFormat="1" ht="12">
      <c r="B411" s="200"/>
      <c r="C411" s="201"/>
      <c r="D411" s="214" t="s">
        <v>175</v>
      </c>
      <c r="E411" s="224" t="s">
        <v>22</v>
      </c>
      <c r="F411" s="225" t="s">
        <v>1005</v>
      </c>
      <c r="G411" s="201"/>
      <c r="H411" s="226">
        <v>9.09</v>
      </c>
      <c r="I411" s="206"/>
      <c r="J411" s="201"/>
      <c r="K411" s="201"/>
      <c r="L411" s="207"/>
      <c r="M411" s="208"/>
      <c r="N411" s="209"/>
      <c r="O411" s="209"/>
      <c r="P411" s="209"/>
      <c r="Q411" s="209"/>
      <c r="R411" s="209"/>
      <c r="S411" s="209"/>
      <c r="T411" s="210"/>
      <c r="AT411" s="211" t="s">
        <v>175</v>
      </c>
      <c r="AU411" s="211" t="s">
        <v>89</v>
      </c>
      <c r="AV411" s="11" t="s">
        <v>89</v>
      </c>
      <c r="AW411" s="11" t="s">
        <v>37</v>
      </c>
      <c r="AX411" s="11" t="s">
        <v>24</v>
      </c>
      <c r="AY411" s="211" t="s">
        <v>167</v>
      </c>
    </row>
    <row r="412" spans="2:65" s="1" customFormat="1" ht="20.399999999999999" customHeight="1">
      <c r="B412" s="40"/>
      <c r="C412" s="188" t="s">
        <v>1006</v>
      </c>
      <c r="D412" s="188" t="s">
        <v>169</v>
      </c>
      <c r="E412" s="189" t="s">
        <v>1007</v>
      </c>
      <c r="F412" s="190" t="s">
        <v>1008</v>
      </c>
      <c r="G412" s="191" t="s">
        <v>87</v>
      </c>
      <c r="H412" s="192">
        <v>9.09</v>
      </c>
      <c r="I412" s="193"/>
      <c r="J412" s="194">
        <f>ROUND(I412*H412,2)</f>
        <v>0</v>
      </c>
      <c r="K412" s="190" t="s">
        <v>181</v>
      </c>
      <c r="L412" s="60"/>
      <c r="M412" s="195" t="s">
        <v>22</v>
      </c>
      <c r="N412" s="196" t="s">
        <v>45</v>
      </c>
      <c r="O412" s="41"/>
      <c r="P412" s="197">
        <f>O412*H412</f>
        <v>0</v>
      </c>
      <c r="Q412" s="197">
        <v>0</v>
      </c>
      <c r="R412" s="197">
        <f>Q412*H412</f>
        <v>0</v>
      </c>
      <c r="S412" s="197">
        <v>8.0000000000000002E-3</v>
      </c>
      <c r="T412" s="198">
        <f>S412*H412</f>
        <v>7.2720000000000007E-2</v>
      </c>
      <c r="AR412" s="23" t="s">
        <v>252</v>
      </c>
      <c r="AT412" s="23" t="s">
        <v>169</v>
      </c>
      <c r="AU412" s="23" t="s">
        <v>89</v>
      </c>
      <c r="AY412" s="23" t="s">
        <v>167</v>
      </c>
      <c r="BE412" s="199">
        <f>IF(N412="základní",J412,0)</f>
        <v>0</v>
      </c>
      <c r="BF412" s="199">
        <f>IF(N412="snížená",J412,0)</f>
        <v>0</v>
      </c>
      <c r="BG412" s="199">
        <f>IF(N412="zákl. přenesená",J412,0)</f>
        <v>0</v>
      </c>
      <c r="BH412" s="199">
        <f>IF(N412="sníž. přenesená",J412,0)</f>
        <v>0</v>
      </c>
      <c r="BI412" s="199">
        <f>IF(N412="nulová",J412,0)</f>
        <v>0</v>
      </c>
      <c r="BJ412" s="23" t="s">
        <v>24</v>
      </c>
      <c r="BK412" s="199">
        <f>ROUND(I412*H412,2)</f>
        <v>0</v>
      </c>
      <c r="BL412" s="23" t="s">
        <v>252</v>
      </c>
      <c r="BM412" s="23" t="s">
        <v>1009</v>
      </c>
    </row>
    <row r="413" spans="2:65" s="11" customFormat="1" ht="12">
      <c r="B413" s="200"/>
      <c r="C413" s="201"/>
      <c r="D413" s="214" t="s">
        <v>175</v>
      </c>
      <c r="E413" s="224" t="s">
        <v>22</v>
      </c>
      <c r="F413" s="225" t="s">
        <v>1005</v>
      </c>
      <c r="G413" s="201"/>
      <c r="H413" s="226">
        <v>9.09</v>
      </c>
      <c r="I413" s="206"/>
      <c r="J413" s="201"/>
      <c r="K413" s="201"/>
      <c r="L413" s="207"/>
      <c r="M413" s="208"/>
      <c r="N413" s="209"/>
      <c r="O413" s="209"/>
      <c r="P413" s="209"/>
      <c r="Q413" s="209"/>
      <c r="R413" s="209"/>
      <c r="S413" s="209"/>
      <c r="T413" s="210"/>
      <c r="AT413" s="211" t="s">
        <v>175</v>
      </c>
      <c r="AU413" s="211" t="s">
        <v>89</v>
      </c>
      <c r="AV413" s="11" t="s">
        <v>89</v>
      </c>
      <c r="AW413" s="11" t="s">
        <v>37</v>
      </c>
      <c r="AX413" s="11" t="s">
        <v>24</v>
      </c>
      <c r="AY413" s="211" t="s">
        <v>167</v>
      </c>
    </row>
    <row r="414" spans="2:65" s="1" customFormat="1" ht="28.8" customHeight="1">
      <c r="B414" s="40"/>
      <c r="C414" s="188" t="s">
        <v>1010</v>
      </c>
      <c r="D414" s="188" t="s">
        <v>169</v>
      </c>
      <c r="E414" s="189" t="s">
        <v>1011</v>
      </c>
      <c r="F414" s="190" t="s">
        <v>1012</v>
      </c>
      <c r="G414" s="191" t="s">
        <v>222</v>
      </c>
      <c r="H414" s="192">
        <v>1</v>
      </c>
      <c r="I414" s="193"/>
      <c r="J414" s="194">
        <f>ROUND(I414*H414,2)</f>
        <v>0</v>
      </c>
      <c r="K414" s="190" t="s">
        <v>181</v>
      </c>
      <c r="L414" s="60"/>
      <c r="M414" s="195" t="s">
        <v>22</v>
      </c>
      <c r="N414" s="196" t="s">
        <v>45</v>
      </c>
      <c r="O414" s="41"/>
      <c r="P414" s="197">
        <f>O414*H414</f>
        <v>0</v>
      </c>
      <c r="Q414" s="197">
        <v>0</v>
      </c>
      <c r="R414" s="197">
        <f>Q414*H414</f>
        <v>0</v>
      </c>
      <c r="S414" s="197">
        <v>0</v>
      </c>
      <c r="T414" s="198">
        <f>S414*H414</f>
        <v>0</v>
      </c>
      <c r="AR414" s="23" t="s">
        <v>252</v>
      </c>
      <c r="AT414" s="23" t="s">
        <v>169</v>
      </c>
      <c r="AU414" s="23" t="s">
        <v>89</v>
      </c>
      <c r="AY414" s="23" t="s">
        <v>167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23" t="s">
        <v>24</v>
      </c>
      <c r="BK414" s="199">
        <f>ROUND(I414*H414,2)</f>
        <v>0</v>
      </c>
      <c r="BL414" s="23" t="s">
        <v>252</v>
      </c>
      <c r="BM414" s="23" t="s">
        <v>1013</v>
      </c>
    </row>
    <row r="415" spans="2:65" s="11" customFormat="1" ht="12">
      <c r="B415" s="200"/>
      <c r="C415" s="201"/>
      <c r="D415" s="214" t="s">
        <v>175</v>
      </c>
      <c r="E415" s="224" t="s">
        <v>22</v>
      </c>
      <c r="F415" s="225" t="s">
        <v>1014</v>
      </c>
      <c r="G415" s="201"/>
      <c r="H415" s="226">
        <v>1</v>
      </c>
      <c r="I415" s="206"/>
      <c r="J415" s="201"/>
      <c r="K415" s="201"/>
      <c r="L415" s="207"/>
      <c r="M415" s="208"/>
      <c r="N415" s="209"/>
      <c r="O415" s="209"/>
      <c r="P415" s="209"/>
      <c r="Q415" s="209"/>
      <c r="R415" s="209"/>
      <c r="S415" s="209"/>
      <c r="T415" s="210"/>
      <c r="AT415" s="211" t="s">
        <v>175</v>
      </c>
      <c r="AU415" s="211" t="s">
        <v>89</v>
      </c>
      <c r="AV415" s="11" t="s">
        <v>89</v>
      </c>
      <c r="AW415" s="11" t="s">
        <v>37</v>
      </c>
      <c r="AX415" s="11" t="s">
        <v>24</v>
      </c>
      <c r="AY415" s="211" t="s">
        <v>167</v>
      </c>
    </row>
    <row r="416" spans="2:65" s="1" customFormat="1" ht="20.399999999999999" customHeight="1">
      <c r="B416" s="40"/>
      <c r="C416" s="227" t="s">
        <v>1015</v>
      </c>
      <c r="D416" s="227" t="s">
        <v>197</v>
      </c>
      <c r="E416" s="228" t="s">
        <v>1016</v>
      </c>
      <c r="F416" s="229" t="s">
        <v>1017</v>
      </c>
      <c r="G416" s="230" t="s">
        <v>222</v>
      </c>
      <c r="H416" s="231">
        <v>1</v>
      </c>
      <c r="I416" s="232"/>
      <c r="J416" s="233">
        <f>ROUND(I416*H416,2)</f>
        <v>0</v>
      </c>
      <c r="K416" s="229" t="s">
        <v>181</v>
      </c>
      <c r="L416" s="234"/>
      <c r="M416" s="235" t="s">
        <v>22</v>
      </c>
      <c r="N416" s="236" t="s">
        <v>45</v>
      </c>
      <c r="O416" s="41"/>
      <c r="P416" s="197">
        <f>O416*H416</f>
        <v>0</v>
      </c>
      <c r="Q416" s="197">
        <v>1.6E-2</v>
      </c>
      <c r="R416" s="197">
        <f>Q416*H416</f>
        <v>1.6E-2</v>
      </c>
      <c r="S416" s="197">
        <v>0</v>
      </c>
      <c r="T416" s="198">
        <f>S416*H416</f>
        <v>0</v>
      </c>
      <c r="AR416" s="23" t="s">
        <v>325</v>
      </c>
      <c r="AT416" s="23" t="s">
        <v>197</v>
      </c>
      <c r="AU416" s="23" t="s">
        <v>89</v>
      </c>
      <c r="AY416" s="23" t="s">
        <v>167</v>
      </c>
      <c r="BE416" s="199">
        <f>IF(N416="základní",J416,0)</f>
        <v>0</v>
      </c>
      <c r="BF416" s="199">
        <f>IF(N416="snížená",J416,0)</f>
        <v>0</v>
      </c>
      <c r="BG416" s="199">
        <f>IF(N416="zákl. přenesená",J416,0)</f>
        <v>0</v>
      </c>
      <c r="BH416" s="199">
        <f>IF(N416="sníž. přenesená",J416,0)</f>
        <v>0</v>
      </c>
      <c r="BI416" s="199">
        <f>IF(N416="nulová",J416,0)</f>
        <v>0</v>
      </c>
      <c r="BJ416" s="23" t="s">
        <v>24</v>
      </c>
      <c r="BK416" s="199">
        <f>ROUND(I416*H416,2)</f>
        <v>0</v>
      </c>
      <c r="BL416" s="23" t="s">
        <v>252</v>
      </c>
      <c r="BM416" s="23" t="s">
        <v>1018</v>
      </c>
    </row>
    <row r="417" spans="2:65" s="1" customFormat="1" ht="28.8" customHeight="1">
      <c r="B417" s="40"/>
      <c r="C417" s="188" t="s">
        <v>1019</v>
      </c>
      <c r="D417" s="188" t="s">
        <v>169</v>
      </c>
      <c r="E417" s="189" t="s">
        <v>1020</v>
      </c>
      <c r="F417" s="190" t="s">
        <v>1021</v>
      </c>
      <c r="G417" s="191" t="s">
        <v>222</v>
      </c>
      <c r="H417" s="192">
        <v>2</v>
      </c>
      <c r="I417" s="193"/>
      <c r="J417" s="194">
        <f>ROUND(I417*H417,2)</f>
        <v>0</v>
      </c>
      <c r="K417" s="190" t="s">
        <v>181</v>
      </c>
      <c r="L417" s="60"/>
      <c r="M417" s="195" t="s">
        <v>22</v>
      </c>
      <c r="N417" s="196" t="s">
        <v>45</v>
      </c>
      <c r="O417" s="41"/>
      <c r="P417" s="197">
        <f>O417*H417</f>
        <v>0</v>
      </c>
      <c r="Q417" s="197">
        <v>0</v>
      </c>
      <c r="R417" s="197">
        <f>Q417*H417</f>
        <v>0</v>
      </c>
      <c r="S417" s="197">
        <v>0</v>
      </c>
      <c r="T417" s="198">
        <f>S417*H417</f>
        <v>0</v>
      </c>
      <c r="AR417" s="23" t="s">
        <v>252</v>
      </c>
      <c r="AT417" s="23" t="s">
        <v>169</v>
      </c>
      <c r="AU417" s="23" t="s">
        <v>89</v>
      </c>
      <c r="AY417" s="23" t="s">
        <v>167</v>
      </c>
      <c r="BE417" s="199">
        <f>IF(N417="základní",J417,0)</f>
        <v>0</v>
      </c>
      <c r="BF417" s="199">
        <f>IF(N417="snížená",J417,0)</f>
        <v>0</v>
      </c>
      <c r="BG417" s="199">
        <f>IF(N417="zákl. přenesená",J417,0)</f>
        <v>0</v>
      </c>
      <c r="BH417" s="199">
        <f>IF(N417="sníž. přenesená",J417,0)</f>
        <v>0</v>
      </c>
      <c r="BI417" s="199">
        <f>IF(N417="nulová",J417,0)</f>
        <v>0</v>
      </c>
      <c r="BJ417" s="23" t="s">
        <v>24</v>
      </c>
      <c r="BK417" s="199">
        <f>ROUND(I417*H417,2)</f>
        <v>0</v>
      </c>
      <c r="BL417" s="23" t="s">
        <v>252</v>
      </c>
      <c r="BM417" s="23" t="s">
        <v>1022</v>
      </c>
    </row>
    <row r="418" spans="2:65" s="1" customFormat="1" ht="20.399999999999999" customHeight="1">
      <c r="B418" s="40"/>
      <c r="C418" s="227" t="s">
        <v>1023</v>
      </c>
      <c r="D418" s="227" t="s">
        <v>197</v>
      </c>
      <c r="E418" s="228" t="s">
        <v>1024</v>
      </c>
      <c r="F418" s="229" t="s">
        <v>1025</v>
      </c>
      <c r="G418" s="230" t="s">
        <v>260</v>
      </c>
      <c r="H418" s="231">
        <v>1.55</v>
      </c>
      <c r="I418" s="232"/>
      <c r="J418" s="233">
        <f>ROUND(I418*H418,2)</f>
        <v>0</v>
      </c>
      <c r="K418" s="229" t="s">
        <v>181</v>
      </c>
      <c r="L418" s="234"/>
      <c r="M418" s="235" t="s">
        <v>22</v>
      </c>
      <c r="N418" s="236" t="s">
        <v>45</v>
      </c>
      <c r="O418" s="41"/>
      <c r="P418" s="197">
        <f>O418*H418</f>
        <v>0</v>
      </c>
      <c r="Q418" s="197">
        <v>4.0000000000000001E-3</v>
      </c>
      <c r="R418" s="197">
        <f>Q418*H418</f>
        <v>6.2000000000000006E-3</v>
      </c>
      <c r="S418" s="197">
        <v>0</v>
      </c>
      <c r="T418" s="198">
        <f>S418*H418</f>
        <v>0</v>
      </c>
      <c r="AR418" s="23" t="s">
        <v>325</v>
      </c>
      <c r="AT418" s="23" t="s">
        <v>197</v>
      </c>
      <c r="AU418" s="23" t="s">
        <v>89</v>
      </c>
      <c r="AY418" s="23" t="s">
        <v>167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23" t="s">
        <v>24</v>
      </c>
      <c r="BK418" s="199">
        <f>ROUND(I418*H418,2)</f>
        <v>0</v>
      </c>
      <c r="BL418" s="23" t="s">
        <v>252</v>
      </c>
      <c r="BM418" s="23" t="s">
        <v>1026</v>
      </c>
    </row>
    <row r="419" spans="2:65" s="11" customFormat="1" ht="12">
      <c r="B419" s="200"/>
      <c r="C419" s="201"/>
      <c r="D419" s="214" t="s">
        <v>175</v>
      </c>
      <c r="E419" s="224" t="s">
        <v>22</v>
      </c>
      <c r="F419" s="225" t="s">
        <v>1027</v>
      </c>
      <c r="G419" s="201"/>
      <c r="H419" s="226">
        <v>1.55</v>
      </c>
      <c r="I419" s="206"/>
      <c r="J419" s="201"/>
      <c r="K419" s="201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175</v>
      </c>
      <c r="AU419" s="211" t="s">
        <v>89</v>
      </c>
      <c r="AV419" s="11" t="s">
        <v>89</v>
      </c>
      <c r="AW419" s="11" t="s">
        <v>37</v>
      </c>
      <c r="AX419" s="11" t="s">
        <v>24</v>
      </c>
      <c r="AY419" s="211" t="s">
        <v>167</v>
      </c>
    </row>
    <row r="420" spans="2:65" s="1" customFormat="1" ht="28.8" customHeight="1">
      <c r="B420" s="40"/>
      <c r="C420" s="188" t="s">
        <v>1028</v>
      </c>
      <c r="D420" s="188" t="s">
        <v>169</v>
      </c>
      <c r="E420" s="189" t="s">
        <v>1029</v>
      </c>
      <c r="F420" s="190" t="s">
        <v>1030</v>
      </c>
      <c r="G420" s="191" t="s">
        <v>222</v>
      </c>
      <c r="H420" s="192">
        <v>1</v>
      </c>
      <c r="I420" s="193"/>
      <c r="J420" s="194">
        <f>ROUND(I420*H420,2)</f>
        <v>0</v>
      </c>
      <c r="K420" s="190" t="s">
        <v>181</v>
      </c>
      <c r="L420" s="60"/>
      <c r="M420" s="195" t="s">
        <v>22</v>
      </c>
      <c r="N420" s="196" t="s">
        <v>45</v>
      </c>
      <c r="O420" s="41"/>
      <c r="P420" s="197">
        <f>O420*H420</f>
        <v>0</v>
      </c>
      <c r="Q420" s="197">
        <v>0</v>
      </c>
      <c r="R420" s="197">
        <f>Q420*H420</f>
        <v>0</v>
      </c>
      <c r="S420" s="197">
        <v>0</v>
      </c>
      <c r="T420" s="198">
        <f>S420*H420</f>
        <v>0</v>
      </c>
      <c r="AR420" s="23" t="s">
        <v>252</v>
      </c>
      <c r="AT420" s="23" t="s">
        <v>169</v>
      </c>
      <c r="AU420" s="23" t="s">
        <v>89</v>
      </c>
      <c r="AY420" s="23" t="s">
        <v>167</v>
      </c>
      <c r="BE420" s="199">
        <f>IF(N420="základní",J420,0)</f>
        <v>0</v>
      </c>
      <c r="BF420" s="199">
        <f>IF(N420="snížená",J420,0)</f>
        <v>0</v>
      </c>
      <c r="BG420" s="199">
        <f>IF(N420="zákl. přenesená",J420,0)</f>
        <v>0</v>
      </c>
      <c r="BH420" s="199">
        <f>IF(N420="sníž. přenesená",J420,0)</f>
        <v>0</v>
      </c>
      <c r="BI420" s="199">
        <f>IF(N420="nulová",J420,0)</f>
        <v>0</v>
      </c>
      <c r="BJ420" s="23" t="s">
        <v>24</v>
      </c>
      <c r="BK420" s="199">
        <f>ROUND(I420*H420,2)</f>
        <v>0</v>
      </c>
      <c r="BL420" s="23" t="s">
        <v>252</v>
      </c>
      <c r="BM420" s="23" t="s">
        <v>1031</v>
      </c>
    </row>
    <row r="421" spans="2:65" s="1" customFormat="1" ht="28.8" customHeight="1">
      <c r="B421" s="40"/>
      <c r="C421" s="188" t="s">
        <v>1032</v>
      </c>
      <c r="D421" s="188" t="s">
        <v>169</v>
      </c>
      <c r="E421" s="189" t="s">
        <v>1033</v>
      </c>
      <c r="F421" s="190" t="s">
        <v>1034</v>
      </c>
      <c r="G421" s="191" t="s">
        <v>87</v>
      </c>
      <c r="H421" s="192">
        <v>33.44</v>
      </c>
      <c r="I421" s="193"/>
      <c r="J421" s="194">
        <f>ROUND(I421*H421,2)</f>
        <v>0</v>
      </c>
      <c r="K421" s="190" t="s">
        <v>181</v>
      </c>
      <c r="L421" s="60"/>
      <c r="M421" s="195" t="s">
        <v>22</v>
      </c>
      <c r="N421" s="196" t="s">
        <v>45</v>
      </c>
      <c r="O421" s="41"/>
      <c r="P421" s="197">
        <f>O421*H421</f>
        <v>0</v>
      </c>
      <c r="Q421" s="197">
        <v>0</v>
      </c>
      <c r="R421" s="197">
        <f>Q421*H421</f>
        <v>0</v>
      </c>
      <c r="S421" s="197">
        <v>0</v>
      </c>
      <c r="T421" s="198">
        <f>S421*H421</f>
        <v>0</v>
      </c>
      <c r="AR421" s="23" t="s">
        <v>252</v>
      </c>
      <c r="AT421" s="23" t="s">
        <v>169</v>
      </c>
      <c r="AU421" s="23" t="s">
        <v>89</v>
      </c>
      <c r="AY421" s="23" t="s">
        <v>167</v>
      </c>
      <c r="BE421" s="199">
        <f>IF(N421="základní",J421,0)</f>
        <v>0</v>
      </c>
      <c r="BF421" s="199">
        <f>IF(N421="snížená",J421,0)</f>
        <v>0</v>
      </c>
      <c r="BG421" s="199">
        <f>IF(N421="zákl. přenesená",J421,0)</f>
        <v>0</v>
      </c>
      <c r="BH421" s="199">
        <f>IF(N421="sníž. přenesená",J421,0)</f>
        <v>0</v>
      </c>
      <c r="BI421" s="199">
        <f>IF(N421="nulová",J421,0)</f>
        <v>0</v>
      </c>
      <c r="BJ421" s="23" t="s">
        <v>24</v>
      </c>
      <c r="BK421" s="199">
        <f>ROUND(I421*H421,2)</f>
        <v>0</v>
      </c>
      <c r="BL421" s="23" t="s">
        <v>252</v>
      </c>
      <c r="BM421" s="23" t="s">
        <v>1035</v>
      </c>
    </row>
    <row r="422" spans="2:65" s="11" customFormat="1" ht="12">
      <c r="B422" s="200"/>
      <c r="C422" s="201"/>
      <c r="D422" s="214" t="s">
        <v>175</v>
      </c>
      <c r="E422" s="224" t="s">
        <v>22</v>
      </c>
      <c r="F422" s="225" t="s">
        <v>90</v>
      </c>
      <c r="G422" s="201"/>
      <c r="H422" s="226">
        <v>33.44</v>
      </c>
      <c r="I422" s="206"/>
      <c r="J422" s="201"/>
      <c r="K422" s="201"/>
      <c r="L422" s="207"/>
      <c r="M422" s="208"/>
      <c r="N422" s="209"/>
      <c r="O422" s="209"/>
      <c r="P422" s="209"/>
      <c r="Q422" s="209"/>
      <c r="R422" s="209"/>
      <c r="S422" s="209"/>
      <c r="T422" s="210"/>
      <c r="AT422" s="211" t="s">
        <v>175</v>
      </c>
      <c r="AU422" s="211" t="s">
        <v>89</v>
      </c>
      <c r="AV422" s="11" t="s">
        <v>89</v>
      </c>
      <c r="AW422" s="11" t="s">
        <v>37</v>
      </c>
      <c r="AX422" s="11" t="s">
        <v>24</v>
      </c>
      <c r="AY422" s="211" t="s">
        <v>167</v>
      </c>
    </row>
    <row r="423" spans="2:65" s="1" customFormat="1" ht="20.399999999999999" customHeight="1">
      <c r="B423" s="40"/>
      <c r="C423" s="227" t="s">
        <v>1036</v>
      </c>
      <c r="D423" s="227" t="s">
        <v>197</v>
      </c>
      <c r="E423" s="228" t="s">
        <v>1037</v>
      </c>
      <c r="F423" s="229" t="s">
        <v>1038</v>
      </c>
      <c r="G423" s="230" t="s">
        <v>87</v>
      </c>
      <c r="H423" s="231">
        <v>36.783999999999999</v>
      </c>
      <c r="I423" s="232"/>
      <c r="J423" s="233">
        <f>ROUND(I423*H423,2)</f>
        <v>0</v>
      </c>
      <c r="K423" s="229" t="s">
        <v>181</v>
      </c>
      <c r="L423" s="234"/>
      <c r="M423" s="235" t="s">
        <v>22</v>
      </c>
      <c r="N423" s="236" t="s">
        <v>45</v>
      </c>
      <c r="O423" s="41"/>
      <c r="P423" s="197">
        <f>O423*H423</f>
        <v>0</v>
      </c>
      <c r="Q423" s="197">
        <v>1.1E-4</v>
      </c>
      <c r="R423" s="197">
        <f>Q423*H423</f>
        <v>4.0462400000000004E-3</v>
      </c>
      <c r="S423" s="197">
        <v>0</v>
      </c>
      <c r="T423" s="198">
        <f>S423*H423</f>
        <v>0</v>
      </c>
      <c r="AR423" s="23" t="s">
        <v>325</v>
      </c>
      <c r="AT423" s="23" t="s">
        <v>197</v>
      </c>
      <c r="AU423" s="23" t="s">
        <v>89</v>
      </c>
      <c r="AY423" s="23" t="s">
        <v>167</v>
      </c>
      <c r="BE423" s="199">
        <f>IF(N423="základní",J423,0)</f>
        <v>0</v>
      </c>
      <c r="BF423" s="199">
        <f>IF(N423="snížená",J423,0)</f>
        <v>0</v>
      </c>
      <c r="BG423" s="199">
        <f>IF(N423="zákl. přenesená",J423,0)</f>
        <v>0</v>
      </c>
      <c r="BH423" s="199">
        <f>IF(N423="sníž. přenesená",J423,0)</f>
        <v>0</v>
      </c>
      <c r="BI423" s="199">
        <f>IF(N423="nulová",J423,0)</f>
        <v>0</v>
      </c>
      <c r="BJ423" s="23" t="s">
        <v>24</v>
      </c>
      <c r="BK423" s="199">
        <f>ROUND(I423*H423,2)</f>
        <v>0</v>
      </c>
      <c r="BL423" s="23" t="s">
        <v>252</v>
      </c>
      <c r="BM423" s="23" t="s">
        <v>1039</v>
      </c>
    </row>
    <row r="424" spans="2:65" s="11" customFormat="1" ht="12">
      <c r="B424" s="200"/>
      <c r="C424" s="201"/>
      <c r="D424" s="214" t="s">
        <v>175</v>
      </c>
      <c r="E424" s="224" t="s">
        <v>22</v>
      </c>
      <c r="F424" s="225" t="s">
        <v>1040</v>
      </c>
      <c r="G424" s="201"/>
      <c r="H424" s="226">
        <v>36.783999999999999</v>
      </c>
      <c r="I424" s="206"/>
      <c r="J424" s="201"/>
      <c r="K424" s="201"/>
      <c r="L424" s="207"/>
      <c r="M424" s="208"/>
      <c r="N424" s="209"/>
      <c r="O424" s="209"/>
      <c r="P424" s="209"/>
      <c r="Q424" s="209"/>
      <c r="R424" s="209"/>
      <c r="S424" s="209"/>
      <c r="T424" s="210"/>
      <c r="AT424" s="211" t="s">
        <v>175</v>
      </c>
      <c r="AU424" s="211" t="s">
        <v>89</v>
      </c>
      <c r="AV424" s="11" t="s">
        <v>89</v>
      </c>
      <c r="AW424" s="11" t="s">
        <v>37</v>
      </c>
      <c r="AX424" s="11" t="s">
        <v>24</v>
      </c>
      <c r="AY424" s="211" t="s">
        <v>167</v>
      </c>
    </row>
    <row r="425" spans="2:65" s="1" customFormat="1" ht="20.399999999999999" customHeight="1">
      <c r="B425" s="40"/>
      <c r="C425" s="227" t="s">
        <v>1041</v>
      </c>
      <c r="D425" s="227" t="s">
        <v>197</v>
      </c>
      <c r="E425" s="228" t="s">
        <v>1024</v>
      </c>
      <c r="F425" s="229" t="s">
        <v>1025</v>
      </c>
      <c r="G425" s="230" t="s">
        <v>260</v>
      </c>
      <c r="H425" s="231">
        <v>1.5</v>
      </c>
      <c r="I425" s="232"/>
      <c r="J425" s="233">
        <f>ROUND(I425*H425,2)</f>
        <v>0</v>
      </c>
      <c r="K425" s="229" t="s">
        <v>181</v>
      </c>
      <c r="L425" s="234"/>
      <c r="M425" s="235" t="s">
        <v>22</v>
      </c>
      <c r="N425" s="236" t="s">
        <v>45</v>
      </c>
      <c r="O425" s="41"/>
      <c r="P425" s="197">
        <f>O425*H425</f>
        <v>0</v>
      </c>
      <c r="Q425" s="197">
        <v>4.0000000000000001E-3</v>
      </c>
      <c r="R425" s="197">
        <f>Q425*H425</f>
        <v>6.0000000000000001E-3</v>
      </c>
      <c r="S425" s="197">
        <v>0</v>
      </c>
      <c r="T425" s="198">
        <f>S425*H425</f>
        <v>0</v>
      </c>
      <c r="AR425" s="23" t="s">
        <v>325</v>
      </c>
      <c r="AT425" s="23" t="s">
        <v>197</v>
      </c>
      <c r="AU425" s="23" t="s">
        <v>89</v>
      </c>
      <c r="AY425" s="23" t="s">
        <v>167</v>
      </c>
      <c r="BE425" s="199">
        <f>IF(N425="základní",J425,0)</f>
        <v>0</v>
      </c>
      <c r="BF425" s="199">
        <f>IF(N425="snížená",J425,0)</f>
        <v>0</v>
      </c>
      <c r="BG425" s="199">
        <f>IF(N425="zákl. přenesená",J425,0)</f>
        <v>0</v>
      </c>
      <c r="BH425" s="199">
        <f>IF(N425="sníž. přenesená",J425,0)</f>
        <v>0</v>
      </c>
      <c r="BI425" s="199">
        <f>IF(N425="nulová",J425,0)</f>
        <v>0</v>
      </c>
      <c r="BJ425" s="23" t="s">
        <v>24</v>
      </c>
      <c r="BK425" s="199">
        <f>ROUND(I425*H425,2)</f>
        <v>0</v>
      </c>
      <c r="BL425" s="23" t="s">
        <v>252</v>
      </c>
      <c r="BM425" s="23" t="s">
        <v>1042</v>
      </c>
    </row>
    <row r="426" spans="2:65" s="1" customFormat="1" ht="20.399999999999999" customHeight="1">
      <c r="B426" s="40"/>
      <c r="C426" s="188" t="s">
        <v>1043</v>
      </c>
      <c r="D426" s="188" t="s">
        <v>169</v>
      </c>
      <c r="E426" s="189" t="s">
        <v>1044</v>
      </c>
      <c r="F426" s="190" t="s">
        <v>1045</v>
      </c>
      <c r="G426" s="191" t="s">
        <v>481</v>
      </c>
      <c r="H426" s="240"/>
      <c r="I426" s="193"/>
      <c r="J426" s="194">
        <f>ROUND(I426*H426,2)</f>
        <v>0</v>
      </c>
      <c r="K426" s="190" t="s">
        <v>181</v>
      </c>
      <c r="L426" s="60"/>
      <c r="M426" s="195" t="s">
        <v>22</v>
      </c>
      <c r="N426" s="196" t="s">
        <v>45</v>
      </c>
      <c r="O426" s="41"/>
      <c r="P426" s="197">
        <f>O426*H426</f>
        <v>0</v>
      </c>
      <c r="Q426" s="197">
        <v>0</v>
      </c>
      <c r="R426" s="197">
        <f>Q426*H426</f>
        <v>0</v>
      </c>
      <c r="S426" s="197">
        <v>0</v>
      </c>
      <c r="T426" s="198">
        <f>S426*H426</f>
        <v>0</v>
      </c>
      <c r="AR426" s="23" t="s">
        <v>252</v>
      </c>
      <c r="AT426" s="23" t="s">
        <v>169</v>
      </c>
      <c r="AU426" s="23" t="s">
        <v>89</v>
      </c>
      <c r="AY426" s="23" t="s">
        <v>167</v>
      </c>
      <c r="BE426" s="199">
        <f>IF(N426="základní",J426,0)</f>
        <v>0</v>
      </c>
      <c r="BF426" s="199">
        <f>IF(N426="snížená",J426,0)</f>
        <v>0</v>
      </c>
      <c r="BG426" s="199">
        <f>IF(N426="zákl. přenesená",J426,0)</f>
        <v>0</v>
      </c>
      <c r="BH426" s="199">
        <f>IF(N426="sníž. přenesená",J426,0)</f>
        <v>0</v>
      </c>
      <c r="BI426" s="199">
        <f>IF(N426="nulová",J426,0)</f>
        <v>0</v>
      </c>
      <c r="BJ426" s="23" t="s">
        <v>24</v>
      </c>
      <c r="BK426" s="199">
        <f>ROUND(I426*H426,2)</f>
        <v>0</v>
      </c>
      <c r="BL426" s="23" t="s">
        <v>252</v>
      </c>
      <c r="BM426" s="23" t="s">
        <v>1046</v>
      </c>
    </row>
    <row r="427" spans="2:65" s="10" customFormat="1" ht="29.85" customHeight="1">
      <c r="B427" s="171"/>
      <c r="C427" s="172"/>
      <c r="D427" s="185" t="s">
        <v>73</v>
      </c>
      <c r="E427" s="186" t="s">
        <v>1047</v>
      </c>
      <c r="F427" s="186" t="s">
        <v>1048</v>
      </c>
      <c r="G427" s="172"/>
      <c r="H427" s="172"/>
      <c r="I427" s="175"/>
      <c r="J427" s="187">
        <f>BK427</f>
        <v>0</v>
      </c>
      <c r="K427" s="172"/>
      <c r="L427" s="177"/>
      <c r="M427" s="178"/>
      <c r="N427" s="179"/>
      <c r="O427" s="179"/>
      <c r="P427" s="180">
        <f>SUM(P428:P429)</f>
        <v>0</v>
      </c>
      <c r="Q427" s="179"/>
      <c r="R427" s="180">
        <f>SUM(R428:R429)</f>
        <v>2.0063999999999998E-3</v>
      </c>
      <c r="S427" s="179"/>
      <c r="T427" s="181">
        <f>SUM(T428:T429)</f>
        <v>0</v>
      </c>
      <c r="AR427" s="182" t="s">
        <v>89</v>
      </c>
      <c r="AT427" s="183" t="s">
        <v>73</v>
      </c>
      <c r="AU427" s="183" t="s">
        <v>24</v>
      </c>
      <c r="AY427" s="182" t="s">
        <v>167</v>
      </c>
      <c r="BK427" s="184">
        <f>SUM(BK428:BK429)</f>
        <v>0</v>
      </c>
    </row>
    <row r="428" spans="2:65" s="1" customFormat="1" ht="20.399999999999999" customHeight="1">
      <c r="B428" s="40"/>
      <c r="C428" s="188" t="s">
        <v>1049</v>
      </c>
      <c r="D428" s="188" t="s">
        <v>169</v>
      </c>
      <c r="E428" s="189" t="s">
        <v>1050</v>
      </c>
      <c r="F428" s="190" t="s">
        <v>1051</v>
      </c>
      <c r="G428" s="191" t="s">
        <v>87</v>
      </c>
      <c r="H428" s="192">
        <v>33.44</v>
      </c>
      <c r="I428" s="193"/>
      <c r="J428" s="194">
        <f>ROUND(I428*H428,2)</f>
        <v>0</v>
      </c>
      <c r="K428" s="190" t="s">
        <v>181</v>
      </c>
      <c r="L428" s="60"/>
      <c r="M428" s="195" t="s">
        <v>22</v>
      </c>
      <c r="N428" s="196" t="s">
        <v>45</v>
      </c>
      <c r="O428" s="41"/>
      <c r="P428" s="197">
        <f>O428*H428</f>
        <v>0</v>
      </c>
      <c r="Q428" s="197">
        <v>6.0000000000000002E-5</v>
      </c>
      <c r="R428" s="197">
        <f>Q428*H428</f>
        <v>2.0063999999999998E-3</v>
      </c>
      <c r="S428" s="197">
        <v>0</v>
      </c>
      <c r="T428" s="198">
        <f>S428*H428</f>
        <v>0</v>
      </c>
      <c r="AR428" s="23" t="s">
        <v>252</v>
      </c>
      <c r="AT428" s="23" t="s">
        <v>169</v>
      </c>
      <c r="AU428" s="23" t="s">
        <v>89</v>
      </c>
      <c r="AY428" s="23" t="s">
        <v>167</v>
      </c>
      <c r="BE428" s="199">
        <f>IF(N428="základní",J428,0)</f>
        <v>0</v>
      </c>
      <c r="BF428" s="199">
        <f>IF(N428="snížená",J428,0)</f>
        <v>0</v>
      </c>
      <c r="BG428" s="199">
        <f>IF(N428="zákl. přenesená",J428,0)</f>
        <v>0</v>
      </c>
      <c r="BH428" s="199">
        <f>IF(N428="sníž. přenesená",J428,0)</f>
        <v>0</v>
      </c>
      <c r="BI428" s="199">
        <f>IF(N428="nulová",J428,0)</f>
        <v>0</v>
      </c>
      <c r="BJ428" s="23" t="s">
        <v>24</v>
      </c>
      <c r="BK428" s="199">
        <f>ROUND(I428*H428,2)</f>
        <v>0</v>
      </c>
      <c r="BL428" s="23" t="s">
        <v>252</v>
      </c>
      <c r="BM428" s="23" t="s">
        <v>1052</v>
      </c>
    </row>
    <row r="429" spans="2:65" s="11" customFormat="1" ht="12">
      <c r="B429" s="200"/>
      <c r="C429" s="201"/>
      <c r="D429" s="202" t="s">
        <v>175</v>
      </c>
      <c r="E429" s="203" t="s">
        <v>22</v>
      </c>
      <c r="F429" s="204" t="s">
        <v>956</v>
      </c>
      <c r="G429" s="201"/>
      <c r="H429" s="205">
        <v>33.44</v>
      </c>
      <c r="I429" s="206"/>
      <c r="J429" s="201"/>
      <c r="K429" s="201"/>
      <c r="L429" s="207"/>
      <c r="M429" s="208"/>
      <c r="N429" s="209"/>
      <c r="O429" s="209"/>
      <c r="P429" s="209"/>
      <c r="Q429" s="209"/>
      <c r="R429" s="209"/>
      <c r="S429" s="209"/>
      <c r="T429" s="210"/>
      <c r="AT429" s="211" t="s">
        <v>175</v>
      </c>
      <c r="AU429" s="211" t="s">
        <v>89</v>
      </c>
      <c r="AV429" s="11" t="s">
        <v>89</v>
      </c>
      <c r="AW429" s="11" t="s">
        <v>37</v>
      </c>
      <c r="AX429" s="11" t="s">
        <v>24</v>
      </c>
      <c r="AY429" s="211" t="s">
        <v>167</v>
      </c>
    </row>
    <row r="430" spans="2:65" s="10" customFormat="1" ht="29.85" customHeight="1">
      <c r="B430" s="171"/>
      <c r="C430" s="172"/>
      <c r="D430" s="185" t="s">
        <v>73</v>
      </c>
      <c r="E430" s="186" t="s">
        <v>1053</v>
      </c>
      <c r="F430" s="186" t="s">
        <v>1054</v>
      </c>
      <c r="G430" s="172"/>
      <c r="H430" s="172"/>
      <c r="I430" s="175"/>
      <c r="J430" s="187">
        <f>BK430</f>
        <v>0</v>
      </c>
      <c r="K430" s="172"/>
      <c r="L430" s="177"/>
      <c r="M430" s="178"/>
      <c r="N430" s="179"/>
      <c r="O430" s="179"/>
      <c r="P430" s="180">
        <f>SUM(P431:P440)</f>
        <v>0</v>
      </c>
      <c r="Q430" s="179"/>
      <c r="R430" s="180">
        <f>SUM(R431:R440)</f>
        <v>1.1473263999999999</v>
      </c>
      <c r="S430" s="179"/>
      <c r="T430" s="181">
        <f>SUM(T431:T440)</f>
        <v>0</v>
      </c>
      <c r="AR430" s="182" t="s">
        <v>89</v>
      </c>
      <c r="AT430" s="183" t="s">
        <v>73</v>
      </c>
      <c r="AU430" s="183" t="s">
        <v>24</v>
      </c>
      <c r="AY430" s="182" t="s">
        <v>167</v>
      </c>
      <c r="BK430" s="184">
        <f>SUM(BK431:BK440)</f>
        <v>0</v>
      </c>
    </row>
    <row r="431" spans="2:65" s="1" customFormat="1" ht="28.8" customHeight="1">
      <c r="B431" s="40"/>
      <c r="C431" s="188" t="s">
        <v>1055</v>
      </c>
      <c r="D431" s="188" t="s">
        <v>169</v>
      </c>
      <c r="E431" s="189" t="s">
        <v>1056</v>
      </c>
      <c r="F431" s="190" t="s">
        <v>1057</v>
      </c>
      <c r="G431" s="191" t="s">
        <v>87</v>
      </c>
      <c r="H431" s="192">
        <v>33.44</v>
      </c>
      <c r="I431" s="193"/>
      <c r="J431" s="194">
        <f>ROUND(I431*H431,2)</f>
        <v>0</v>
      </c>
      <c r="K431" s="190" t="s">
        <v>181</v>
      </c>
      <c r="L431" s="60"/>
      <c r="M431" s="195" t="s">
        <v>22</v>
      </c>
      <c r="N431" s="196" t="s">
        <v>45</v>
      </c>
      <c r="O431" s="41"/>
      <c r="P431" s="197">
        <f>O431*H431</f>
        <v>0</v>
      </c>
      <c r="Q431" s="197">
        <v>3.9199999999999999E-3</v>
      </c>
      <c r="R431" s="197">
        <f>Q431*H431</f>
        <v>0.13108479999999997</v>
      </c>
      <c r="S431" s="197">
        <v>0</v>
      </c>
      <c r="T431" s="198">
        <f>S431*H431</f>
        <v>0</v>
      </c>
      <c r="AR431" s="23" t="s">
        <v>252</v>
      </c>
      <c r="AT431" s="23" t="s">
        <v>169</v>
      </c>
      <c r="AU431" s="23" t="s">
        <v>89</v>
      </c>
      <c r="AY431" s="23" t="s">
        <v>167</v>
      </c>
      <c r="BE431" s="199">
        <f>IF(N431="základní",J431,0)</f>
        <v>0</v>
      </c>
      <c r="BF431" s="199">
        <f>IF(N431="snížená",J431,0)</f>
        <v>0</v>
      </c>
      <c r="BG431" s="199">
        <f>IF(N431="zákl. přenesená",J431,0)</f>
        <v>0</v>
      </c>
      <c r="BH431" s="199">
        <f>IF(N431="sníž. přenesená",J431,0)</f>
        <v>0</v>
      </c>
      <c r="BI431" s="199">
        <f>IF(N431="nulová",J431,0)</f>
        <v>0</v>
      </c>
      <c r="BJ431" s="23" t="s">
        <v>24</v>
      </c>
      <c r="BK431" s="199">
        <f>ROUND(I431*H431,2)</f>
        <v>0</v>
      </c>
      <c r="BL431" s="23" t="s">
        <v>252</v>
      </c>
      <c r="BM431" s="23" t="s">
        <v>1058</v>
      </c>
    </row>
    <row r="432" spans="2:65" s="11" customFormat="1" ht="12">
      <c r="B432" s="200"/>
      <c r="C432" s="201"/>
      <c r="D432" s="214" t="s">
        <v>175</v>
      </c>
      <c r="E432" s="224" t="s">
        <v>90</v>
      </c>
      <c r="F432" s="225" t="s">
        <v>956</v>
      </c>
      <c r="G432" s="201"/>
      <c r="H432" s="226">
        <v>33.44</v>
      </c>
      <c r="I432" s="206"/>
      <c r="J432" s="201"/>
      <c r="K432" s="201"/>
      <c r="L432" s="207"/>
      <c r="M432" s="208"/>
      <c r="N432" s="209"/>
      <c r="O432" s="209"/>
      <c r="P432" s="209"/>
      <c r="Q432" s="209"/>
      <c r="R432" s="209"/>
      <c r="S432" s="209"/>
      <c r="T432" s="210"/>
      <c r="AT432" s="211" t="s">
        <v>175</v>
      </c>
      <c r="AU432" s="211" t="s">
        <v>89</v>
      </c>
      <c r="AV432" s="11" t="s">
        <v>89</v>
      </c>
      <c r="AW432" s="11" t="s">
        <v>37</v>
      </c>
      <c r="AX432" s="11" t="s">
        <v>24</v>
      </c>
      <c r="AY432" s="211" t="s">
        <v>167</v>
      </c>
    </row>
    <row r="433" spans="2:65" s="1" customFormat="1" ht="28.8" customHeight="1">
      <c r="B433" s="40"/>
      <c r="C433" s="227" t="s">
        <v>1059</v>
      </c>
      <c r="D433" s="227" t="s">
        <v>197</v>
      </c>
      <c r="E433" s="228" t="s">
        <v>1060</v>
      </c>
      <c r="F433" s="229" t="s">
        <v>1061</v>
      </c>
      <c r="G433" s="230" t="s">
        <v>87</v>
      </c>
      <c r="H433" s="231">
        <v>36.783999999999999</v>
      </c>
      <c r="I433" s="232"/>
      <c r="J433" s="233">
        <f>ROUND(I433*H433,2)</f>
        <v>0</v>
      </c>
      <c r="K433" s="229" t="s">
        <v>181</v>
      </c>
      <c r="L433" s="234"/>
      <c r="M433" s="235" t="s">
        <v>22</v>
      </c>
      <c r="N433" s="236" t="s">
        <v>45</v>
      </c>
      <c r="O433" s="41"/>
      <c r="P433" s="197">
        <f>O433*H433</f>
        <v>0</v>
      </c>
      <c r="Q433" s="197">
        <v>1.9199999999999998E-2</v>
      </c>
      <c r="R433" s="197">
        <f>Q433*H433</f>
        <v>0.7062527999999999</v>
      </c>
      <c r="S433" s="197">
        <v>0</v>
      </c>
      <c r="T433" s="198">
        <f>S433*H433</f>
        <v>0</v>
      </c>
      <c r="AR433" s="23" t="s">
        <v>325</v>
      </c>
      <c r="AT433" s="23" t="s">
        <v>197</v>
      </c>
      <c r="AU433" s="23" t="s">
        <v>89</v>
      </c>
      <c r="AY433" s="23" t="s">
        <v>167</v>
      </c>
      <c r="BE433" s="199">
        <f>IF(N433="základní",J433,0)</f>
        <v>0</v>
      </c>
      <c r="BF433" s="199">
        <f>IF(N433="snížená",J433,0)</f>
        <v>0</v>
      </c>
      <c r="BG433" s="199">
        <f>IF(N433="zákl. přenesená",J433,0)</f>
        <v>0</v>
      </c>
      <c r="BH433" s="199">
        <f>IF(N433="sníž. přenesená",J433,0)</f>
        <v>0</v>
      </c>
      <c r="BI433" s="199">
        <f>IF(N433="nulová",J433,0)</f>
        <v>0</v>
      </c>
      <c r="BJ433" s="23" t="s">
        <v>24</v>
      </c>
      <c r="BK433" s="199">
        <f>ROUND(I433*H433,2)</f>
        <v>0</v>
      </c>
      <c r="BL433" s="23" t="s">
        <v>252</v>
      </c>
      <c r="BM433" s="23" t="s">
        <v>1062</v>
      </c>
    </row>
    <row r="434" spans="2:65" s="11" customFormat="1" ht="12">
      <c r="B434" s="200"/>
      <c r="C434" s="201"/>
      <c r="D434" s="214" t="s">
        <v>175</v>
      </c>
      <c r="E434" s="224" t="s">
        <v>22</v>
      </c>
      <c r="F434" s="225" t="s">
        <v>1040</v>
      </c>
      <c r="G434" s="201"/>
      <c r="H434" s="226">
        <v>36.783999999999999</v>
      </c>
      <c r="I434" s="206"/>
      <c r="J434" s="201"/>
      <c r="K434" s="201"/>
      <c r="L434" s="207"/>
      <c r="M434" s="208"/>
      <c r="N434" s="209"/>
      <c r="O434" s="209"/>
      <c r="P434" s="209"/>
      <c r="Q434" s="209"/>
      <c r="R434" s="209"/>
      <c r="S434" s="209"/>
      <c r="T434" s="210"/>
      <c r="AT434" s="211" t="s">
        <v>175</v>
      </c>
      <c r="AU434" s="211" t="s">
        <v>89</v>
      </c>
      <c r="AV434" s="11" t="s">
        <v>89</v>
      </c>
      <c r="AW434" s="11" t="s">
        <v>37</v>
      </c>
      <c r="AX434" s="11" t="s">
        <v>24</v>
      </c>
      <c r="AY434" s="211" t="s">
        <v>167</v>
      </c>
    </row>
    <row r="435" spans="2:65" s="1" customFormat="1" ht="20.399999999999999" customHeight="1">
      <c r="B435" s="40"/>
      <c r="C435" s="188" t="s">
        <v>1063</v>
      </c>
      <c r="D435" s="188" t="s">
        <v>169</v>
      </c>
      <c r="E435" s="189" t="s">
        <v>1064</v>
      </c>
      <c r="F435" s="190" t="s">
        <v>1065</v>
      </c>
      <c r="G435" s="191" t="s">
        <v>87</v>
      </c>
      <c r="H435" s="192">
        <v>36.783999999999999</v>
      </c>
      <c r="I435" s="193"/>
      <c r="J435" s="194">
        <f>ROUND(I435*H435,2)</f>
        <v>0</v>
      </c>
      <c r="K435" s="190" t="s">
        <v>181</v>
      </c>
      <c r="L435" s="60"/>
      <c r="M435" s="195" t="s">
        <v>22</v>
      </c>
      <c r="N435" s="196" t="s">
        <v>45</v>
      </c>
      <c r="O435" s="41"/>
      <c r="P435" s="197">
        <f>O435*H435</f>
        <v>0</v>
      </c>
      <c r="Q435" s="197">
        <v>2.9999999999999997E-4</v>
      </c>
      <c r="R435" s="197">
        <f>Q435*H435</f>
        <v>1.1035199999999998E-2</v>
      </c>
      <c r="S435" s="197">
        <v>0</v>
      </c>
      <c r="T435" s="198">
        <f>S435*H435</f>
        <v>0</v>
      </c>
      <c r="AR435" s="23" t="s">
        <v>252</v>
      </c>
      <c r="AT435" s="23" t="s">
        <v>169</v>
      </c>
      <c r="AU435" s="23" t="s">
        <v>89</v>
      </c>
      <c r="AY435" s="23" t="s">
        <v>167</v>
      </c>
      <c r="BE435" s="199">
        <f>IF(N435="základní",J435,0)</f>
        <v>0</v>
      </c>
      <c r="BF435" s="199">
        <f>IF(N435="snížená",J435,0)</f>
        <v>0</v>
      </c>
      <c r="BG435" s="199">
        <f>IF(N435="zákl. přenesená",J435,0)</f>
        <v>0</v>
      </c>
      <c r="BH435" s="199">
        <f>IF(N435="sníž. přenesená",J435,0)</f>
        <v>0</v>
      </c>
      <c r="BI435" s="199">
        <f>IF(N435="nulová",J435,0)</f>
        <v>0</v>
      </c>
      <c r="BJ435" s="23" t="s">
        <v>24</v>
      </c>
      <c r="BK435" s="199">
        <f>ROUND(I435*H435,2)</f>
        <v>0</v>
      </c>
      <c r="BL435" s="23" t="s">
        <v>252</v>
      </c>
      <c r="BM435" s="23" t="s">
        <v>1066</v>
      </c>
    </row>
    <row r="436" spans="2:65" s="1" customFormat="1" ht="20.399999999999999" customHeight="1">
      <c r="B436" s="40"/>
      <c r="C436" s="188" t="s">
        <v>1067</v>
      </c>
      <c r="D436" s="188" t="s">
        <v>169</v>
      </c>
      <c r="E436" s="189" t="s">
        <v>1068</v>
      </c>
      <c r="F436" s="190" t="s">
        <v>1069</v>
      </c>
      <c r="G436" s="191" t="s">
        <v>87</v>
      </c>
      <c r="H436" s="192">
        <v>33.44</v>
      </c>
      <c r="I436" s="193"/>
      <c r="J436" s="194">
        <f>ROUND(I436*H436,2)</f>
        <v>0</v>
      </c>
      <c r="K436" s="190" t="s">
        <v>181</v>
      </c>
      <c r="L436" s="60"/>
      <c r="M436" s="195" t="s">
        <v>22</v>
      </c>
      <c r="N436" s="196" t="s">
        <v>45</v>
      </c>
      <c r="O436" s="41"/>
      <c r="P436" s="197">
        <f>O436*H436</f>
        <v>0</v>
      </c>
      <c r="Q436" s="197">
        <v>7.1500000000000001E-3</v>
      </c>
      <c r="R436" s="197">
        <f>Q436*H436</f>
        <v>0.23909599999999998</v>
      </c>
      <c r="S436" s="197">
        <v>0</v>
      </c>
      <c r="T436" s="198">
        <f>S436*H436</f>
        <v>0</v>
      </c>
      <c r="AR436" s="23" t="s">
        <v>252</v>
      </c>
      <c r="AT436" s="23" t="s">
        <v>169</v>
      </c>
      <c r="AU436" s="23" t="s">
        <v>89</v>
      </c>
      <c r="AY436" s="23" t="s">
        <v>167</v>
      </c>
      <c r="BE436" s="199">
        <f>IF(N436="základní",J436,0)</f>
        <v>0</v>
      </c>
      <c r="BF436" s="199">
        <f>IF(N436="snížená",J436,0)</f>
        <v>0</v>
      </c>
      <c r="BG436" s="199">
        <f>IF(N436="zákl. přenesená",J436,0)</f>
        <v>0</v>
      </c>
      <c r="BH436" s="199">
        <f>IF(N436="sníž. přenesená",J436,0)</f>
        <v>0</v>
      </c>
      <c r="BI436" s="199">
        <f>IF(N436="nulová",J436,0)</f>
        <v>0</v>
      </c>
      <c r="BJ436" s="23" t="s">
        <v>24</v>
      </c>
      <c r="BK436" s="199">
        <f>ROUND(I436*H436,2)</f>
        <v>0</v>
      </c>
      <c r="BL436" s="23" t="s">
        <v>252</v>
      </c>
      <c r="BM436" s="23" t="s">
        <v>1070</v>
      </c>
    </row>
    <row r="437" spans="2:65" s="11" customFormat="1" ht="12">
      <c r="B437" s="200"/>
      <c r="C437" s="201"/>
      <c r="D437" s="214" t="s">
        <v>175</v>
      </c>
      <c r="E437" s="224" t="s">
        <v>22</v>
      </c>
      <c r="F437" s="225" t="s">
        <v>90</v>
      </c>
      <c r="G437" s="201"/>
      <c r="H437" s="226">
        <v>33.44</v>
      </c>
      <c r="I437" s="206"/>
      <c r="J437" s="201"/>
      <c r="K437" s="201"/>
      <c r="L437" s="207"/>
      <c r="M437" s="208"/>
      <c r="N437" s="209"/>
      <c r="O437" s="209"/>
      <c r="P437" s="209"/>
      <c r="Q437" s="209"/>
      <c r="R437" s="209"/>
      <c r="S437" s="209"/>
      <c r="T437" s="210"/>
      <c r="AT437" s="211" t="s">
        <v>175</v>
      </c>
      <c r="AU437" s="211" t="s">
        <v>89</v>
      </c>
      <c r="AV437" s="11" t="s">
        <v>89</v>
      </c>
      <c r="AW437" s="11" t="s">
        <v>37</v>
      </c>
      <c r="AX437" s="11" t="s">
        <v>24</v>
      </c>
      <c r="AY437" s="211" t="s">
        <v>167</v>
      </c>
    </row>
    <row r="438" spans="2:65" s="1" customFormat="1" ht="28.8" customHeight="1">
      <c r="B438" s="40"/>
      <c r="C438" s="188" t="s">
        <v>1071</v>
      </c>
      <c r="D438" s="188" t="s">
        <v>169</v>
      </c>
      <c r="E438" s="189" t="s">
        <v>1072</v>
      </c>
      <c r="F438" s="190" t="s">
        <v>1073</v>
      </c>
      <c r="G438" s="191" t="s">
        <v>87</v>
      </c>
      <c r="H438" s="192">
        <v>33.44</v>
      </c>
      <c r="I438" s="193"/>
      <c r="J438" s="194">
        <f>ROUND(I438*H438,2)</f>
        <v>0</v>
      </c>
      <c r="K438" s="190" t="s">
        <v>181</v>
      </c>
      <c r="L438" s="60"/>
      <c r="M438" s="195" t="s">
        <v>22</v>
      </c>
      <c r="N438" s="196" t="s">
        <v>45</v>
      </c>
      <c r="O438" s="41"/>
      <c r="P438" s="197">
        <f>O438*H438</f>
        <v>0</v>
      </c>
      <c r="Q438" s="197">
        <v>1.7899999999999999E-3</v>
      </c>
      <c r="R438" s="197">
        <f>Q438*H438</f>
        <v>5.985759999999999E-2</v>
      </c>
      <c r="S438" s="197">
        <v>0</v>
      </c>
      <c r="T438" s="198">
        <f>S438*H438</f>
        <v>0</v>
      </c>
      <c r="AR438" s="23" t="s">
        <v>252</v>
      </c>
      <c r="AT438" s="23" t="s">
        <v>169</v>
      </c>
      <c r="AU438" s="23" t="s">
        <v>89</v>
      </c>
      <c r="AY438" s="23" t="s">
        <v>167</v>
      </c>
      <c r="BE438" s="199">
        <f>IF(N438="základní",J438,0)</f>
        <v>0</v>
      </c>
      <c r="BF438" s="199">
        <f>IF(N438="snížená",J438,0)</f>
        <v>0</v>
      </c>
      <c r="BG438" s="199">
        <f>IF(N438="zákl. přenesená",J438,0)</f>
        <v>0</v>
      </c>
      <c r="BH438" s="199">
        <f>IF(N438="sníž. přenesená",J438,0)</f>
        <v>0</v>
      </c>
      <c r="BI438" s="199">
        <f>IF(N438="nulová",J438,0)</f>
        <v>0</v>
      </c>
      <c r="BJ438" s="23" t="s">
        <v>24</v>
      </c>
      <c r="BK438" s="199">
        <f>ROUND(I438*H438,2)</f>
        <v>0</v>
      </c>
      <c r="BL438" s="23" t="s">
        <v>252</v>
      </c>
      <c r="BM438" s="23" t="s">
        <v>1074</v>
      </c>
    </row>
    <row r="439" spans="2:65" s="11" customFormat="1" ht="12">
      <c r="B439" s="200"/>
      <c r="C439" s="201"/>
      <c r="D439" s="214" t="s">
        <v>175</v>
      </c>
      <c r="E439" s="224" t="s">
        <v>22</v>
      </c>
      <c r="F439" s="225" t="s">
        <v>90</v>
      </c>
      <c r="G439" s="201"/>
      <c r="H439" s="226">
        <v>33.44</v>
      </c>
      <c r="I439" s="206"/>
      <c r="J439" s="201"/>
      <c r="K439" s="201"/>
      <c r="L439" s="207"/>
      <c r="M439" s="208"/>
      <c r="N439" s="209"/>
      <c r="O439" s="209"/>
      <c r="P439" s="209"/>
      <c r="Q439" s="209"/>
      <c r="R439" s="209"/>
      <c r="S439" s="209"/>
      <c r="T439" s="210"/>
      <c r="AT439" s="211" t="s">
        <v>175</v>
      </c>
      <c r="AU439" s="211" t="s">
        <v>89</v>
      </c>
      <c r="AV439" s="11" t="s">
        <v>89</v>
      </c>
      <c r="AW439" s="11" t="s">
        <v>37</v>
      </c>
      <c r="AX439" s="11" t="s">
        <v>24</v>
      </c>
      <c r="AY439" s="211" t="s">
        <v>167</v>
      </c>
    </row>
    <row r="440" spans="2:65" s="1" customFormat="1" ht="20.399999999999999" customHeight="1">
      <c r="B440" s="40"/>
      <c r="C440" s="188" t="s">
        <v>1075</v>
      </c>
      <c r="D440" s="188" t="s">
        <v>169</v>
      </c>
      <c r="E440" s="189" t="s">
        <v>1076</v>
      </c>
      <c r="F440" s="190" t="s">
        <v>1077</v>
      </c>
      <c r="G440" s="191" t="s">
        <v>481</v>
      </c>
      <c r="H440" s="240"/>
      <c r="I440" s="193"/>
      <c r="J440" s="194">
        <f>ROUND(I440*H440,2)</f>
        <v>0</v>
      </c>
      <c r="K440" s="190" t="s">
        <v>181</v>
      </c>
      <c r="L440" s="60"/>
      <c r="M440" s="195" t="s">
        <v>22</v>
      </c>
      <c r="N440" s="196" t="s">
        <v>45</v>
      </c>
      <c r="O440" s="41"/>
      <c r="P440" s="197">
        <f>O440*H440</f>
        <v>0</v>
      </c>
      <c r="Q440" s="197">
        <v>0</v>
      </c>
      <c r="R440" s="197">
        <f>Q440*H440</f>
        <v>0</v>
      </c>
      <c r="S440" s="197">
        <v>0</v>
      </c>
      <c r="T440" s="198">
        <f>S440*H440</f>
        <v>0</v>
      </c>
      <c r="AR440" s="23" t="s">
        <v>252</v>
      </c>
      <c r="AT440" s="23" t="s">
        <v>169</v>
      </c>
      <c r="AU440" s="23" t="s">
        <v>89</v>
      </c>
      <c r="AY440" s="23" t="s">
        <v>167</v>
      </c>
      <c r="BE440" s="199">
        <f>IF(N440="základní",J440,0)</f>
        <v>0</v>
      </c>
      <c r="BF440" s="199">
        <f>IF(N440="snížená",J440,0)</f>
        <v>0</v>
      </c>
      <c r="BG440" s="199">
        <f>IF(N440="zákl. přenesená",J440,0)</f>
        <v>0</v>
      </c>
      <c r="BH440" s="199">
        <f>IF(N440="sníž. přenesená",J440,0)</f>
        <v>0</v>
      </c>
      <c r="BI440" s="199">
        <f>IF(N440="nulová",J440,0)</f>
        <v>0</v>
      </c>
      <c r="BJ440" s="23" t="s">
        <v>24</v>
      </c>
      <c r="BK440" s="199">
        <f>ROUND(I440*H440,2)</f>
        <v>0</v>
      </c>
      <c r="BL440" s="23" t="s">
        <v>252</v>
      </c>
      <c r="BM440" s="23" t="s">
        <v>1078</v>
      </c>
    </row>
    <row r="441" spans="2:65" s="10" customFormat="1" ht="29.85" customHeight="1">
      <c r="B441" s="171"/>
      <c r="C441" s="172"/>
      <c r="D441" s="185" t="s">
        <v>73</v>
      </c>
      <c r="E441" s="186" t="s">
        <v>1079</v>
      </c>
      <c r="F441" s="186" t="s">
        <v>1080</v>
      </c>
      <c r="G441" s="172"/>
      <c r="H441" s="172"/>
      <c r="I441" s="175"/>
      <c r="J441" s="187">
        <f>BK441</f>
        <v>0</v>
      </c>
      <c r="K441" s="172"/>
      <c r="L441" s="177"/>
      <c r="M441" s="178"/>
      <c r="N441" s="179"/>
      <c r="O441" s="179"/>
      <c r="P441" s="180">
        <f>SUM(P442:P464)</f>
        <v>0</v>
      </c>
      <c r="Q441" s="179"/>
      <c r="R441" s="180">
        <f>SUM(R442:R464)</f>
        <v>0.35396025999999997</v>
      </c>
      <c r="S441" s="179"/>
      <c r="T441" s="181">
        <f>SUM(T442:T464)</f>
        <v>5.3184000000000009E-2</v>
      </c>
      <c r="AR441" s="182" t="s">
        <v>89</v>
      </c>
      <c r="AT441" s="183" t="s">
        <v>73</v>
      </c>
      <c r="AU441" s="183" t="s">
        <v>24</v>
      </c>
      <c r="AY441" s="182" t="s">
        <v>167</v>
      </c>
      <c r="BK441" s="184">
        <f>SUM(BK442:BK464)</f>
        <v>0</v>
      </c>
    </row>
    <row r="442" spans="2:65" s="1" customFormat="1" ht="20.399999999999999" customHeight="1">
      <c r="B442" s="40"/>
      <c r="C442" s="188" t="s">
        <v>1081</v>
      </c>
      <c r="D442" s="188" t="s">
        <v>169</v>
      </c>
      <c r="E442" s="189" t="s">
        <v>1082</v>
      </c>
      <c r="F442" s="190" t="s">
        <v>1083</v>
      </c>
      <c r="G442" s="191" t="s">
        <v>87</v>
      </c>
      <c r="H442" s="192">
        <v>18.78</v>
      </c>
      <c r="I442" s="193"/>
      <c r="J442" s="194">
        <f>ROUND(I442*H442,2)</f>
        <v>0</v>
      </c>
      <c r="K442" s="190" t="s">
        <v>181</v>
      </c>
      <c r="L442" s="60"/>
      <c r="M442" s="195" t="s">
        <v>22</v>
      </c>
      <c r="N442" s="196" t="s">
        <v>45</v>
      </c>
      <c r="O442" s="41"/>
      <c r="P442" s="197">
        <f>O442*H442</f>
        <v>0</v>
      </c>
      <c r="Q442" s="197">
        <v>0</v>
      </c>
      <c r="R442" s="197">
        <f>Q442*H442</f>
        <v>0</v>
      </c>
      <c r="S442" s="197">
        <v>0</v>
      </c>
      <c r="T442" s="198">
        <f>S442*H442</f>
        <v>0</v>
      </c>
      <c r="AR442" s="23" t="s">
        <v>252</v>
      </c>
      <c r="AT442" s="23" t="s">
        <v>169</v>
      </c>
      <c r="AU442" s="23" t="s">
        <v>89</v>
      </c>
      <c r="AY442" s="23" t="s">
        <v>167</v>
      </c>
      <c r="BE442" s="199">
        <f>IF(N442="základní",J442,0)</f>
        <v>0</v>
      </c>
      <c r="BF442" s="199">
        <f>IF(N442="snížená",J442,0)</f>
        <v>0</v>
      </c>
      <c r="BG442" s="199">
        <f>IF(N442="zákl. přenesená",J442,0)</f>
        <v>0</v>
      </c>
      <c r="BH442" s="199">
        <f>IF(N442="sníž. přenesená",J442,0)</f>
        <v>0</v>
      </c>
      <c r="BI442" s="199">
        <f>IF(N442="nulová",J442,0)</f>
        <v>0</v>
      </c>
      <c r="BJ442" s="23" t="s">
        <v>24</v>
      </c>
      <c r="BK442" s="199">
        <f>ROUND(I442*H442,2)</f>
        <v>0</v>
      </c>
      <c r="BL442" s="23" t="s">
        <v>252</v>
      </c>
      <c r="BM442" s="23" t="s">
        <v>1084</v>
      </c>
    </row>
    <row r="443" spans="2:65" s="11" customFormat="1" ht="12">
      <c r="B443" s="200"/>
      <c r="C443" s="201"/>
      <c r="D443" s="214" t="s">
        <v>175</v>
      </c>
      <c r="E443" s="224" t="s">
        <v>22</v>
      </c>
      <c r="F443" s="225" t="s">
        <v>94</v>
      </c>
      <c r="G443" s="201"/>
      <c r="H443" s="226">
        <v>18.78</v>
      </c>
      <c r="I443" s="206"/>
      <c r="J443" s="201"/>
      <c r="K443" s="201"/>
      <c r="L443" s="207"/>
      <c r="M443" s="208"/>
      <c r="N443" s="209"/>
      <c r="O443" s="209"/>
      <c r="P443" s="209"/>
      <c r="Q443" s="209"/>
      <c r="R443" s="209"/>
      <c r="S443" s="209"/>
      <c r="T443" s="210"/>
      <c r="AT443" s="211" t="s">
        <v>175</v>
      </c>
      <c r="AU443" s="211" t="s">
        <v>89</v>
      </c>
      <c r="AV443" s="11" t="s">
        <v>89</v>
      </c>
      <c r="AW443" s="11" t="s">
        <v>37</v>
      </c>
      <c r="AX443" s="11" t="s">
        <v>24</v>
      </c>
      <c r="AY443" s="211" t="s">
        <v>167</v>
      </c>
    </row>
    <row r="444" spans="2:65" s="1" customFormat="1" ht="20.399999999999999" customHeight="1">
      <c r="B444" s="40"/>
      <c r="C444" s="188" t="s">
        <v>1085</v>
      </c>
      <c r="D444" s="188" t="s">
        <v>169</v>
      </c>
      <c r="E444" s="189" t="s">
        <v>1086</v>
      </c>
      <c r="F444" s="190" t="s">
        <v>1087</v>
      </c>
      <c r="G444" s="191" t="s">
        <v>87</v>
      </c>
      <c r="H444" s="192">
        <v>18.78</v>
      </c>
      <c r="I444" s="193"/>
      <c r="J444" s="194">
        <f>ROUND(I444*H444,2)</f>
        <v>0</v>
      </c>
      <c r="K444" s="190" t="s">
        <v>181</v>
      </c>
      <c r="L444" s="60"/>
      <c r="M444" s="195" t="s">
        <v>22</v>
      </c>
      <c r="N444" s="196" t="s">
        <v>45</v>
      </c>
      <c r="O444" s="41"/>
      <c r="P444" s="197">
        <f>O444*H444</f>
        <v>0</v>
      </c>
      <c r="Q444" s="197">
        <v>0</v>
      </c>
      <c r="R444" s="197">
        <f>Q444*H444</f>
        <v>0</v>
      </c>
      <c r="S444" s="197">
        <v>0</v>
      </c>
      <c r="T444" s="198">
        <f>S444*H444</f>
        <v>0</v>
      </c>
      <c r="AR444" s="23" t="s">
        <v>252</v>
      </c>
      <c r="AT444" s="23" t="s">
        <v>169</v>
      </c>
      <c r="AU444" s="23" t="s">
        <v>89</v>
      </c>
      <c r="AY444" s="23" t="s">
        <v>167</v>
      </c>
      <c r="BE444" s="199">
        <f>IF(N444="základní",J444,0)</f>
        <v>0</v>
      </c>
      <c r="BF444" s="199">
        <f>IF(N444="snížená",J444,0)</f>
        <v>0</v>
      </c>
      <c r="BG444" s="199">
        <f>IF(N444="zákl. přenesená",J444,0)</f>
        <v>0</v>
      </c>
      <c r="BH444" s="199">
        <f>IF(N444="sníž. přenesená",J444,0)</f>
        <v>0</v>
      </c>
      <c r="BI444" s="199">
        <f>IF(N444="nulová",J444,0)</f>
        <v>0</v>
      </c>
      <c r="BJ444" s="23" t="s">
        <v>24</v>
      </c>
      <c r="BK444" s="199">
        <f>ROUND(I444*H444,2)</f>
        <v>0</v>
      </c>
      <c r="BL444" s="23" t="s">
        <v>252</v>
      </c>
      <c r="BM444" s="23" t="s">
        <v>1088</v>
      </c>
    </row>
    <row r="445" spans="2:65" s="11" customFormat="1" ht="12">
      <c r="B445" s="200"/>
      <c r="C445" s="201"/>
      <c r="D445" s="214" t="s">
        <v>175</v>
      </c>
      <c r="E445" s="224" t="s">
        <v>22</v>
      </c>
      <c r="F445" s="225" t="s">
        <v>94</v>
      </c>
      <c r="G445" s="201"/>
      <c r="H445" s="226">
        <v>18.78</v>
      </c>
      <c r="I445" s="206"/>
      <c r="J445" s="201"/>
      <c r="K445" s="201"/>
      <c r="L445" s="207"/>
      <c r="M445" s="208"/>
      <c r="N445" s="209"/>
      <c r="O445" s="209"/>
      <c r="P445" s="209"/>
      <c r="Q445" s="209"/>
      <c r="R445" s="209"/>
      <c r="S445" s="209"/>
      <c r="T445" s="210"/>
      <c r="AT445" s="211" t="s">
        <v>175</v>
      </c>
      <c r="AU445" s="211" t="s">
        <v>89</v>
      </c>
      <c r="AV445" s="11" t="s">
        <v>89</v>
      </c>
      <c r="AW445" s="11" t="s">
        <v>37</v>
      </c>
      <c r="AX445" s="11" t="s">
        <v>24</v>
      </c>
      <c r="AY445" s="211" t="s">
        <v>167</v>
      </c>
    </row>
    <row r="446" spans="2:65" s="1" customFormat="1" ht="28.8" customHeight="1">
      <c r="B446" s="40"/>
      <c r="C446" s="188" t="s">
        <v>1089</v>
      </c>
      <c r="D446" s="188" t="s">
        <v>169</v>
      </c>
      <c r="E446" s="189" t="s">
        <v>1090</v>
      </c>
      <c r="F446" s="190" t="s">
        <v>1091</v>
      </c>
      <c r="G446" s="191" t="s">
        <v>87</v>
      </c>
      <c r="H446" s="192">
        <v>18.78</v>
      </c>
      <c r="I446" s="193"/>
      <c r="J446" s="194">
        <f>ROUND(I446*H446,2)</f>
        <v>0</v>
      </c>
      <c r="K446" s="190" t="s">
        <v>181</v>
      </c>
      <c r="L446" s="60"/>
      <c r="M446" s="195" t="s">
        <v>22</v>
      </c>
      <c r="N446" s="196" t="s">
        <v>45</v>
      </c>
      <c r="O446" s="41"/>
      <c r="P446" s="197">
        <f>O446*H446</f>
        <v>0</v>
      </c>
      <c r="Q446" s="197">
        <v>3.0000000000000001E-5</v>
      </c>
      <c r="R446" s="197">
        <f>Q446*H446</f>
        <v>5.6340000000000003E-4</v>
      </c>
      <c r="S446" s="197">
        <v>0</v>
      </c>
      <c r="T446" s="198">
        <f>S446*H446</f>
        <v>0</v>
      </c>
      <c r="AR446" s="23" t="s">
        <v>252</v>
      </c>
      <c r="AT446" s="23" t="s">
        <v>169</v>
      </c>
      <c r="AU446" s="23" t="s">
        <v>89</v>
      </c>
      <c r="AY446" s="23" t="s">
        <v>167</v>
      </c>
      <c r="BE446" s="199">
        <f>IF(N446="základní",J446,0)</f>
        <v>0</v>
      </c>
      <c r="BF446" s="199">
        <f>IF(N446="snížená",J446,0)</f>
        <v>0</v>
      </c>
      <c r="BG446" s="199">
        <f>IF(N446="zákl. přenesená",J446,0)</f>
        <v>0</v>
      </c>
      <c r="BH446" s="199">
        <f>IF(N446="sníž. přenesená",J446,0)</f>
        <v>0</v>
      </c>
      <c r="BI446" s="199">
        <f>IF(N446="nulová",J446,0)</f>
        <v>0</v>
      </c>
      <c r="BJ446" s="23" t="s">
        <v>24</v>
      </c>
      <c r="BK446" s="199">
        <f>ROUND(I446*H446,2)</f>
        <v>0</v>
      </c>
      <c r="BL446" s="23" t="s">
        <v>252</v>
      </c>
      <c r="BM446" s="23" t="s">
        <v>1092</v>
      </c>
    </row>
    <row r="447" spans="2:65" s="11" customFormat="1" ht="12">
      <c r="B447" s="200"/>
      <c r="C447" s="201"/>
      <c r="D447" s="214" t="s">
        <v>175</v>
      </c>
      <c r="E447" s="224" t="s">
        <v>22</v>
      </c>
      <c r="F447" s="225" t="s">
        <v>94</v>
      </c>
      <c r="G447" s="201"/>
      <c r="H447" s="226">
        <v>18.78</v>
      </c>
      <c r="I447" s="206"/>
      <c r="J447" s="201"/>
      <c r="K447" s="201"/>
      <c r="L447" s="207"/>
      <c r="M447" s="208"/>
      <c r="N447" s="209"/>
      <c r="O447" s="209"/>
      <c r="P447" s="209"/>
      <c r="Q447" s="209"/>
      <c r="R447" s="209"/>
      <c r="S447" s="209"/>
      <c r="T447" s="210"/>
      <c r="AT447" s="211" t="s">
        <v>175</v>
      </c>
      <c r="AU447" s="211" t="s">
        <v>89</v>
      </c>
      <c r="AV447" s="11" t="s">
        <v>89</v>
      </c>
      <c r="AW447" s="11" t="s">
        <v>37</v>
      </c>
      <c r="AX447" s="11" t="s">
        <v>24</v>
      </c>
      <c r="AY447" s="211" t="s">
        <v>167</v>
      </c>
    </row>
    <row r="448" spans="2:65" s="1" customFormat="1" ht="20.399999999999999" customHeight="1">
      <c r="B448" s="40"/>
      <c r="C448" s="188" t="s">
        <v>1093</v>
      </c>
      <c r="D448" s="188" t="s">
        <v>169</v>
      </c>
      <c r="E448" s="189" t="s">
        <v>1094</v>
      </c>
      <c r="F448" s="190" t="s">
        <v>1095</v>
      </c>
      <c r="G448" s="191" t="s">
        <v>87</v>
      </c>
      <c r="H448" s="192">
        <v>18.78</v>
      </c>
      <c r="I448" s="193"/>
      <c r="J448" s="194">
        <f>ROUND(I448*H448,2)</f>
        <v>0</v>
      </c>
      <c r="K448" s="190" t="s">
        <v>181</v>
      </c>
      <c r="L448" s="60"/>
      <c r="M448" s="195" t="s">
        <v>22</v>
      </c>
      <c r="N448" s="196" t="s">
        <v>45</v>
      </c>
      <c r="O448" s="41"/>
      <c r="P448" s="197">
        <f>O448*H448</f>
        <v>0</v>
      </c>
      <c r="Q448" s="197">
        <v>1.4999999999999999E-2</v>
      </c>
      <c r="R448" s="197">
        <f>Q448*H448</f>
        <v>0.28170000000000001</v>
      </c>
      <c r="S448" s="197">
        <v>0</v>
      </c>
      <c r="T448" s="198">
        <f>S448*H448</f>
        <v>0</v>
      </c>
      <c r="AR448" s="23" t="s">
        <v>252</v>
      </c>
      <c r="AT448" s="23" t="s">
        <v>169</v>
      </c>
      <c r="AU448" s="23" t="s">
        <v>89</v>
      </c>
      <c r="AY448" s="23" t="s">
        <v>167</v>
      </c>
      <c r="BE448" s="199">
        <f>IF(N448="základní",J448,0)</f>
        <v>0</v>
      </c>
      <c r="BF448" s="199">
        <f>IF(N448="snížená",J448,0)</f>
        <v>0</v>
      </c>
      <c r="BG448" s="199">
        <f>IF(N448="zákl. přenesená",J448,0)</f>
        <v>0</v>
      </c>
      <c r="BH448" s="199">
        <f>IF(N448="sníž. přenesená",J448,0)</f>
        <v>0</v>
      </c>
      <c r="BI448" s="199">
        <f>IF(N448="nulová",J448,0)</f>
        <v>0</v>
      </c>
      <c r="BJ448" s="23" t="s">
        <v>24</v>
      </c>
      <c r="BK448" s="199">
        <f>ROUND(I448*H448,2)</f>
        <v>0</v>
      </c>
      <c r="BL448" s="23" t="s">
        <v>252</v>
      </c>
      <c r="BM448" s="23" t="s">
        <v>1096</v>
      </c>
    </row>
    <row r="449" spans="2:65" s="11" customFormat="1" ht="12">
      <c r="B449" s="200"/>
      <c r="C449" s="201"/>
      <c r="D449" s="214" t="s">
        <v>175</v>
      </c>
      <c r="E449" s="224" t="s">
        <v>22</v>
      </c>
      <c r="F449" s="225" t="s">
        <v>94</v>
      </c>
      <c r="G449" s="201"/>
      <c r="H449" s="226">
        <v>18.78</v>
      </c>
      <c r="I449" s="206"/>
      <c r="J449" s="201"/>
      <c r="K449" s="201"/>
      <c r="L449" s="207"/>
      <c r="M449" s="208"/>
      <c r="N449" s="209"/>
      <c r="O449" s="209"/>
      <c r="P449" s="209"/>
      <c r="Q449" s="209"/>
      <c r="R449" s="209"/>
      <c r="S449" s="209"/>
      <c r="T449" s="210"/>
      <c r="AT449" s="211" t="s">
        <v>175</v>
      </c>
      <c r="AU449" s="211" t="s">
        <v>89</v>
      </c>
      <c r="AV449" s="11" t="s">
        <v>89</v>
      </c>
      <c r="AW449" s="11" t="s">
        <v>37</v>
      </c>
      <c r="AX449" s="11" t="s">
        <v>24</v>
      </c>
      <c r="AY449" s="211" t="s">
        <v>167</v>
      </c>
    </row>
    <row r="450" spans="2:65" s="1" customFormat="1" ht="20.399999999999999" customHeight="1">
      <c r="B450" s="40"/>
      <c r="C450" s="188" t="s">
        <v>1097</v>
      </c>
      <c r="D450" s="188" t="s">
        <v>169</v>
      </c>
      <c r="E450" s="189" t="s">
        <v>1098</v>
      </c>
      <c r="F450" s="190" t="s">
        <v>1099</v>
      </c>
      <c r="G450" s="191" t="s">
        <v>87</v>
      </c>
      <c r="H450" s="192">
        <v>18.78</v>
      </c>
      <c r="I450" s="193"/>
      <c r="J450" s="194">
        <f>ROUND(I450*H450,2)</f>
        <v>0</v>
      </c>
      <c r="K450" s="190" t="s">
        <v>181</v>
      </c>
      <c r="L450" s="60"/>
      <c r="M450" s="195" t="s">
        <v>22</v>
      </c>
      <c r="N450" s="196" t="s">
        <v>45</v>
      </c>
      <c r="O450" s="41"/>
      <c r="P450" s="197">
        <f>O450*H450</f>
        <v>0</v>
      </c>
      <c r="Q450" s="197">
        <v>0</v>
      </c>
      <c r="R450" s="197">
        <f>Q450*H450</f>
        <v>0</v>
      </c>
      <c r="S450" s="197">
        <v>2.5000000000000001E-3</v>
      </c>
      <c r="T450" s="198">
        <f>S450*H450</f>
        <v>4.6950000000000006E-2</v>
      </c>
      <c r="AR450" s="23" t="s">
        <v>252</v>
      </c>
      <c r="AT450" s="23" t="s">
        <v>169</v>
      </c>
      <c r="AU450" s="23" t="s">
        <v>89</v>
      </c>
      <c r="AY450" s="23" t="s">
        <v>167</v>
      </c>
      <c r="BE450" s="199">
        <f>IF(N450="základní",J450,0)</f>
        <v>0</v>
      </c>
      <c r="BF450" s="199">
        <f>IF(N450="snížená",J450,0)</f>
        <v>0</v>
      </c>
      <c r="BG450" s="199">
        <f>IF(N450="zákl. přenesená",J450,0)</f>
        <v>0</v>
      </c>
      <c r="BH450" s="199">
        <f>IF(N450="sníž. přenesená",J450,0)</f>
        <v>0</v>
      </c>
      <c r="BI450" s="199">
        <f>IF(N450="nulová",J450,0)</f>
        <v>0</v>
      </c>
      <c r="BJ450" s="23" t="s">
        <v>24</v>
      </c>
      <c r="BK450" s="199">
        <f>ROUND(I450*H450,2)</f>
        <v>0</v>
      </c>
      <c r="BL450" s="23" t="s">
        <v>252</v>
      </c>
      <c r="BM450" s="23" t="s">
        <v>1100</v>
      </c>
    </row>
    <row r="451" spans="2:65" s="11" customFormat="1" ht="12">
      <c r="B451" s="200"/>
      <c r="C451" s="201"/>
      <c r="D451" s="214" t="s">
        <v>175</v>
      </c>
      <c r="E451" s="224" t="s">
        <v>94</v>
      </c>
      <c r="F451" s="225" t="s">
        <v>1101</v>
      </c>
      <c r="G451" s="201"/>
      <c r="H451" s="226">
        <v>18.78</v>
      </c>
      <c r="I451" s="206"/>
      <c r="J451" s="201"/>
      <c r="K451" s="201"/>
      <c r="L451" s="207"/>
      <c r="M451" s="208"/>
      <c r="N451" s="209"/>
      <c r="O451" s="209"/>
      <c r="P451" s="209"/>
      <c r="Q451" s="209"/>
      <c r="R451" s="209"/>
      <c r="S451" s="209"/>
      <c r="T451" s="210"/>
      <c r="AT451" s="211" t="s">
        <v>175</v>
      </c>
      <c r="AU451" s="211" t="s">
        <v>89</v>
      </c>
      <c r="AV451" s="11" t="s">
        <v>89</v>
      </c>
      <c r="AW451" s="11" t="s">
        <v>37</v>
      </c>
      <c r="AX451" s="11" t="s">
        <v>24</v>
      </c>
      <c r="AY451" s="211" t="s">
        <v>167</v>
      </c>
    </row>
    <row r="452" spans="2:65" s="1" customFormat="1" ht="20.399999999999999" customHeight="1">
      <c r="B452" s="40"/>
      <c r="C452" s="188" t="s">
        <v>1102</v>
      </c>
      <c r="D452" s="188" t="s">
        <v>169</v>
      </c>
      <c r="E452" s="189" t="s">
        <v>1103</v>
      </c>
      <c r="F452" s="190" t="s">
        <v>1104</v>
      </c>
      <c r="G452" s="191" t="s">
        <v>87</v>
      </c>
      <c r="H452" s="192">
        <v>18.78</v>
      </c>
      <c r="I452" s="193"/>
      <c r="J452" s="194">
        <f>ROUND(I452*H452,2)</f>
        <v>0</v>
      </c>
      <c r="K452" s="190" t="s">
        <v>181</v>
      </c>
      <c r="L452" s="60"/>
      <c r="M452" s="195" t="s">
        <v>22</v>
      </c>
      <c r="N452" s="196" t="s">
        <v>45</v>
      </c>
      <c r="O452" s="41"/>
      <c r="P452" s="197">
        <f>O452*H452</f>
        <v>0</v>
      </c>
      <c r="Q452" s="197">
        <v>2.9999999999999997E-4</v>
      </c>
      <c r="R452" s="197">
        <f>Q452*H452</f>
        <v>5.6340000000000001E-3</v>
      </c>
      <c r="S452" s="197">
        <v>0</v>
      </c>
      <c r="T452" s="198">
        <f>S452*H452</f>
        <v>0</v>
      </c>
      <c r="AR452" s="23" t="s">
        <v>252</v>
      </c>
      <c r="AT452" s="23" t="s">
        <v>169</v>
      </c>
      <c r="AU452" s="23" t="s">
        <v>89</v>
      </c>
      <c r="AY452" s="23" t="s">
        <v>167</v>
      </c>
      <c r="BE452" s="199">
        <f>IF(N452="základní",J452,0)</f>
        <v>0</v>
      </c>
      <c r="BF452" s="199">
        <f>IF(N452="snížená",J452,0)</f>
        <v>0</v>
      </c>
      <c r="BG452" s="199">
        <f>IF(N452="zákl. přenesená",J452,0)</f>
        <v>0</v>
      </c>
      <c r="BH452" s="199">
        <f>IF(N452="sníž. přenesená",J452,0)</f>
        <v>0</v>
      </c>
      <c r="BI452" s="199">
        <f>IF(N452="nulová",J452,0)</f>
        <v>0</v>
      </c>
      <c r="BJ452" s="23" t="s">
        <v>24</v>
      </c>
      <c r="BK452" s="199">
        <f>ROUND(I452*H452,2)</f>
        <v>0</v>
      </c>
      <c r="BL452" s="23" t="s">
        <v>252</v>
      </c>
      <c r="BM452" s="23" t="s">
        <v>1105</v>
      </c>
    </row>
    <row r="453" spans="2:65" s="11" customFormat="1" ht="12">
      <c r="B453" s="200"/>
      <c r="C453" s="201"/>
      <c r="D453" s="214" t="s">
        <v>175</v>
      </c>
      <c r="E453" s="224" t="s">
        <v>22</v>
      </c>
      <c r="F453" s="225" t="s">
        <v>94</v>
      </c>
      <c r="G453" s="201"/>
      <c r="H453" s="226">
        <v>18.78</v>
      </c>
      <c r="I453" s="206"/>
      <c r="J453" s="201"/>
      <c r="K453" s="201"/>
      <c r="L453" s="207"/>
      <c r="M453" s="208"/>
      <c r="N453" s="209"/>
      <c r="O453" s="209"/>
      <c r="P453" s="209"/>
      <c r="Q453" s="209"/>
      <c r="R453" s="209"/>
      <c r="S453" s="209"/>
      <c r="T453" s="210"/>
      <c r="AT453" s="211" t="s">
        <v>175</v>
      </c>
      <c r="AU453" s="211" t="s">
        <v>89</v>
      </c>
      <c r="AV453" s="11" t="s">
        <v>89</v>
      </c>
      <c r="AW453" s="11" t="s">
        <v>37</v>
      </c>
      <c r="AX453" s="11" t="s">
        <v>24</v>
      </c>
      <c r="AY453" s="211" t="s">
        <v>167</v>
      </c>
    </row>
    <row r="454" spans="2:65" s="1" customFormat="1" ht="28.8" customHeight="1">
      <c r="B454" s="40"/>
      <c r="C454" s="227" t="s">
        <v>1106</v>
      </c>
      <c r="D454" s="227" t="s">
        <v>197</v>
      </c>
      <c r="E454" s="228" t="s">
        <v>1107</v>
      </c>
      <c r="F454" s="229" t="s">
        <v>1108</v>
      </c>
      <c r="G454" s="230" t="s">
        <v>87</v>
      </c>
      <c r="H454" s="231">
        <v>20.658000000000001</v>
      </c>
      <c r="I454" s="232"/>
      <c r="J454" s="233">
        <f>ROUND(I454*H454,2)</f>
        <v>0</v>
      </c>
      <c r="K454" s="229" t="s">
        <v>181</v>
      </c>
      <c r="L454" s="234"/>
      <c r="M454" s="235" t="s">
        <v>22</v>
      </c>
      <c r="N454" s="236" t="s">
        <v>45</v>
      </c>
      <c r="O454" s="41"/>
      <c r="P454" s="197">
        <f>O454*H454</f>
        <v>0</v>
      </c>
      <c r="Q454" s="197">
        <v>2.8700000000000002E-3</v>
      </c>
      <c r="R454" s="197">
        <f>Q454*H454</f>
        <v>5.9288460000000008E-2</v>
      </c>
      <c r="S454" s="197">
        <v>0</v>
      </c>
      <c r="T454" s="198">
        <f>S454*H454</f>
        <v>0</v>
      </c>
      <c r="AR454" s="23" t="s">
        <v>325</v>
      </c>
      <c r="AT454" s="23" t="s">
        <v>197</v>
      </c>
      <c r="AU454" s="23" t="s">
        <v>89</v>
      </c>
      <c r="AY454" s="23" t="s">
        <v>167</v>
      </c>
      <c r="BE454" s="199">
        <f>IF(N454="základní",J454,0)</f>
        <v>0</v>
      </c>
      <c r="BF454" s="199">
        <f>IF(N454="snížená",J454,0)</f>
        <v>0</v>
      </c>
      <c r="BG454" s="199">
        <f>IF(N454="zákl. přenesená",J454,0)</f>
        <v>0</v>
      </c>
      <c r="BH454" s="199">
        <f>IF(N454="sníž. přenesená",J454,0)</f>
        <v>0</v>
      </c>
      <c r="BI454" s="199">
        <f>IF(N454="nulová",J454,0)</f>
        <v>0</v>
      </c>
      <c r="BJ454" s="23" t="s">
        <v>24</v>
      </c>
      <c r="BK454" s="199">
        <f>ROUND(I454*H454,2)</f>
        <v>0</v>
      </c>
      <c r="BL454" s="23" t="s">
        <v>252</v>
      </c>
      <c r="BM454" s="23" t="s">
        <v>1109</v>
      </c>
    </row>
    <row r="455" spans="2:65" s="11" customFormat="1" ht="12">
      <c r="B455" s="200"/>
      <c r="C455" s="201"/>
      <c r="D455" s="214" t="s">
        <v>175</v>
      </c>
      <c r="E455" s="224" t="s">
        <v>22</v>
      </c>
      <c r="F455" s="225" t="s">
        <v>1110</v>
      </c>
      <c r="G455" s="201"/>
      <c r="H455" s="226">
        <v>20.658000000000001</v>
      </c>
      <c r="I455" s="206"/>
      <c r="J455" s="201"/>
      <c r="K455" s="201"/>
      <c r="L455" s="207"/>
      <c r="M455" s="208"/>
      <c r="N455" s="209"/>
      <c r="O455" s="209"/>
      <c r="P455" s="209"/>
      <c r="Q455" s="209"/>
      <c r="R455" s="209"/>
      <c r="S455" s="209"/>
      <c r="T455" s="210"/>
      <c r="AT455" s="211" t="s">
        <v>175</v>
      </c>
      <c r="AU455" s="211" t="s">
        <v>89</v>
      </c>
      <c r="AV455" s="11" t="s">
        <v>89</v>
      </c>
      <c r="AW455" s="11" t="s">
        <v>37</v>
      </c>
      <c r="AX455" s="11" t="s">
        <v>24</v>
      </c>
      <c r="AY455" s="211" t="s">
        <v>167</v>
      </c>
    </row>
    <row r="456" spans="2:65" s="1" customFormat="1" ht="20.399999999999999" customHeight="1">
      <c r="B456" s="40"/>
      <c r="C456" s="188" t="s">
        <v>1111</v>
      </c>
      <c r="D456" s="188" t="s">
        <v>169</v>
      </c>
      <c r="E456" s="189" t="s">
        <v>1112</v>
      </c>
      <c r="F456" s="190" t="s">
        <v>1113</v>
      </c>
      <c r="G456" s="191" t="s">
        <v>260</v>
      </c>
      <c r="H456" s="192">
        <v>20.78</v>
      </c>
      <c r="I456" s="193"/>
      <c r="J456" s="194">
        <f>ROUND(I456*H456,2)</f>
        <v>0</v>
      </c>
      <c r="K456" s="190" t="s">
        <v>181</v>
      </c>
      <c r="L456" s="60"/>
      <c r="M456" s="195" t="s">
        <v>22</v>
      </c>
      <c r="N456" s="196" t="s">
        <v>45</v>
      </c>
      <c r="O456" s="41"/>
      <c r="P456" s="197">
        <f>O456*H456</f>
        <v>0</v>
      </c>
      <c r="Q456" s="197">
        <v>0</v>
      </c>
      <c r="R456" s="197">
        <f>Q456*H456</f>
        <v>0</v>
      </c>
      <c r="S456" s="197">
        <v>2.9999999999999997E-4</v>
      </c>
      <c r="T456" s="198">
        <f>S456*H456</f>
        <v>6.234E-3</v>
      </c>
      <c r="AR456" s="23" t="s">
        <v>252</v>
      </c>
      <c r="AT456" s="23" t="s">
        <v>169</v>
      </c>
      <c r="AU456" s="23" t="s">
        <v>89</v>
      </c>
      <c r="AY456" s="23" t="s">
        <v>167</v>
      </c>
      <c r="BE456" s="199">
        <f>IF(N456="základní",J456,0)</f>
        <v>0</v>
      </c>
      <c r="BF456" s="199">
        <f>IF(N456="snížená",J456,0)</f>
        <v>0</v>
      </c>
      <c r="BG456" s="199">
        <f>IF(N456="zákl. přenesená",J456,0)</f>
        <v>0</v>
      </c>
      <c r="BH456" s="199">
        <f>IF(N456="sníž. přenesená",J456,0)</f>
        <v>0</v>
      </c>
      <c r="BI456" s="199">
        <f>IF(N456="nulová",J456,0)</f>
        <v>0</v>
      </c>
      <c r="BJ456" s="23" t="s">
        <v>24</v>
      </c>
      <c r="BK456" s="199">
        <f>ROUND(I456*H456,2)</f>
        <v>0</v>
      </c>
      <c r="BL456" s="23" t="s">
        <v>252</v>
      </c>
      <c r="BM456" s="23" t="s">
        <v>1114</v>
      </c>
    </row>
    <row r="457" spans="2:65" s="11" customFormat="1" ht="12">
      <c r="B457" s="200"/>
      <c r="C457" s="201"/>
      <c r="D457" s="214" t="s">
        <v>175</v>
      </c>
      <c r="E457" s="224" t="s">
        <v>22</v>
      </c>
      <c r="F457" s="225" t="s">
        <v>1115</v>
      </c>
      <c r="G457" s="201"/>
      <c r="H457" s="226">
        <v>20.78</v>
      </c>
      <c r="I457" s="206"/>
      <c r="J457" s="201"/>
      <c r="K457" s="201"/>
      <c r="L457" s="207"/>
      <c r="M457" s="208"/>
      <c r="N457" s="209"/>
      <c r="O457" s="209"/>
      <c r="P457" s="209"/>
      <c r="Q457" s="209"/>
      <c r="R457" s="209"/>
      <c r="S457" s="209"/>
      <c r="T457" s="210"/>
      <c r="AT457" s="211" t="s">
        <v>175</v>
      </c>
      <c r="AU457" s="211" t="s">
        <v>89</v>
      </c>
      <c r="AV457" s="11" t="s">
        <v>89</v>
      </c>
      <c r="AW457" s="11" t="s">
        <v>37</v>
      </c>
      <c r="AX457" s="11" t="s">
        <v>24</v>
      </c>
      <c r="AY457" s="211" t="s">
        <v>167</v>
      </c>
    </row>
    <row r="458" spans="2:65" s="1" customFormat="1" ht="20.399999999999999" customHeight="1">
      <c r="B458" s="40"/>
      <c r="C458" s="188" t="s">
        <v>1116</v>
      </c>
      <c r="D458" s="188" t="s">
        <v>169</v>
      </c>
      <c r="E458" s="189" t="s">
        <v>1117</v>
      </c>
      <c r="F458" s="190" t="s">
        <v>1118</v>
      </c>
      <c r="G458" s="191" t="s">
        <v>260</v>
      </c>
      <c r="H458" s="192">
        <v>20.78</v>
      </c>
      <c r="I458" s="193"/>
      <c r="J458" s="194">
        <f>ROUND(I458*H458,2)</f>
        <v>0</v>
      </c>
      <c r="K458" s="190" t="s">
        <v>181</v>
      </c>
      <c r="L458" s="60"/>
      <c r="M458" s="195" t="s">
        <v>22</v>
      </c>
      <c r="N458" s="196" t="s">
        <v>45</v>
      </c>
      <c r="O458" s="41"/>
      <c r="P458" s="197">
        <f>O458*H458</f>
        <v>0</v>
      </c>
      <c r="Q458" s="197">
        <v>2.0000000000000002E-5</v>
      </c>
      <c r="R458" s="197">
        <f>Q458*H458</f>
        <v>4.1560000000000007E-4</v>
      </c>
      <c r="S458" s="197">
        <v>0</v>
      </c>
      <c r="T458" s="198">
        <f>S458*H458</f>
        <v>0</v>
      </c>
      <c r="AR458" s="23" t="s">
        <v>252</v>
      </c>
      <c r="AT458" s="23" t="s">
        <v>169</v>
      </c>
      <c r="AU458" s="23" t="s">
        <v>89</v>
      </c>
      <c r="AY458" s="23" t="s">
        <v>167</v>
      </c>
      <c r="BE458" s="199">
        <f>IF(N458="základní",J458,0)</f>
        <v>0</v>
      </c>
      <c r="BF458" s="199">
        <f>IF(N458="snížená",J458,0)</f>
        <v>0</v>
      </c>
      <c r="BG458" s="199">
        <f>IF(N458="zákl. přenesená",J458,0)</f>
        <v>0</v>
      </c>
      <c r="BH458" s="199">
        <f>IF(N458="sníž. přenesená",J458,0)</f>
        <v>0</v>
      </c>
      <c r="BI458" s="199">
        <f>IF(N458="nulová",J458,0)</f>
        <v>0</v>
      </c>
      <c r="BJ458" s="23" t="s">
        <v>24</v>
      </c>
      <c r="BK458" s="199">
        <f>ROUND(I458*H458,2)</f>
        <v>0</v>
      </c>
      <c r="BL458" s="23" t="s">
        <v>252</v>
      </c>
      <c r="BM458" s="23" t="s">
        <v>1119</v>
      </c>
    </row>
    <row r="459" spans="2:65" s="11" customFormat="1" ht="12">
      <c r="B459" s="200"/>
      <c r="C459" s="201"/>
      <c r="D459" s="214" t="s">
        <v>175</v>
      </c>
      <c r="E459" s="224" t="s">
        <v>22</v>
      </c>
      <c r="F459" s="225" t="s">
        <v>1115</v>
      </c>
      <c r="G459" s="201"/>
      <c r="H459" s="226">
        <v>20.78</v>
      </c>
      <c r="I459" s="206"/>
      <c r="J459" s="201"/>
      <c r="K459" s="201"/>
      <c r="L459" s="207"/>
      <c r="M459" s="208"/>
      <c r="N459" s="209"/>
      <c r="O459" s="209"/>
      <c r="P459" s="209"/>
      <c r="Q459" s="209"/>
      <c r="R459" s="209"/>
      <c r="S459" s="209"/>
      <c r="T459" s="210"/>
      <c r="AT459" s="211" t="s">
        <v>175</v>
      </c>
      <c r="AU459" s="211" t="s">
        <v>89</v>
      </c>
      <c r="AV459" s="11" t="s">
        <v>89</v>
      </c>
      <c r="AW459" s="11" t="s">
        <v>37</v>
      </c>
      <c r="AX459" s="11" t="s">
        <v>24</v>
      </c>
      <c r="AY459" s="211" t="s">
        <v>167</v>
      </c>
    </row>
    <row r="460" spans="2:65" s="1" customFormat="1" ht="20.399999999999999" customHeight="1">
      <c r="B460" s="40"/>
      <c r="C460" s="227" t="s">
        <v>1120</v>
      </c>
      <c r="D460" s="227" t="s">
        <v>197</v>
      </c>
      <c r="E460" s="228" t="s">
        <v>1121</v>
      </c>
      <c r="F460" s="229" t="s">
        <v>1122</v>
      </c>
      <c r="G460" s="230" t="s">
        <v>260</v>
      </c>
      <c r="H460" s="231">
        <v>21.196000000000002</v>
      </c>
      <c r="I460" s="232"/>
      <c r="J460" s="233">
        <f>ROUND(I460*H460,2)</f>
        <v>0</v>
      </c>
      <c r="K460" s="229" t="s">
        <v>181</v>
      </c>
      <c r="L460" s="234"/>
      <c r="M460" s="235" t="s">
        <v>22</v>
      </c>
      <c r="N460" s="236" t="s">
        <v>45</v>
      </c>
      <c r="O460" s="41"/>
      <c r="P460" s="197">
        <f>O460*H460</f>
        <v>0</v>
      </c>
      <c r="Q460" s="197">
        <v>2.9999999999999997E-4</v>
      </c>
      <c r="R460" s="197">
        <f>Q460*H460</f>
        <v>6.3587999999999995E-3</v>
      </c>
      <c r="S460" s="197">
        <v>0</v>
      </c>
      <c r="T460" s="198">
        <f>S460*H460</f>
        <v>0</v>
      </c>
      <c r="AR460" s="23" t="s">
        <v>325</v>
      </c>
      <c r="AT460" s="23" t="s">
        <v>197</v>
      </c>
      <c r="AU460" s="23" t="s">
        <v>89</v>
      </c>
      <c r="AY460" s="23" t="s">
        <v>167</v>
      </c>
      <c r="BE460" s="199">
        <f>IF(N460="základní",J460,0)</f>
        <v>0</v>
      </c>
      <c r="BF460" s="199">
        <f>IF(N460="snížená",J460,0)</f>
        <v>0</v>
      </c>
      <c r="BG460" s="199">
        <f>IF(N460="zákl. přenesená",J460,0)</f>
        <v>0</v>
      </c>
      <c r="BH460" s="199">
        <f>IF(N460="sníž. přenesená",J460,0)</f>
        <v>0</v>
      </c>
      <c r="BI460" s="199">
        <f>IF(N460="nulová",J460,0)</f>
        <v>0</v>
      </c>
      <c r="BJ460" s="23" t="s">
        <v>24</v>
      </c>
      <c r="BK460" s="199">
        <f>ROUND(I460*H460,2)</f>
        <v>0</v>
      </c>
      <c r="BL460" s="23" t="s">
        <v>252</v>
      </c>
      <c r="BM460" s="23" t="s">
        <v>1123</v>
      </c>
    </row>
    <row r="461" spans="2:65" s="11" customFormat="1" ht="12">
      <c r="B461" s="200"/>
      <c r="C461" s="201"/>
      <c r="D461" s="214" t="s">
        <v>175</v>
      </c>
      <c r="E461" s="224" t="s">
        <v>22</v>
      </c>
      <c r="F461" s="225" t="s">
        <v>1124</v>
      </c>
      <c r="G461" s="201"/>
      <c r="H461" s="226">
        <v>21.196000000000002</v>
      </c>
      <c r="I461" s="206"/>
      <c r="J461" s="201"/>
      <c r="K461" s="201"/>
      <c r="L461" s="207"/>
      <c r="M461" s="208"/>
      <c r="N461" s="209"/>
      <c r="O461" s="209"/>
      <c r="P461" s="209"/>
      <c r="Q461" s="209"/>
      <c r="R461" s="209"/>
      <c r="S461" s="209"/>
      <c r="T461" s="210"/>
      <c r="AT461" s="211" t="s">
        <v>175</v>
      </c>
      <c r="AU461" s="211" t="s">
        <v>89</v>
      </c>
      <c r="AV461" s="11" t="s">
        <v>89</v>
      </c>
      <c r="AW461" s="11" t="s">
        <v>37</v>
      </c>
      <c r="AX461" s="11" t="s">
        <v>24</v>
      </c>
      <c r="AY461" s="211" t="s">
        <v>167</v>
      </c>
    </row>
    <row r="462" spans="2:65" s="1" customFormat="1" ht="20.399999999999999" customHeight="1">
      <c r="B462" s="40"/>
      <c r="C462" s="188" t="s">
        <v>1125</v>
      </c>
      <c r="D462" s="188" t="s">
        <v>169</v>
      </c>
      <c r="E462" s="189" t="s">
        <v>1126</v>
      </c>
      <c r="F462" s="190" t="s">
        <v>1127</v>
      </c>
      <c r="G462" s="191" t="s">
        <v>87</v>
      </c>
      <c r="H462" s="192">
        <v>18.78</v>
      </c>
      <c r="I462" s="193"/>
      <c r="J462" s="194">
        <f>ROUND(I462*H462,2)</f>
        <v>0</v>
      </c>
      <c r="K462" s="190" t="s">
        <v>181</v>
      </c>
      <c r="L462" s="60"/>
      <c r="M462" s="195" t="s">
        <v>22</v>
      </c>
      <c r="N462" s="196" t="s">
        <v>45</v>
      </c>
      <c r="O462" s="41"/>
      <c r="P462" s="197">
        <f>O462*H462</f>
        <v>0</v>
      </c>
      <c r="Q462" s="197">
        <v>0</v>
      </c>
      <c r="R462" s="197">
        <f>Q462*H462</f>
        <v>0</v>
      </c>
      <c r="S462" s="197">
        <v>0</v>
      </c>
      <c r="T462" s="198">
        <f>S462*H462</f>
        <v>0</v>
      </c>
      <c r="AR462" s="23" t="s">
        <v>252</v>
      </c>
      <c r="AT462" s="23" t="s">
        <v>169</v>
      </c>
      <c r="AU462" s="23" t="s">
        <v>89</v>
      </c>
      <c r="AY462" s="23" t="s">
        <v>167</v>
      </c>
      <c r="BE462" s="199">
        <f>IF(N462="základní",J462,0)</f>
        <v>0</v>
      </c>
      <c r="BF462" s="199">
        <f>IF(N462="snížená",J462,0)</f>
        <v>0</v>
      </c>
      <c r="BG462" s="199">
        <f>IF(N462="zákl. přenesená",J462,0)</f>
        <v>0</v>
      </c>
      <c r="BH462" s="199">
        <f>IF(N462="sníž. přenesená",J462,0)</f>
        <v>0</v>
      </c>
      <c r="BI462" s="199">
        <f>IF(N462="nulová",J462,0)</f>
        <v>0</v>
      </c>
      <c r="BJ462" s="23" t="s">
        <v>24</v>
      </c>
      <c r="BK462" s="199">
        <f>ROUND(I462*H462,2)</f>
        <v>0</v>
      </c>
      <c r="BL462" s="23" t="s">
        <v>252</v>
      </c>
      <c r="BM462" s="23" t="s">
        <v>1128</v>
      </c>
    </row>
    <row r="463" spans="2:65" s="11" customFormat="1" ht="12">
      <c r="B463" s="200"/>
      <c r="C463" s="201"/>
      <c r="D463" s="214" t="s">
        <v>175</v>
      </c>
      <c r="E463" s="224" t="s">
        <v>22</v>
      </c>
      <c r="F463" s="225" t="s">
        <v>94</v>
      </c>
      <c r="G463" s="201"/>
      <c r="H463" s="226">
        <v>18.78</v>
      </c>
      <c r="I463" s="206"/>
      <c r="J463" s="201"/>
      <c r="K463" s="201"/>
      <c r="L463" s="207"/>
      <c r="M463" s="208"/>
      <c r="N463" s="209"/>
      <c r="O463" s="209"/>
      <c r="P463" s="209"/>
      <c r="Q463" s="209"/>
      <c r="R463" s="209"/>
      <c r="S463" s="209"/>
      <c r="T463" s="210"/>
      <c r="AT463" s="211" t="s">
        <v>175</v>
      </c>
      <c r="AU463" s="211" t="s">
        <v>89</v>
      </c>
      <c r="AV463" s="11" t="s">
        <v>89</v>
      </c>
      <c r="AW463" s="11" t="s">
        <v>37</v>
      </c>
      <c r="AX463" s="11" t="s">
        <v>24</v>
      </c>
      <c r="AY463" s="211" t="s">
        <v>167</v>
      </c>
    </row>
    <row r="464" spans="2:65" s="1" customFormat="1" ht="20.399999999999999" customHeight="1">
      <c r="B464" s="40"/>
      <c r="C464" s="188" t="s">
        <v>1129</v>
      </c>
      <c r="D464" s="188" t="s">
        <v>169</v>
      </c>
      <c r="E464" s="189" t="s">
        <v>1130</v>
      </c>
      <c r="F464" s="190" t="s">
        <v>1131</v>
      </c>
      <c r="G464" s="191" t="s">
        <v>481</v>
      </c>
      <c r="H464" s="240"/>
      <c r="I464" s="193"/>
      <c r="J464" s="194">
        <f>ROUND(I464*H464,2)</f>
        <v>0</v>
      </c>
      <c r="K464" s="190" t="s">
        <v>181</v>
      </c>
      <c r="L464" s="60"/>
      <c r="M464" s="195" t="s">
        <v>22</v>
      </c>
      <c r="N464" s="196" t="s">
        <v>45</v>
      </c>
      <c r="O464" s="41"/>
      <c r="P464" s="197">
        <f>O464*H464</f>
        <v>0</v>
      </c>
      <c r="Q464" s="197">
        <v>0</v>
      </c>
      <c r="R464" s="197">
        <f>Q464*H464</f>
        <v>0</v>
      </c>
      <c r="S464" s="197">
        <v>0</v>
      </c>
      <c r="T464" s="198">
        <f>S464*H464</f>
        <v>0</v>
      </c>
      <c r="AR464" s="23" t="s">
        <v>252</v>
      </c>
      <c r="AT464" s="23" t="s">
        <v>169</v>
      </c>
      <c r="AU464" s="23" t="s">
        <v>89</v>
      </c>
      <c r="AY464" s="23" t="s">
        <v>167</v>
      </c>
      <c r="BE464" s="199">
        <f>IF(N464="základní",J464,0)</f>
        <v>0</v>
      </c>
      <c r="BF464" s="199">
        <f>IF(N464="snížená",J464,0)</f>
        <v>0</v>
      </c>
      <c r="BG464" s="199">
        <f>IF(N464="zákl. přenesená",J464,0)</f>
        <v>0</v>
      </c>
      <c r="BH464" s="199">
        <f>IF(N464="sníž. přenesená",J464,0)</f>
        <v>0</v>
      </c>
      <c r="BI464" s="199">
        <f>IF(N464="nulová",J464,0)</f>
        <v>0</v>
      </c>
      <c r="BJ464" s="23" t="s">
        <v>24</v>
      </c>
      <c r="BK464" s="199">
        <f>ROUND(I464*H464,2)</f>
        <v>0</v>
      </c>
      <c r="BL464" s="23" t="s">
        <v>252</v>
      </c>
      <c r="BM464" s="23" t="s">
        <v>1132</v>
      </c>
    </row>
    <row r="465" spans="2:65" s="10" customFormat="1" ht="29.85" customHeight="1">
      <c r="B465" s="171"/>
      <c r="C465" s="172"/>
      <c r="D465" s="185" t="s">
        <v>73</v>
      </c>
      <c r="E465" s="186" t="s">
        <v>1133</v>
      </c>
      <c r="F465" s="186" t="s">
        <v>1134</v>
      </c>
      <c r="G465" s="172"/>
      <c r="H465" s="172"/>
      <c r="I465" s="175"/>
      <c r="J465" s="187">
        <f>BK465</f>
        <v>0</v>
      </c>
      <c r="K465" s="172"/>
      <c r="L465" s="177"/>
      <c r="M465" s="178"/>
      <c r="N465" s="179"/>
      <c r="O465" s="179"/>
      <c r="P465" s="180">
        <f>SUM(P466:P478)</f>
        <v>0</v>
      </c>
      <c r="Q465" s="179"/>
      <c r="R465" s="180">
        <f>SUM(R466:R478)</f>
        <v>2.6836253999999999</v>
      </c>
      <c r="S465" s="179"/>
      <c r="T465" s="181">
        <f>SUM(T466:T478)</f>
        <v>0</v>
      </c>
      <c r="AR465" s="182" t="s">
        <v>89</v>
      </c>
      <c r="AT465" s="183" t="s">
        <v>73</v>
      </c>
      <c r="AU465" s="183" t="s">
        <v>24</v>
      </c>
      <c r="AY465" s="182" t="s">
        <v>167</v>
      </c>
      <c r="BK465" s="184">
        <f>SUM(BK466:BK478)</f>
        <v>0</v>
      </c>
    </row>
    <row r="466" spans="2:65" s="1" customFormat="1" ht="28.8" customHeight="1">
      <c r="B466" s="40"/>
      <c r="C466" s="188" t="s">
        <v>1135</v>
      </c>
      <c r="D466" s="188" t="s">
        <v>169</v>
      </c>
      <c r="E466" s="189" t="s">
        <v>1136</v>
      </c>
      <c r="F466" s="190" t="s">
        <v>1137</v>
      </c>
      <c r="G466" s="191" t="s">
        <v>87</v>
      </c>
      <c r="H466" s="192">
        <v>146.69200000000001</v>
      </c>
      <c r="I466" s="193"/>
      <c r="J466" s="194">
        <f>ROUND(I466*H466,2)</f>
        <v>0</v>
      </c>
      <c r="K466" s="190" t="s">
        <v>181</v>
      </c>
      <c r="L466" s="60"/>
      <c r="M466" s="195" t="s">
        <v>22</v>
      </c>
      <c r="N466" s="196" t="s">
        <v>45</v>
      </c>
      <c r="O466" s="41"/>
      <c r="P466" s="197">
        <f>O466*H466</f>
        <v>0</v>
      </c>
      <c r="Q466" s="197">
        <v>3.0000000000000001E-3</v>
      </c>
      <c r="R466" s="197">
        <f>Q466*H466</f>
        <v>0.44007600000000002</v>
      </c>
      <c r="S466" s="197">
        <v>0</v>
      </c>
      <c r="T466" s="198">
        <f>S466*H466</f>
        <v>0</v>
      </c>
      <c r="AR466" s="23" t="s">
        <v>252</v>
      </c>
      <c r="AT466" s="23" t="s">
        <v>169</v>
      </c>
      <c r="AU466" s="23" t="s">
        <v>89</v>
      </c>
      <c r="AY466" s="23" t="s">
        <v>167</v>
      </c>
      <c r="BE466" s="199">
        <f>IF(N466="základní",J466,0)</f>
        <v>0</v>
      </c>
      <c r="BF466" s="199">
        <f>IF(N466="snížená",J466,0)</f>
        <v>0</v>
      </c>
      <c r="BG466" s="199">
        <f>IF(N466="zákl. přenesená",J466,0)</f>
        <v>0</v>
      </c>
      <c r="BH466" s="199">
        <f>IF(N466="sníž. přenesená",J466,0)</f>
        <v>0</v>
      </c>
      <c r="BI466" s="199">
        <f>IF(N466="nulová",J466,0)</f>
        <v>0</v>
      </c>
      <c r="BJ466" s="23" t="s">
        <v>24</v>
      </c>
      <c r="BK466" s="199">
        <f>ROUND(I466*H466,2)</f>
        <v>0</v>
      </c>
      <c r="BL466" s="23" t="s">
        <v>252</v>
      </c>
      <c r="BM466" s="23" t="s">
        <v>1138</v>
      </c>
    </row>
    <row r="467" spans="2:65" s="11" customFormat="1" ht="12">
      <c r="B467" s="200"/>
      <c r="C467" s="201"/>
      <c r="D467" s="202" t="s">
        <v>175</v>
      </c>
      <c r="E467" s="203" t="s">
        <v>22</v>
      </c>
      <c r="F467" s="204" t="s">
        <v>85</v>
      </c>
      <c r="G467" s="201"/>
      <c r="H467" s="205">
        <v>137.25899999999999</v>
      </c>
      <c r="I467" s="206"/>
      <c r="J467" s="201"/>
      <c r="K467" s="201"/>
      <c r="L467" s="207"/>
      <c r="M467" s="208"/>
      <c r="N467" s="209"/>
      <c r="O467" s="209"/>
      <c r="P467" s="209"/>
      <c r="Q467" s="209"/>
      <c r="R467" s="209"/>
      <c r="S467" s="209"/>
      <c r="T467" s="210"/>
      <c r="AT467" s="211" t="s">
        <v>175</v>
      </c>
      <c r="AU467" s="211" t="s">
        <v>89</v>
      </c>
      <c r="AV467" s="11" t="s">
        <v>89</v>
      </c>
      <c r="AW467" s="11" t="s">
        <v>37</v>
      </c>
      <c r="AX467" s="11" t="s">
        <v>74</v>
      </c>
      <c r="AY467" s="211" t="s">
        <v>167</v>
      </c>
    </row>
    <row r="468" spans="2:65" s="11" customFormat="1" ht="12">
      <c r="B468" s="200"/>
      <c r="C468" s="201"/>
      <c r="D468" s="202" t="s">
        <v>175</v>
      </c>
      <c r="E468" s="203" t="s">
        <v>22</v>
      </c>
      <c r="F468" s="204" t="s">
        <v>1139</v>
      </c>
      <c r="G468" s="201"/>
      <c r="H468" s="205">
        <v>9.4329999999999998</v>
      </c>
      <c r="I468" s="206"/>
      <c r="J468" s="201"/>
      <c r="K468" s="201"/>
      <c r="L468" s="207"/>
      <c r="M468" s="208"/>
      <c r="N468" s="209"/>
      <c r="O468" s="209"/>
      <c r="P468" s="209"/>
      <c r="Q468" s="209"/>
      <c r="R468" s="209"/>
      <c r="S468" s="209"/>
      <c r="T468" s="210"/>
      <c r="AT468" s="211" t="s">
        <v>175</v>
      </c>
      <c r="AU468" s="211" t="s">
        <v>89</v>
      </c>
      <c r="AV468" s="11" t="s">
        <v>89</v>
      </c>
      <c r="AW468" s="11" t="s">
        <v>37</v>
      </c>
      <c r="AX468" s="11" t="s">
        <v>74</v>
      </c>
      <c r="AY468" s="211" t="s">
        <v>167</v>
      </c>
    </row>
    <row r="469" spans="2:65" s="12" customFormat="1" ht="12">
      <c r="B469" s="212"/>
      <c r="C469" s="213"/>
      <c r="D469" s="214" t="s">
        <v>175</v>
      </c>
      <c r="E469" s="215" t="s">
        <v>22</v>
      </c>
      <c r="F469" s="216" t="s">
        <v>186</v>
      </c>
      <c r="G469" s="213"/>
      <c r="H469" s="217">
        <v>146.69200000000001</v>
      </c>
      <c r="I469" s="218"/>
      <c r="J469" s="213"/>
      <c r="K469" s="213"/>
      <c r="L469" s="219"/>
      <c r="M469" s="220"/>
      <c r="N469" s="221"/>
      <c r="O469" s="221"/>
      <c r="P469" s="221"/>
      <c r="Q469" s="221"/>
      <c r="R469" s="221"/>
      <c r="S469" s="221"/>
      <c r="T469" s="222"/>
      <c r="AT469" s="223" t="s">
        <v>175</v>
      </c>
      <c r="AU469" s="223" t="s">
        <v>89</v>
      </c>
      <c r="AV469" s="12" t="s">
        <v>173</v>
      </c>
      <c r="AW469" s="12" t="s">
        <v>37</v>
      </c>
      <c r="AX469" s="12" t="s">
        <v>24</v>
      </c>
      <c r="AY469" s="223" t="s">
        <v>167</v>
      </c>
    </row>
    <row r="470" spans="2:65" s="1" customFormat="1" ht="28.8" customHeight="1">
      <c r="B470" s="40"/>
      <c r="C470" s="227" t="s">
        <v>1140</v>
      </c>
      <c r="D470" s="227" t="s">
        <v>197</v>
      </c>
      <c r="E470" s="228" t="s">
        <v>1141</v>
      </c>
      <c r="F470" s="229" t="s">
        <v>1142</v>
      </c>
      <c r="G470" s="230" t="s">
        <v>87</v>
      </c>
      <c r="H470" s="231">
        <v>156.96100000000001</v>
      </c>
      <c r="I470" s="232"/>
      <c r="J470" s="233">
        <f>ROUND(I470*H470,2)</f>
        <v>0</v>
      </c>
      <c r="K470" s="229" t="s">
        <v>181</v>
      </c>
      <c r="L470" s="234"/>
      <c r="M470" s="235" t="s">
        <v>22</v>
      </c>
      <c r="N470" s="236" t="s">
        <v>45</v>
      </c>
      <c r="O470" s="41"/>
      <c r="P470" s="197">
        <f>O470*H470</f>
        <v>0</v>
      </c>
      <c r="Q470" s="197">
        <v>1.38E-2</v>
      </c>
      <c r="R470" s="197">
        <f>Q470*H470</f>
        <v>2.1660618</v>
      </c>
      <c r="S470" s="197">
        <v>0</v>
      </c>
      <c r="T470" s="198">
        <f>S470*H470</f>
        <v>0</v>
      </c>
      <c r="AR470" s="23" t="s">
        <v>325</v>
      </c>
      <c r="AT470" s="23" t="s">
        <v>197</v>
      </c>
      <c r="AU470" s="23" t="s">
        <v>89</v>
      </c>
      <c r="AY470" s="23" t="s">
        <v>167</v>
      </c>
      <c r="BE470" s="199">
        <f>IF(N470="základní",J470,0)</f>
        <v>0</v>
      </c>
      <c r="BF470" s="199">
        <f>IF(N470="snížená",J470,0)</f>
        <v>0</v>
      </c>
      <c r="BG470" s="199">
        <f>IF(N470="zákl. přenesená",J470,0)</f>
        <v>0</v>
      </c>
      <c r="BH470" s="199">
        <f>IF(N470="sníž. přenesená",J470,0)</f>
        <v>0</v>
      </c>
      <c r="BI470" s="199">
        <f>IF(N470="nulová",J470,0)</f>
        <v>0</v>
      </c>
      <c r="BJ470" s="23" t="s">
        <v>24</v>
      </c>
      <c r="BK470" s="199">
        <f>ROUND(I470*H470,2)</f>
        <v>0</v>
      </c>
      <c r="BL470" s="23" t="s">
        <v>252</v>
      </c>
      <c r="BM470" s="23" t="s">
        <v>1143</v>
      </c>
    </row>
    <row r="471" spans="2:65" s="11" customFormat="1" ht="12">
      <c r="B471" s="200"/>
      <c r="C471" s="201"/>
      <c r="D471" s="214" t="s">
        <v>175</v>
      </c>
      <c r="E471" s="224" t="s">
        <v>22</v>
      </c>
      <c r="F471" s="225" t="s">
        <v>1144</v>
      </c>
      <c r="G471" s="201"/>
      <c r="H471" s="226">
        <v>156.96100000000001</v>
      </c>
      <c r="I471" s="206"/>
      <c r="J471" s="201"/>
      <c r="K471" s="201"/>
      <c r="L471" s="207"/>
      <c r="M471" s="208"/>
      <c r="N471" s="209"/>
      <c r="O471" s="209"/>
      <c r="P471" s="209"/>
      <c r="Q471" s="209"/>
      <c r="R471" s="209"/>
      <c r="S471" s="209"/>
      <c r="T471" s="210"/>
      <c r="AT471" s="211" t="s">
        <v>175</v>
      </c>
      <c r="AU471" s="211" t="s">
        <v>89</v>
      </c>
      <c r="AV471" s="11" t="s">
        <v>89</v>
      </c>
      <c r="AW471" s="11" t="s">
        <v>37</v>
      </c>
      <c r="AX471" s="11" t="s">
        <v>24</v>
      </c>
      <c r="AY471" s="211" t="s">
        <v>167</v>
      </c>
    </row>
    <row r="472" spans="2:65" s="1" customFormat="1" ht="20.399999999999999" customHeight="1">
      <c r="B472" s="40"/>
      <c r="C472" s="188" t="s">
        <v>1145</v>
      </c>
      <c r="D472" s="188" t="s">
        <v>169</v>
      </c>
      <c r="E472" s="189" t="s">
        <v>1146</v>
      </c>
      <c r="F472" s="190" t="s">
        <v>1147</v>
      </c>
      <c r="G472" s="191" t="s">
        <v>260</v>
      </c>
      <c r="H472" s="192">
        <v>108</v>
      </c>
      <c r="I472" s="193"/>
      <c r="J472" s="194">
        <f>ROUND(I472*H472,2)</f>
        <v>0</v>
      </c>
      <c r="K472" s="190" t="s">
        <v>22</v>
      </c>
      <c r="L472" s="60"/>
      <c r="M472" s="195" t="s">
        <v>22</v>
      </c>
      <c r="N472" s="196" t="s">
        <v>45</v>
      </c>
      <c r="O472" s="41"/>
      <c r="P472" s="197">
        <f>O472*H472</f>
        <v>0</v>
      </c>
      <c r="Q472" s="197">
        <v>3.1E-4</v>
      </c>
      <c r="R472" s="197">
        <f>Q472*H472</f>
        <v>3.3480000000000003E-2</v>
      </c>
      <c r="S472" s="197">
        <v>0</v>
      </c>
      <c r="T472" s="198">
        <f>S472*H472</f>
        <v>0</v>
      </c>
      <c r="AR472" s="23" t="s">
        <v>252</v>
      </c>
      <c r="AT472" s="23" t="s">
        <v>169</v>
      </c>
      <c r="AU472" s="23" t="s">
        <v>89</v>
      </c>
      <c r="AY472" s="23" t="s">
        <v>167</v>
      </c>
      <c r="BE472" s="199">
        <f>IF(N472="základní",J472,0)</f>
        <v>0</v>
      </c>
      <c r="BF472" s="199">
        <f>IF(N472="snížená",J472,0)</f>
        <v>0</v>
      </c>
      <c r="BG472" s="199">
        <f>IF(N472="zákl. přenesená",J472,0)</f>
        <v>0</v>
      </c>
      <c r="BH472" s="199">
        <f>IF(N472="sníž. přenesená",J472,0)</f>
        <v>0</v>
      </c>
      <c r="BI472" s="199">
        <f>IF(N472="nulová",J472,0)</f>
        <v>0</v>
      </c>
      <c r="BJ472" s="23" t="s">
        <v>24</v>
      </c>
      <c r="BK472" s="199">
        <f>ROUND(I472*H472,2)</f>
        <v>0</v>
      </c>
      <c r="BL472" s="23" t="s">
        <v>252</v>
      </c>
      <c r="BM472" s="23" t="s">
        <v>1148</v>
      </c>
    </row>
    <row r="473" spans="2:65" s="11" customFormat="1" ht="12">
      <c r="B473" s="200"/>
      <c r="C473" s="201"/>
      <c r="D473" s="214" t="s">
        <v>175</v>
      </c>
      <c r="E473" s="224" t="s">
        <v>22</v>
      </c>
      <c r="F473" s="225" t="s">
        <v>1149</v>
      </c>
      <c r="G473" s="201"/>
      <c r="H473" s="226">
        <v>108</v>
      </c>
      <c r="I473" s="206"/>
      <c r="J473" s="201"/>
      <c r="K473" s="201"/>
      <c r="L473" s="207"/>
      <c r="M473" s="208"/>
      <c r="N473" s="209"/>
      <c r="O473" s="209"/>
      <c r="P473" s="209"/>
      <c r="Q473" s="209"/>
      <c r="R473" s="209"/>
      <c r="S473" s="209"/>
      <c r="T473" s="210"/>
      <c r="AT473" s="211" t="s">
        <v>175</v>
      </c>
      <c r="AU473" s="211" t="s">
        <v>89</v>
      </c>
      <c r="AV473" s="11" t="s">
        <v>89</v>
      </c>
      <c r="AW473" s="11" t="s">
        <v>37</v>
      </c>
      <c r="AX473" s="11" t="s">
        <v>24</v>
      </c>
      <c r="AY473" s="211" t="s">
        <v>167</v>
      </c>
    </row>
    <row r="474" spans="2:65" s="1" customFormat="1" ht="20.399999999999999" customHeight="1">
      <c r="B474" s="40"/>
      <c r="C474" s="188" t="s">
        <v>1150</v>
      </c>
      <c r="D474" s="188" t="s">
        <v>169</v>
      </c>
      <c r="E474" s="189" t="s">
        <v>1151</v>
      </c>
      <c r="F474" s="190" t="s">
        <v>1152</v>
      </c>
      <c r="G474" s="191" t="s">
        <v>87</v>
      </c>
      <c r="H474" s="192">
        <v>146.69200000000001</v>
      </c>
      <c r="I474" s="193"/>
      <c r="J474" s="194">
        <f>ROUND(I474*H474,2)</f>
        <v>0</v>
      </c>
      <c r="K474" s="190" t="s">
        <v>181</v>
      </c>
      <c r="L474" s="60"/>
      <c r="M474" s="195" t="s">
        <v>22</v>
      </c>
      <c r="N474" s="196" t="s">
        <v>45</v>
      </c>
      <c r="O474" s="41"/>
      <c r="P474" s="197">
        <f>O474*H474</f>
        <v>0</v>
      </c>
      <c r="Q474" s="197">
        <v>2.9999999999999997E-4</v>
      </c>
      <c r="R474" s="197">
        <f>Q474*H474</f>
        <v>4.4007600000000001E-2</v>
      </c>
      <c r="S474" s="197">
        <v>0</v>
      </c>
      <c r="T474" s="198">
        <f>S474*H474</f>
        <v>0</v>
      </c>
      <c r="AR474" s="23" t="s">
        <v>252</v>
      </c>
      <c r="AT474" s="23" t="s">
        <v>169</v>
      </c>
      <c r="AU474" s="23" t="s">
        <v>89</v>
      </c>
      <c r="AY474" s="23" t="s">
        <v>167</v>
      </c>
      <c r="BE474" s="199">
        <f>IF(N474="základní",J474,0)</f>
        <v>0</v>
      </c>
      <c r="BF474" s="199">
        <f>IF(N474="snížená",J474,0)</f>
        <v>0</v>
      </c>
      <c r="BG474" s="199">
        <f>IF(N474="zákl. přenesená",J474,0)</f>
        <v>0</v>
      </c>
      <c r="BH474" s="199">
        <f>IF(N474="sníž. přenesená",J474,0)</f>
        <v>0</v>
      </c>
      <c r="BI474" s="199">
        <f>IF(N474="nulová",J474,0)</f>
        <v>0</v>
      </c>
      <c r="BJ474" s="23" t="s">
        <v>24</v>
      </c>
      <c r="BK474" s="199">
        <f>ROUND(I474*H474,2)</f>
        <v>0</v>
      </c>
      <c r="BL474" s="23" t="s">
        <v>252</v>
      </c>
      <c r="BM474" s="23" t="s">
        <v>1153</v>
      </c>
    </row>
    <row r="475" spans="2:65" s="11" customFormat="1" ht="12">
      <c r="B475" s="200"/>
      <c r="C475" s="201"/>
      <c r="D475" s="202" t="s">
        <v>175</v>
      </c>
      <c r="E475" s="203" t="s">
        <v>22</v>
      </c>
      <c r="F475" s="204" t="s">
        <v>85</v>
      </c>
      <c r="G475" s="201"/>
      <c r="H475" s="205">
        <v>137.25899999999999</v>
      </c>
      <c r="I475" s="206"/>
      <c r="J475" s="201"/>
      <c r="K475" s="201"/>
      <c r="L475" s="207"/>
      <c r="M475" s="208"/>
      <c r="N475" s="209"/>
      <c r="O475" s="209"/>
      <c r="P475" s="209"/>
      <c r="Q475" s="209"/>
      <c r="R475" s="209"/>
      <c r="S475" s="209"/>
      <c r="T475" s="210"/>
      <c r="AT475" s="211" t="s">
        <v>175</v>
      </c>
      <c r="AU475" s="211" t="s">
        <v>89</v>
      </c>
      <c r="AV475" s="11" t="s">
        <v>89</v>
      </c>
      <c r="AW475" s="11" t="s">
        <v>37</v>
      </c>
      <c r="AX475" s="11" t="s">
        <v>74</v>
      </c>
      <c r="AY475" s="211" t="s">
        <v>167</v>
      </c>
    </row>
    <row r="476" spans="2:65" s="11" customFormat="1" ht="12">
      <c r="B476" s="200"/>
      <c r="C476" s="201"/>
      <c r="D476" s="202" t="s">
        <v>175</v>
      </c>
      <c r="E476" s="203" t="s">
        <v>22</v>
      </c>
      <c r="F476" s="204" t="s">
        <v>1139</v>
      </c>
      <c r="G476" s="201"/>
      <c r="H476" s="205">
        <v>9.4329999999999998</v>
      </c>
      <c r="I476" s="206"/>
      <c r="J476" s="201"/>
      <c r="K476" s="201"/>
      <c r="L476" s="207"/>
      <c r="M476" s="208"/>
      <c r="N476" s="209"/>
      <c r="O476" s="209"/>
      <c r="P476" s="209"/>
      <c r="Q476" s="209"/>
      <c r="R476" s="209"/>
      <c r="S476" s="209"/>
      <c r="T476" s="210"/>
      <c r="AT476" s="211" t="s">
        <v>175</v>
      </c>
      <c r="AU476" s="211" t="s">
        <v>89</v>
      </c>
      <c r="AV476" s="11" t="s">
        <v>89</v>
      </c>
      <c r="AW476" s="11" t="s">
        <v>37</v>
      </c>
      <c r="AX476" s="11" t="s">
        <v>74</v>
      </c>
      <c r="AY476" s="211" t="s">
        <v>167</v>
      </c>
    </row>
    <row r="477" spans="2:65" s="12" customFormat="1" ht="12">
      <c r="B477" s="212"/>
      <c r="C477" s="213"/>
      <c r="D477" s="214" t="s">
        <v>175</v>
      </c>
      <c r="E477" s="215" t="s">
        <v>22</v>
      </c>
      <c r="F477" s="216" t="s">
        <v>186</v>
      </c>
      <c r="G477" s="213"/>
      <c r="H477" s="217">
        <v>146.69200000000001</v>
      </c>
      <c r="I477" s="218"/>
      <c r="J477" s="213"/>
      <c r="K477" s="213"/>
      <c r="L477" s="219"/>
      <c r="M477" s="220"/>
      <c r="N477" s="221"/>
      <c r="O477" s="221"/>
      <c r="P477" s="221"/>
      <c r="Q477" s="221"/>
      <c r="R477" s="221"/>
      <c r="S477" s="221"/>
      <c r="T477" s="222"/>
      <c r="AT477" s="223" t="s">
        <v>175</v>
      </c>
      <c r="AU477" s="223" t="s">
        <v>89</v>
      </c>
      <c r="AV477" s="12" t="s">
        <v>173</v>
      </c>
      <c r="AW477" s="12" t="s">
        <v>37</v>
      </c>
      <c r="AX477" s="12" t="s">
        <v>24</v>
      </c>
      <c r="AY477" s="223" t="s">
        <v>167</v>
      </c>
    </row>
    <row r="478" spans="2:65" s="1" customFormat="1" ht="20.399999999999999" customHeight="1">
      <c r="B478" s="40"/>
      <c r="C478" s="188" t="s">
        <v>1154</v>
      </c>
      <c r="D478" s="188" t="s">
        <v>169</v>
      </c>
      <c r="E478" s="189" t="s">
        <v>1155</v>
      </c>
      <c r="F478" s="190" t="s">
        <v>1156</v>
      </c>
      <c r="G478" s="191" t="s">
        <v>481</v>
      </c>
      <c r="H478" s="240"/>
      <c r="I478" s="193"/>
      <c r="J478" s="194">
        <f>ROUND(I478*H478,2)</f>
        <v>0</v>
      </c>
      <c r="K478" s="190" t="s">
        <v>181</v>
      </c>
      <c r="L478" s="60"/>
      <c r="M478" s="195" t="s">
        <v>22</v>
      </c>
      <c r="N478" s="196" t="s">
        <v>45</v>
      </c>
      <c r="O478" s="41"/>
      <c r="P478" s="197">
        <f>O478*H478</f>
        <v>0</v>
      </c>
      <c r="Q478" s="197">
        <v>0</v>
      </c>
      <c r="R478" s="197">
        <f>Q478*H478</f>
        <v>0</v>
      </c>
      <c r="S478" s="197">
        <v>0</v>
      </c>
      <c r="T478" s="198">
        <f>S478*H478</f>
        <v>0</v>
      </c>
      <c r="AR478" s="23" t="s">
        <v>252</v>
      </c>
      <c r="AT478" s="23" t="s">
        <v>169</v>
      </c>
      <c r="AU478" s="23" t="s">
        <v>89</v>
      </c>
      <c r="AY478" s="23" t="s">
        <v>167</v>
      </c>
      <c r="BE478" s="199">
        <f>IF(N478="základní",J478,0)</f>
        <v>0</v>
      </c>
      <c r="BF478" s="199">
        <f>IF(N478="snížená",J478,0)</f>
        <v>0</v>
      </c>
      <c r="BG478" s="199">
        <f>IF(N478="zákl. přenesená",J478,0)</f>
        <v>0</v>
      </c>
      <c r="BH478" s="199">
        <f>IF(N478="sníž. přenesená",J478,0)</f>
        <v>0</v>
      </c>
      <c r="BI478" s="199">
        <f>IF(N478="nulová",J478,0)</f>
        <v>0</v>
      </c>
      <c r="BJ478" s="23" t="s">
        <v>24</v>
      </c>
      <c r="BK478" s="199">
        <f>ROUND(I478*H478,2)</f>
        <v>0</v>
      </c>
      <c r="BL478" s="23" t="s">
        <v>252</v>
      </c>
      <c r="BM478" s="23" t="s">
        <v>1157</v>
      </c>
    </row>
    <row r="479" spans="2:65" s="10" customFormat="1" ht="29.85" customHeight="1">
      <c r="B479" s="171"/>
      <c r="C479" s="172"/>
      <c r="D479" s="185" t="s">
        <v>73</v>
      </c>
      <c r="E479" s="186" t="s">
        <v>1158</v>
      </c>
      <c r="F479" s="186" t="s">
        <v>1159</v>
      </c>
      <c r="G479" s="172"/>
      <c r="H479" s="172"/>
      <c r="I479" s="175"/>
      <c r="J479" s="187">
        <f>BK479</f>
        <v>0</v>
      </c>
      <c r="K479" s="172"/>
      <c r="L479" s="177"/>
      <c r="M479" s="178"/>
      <c r="N479" s="179"/>
      <c r="O479" s="179"/>
      <c r="P479" s="180">
        <f>SUM(P480:P486)</f>
        <v>0</v>
      </c>
      <c r="Q479" s="179"/>
      <c r="R479" s="180">
        <f>SUM(R480:R486)</f>
        <v>5.2274999999999999E-4</v>
      </c>
      <c r="S479" s="179"/>
      <c r="T479" s="181">
        <f>SUM(T480:T486)</f>
        <v>0</v>
      </c>
      <c r="AR479" s="182" t="s">
        <v>89</v>
      </c>
      <c r="AT479" s="183" t="s">
        <v>73</v>
      </c>
      <c r="AU479" s="183" t="s">
        <v>24</v>
      </c>
      <c r="AY479" s="182" t="s">
        <v>167</v>
      </c>
      <c r="BK479" s="184">
        <f>SUM(BK480:BK486)</f>
        <v>0</v>
      </c>
    </row>
    <row r="480" spans="2:65" s="1" customFormat="1" ht="20.399999999999999" customHeight="1">
      <c r="B480" s="40"/>
      <c r="C480" s="188" t="s">
        <v>1160</v>
      </c>
      <c r="D480" s="188" t="s">
        <v>169</v>
      </c>
      <c r="E480" s="189" t="s">
        <v>1161</v>
      </c>
      <c r="F480" s="190" t="s">
        <v>1162</v>
      </c>
      <c r="G480" s="191" t="s">
        <v>87</v>
      </c>
      <c r="H480" s="192">
        <v>1.2749999999999999</v>
      </c>
      <c r="I480" s="193"/>
      <c r="J480" s="194">
        <f>ROUND(I480*H480,2)</f>
        <v>0</v>
      </c>
      <c r="K480" s="190" t="s">
        <v>181</v>
      </c>
      <c r="L480" s="60"/>
      <c r="M480" s="195" t="s">
        <v>22</v>
      </c>
      <c r="N480" s="196" t="s">
        <v>45</v>
      </c>
      <c r="O480" s="41"/>
      <c r="P480" s="197">
        <f>O480*H480</f>
        <v>0</v>
      </c>
      <c r="Q480" s="197">
        <v>1.7000000000000001E-4</v>
      </c>
      <c r="R480" s="197">
        <f>Q480*H480</f>
        <v>2.1675000000000001E-4</v>
      </c>
      <c r="S480" s="197">
        <v>0</v>
      </c>
      <c r="T480" s="198">
        <f>S480*H480</f>
        <v>0</v>
      </c>
      <c r="AR480" s="23" t="s">
        <v>252</v>
      </c>
      <c r="AT480" s="23" t="s">
        <v>169</v>
      </c>
      <c r="AU480" s="23" t="s">
        <v>89</v>
      </c>
      <c r="AY480" s="23" t="s">
        <v>167</v>
      </c>
      <c r="BE480" s="199">
        <f>IF(N480="základní",J480,0)</f>
        <v>0</v>
      </c>
      <c r="BF480" s="199">
        <f>IF(N480="snížená",J480,0)</f>
        <v>0</v>
      </c>
      <c r="BG480" s="199">
        <f>IF(N480="zákl. přenesená",J480,0)</f>
        <v>0</v>
      </c>
      <c r="BH480" s="199">
        <f>IF(N480="sníž. přenesená",J480,0)</f>
        <v>0</v>
      </c>
      <c r="BI480" s="199">
        <f>IF(N480="nulová",J480,0)</f>
        <v>0</v>
      </c>
      <c r="BJ480" s="23" t="s">
        <v>24</v>
      </c>
      <c r="BK480" s="199">
        <f>ROUND(I480*H480,2)</f>
        <v>0</v>
      </c>
      <c r="BL480" s="23" t="s">
        <v>252</v>
      </c>
      <c r="BM480" s="23" t="s">
        <v>1163</v>
      </c>
    </row>
    <row r="481" spans="2:65" s="11" customFormat="1" ht="12">
      <c r="B481" s="200"/>
      <c r="C481" s="201"/>
      <c r="D481" s="214" t="s">
        <v>175</v>
      </c>
      <c r="E481" s="224" t="s">
        <v>22</v>
      </c>
      <c r="F481" s="225" t="s">
        <v>1164</v>
      </c>
      <c r="G481" s="201"/>
      <c r="H481" s="226">
        <v>1.2749999999999999</v>
      </c>
      <c r="I481" s="206"/>
      <c r="J481" s="201"/>
      <c r="K481" s="201"/>
      <c r="L481" s="207"/>
      <c r="M481" s="208"/>
      <c r="N481" s="209"/>
      <c r="O481" s="209"/>
      <c r="P481" s="209"/>
      <c r="Q481" s="209"/>
      <c r="R481" s="209"/>
      <c r="S481" s="209"/>
      <c r="T481" s="210"/>
      <c r="AT481" s="211" t="s">
        <v>175</v>
      </c>
      <c r="AU481" s="211" t="s">
        <v>89</v>
      </c>
      <c r="AV481" s="11" t="s">
        <v>89</v>
      </c>
      <c r="AW481" s="11" t="s">
        <v>37</v>
      </c>
      <c r="AX481" s="11" t="s">
        <v>24</v>
      </c>
      <c r="AY481" s="211" t="s">
        <v>167</v>
      </c>
    </row>
    <row r="482" spans="2:65" s="1" customFormat="1" ht="20.399999999999999" customHeight="1">
      <c r="B482" s="40"/>
      <c r="C482" s="188" t="s">
        <v>1165</v>
      </c>
      <c r="D482" s="188" t="s">
        <v>169</v>
      </c>
      <c r="E482" s="189" t="s">
        <v>1166</v>
      </c>
      <c r="F482" s="190" t="s">
        <v>1167</v>
      </c>
      <c r="G482" s="191" t="s">
        <v>87</v>
      </c>
      <c r="H482" s="192">
        <v>2.5499999999999998</v>
      </c>
      <c r="I482" s="193"/>
      <c r="J482" s="194">
        <f>ROUND(I482*H482,2)</f>
        <v>0</v>
      </c>
      <c r="K482" s="190" t="s">
        <v>181</v>
      </c>
      <c r="L482" s="60"/>
      <c r="M482" s="195" t="s">
        <v>22</v>
      </c>
      <c r="N482" s="196" t="s">
        <v>45</v>
      </c>
      <c r="O482" s="41"/>
      <c r="P482" s="197">
        <f>O482*H482</f>
        <v>0</v>
      </c>
      <c r="Q482" s="197">
        <v>1.2E-4</v>
      </c>
      <c r="R482" s="197">
        <f>Q482*H482</f>
        <v>3.0600000000000001E-4</v>
      </c>
      <c r="S482" s="197">
        <v>0</v>
      </c>
      <c r="T482" s="198">
        <f>S482*H482</f>
        <v>0</v>
      </c>
      <c r="AR482" s="23" t="s">
        <v>252</v>
      </c>
      <c r="AT482" s="23" t="s">
        <v>169</v>
      </c>
      <c r="AU482" s="23" t="s">
        <v>89</v>
      </c>
      <c r="AY482" s="23" t="s">
        <v>167</v>
      </c>
      <c r="BE482" s="199">
        <f>IF(N482="základní",J482,0)</f>
        <v>0</v>
      </c>
      <c r="BF482" s="199">
        <f>IF(N482="snížená",J482,0)</f>
        <v>0</v>
      </c>
      <c r="BG482" s="199">
        <f>IF(N482="zákl. přenesená",J482,0)</f>
        <v>0</v>
      </c>
      <c r="BH482" s="199">
        <f>IF(N482="sníž. přenesená",J482,0)</f>
        <v>0</v>
      </c>
      <c r="BI482" s="199">
        <f>IF(N482="nulová",J482,0)</f>
        <v>0</v>
      </c>
      <c r="BJ482" s="23" t="s">
        <v>24</v>
      </c>
      <c r="BK482" s="199">
        <f>ROUND(I482*H482,2)</f>
        <v>0</v>
      </c>
      <c r="BL482" s="23" t="s">
        <v>252</v>
      </c>
      <c r="BM482" s="23" t="s">
        <v>1168</v>
      </c>
    </row>
    <row r="483" spans="2:65" s="13" customFormat="1" ht="12">
      <c r="B483" s="243"/>
      <c r="C483" s="244"/>
      <c r="D483" s="202" t="s">
        <v>175</v>
      </c>
      <c r="E483" s="245" t="s">
        <v>22</v>
      </c>
      <c r="F483" s="246" t="s">
        <v>1169</v>
      </c>
      <c r="G483" s="244"/>
      <c r="H483" s="247" t="s">
        <v>22</v>
      </c>
      <c r="I483" s="248"/>
      <c r="J483" s="244"/>
      <c r="K483" s="244"/>
      <c r="L483" s="249"/>
      <c r="M483" s="250"/>
      <c r="N483" s="251"/>
      <c r="O483" s="251"/>
      <c r="P483" s="251"/>
      <c r="Q483" s="251"/>
      <c r="R483" s="251"/>
      <c r="S483" s="251"/>
      <c r="T483" s="252"/>
      <c r="AT483" s="253" t="s">
        <v>175</v>
      </c>
      <c r="AU483" s="253" t="s">
        <v>89</v>
      </c>
      <c r="AV483" s="13" t="s">
        <v>24</v>
      </c>
      <c r="AW483" s="13" t="s">
        <v>37</v>
      </c>
      <c r="AX483" s="13" t="s">
        <v>74</v>
      </c>
      <c r="AY483" s="253" t="s">
        <v>167</v>
      </c>
    </row>
    <row r="484" spans="2:65" s="11" customFormat="1" ht="12">
      <c r="B484" s="200"/>
      <c r="C484" s="201"/>
      <c r="D484" s="214" t="s">
        <v>175</v>
      </c>
      <c r="E484" s="224" t="s">
        <v>22</v>
      </c>
      <c r="F484" s="225" t="s">
        <v>1170</v>
      </c>
      <c r="G484" s="201"/>
      <c r="H484" s="226">
        <v>2.5499999999999998</v>
      </c>
      <c r="I484" s="206"/>
      <c r="J484" s="201"/>
      <c r="K484" s="201"/>
      <c r="L484" s="207"/>
      <c r="M484" s="208"/>
      <c r="N484" s="209"/>
      <c r="O484" s="209"/>
      <c r="P484" s="209"/>
      <c r="Q484" s="209"/>
      <c r="R484" s="209"/>
      <c r="S484" s="209"/>
      <c r="T484" s="210"/>
      <c r="AT484" s="211" t="s">
        <v>175</v>
      </c>
      <c r="AU484" s="211" t="s">
        <v>89</v>
      </c>
      <c r="AV484" s="11" t="s">
        <v>89</v>
      </c>
      <c r="AW484" s="11" t="s">
        <v>37</v>
      </c>
      <c r="AX484" s="11" t="s">
        <v>24</v>
      </c>
      <c r="AY484" s="211" t="s">
        <v>167</v>
      </c>
    </row>
    <row r="485" spans="2:65" s="1" customFormat="1" ht="20.399999999999999" customHeight="1">
      <c r="B485" s="40"/>
      <c r="C485" s="188" t="s">
        <v>1171</v>
      </c>
      <c r="D485" s="188" t="s">
        <v>169</v>
      </c>
      <c r="E485" s="189" t="s">
        <v>1172</v>
      </c>
      <c r="F485" s="190" t="s">
        <v>1173</v>
      </c>
      <c r="G485" s="191" t="s">
        <v>87</v>
      </c>
      <c r="H485" s="192">
        <v>69.847999999999999</v>
      </c>
      <c r="I485" s="193"/>
      <c r="J485" s="194">
        <f>ROUND(I485*H485,2)</f>
        <v>0</v>
      </c>
      <c r="K485" s="190" t="s">
        <v>181</v>
      </c>
      <c r="L485" s="60"/>
      <c r="M485" s="195" t="s">
        <v>22</v>
      </c>
      <c r="N485" s="196" t="s">
        <v>45</v>
      </c>
      <c r="O485" s="41"/>
      <c r="P485" s="197">
        <f>O485*H485</f>
        <v>0</v>
      </c>
      <c r="Q485" s="197">
        <v>0</v>
      </c>
      <c r="R485" s="197">
        <f>Q485*H485</f>
        <v>0</v>
      </c>
      <c r="S485" s="197">
        <v>0</v>
      </c>
      <c r="T485" s="198">
        <f>S485*H485</f>
        <v>0</v>
      </c>
      <c r="AR485" s="23" t="s">
        <v>252</v>
      </c>
      <c r="AT485" s="23" t="s">
        <v>169</v>
      </c>
      <c r="AU485" s="23" t="s">
        <v>89</v>
      </c>
      <c r="AY485" s="23" t="s">
        <v>167</v>
      </c>
      <c r="BE485" s="199">
        <f>IF(N485="základní",J485,0)</f>
        <v>0</v>
      </c>
      <c r="BF485" s="199">
        <f>IF(N485="snížená",J485,0)</f>
        <v>0</v>
      </c>
      <c r="BG485" s="199">
        <f>IF(N485="zákl. přenesená",J485,0)</f>
        <v>0</v>
      </c>
      <c r="BH485" s="199">
        <f>IF(N485="sníž. přenesená",J485,0)</f>
        <v>0</v>
      </c>
      <c r="BI485" s="199">
        <f>IF(N485="nulová",J485,0)</f>
        <v>0</v>
      </c>
      <c r="BJ485" s="23" t="s">
        <v>24</v>
      </c>
      <c r="BK485" s="199">
        <f>ROUND(I485*H485,2)</f>
        <v>0</v>
      </c>
      <c r="BL485" s="23" t="s">
        <v>252</v>
      </c>
      <c r="BM485" s="23" t="s">
        <v>1174</v>
      </c>
    </row>
    <row r="486" spans="2:65" s="11" customFormat="1" ht="24">
      <c r="B486" s="200"/>
      <c r="C486" s="201"/>
      <c r="D486" s="202" t="s">
        <v>175</v>
      </c>
      <c r="E486" s="203" t="s">
        <v>22</v>
      </c>
      <c r="F486" s="204" t="s">
        <v>229</v>
      </c>
      <c r="G486" s="201"/>
      <c r="H486" s="205">
        <v>69.847999999999999</v>
      </c>
      <c r="I486" s="206"/>
      <c r="J486" s="201"/>
      <c r="K486" s="201"/>
      <c r="L486" s="207"/>
      <c r="M486" s="208"/>
      <c r="N486" s="209"/>
      <c r="O486" s="209"/>
      <c r="P486" s="209"/>
      <c r="Q486" s="209"/>
      <c r="R486" s="209"/>
      <c r="S486" s="209"/>
      <c r="T486" s="210"/>
      <c r="AT486" s="211" t="s">
        <v>175</v>
      </c>
      <c r="AU486" s="211" t="s">
        <v>89</v>
      </c>
      <c r="AV486" s="11" t="s">
        <v>89</v>
      </c>
      <c r="AW486" s="11" t="s">
        <v>37</v>
      </c>
      <c r="AX486" s="11" t="s">
        <v>24</v>
      </c>
      <c r="AY486" s="211" t="s">
        <v>167</v>
      </c>
    </row>
    <row r="487" spans="2:65" s="10" customFormat="1" ht="29.85" customHeight="1">
      <c r="B487" s="171"/>
      <c r="C487" s="172"/>
      <c r="D487" s="185" t="s">
        <v>73</v>
      </c>
      <c r="E487" s="186" t="s">
        <v>1175</v>
      </c>
      <c r="F487" s="186" t="s">
        <v>1176</v>
      </c>
      <c r="G487" s="172"/>
      <c r="H487" s="172"/>
      <c r="I487" s="175"/>
      <c r="J487" s="187">
        <f>BK487</f>
        <v>0</v>
      </c>
      <c r="K487" s="172"/>
      <c r="L487" s="177"/>
      <c r="M487" s="178"/>
      <c r="N487" s="179"/>
      <c r="O487" s="179"/>
      <c r="P487" s="180">
        <f>SUM(P488:P497)</f>
        <v>0</v>
      </c>
      <c r="Q487" s="179"/>
      <c r="R487" s="180">
        <f>SUM(R488:R497)</f>
        <v>3.4179039999999994E-2</v>
      </c>
      <c r="S487" s="179"/>
      <c r="T487" s="181">
        <f>SUM(T488:T497)</f>
        <v>1.4534999999999997E-3</v>
      </c>
      <c r="AR487" s="182" t="s">
        <v>89</v>
      </c>
      <c r="AT487" s="183" t="s">
        <v>73</v>
      </c>
      <c r="AU487" s="183" t="s">
        <v>24</v>
      </c>
      <c r="AY487" s="182" t="s">
        <v>167</v>
      </c>
      <c r="BK487" s="184">
        <f>SUM(BK488:BK497)</f>
        <v>0</v>
      </c>
    </row>
    <row r="488" spans="2:65" s="1" customFormat="1" ht="20.399999999999999" customHeight="1">
      <c r="B488" s="40"/>
      <c r="C488" s="188" t="s">
        <v>1177</v>
      </c>
      <c r="D488" s="188" t="s">
        <v>169</v>
      </c>
      <c r="E488" s="189" t="s">
        <v>1178</v>
      </c>
      <c r="F488" s="190" t="s">
        <v>1179</v>
      </c>
      <c r="G488" s="191" t="s">
        <v>87</v>
      </c>
      <c r="H488" s="192">
        <v>9.69</v>
      </c>
      <c r="I488" s="193"/>
      <c r="J488" s="194">
        <f>ROUND(I488*H488,2)</f>
        <v>0</v>
      </c>
      <c r="K488" s="190" t="s">
        <v>181</v>
      </c>
      <c r="L488" s="60"/>
      <c r="M488" s="195" t="s">
        <v>22</v>
      </c>
      <c r="N488" s="196" t="s">
        <v>45</v>
      </c>
      <c r="O488" s="41"/>
      <c r="P488" s="197">
        <f>O488*H488</f>
        <v>0</v>
      </c>
      <c r="Q488" s="197">
        <v>0</v>
      </c>
      <c r="R488" s="197">
        <f>Q488*H488</f>
        <v>0</v>
      </c>
      <c r="S488" s="197">
        <v>1.4999999999999999E-4</v>
      </c>
      <c r="T488" s="198">
        <f>S488*H488</f>
        <v>1.4534999999999997E-3</v>
      </c>
      <c r="AR488" s="23" t="s">
        <v>252</v>
      </c>
      <c r="AT488" s="23" t="s">
        <v>169</v>
      </c>
      <c r="AU488" s="23" t="s">
        <v>89</v>
      </c>
      <c r="AY488" s="23" t="s">
        <v>167</v>
      </c>
      <c r="BE488" s="199">
        <f>IF(N488="základní",J488,0)</f>
        <v>0</v>
      </c>
      <c r="BF488" s="199">
        <f>IF(N488="snížená",J488,0)</f>
        <v>0</v>
      </c>
      <c r="BG488" s="199">
        <f>IF(N488="zákl. přenesená",J488,0)</f>
        <v>0</v>
      </c>
      <c r="BH488" s="199">
        <f>IF(N488="sníž. přenesená",J488,0)</f>
        <v>0</v>
      </c>
      <c r="BI488" s="199">
        <f>IF(N488="nulová",J488,0)</f>
        <v>0</v>
      </c>
      <c r="BJ488" s="23" t="s">
        <v>24</v>
      </c>
      <c r="BK488" s="199">
        <f>ROUND(I488*H488,2)</f>
        <v>0</v>
      </c>
      <c r="BL488" s="23" t="s">
        <v>252</v>
      </c>
      <c r="BM488" s="23" t="s">
        <v>1180</v>
      </c>
    </row>
    <row r="489" spans="2:65" s="11" customFormat="1" ht="12">
      <c r="B489" s="200"/>
      <c r="C489" s="201"/>
      <c r="D489" s="214" t="s">
        <v>175</v>
      </c>
      <c r="E489" s="224" t="s">
        <v>22</v>
      </c>
      <c r="F489" s="225" t="s">
        <v>1181</v>
      </c>
      <c r="G489" s="201"/>
      <c r="H489" s="226">
        <v>9.69</v>
      </c>
      <c r="I489" s="206"/>
      <c r="J489" s="201"/>
      <c r="K489" s="201"/>
      <c r="L489" s="207"/>
      <c r="M489" s="208"/>
      <c r="N489" s="209"/>
      <c r="O489" s="209"/>
      <c r="P489" s="209"/>
      <c r="Q489" s="209"/>
      <c r="R489" s="209"/>
      <c r="S489" s="209"/>
      <c r="T489" s="210"/>
      <c r="AT489" s="211" t="s">
        <v>175</v>
      </c>
      <c r="AU489" s="211" t="s">
        <v>89</v>
      </c>
      <c r="AV489" s="11" t="s">
        <v>89</v>
      </c>
      <c r="AW489" s="11" t="s">
        <v>37</v>
      </c>
      <c r="AX489" s="11" t="s">
        <v>24</v>
      </c>
      <c r="AY489" s="211" t="s">
        <v>167</v>
      </c>
    </row>
    <row r="490" spans="2:65" s="1" customFormat="1" ht="28.8" customHeight="1">
      <c r="B490" s="40"/>
      <c r="C490" s="188" t="s">
        <v>1182</v>
      </c>
      <c r="D490" s="188" t="s">
        <v>169</v>
      </c>
      <c r="E490" s="189" t="s">
        <v>1183</v>
      </c>
      <c r="F490" s="190" t="s">
        <v>1184</v>
      </c>
      <c r="G490" s="191" t="s">
        <v>87</v>
      </c>
      <c r="H490" s="192">
        <v>122.068</v>
      </c>
      <c r="I490" s="193"/>
      <c r="J490" s="194">
        <f>ROUND(I490*H490,2)</f>
        <v>0</v>
      </c>
      <c r="K490" s="190" t="s">
        <v>181</v>
      </c>
      <c r="L490" s="60"/>
      <c r="M490" s="195" t="s">
        <v>22</v>
      </c>
      <c r="N490" s="196" t="s">
        <v>45</v>
      </c>
      <c r="O490" s="41"/>
      <c r="P490" s="197">
        <f>O490*H490</f>
        <v>0</v>
      </c>
      <c r="Q490" s="197">
        <v>2.5999999999999998E-4</v>
      </c>
      <c r="R490" s="197">
        <f>Q490*H490</f>
        <v>3.1737679999999997E-2</v>
      </c>
      <c r="S490" s="197">
        <v>0</v>
      </c>
      <c r="T490" s="198">
        <f>S490*H490</f>
        <v>0</v>
      </c>
      <c r="AR490" s="23" t="s">
        <v>252</v>
      </c>
      <c r="AT490" s="23" t="s">
        <v>169</v>
      </c>
      <c r="AU490" s="23" t="s">
        <v>89</v>
      </c>
      <c r="AY490" s="23" t="s">
        <v>167</v>
      </c>
      <c r="BE490" s="199">
        <f>IF(N490="základní",J490,0)</f>
        <v>0</v>
      </c>
      <c r="BF490" s="199">
        <f>IF(N490="snížená",J490,0)</f>
        <v>0</v>
      </c>
      <c r="BG490" s="199">
        <f>IF(N490="zákl. přenesená",J490,0)</f>
        <v>0</v>
      </c>
      <c r="BH490" s="199">
        <f>IF(N490="sníž. přenesená",J490,0)</f>
        <v>0</v>
      </c>
      <c r="BI490" s="199">
        <f>IF(N490="nulová",J490,0)</f>
        <v>0</v>
      </c>
      <c r="BJ490" s="23" t="s">
        <v>24</v>
      </c>
      <c r="BK490" s="199">
        <f>ROUND(I490*H490,2)</f>
        <v>0</v>
      </c>
      <c r="BL490" s="23" t="s">
        <v>252</v>
      </c>
      <c r="BM490" s="23" t="s">
        <v>1185</v>
      </c>
    </row>
    <row r="491" spans="2:65" s="11" customFormat="1" ht="12">
      <c r="B491" s="200"/>
      <c r="C491" s="201"/>
      <c r="D491" s="202" t="s">
        <v>175</v>
      </c>
      <c r="E491" s="203" t="s">
        <v>22</v>
      </c>
      <c r="F491" s="204" t="s">
        <v>1186</v>
      </c>
      <c r="G491" s="201"/>
      <c r="H491" s="205">
        <v>52.22</v>
      </c>
      <c r="I491" s="206"/>
      <c r="J491" s="201"/>
      <c r="K491" s="201"/>
      <c r="L491" s="207"/>
      <c r="M491" s="208"/>
      <c r="N491" s="209"/>
      <c r="O491" s="209"/>
      <c r="P491" s="209"/>
      <c r="Q491" s="209"/>
      <c r="R491" s="209"/>
      <c r="S491" s="209"/>
      <c r="T491" s="210"/>
      <c r="AT491" s="211" t="s">
        <v>175</v>
      </c>
      <c r="AU491" s="211" t="s">
        <v>89</v>
      </c>
      <c r="AV491" s="11" t="s">
        <v>89</v>
      </c>
      <c r="AW491" s="11" t="s">
        <v>37</v>
      </c>
      <c r="AX491" s="11" t="s">
        <v>74</v>
      </c>
      <c r="AY491" s="211" t="s">
        <v>167</v>
      </c>
    </row>
    <row r="492" spans="2:65" s="11" customFormat="1" ht="24">
      <c r="B492" s="200"/>
      <c r="C492" s="201"/>
      <c r="D492" s="202" t="s">
        <v>175</v>
      </c>
      <c r="E492" s="203" t="s">
        <v>22</v>
      </c>
      <c r="F492" s="204" t="s">
        <v>1187</v>
      </c>
      <c r="G492" s="201"/>
      <c r="H492" s="205">
        <v>69.847999999999999</v>
      </c>
      <c r="I492" s="206"/>
      <c r="J492" s="201"/>
      <c r="K492" s="201"/>
      <c r="L492" s="207"/>
      <c r="M492" s="208"/>
      <c r="N492" s="209"/>
      <c r="O492" s="209"/>
      <c r="P492" s="209"/>
      <c r="Q492" s="209"/>
      <c r="R492" s="209"/>
      <c r="S492" s="209"/>
      <c r="T492" s="210"/>
      <c r="AT492" s="211" t="s">
        <v>175</v>
      </c>
      <c r="AU492" s="211" t="s">
        <v>89</v>
      </c>
      <c r="AV492" s="11" t="s">
        <v>89</v>
      </c>
      <c r="AW492" s="11" t="s">
        <v>37</v>
      </c>
      <c r="AX492" s="11" t="s">
        <v>74</v>
      </c>
      <c r="AY492" s="211" t="s">
        <v>167</v>
      </c>
    </row>
    <row r="493" spans="2:65" s="12" customFormat="1" ht="12">
      <c r="B493" s="212"/>
      <c r="C493" s="213"/>
      <c r="D493" s="214" t="s">
        <v>175</v>
      </c>
      <c r="E493" s="215" t="s">
        <v>22</v>
      </c>
      <c r="F493" s="216" t="s">
        <v>186</v>
      </c>
      <c r="G493" s="213"/>
      <c r="H493" s="217">
        <v>122.068</v>
      </c>
      <c r="I493" s="218"/>
      <c r="J493" s="213"/>
      <c r="K493" s="213"/>
      <c r="L493" s="219"/>
      <c r="M493" s="220"/>
      <c r="N493" s="221"/>
      <c r="O493" s="221"/>
      <c r="P493" s="221"/>
      <c r="Q493" s="221"/>
      <c r="R493" s="221"/>
      <c r="S493" s="221"/>
      <c r="T493" s="222"/>
      <c r="AT493" s="223" t="s">
        <v>175</v>
      </c>
      <c r="AU493" s="223" t="s">
        <v>89</v>
      </c>
      <c r="AV493" s="12" t="s">
        <v>173</v>
      </c>
      <c r="AW493" s="12" t="s">
        <v>37</v>
      </c>
      <c r="AX493" s="12" t="s">
        <v>24</v>
      </c>
      <c r="AY493" s="223" t="s">
        <v>167</v>
      </c>
    </row>
    <row r="494" spans="2:65" s="1" customFormat="1" ht="28.8" customHeight="1">
      <c r="B494" s="40"/>
      <c r="C494" s="188" t="s">
        <v>1188</v>
      </c>
      <c r="D494" s="188" t="s">
        <v>169</v>
      </c>
      <c r="E494" s="189" t="s">
        <v>1189</v>
      </c>
      <c r="F494" s="190" t="s">
        <v>1190</v>
      </c>
      <c r="G494" s="191" t="s">
        <v>87</v>
      </c>
      <c r="H494" s="192">
        <v>122.068</v>
      </c>
      <c r="I494" s="193"/>
      <c r="J494" s="194">
        <f>ROUND(I494*H494,2)</f>
        <v>0</v>
      </c>
      <c r="K494" s="190" t="s">
        <v>181</v>
      </c>
      <c r="L494" s="60"/>
      <c r="M494" s="195" t="s">
        <v>22</v>
      </c>
      <c r="N494" s="196" t="s">
        <v>45</v>
      </c>
      <c r="O494" s="41"/>
      <c r="P494" s="197">
        <f>O494*H494</f>
        <v>0</v>
      </c>
      <c r="Q494" s="197">
        <v>2.0000000000000002E-5</v>
      </c>
      <c r="R494" s="197">
        <f>Q494*H494</f>
        <v>2.4413600000000001E-3</v>
      </c>
      <c r="S494" s="197">
        <v>0</v>
      </c>
      <c r="T494" s="198">
        <f>S494*H494</f>
        <v>0</v>
      </c>
      <c r="AR494" s="23" t="s">
        <v>252</v>
      </c>
      <c r="AT494" s="23" t="s">
        <v>169</v>
      </c>
      <c r="AU494" s="23" t="s">
        <v>89</v>
      </c>
      <c r="AY494" s="23" t="s">
        <v>167</v>
      </c>
      <c r="BE494" s="199">
        <f>IF(N494="základní",J494,0)</f>
        <v>0</v>
      </c>
      <c r="BF494" s="199">
        <f>IF(N494="snížená",J494,0)</f>
        <v>0</v>
      </c>
      <c r="BG494" s="199">
        <f>IF(N494="zákl. přenesená",J494,0)</f>
        <v>0</v>
      </c>
      <c r="BH494" s="199">
        <f>IF(N494="sníž. přenesená",J494,0)</f>
        <v>0</v>
      </c>
      <c r="BI494" s="199">
        <f>IF(N494="nulová",J494,0)</f>
        <v>0</v>
      </c>
      <c r="BJ494" s="23" t="s">
        <v>24</v>
      </c>
      <c r="BK494" s="199">
        <f>ROUND(I494*H494,2)</f>
        <v>0</v>
      </c>
      <c r="BL494" s="23" t="s">
        <v>252</v>
      </c>
      <c r="BM494" s="23" t="s">
        <v>1191</v>
      </c>
    </row>
    <row r="495" spans="2:65" s="11" customFormat="1" ht="12">
      <c r="B495" s="200"/>
      <c r="C495" s="201"/>
      <c r="D495" s="202" t="s">
        <v>175</v>
      </c>
      <c r="E495" s="203" t="s">
        <v>22</v>
      </c>
      <c r="F495" s="204" t="s">
        <v>1186</v>
      </c>
      <c r="G495" s="201"/>
      <c r="H495" s="205">
        <v>52.22</v>
      </c>
      <c r="I495" s="206"/>
      <c r="J495" s="201"/>
      <c r="K495" s="201"/>
      <c r="L495" s="207"/>
      <c r="M495" s="208"/>
      <c r="N495" s="209"/>
      <c r="O495" s="209"/>
      <c r="P495" s="209"/>
      <c r="Q495" s="209"/>
      <c r="R495" s="209"/>
      <c r="S495" s="209"/>
      <c r="T495" s="210"/>
      <c r="AT495" s="211" t="s">
        <v>175</v>
      </c>
      <c r="AU495" s="211" t="s">
        <v>89</v>
      </c>
      <c r="AV495" s="11" t="s">
        <v>89</v>
      </c>
      <c r="AW495" s="11" t="s">
        <v>37</v>
      </c>
      <c r="AX495" s="11" t="s">
        <v>74</v>
      </c>
      <c r="AY495" s="211" t="s">
        <v>167</v>
      </c>
    </row>
    <row r="496" spans="2:65" s="11" customFormat="1" ht="24">
      <c r="B496" s="200"/>
      <c r="C496" s="201"/>
      <c r="D496" s="202" t="s">
        <v>175</v>
      </c>
      <c r="E496" s="203" t="s">
        <v>22</v>
      </c>
      <c r="F496" s="204" t="s">
        <v>1187</v>
      </c>
      <c r="G496" s="201"/>
      <c r="H496" s="205">
        <v>69.847999999999999</v>
      </c>
      <c r="I496" s="206"/>
      <c r="J496" s="201"/>
      <c r="K496" s="201"/>
      <c r="L496" s="207"/>
      <c r="M496" s="208"/>
      <c r="N496" s="209"/>
      <c r="O496" s="209"/>
      <c r="P496" s="209"/>
      <c r="Q496" s="209"/>
      <c r="R496" s="209"/>
      <c r="S496" s="209"/>
      <c r="T496" s="210"/>
      <c r="AT496" s="211" t="s">
        <v>175</v>
      </c>
      <c r="AU496" s="211" t="s">
        <v>89</v>
      </c>
      <c r="AV496" s="11" t="s">
        <v>89</v>
      </c>
      <c r="AW496" s="11" t="s">
        <v>37</v>
      </c>
      <c r="AX496" s="11" t="s">
        <v>74</v>
      </c>
      <c r="AY496" s="211" t="s">
        <v>167</v>
      </c>
    </row>
    <row r="497" spans="2:65" s="12" customFormat="1" ht="12">
      <c r="B497" s="212"/>
      <c r="C497" s="213"/>
      <c r="D497" s="202" t="s">
        <v>175</v>
      </c>
      <c r="E497" s="237" t="s">
        <v>22</v>
      </c>
      <c r="F497" s="238" t="s">
        <v>186</v>
      </c>
      <c r="G497" s="213"/>
      <c r="H497" s="239">
        <v>122.068</v>
      </c>
      <c r="I497" s="218"/>
      <c r="J497" s="213"/>
      <c r="K497" s="213"/>
      <c r="L497" s="219"/>
      <c r="M497" s="220"/>
      <c r="N497" s="221"/>
      <c r="O497" s="221"/>
      <c r="P497" s="221"/>
      <c r="Q497" s="221"/>
      <c r="R497" s="221"/>
      <c r="S497" s="221"/>
      <c r="T497" s="222"/>
      <c r="AT497" s="223" t="s">
        <v>175</v>
      </c>
      <c r="AU497" s="223" t="s">
        <v>89</v>
      </c>
      <c r="AV497" s="12" t="s">
        <v>173</v>
      </c>
      <c r="AW497" s="12" t="s">
        <v>37</v>
      </c>
      <c r="AX497" s="12" t="s">
        <v>24</v>
      </c>
      <c r="AY497" s="223" t="s">
        <v>167</v>
      </c>
    </row>
    <row r="498" spans="2:65" s="10" customFormat="1" ht="37.35" customHeight="1">
      <c r="B498" s="171"/>
      <c r="C498" s="172"/>
      <c r="D498" s="173" t="s">
        <v>73</v>
      </c>
      <c r="E498" s="174" t="s">
        <v>197</v>
      </c>
      <c r="F498" s="174" t="s">
        <v>1192</v>
      </c>
      <c r="G498" s="172"/>
      <c r="H498" s="172"/>
      <c r="I498" s="175"/>
      <c r="J498" s="176">
        <f>BK498</f>
        <v>0</v>
      </c>
      <c r="K498" s="172"/>
      <c r="L498" s="177"/>
      <c r="M498" s="178"/>
      <c r="N498" s="179"/>
      <c r="O498" s="179"/>
      <c r="P498" s="180">
        <f>P499+P541</f>
        <v>0</v>
      </c>
      <c r="Q498" s="179"/>
      <c r="R498" s="180">
        <f>R499+R541</f>
        <v>0</v>
      </c>
      <c r="S498" s="179"/>
      <c r="T498" s="181">
        <f>T499+T541</f>
        <v>0</v>
      </c>
      <c r="AR498" s="182" t="s">
        <v>177</v>
      </c>
      <c r="AT498" s="183" t="s">
        <v>73</v>
      </c>
      <c r="AU498" s="183" t="s">
        <v>74</v>
      </c>
      <c r="AY498" s="182" t="s">
        <v>167</v>
      </c>
      <c r="BK498" s="184">
        <f>BK499+BK541</f>
        <v>0</v>
      </c>
    </row>
    <row r="499" spans="2:65" s="10" customFormat="1" ht="19.95" customHeight="1">
      <c r="B499" s="171"/>
      <c r="C499" s="172"/>
      <c r="D499" s="173" t="s">
        <v>73</v>
      </c>
      <c r="E499" s="241" t="s">
        <v>1193</v>
      </c>
      <c r="F499" s="241" t="s">
        <v>1194</v>
      </c>
      <c r="G499" s="172"/>
      <c r="H499" s="172"/>
      <c r="I499" s="175"/>
      <c r="J499" s="242">
        <f>BK499</f>
        <v>0</v>
      </c>
      <c r="K499" s="172"/>
      <c r="L499" s="177"/>
      <c r="M499" s="178"/>
      <c r="N499" s="179"/>
      <c r="O499" s="179"/>
      <c r="P499" s="180">
        <f>P500+P503+P506+P513+P520+P526+P530</f>
        <v>0</v>
      </c>
      <c r="Q499" s="179"/>
      <c r="R499" s="180">
        <f>R500+R503+R506+R513+R520+R526+R530</f>
        <v>0</v>
      </c>
      <c r="S499" s="179"/>
      <c r="T499" s="181">
        <f>T500+T503+T506+T513+T520+T526+T530</f>
        <v>0</v>
      </c>
      <c r="AR499" s="182" t="s">
        <v>177</v>
      </c>
      <c r="AT499" s="183" t="s">
        <v>73</v>
      </c>
      <c r="AU499" s="183" t="s">
        <v>24</v>
      </c>
      <c r="AY499" s="182" t="s">
        <v>167</v>
      </c>
      <c r="BK499" s="184">
        <f>BK500+BK503+BK506+BK513+BK520+BK526+BK530</f>
        <v>0</v>
      </c>
    </row>
    <row r="500" spans="2:65" s="10" customFormat="1" ht="14.85" customHeight="1">
      <c r="B500" s="171"/>
      <c r="C500" s="172"/>
      <c r="D500" s="185" t="s">
        <v>73</v>
      </c>
      <c r="E500" s="186" t="s">
        <v>1195</v>
      </c>
      <c r="F500" s="186" t="s">
        <v>1196</v>
      </c>
      <c r="G500" s="172"/>
      <c r="H500" s="172"/>
      <c r="I500" s="175"/>
      <c r="J500" s="187">
        <f>BK500</f>
        <v>0</v>
      </c>
      <c r="K500" s="172"/>
      <c r="L500" s="177"/>
      <c r="M500" s="178"/>
      <c r="N500" s="179"/>
      <c r="O500" s="179"/>
      <c r="P500" s="180">
        <f>SUM(P501:P502)</f>
        <v>0</v>
      </c>
      <c r="Q500" s="179"/>
      <c r="R500" s="180">
        <f>SUM(R501:R502)</f>
        <v>0</v>
      </c>
      <c r="S500" s="179"/>
      <c r="T500" s="181">
        <f>SUM(T501:T502)</f>
        <v>0</v>
      </c>
      <c r="AR500" s="182" t="s">
        <v>177</v>
      </c>
      <c r="AT500" s="183" t="s">
        <v>73</v>
      </c>
      <c r="AU500" s="183" t="s">
        <v>89</v>
      </c>
      <c r="AY500" s="182" t="s">
        <v>167</v>
      </c>
      <c r="BK500" s="184">
        <f>SUM(BK501:BK502)</f>
        <v>0</v>
      </c>
    </row>
    <row r="501" spans="2:65" s="1" customFormat="1" ht="20.399999999999999" customHeight="1">
      <c r="B501" s="40"/>
      <c r="C501" s="188" t="s">
        <v>1197</v>
      </c>
      <c r="D501" s="188" t="s">
        <v>169</v>
      </c>
      <c r="E501" s="189" t="s">
        <v>1198</v>
      </c>
      <c r="F501" s="190" t="s">
        <v>1199</v>
      </c>
      <c r="G501" s="191" t="s">
        <v>713</v>
      </c>
      <c r="H501" s="192">
        <v>3</v>
      </c>
      <c r="I501" s="193"/>
      <c r="J501" s="194">
        <f>ROUND(I501*H501,2)</f>
        <v>0</v>
      </c>
      <c r="K501" s="190" t="s">
        <v>22</v>
      </c>
      <c r="L501" s="60"/>
      <c r="M501" s="195" t="s">
        <v>22</v>
      </c>
      <c r="N501" s="196" t="s">
        <v>45</v>
      </c>
      <c r="O501" s="41"/>
      <c r="P501" s="197">
        <f>O501*H501</f>
        <v>0</v>
      </c>
      <c r="Q501" s="197">
        <v>0</v>
      </c>
      <c r="R501" s="197">
        <f>Q501*H501</f>
        <v>0</v>
      </c>
      <c r="S501" s="197">
        <v>0</v>
      </c>
      <c r="T501" s="198">
        <f>S501*H501</f>
        <v>0</v>
      </c>
      <c r="AR501" s="23" t="s">
        <v>494</v>
      </c>
      <c r="AT501" s="23" t="s">
        <v>169</v>
      </c>
      <c r="AU501" s="23" t="s">
        <v>177</v>
      </c>
      <c r="AY501" s="23" t="s">
        <v>167</v>
      </c>
      <c r="BE501" s="199">
        <f>IF(N501="základní",J501,0)</f>
        <v>0</v>
      </c>
      <c r="BF501" s="199">
        <f>IF(N501="snížená",J501,0)</f>
        <v>0</v>
      </c>
      <c r="BG501" s="199">
        <f>IF(N501="zákl. přenesená",J501,0)</f>
        <v>0</v>
      </c>
      <c r="BH501" s="199">
        <f>IF(N501="sníž. přenesená",J501,0)</f>
        <v>0</v>
      </c>
      <c r="BI501" s="199">
        <f>IF(N501="nulová",J501,0)</f>
        <v>0</v>
      </c>
      <c r="BJ501" s="23" t="s">
        <v>24</v>
      </c>
      <c r="BK501" s="199">
        <f>ROUND(I501*H501,2)</f>
        <v>0</v>
      </c>
      <c r="BL501" s="23" t="s">
        <v>494</v>
      </c>
      <c r="BM501" s="23" t="s">
        <v>1200</v>
      </c>
    </row>
    <row r="502" spans="2:65" s="1" customFormat="1" ht="20.399999999999999" customHeight="1">
      <c r="B502" s="40"/>
      <c r="C502" s="188" t="s">
        <v>1201</v>
      </c>
      <c r="D502" s="188" t="s">
        <v>169</v>
      </c>
      <c r="E502" s="189" t="s">
        <v>1202</v>
      </c>
      <c r="F502" s="190" t="s">
        <v>1203</v>
      </c>
      <c r="G502" s="191" t="s">
        <v>1204</v>
      </c>
      <c r="H502" s="192">
        <v>2</v>
      </c>
      <c r="I502" s="193"/>
      <c r="J502" s="194">
        <f>ROUND(I502*H502,2)</f>
        <v>0</v>
      </c>
      <c r="K502" s="190" t="s">
        <v>22</v>
      </c>
      <c r="L502" s="60"/>
      <c r="M502" s="195" t="s">
        <v>22</v>
      </c>
      <c r="N502" s="196" t="s">
        <v>45</v>
      </c>
      <c r="O502" s="41"/>
      <c r="P502" s="197">
        <f>O502*H502</f>
        <v>0</v>
      </c>
      <c r="Q502" s="197">
        <v>0</v>
      </c>
      <c r="R502" s="197">
        <f>Q502*H502</f>
        <v>0</v>
      </c>
      <c r="S502" s="197">
        <v>0</v>
      </c>
      <c r="T502" s="198">
        <f>S502*H502</f>
        <v>0</v>
      </c>
      <c r="AR502" s="23" t="s">
        <v>494</v>
      </c>
      <c r="AT502" s="23" t="s">
        <v>169</v>
      </c>
      <c r="AU502" s="23" t="s">
        <v>177</v>
      </c>
      <c r="AY502" s="23" t="s">
        <v>167</v>
      </c>
      <c r="BE502" s="199">
        <f>IF(N502="základní",J502,0)</f>
        <v>0</v>
      </c>
      <c r="BF502" s="199">
        <f>IF(N502="snížená",J502,0)</f>
        <v>0</v>
      </c>
      <c r="BG502" s="199">
        <f>IF(N502="zákl. přenesená",J502,0)</f>
        <v>0</v>
      </c>
      <c r="BH502" s="199">
        <f>IF(N502="sníž. přenesená",J502,0)</f>
        <v>0</v>
      </c>
      <c r="BI502" s="199">
        <f>IF(N502="nulová",J502,0)</f>
        <v>0</v>
      </c>
      <c r="BJ502" s="23" t="s">
        <v>24</v>
      </c>
      <c r="BK502" s="199">
        <f>ROUND(I502*H502,2)</f>
        <v>0</v>
      </c>
      <c r="BL502" s="23" t="s">
        <v>494</v>
      </c>
      <c r="BM502" s="23" t="s">
        <v>1205</v>
      </c>
    </row>
    <row r="503" spans="2:65" s="10" customFormat="1" ht="22.35" customHeight="1">
      <c r="B503" s="171"/>
      <c r="C503" s="172"/>
      <c r="D503" s="185" t="s">
        <v>73</v>
      </c>
      <c r="E503" s="186" t="s">
        <v>1206</v>
      </c>
      <c r="F503" s="186" t="s">
        <v>1207</v>
      </c>
      <c r="G503" s="172"/>
      <c r="H503" s="172"/>
      <c r="I503" s="175"/>
      <c r="J503" s="187">
        <f>BK503</f>
        <v>0</v>
      </c>
      <c r="K503" s="172"/>
      <c r="L503" s="177"/>
      <c r="M503" s="178"/>
      <c r="N503" s="179"/>
      <c r="O503" s="179"/>
      <c r="P503" s="180">
        <f>SUM(P504:P505)</f>
        <v>0</v>
      </c>
      <c r="Q503" s="179"/>
      <c r="R503" s="180">
        <f>SUM(R504:R505)</f>
        <v>0</v>
      </c>
      <c r="S503" s="179"/>
      <c r="T503" s="181">
        <f>SUM(T504:T505)</f>
        <v>0</v>
      </c>
      <c r="AR503" s="182" t="s">
        <v>177</v>
      </c>
      <c r="AT503" s="183" t="s">
        <v>73</v>
      </c>
      <c r="AU503" s="183" t="s">
        <v>89</v>
      </c>
      <c r="AY503" s="182" t="s">
        <v>167</v>
      </c>
      <c r="BK503" s="184">
        <f>SUM(BK504:BK505)</f>
        <v>0</v>
      </c>
    </row>
    <row r="504" spans="2:65" s="1" customFormat="1" ht="51.6" customHeight="1">
      <c r="B504" s="40"/>
      <c r="C504" s="188" t="s">
        <v>1208</v>
      </c>
      <c r="D504" s="188" t="s">
        <v>169</v>
      </c>
      <c r="E504" s="189" t="s">
        <v>1209</v>
      </c>
      <c r="F504" s="190" t="s">
        <v>1210</v>
      </c>
      <c r="G504" s="191" t="s">
        <v>713</v>
      </c>
      <c r="H504" s="192">
        <v>2</v>
      </c>
      <c r="I504" s="193"/>
      <c r="J504" s="194">
        <f>ROUND(I504*H504,2)</f>
        <v>0</v>
      </c>
      <c r="K504" s="190" t="s">
        <v>22</v>
      </c>
      <c r="L504" s="60"/>
      <c r="M504" s="195" t="s">
        <v>22</v>
      </c>
      <c r="N504" s="196" t="s">
        <v>45</v>
      </c>
      <c r="O504" s="41"/>
      <c r="P504" s="197">
        <f>O504*H504</f>
        <v>0</v>
      </c>
      <c r="Q504" s="197">
        <v>0</v>
      </c>
      <c r="R504" s="197">
        <f>Q504*H504</f>
        <v>0</v>
      </c>
      <c r="S504" s="197">
        <v>0</v>
      </c>
      <c r="T504" s="198">
        <f>S504*H504</f>
        <v>0</v>
      </c>
      <c r="AR504" s="23" t="s">
        <v>494</v>
      </c>
      <c r="AT504" s="23" t="s">
        <v>169</v>
      </c>
      <c r="AU504" s="23" t="s">
        <v>177</v>
      </c>
      <c r="AY504" s="23" t="s">
        <v>167</v>
      </c>
      <c r="BE504" s="199">
        <f>IF(N504="základní",J504,0)</f>
        <v>0</v>
      </c>
      <c r="BF504" s="199">
        <f>IF(N504="snížená",J504,0)</f>
        <v>0</v>
      </c>
      <c r="BG504" s="199">
        <f>IF(N504="zákl. přenesená",J504,0)</f>
        <v>0</v>
      </c>
      <c r="BH504" s="199">
        <f>IF(N504="sníž. přenesená",J504,0)</f>
        <v>0</v>
      </c>
      <c r="BI504" s="199">
        <f>IF(N504="nulová",J504,0)</f>
        <v>0</v>
      </c>
      <c r="BJ504" s="23" t="s">
        <v>24</v>
      </c>
      <c r="BK504" s="199">
        <f>ROUND(I504*H504,2)</f>
        <v>0</v>
      </c>
      <c r="BL504" s="23" t="s">
        <v>494</v>
      </c>
      <c r="BM504" s="23" t="s">
        <v>1211</v>
      </c>
    </row>
    <row r="505" spans="2:65" s="1" customFormat="1" ht="40.200000000000003" customHeight="1">
      <c r="B505" s="40"/>
      <c r="C505" s="188" t="s">
        <v>1212</v>
      </c>
      <c r="D505" s="188" t="s">
        <v>169</v>
      </c>
      <c r="E505" s="189" t="s">
        <v>1213</v>
      </c>
      <c r="F505" s="190" t="s">
        <v>1214</v>
      </c>
      <c r="G505" s="191" t="s">
        <v>713</v>
      </c>
      <c r="H505" s="192">
        <v>12</v>
      </c>
      <c r="I505" s="193"/>
      <c r="J505" s="194">
        <f>ROUND(I505*H505,2)</f>
        <v>0</v>
      </c>
      <c r="K505" s="190" t="s">
        <v>22</v>
      </c>
      <c r="L505" s="60"/>
      <c r="M505" s="195" t="s">
        <v>22</v>
      </c>
      <c r="N505" s="196" t="s">
        <v>45</v>
      </c>
      <c r="O505" s="41"/>
      <c r="P505" s="197">
        <f>O505*H505</f>
        <v>0</v>
      </c>
      <c r="Q505" s="197">
        <v>0</v>
      </c>
      <c r="R505" s="197">
        <f>Q505*H505</f>
        <v>0</v>
      </c>
      <c r="S505" s="197">
        <v>0</v>
      </c>
      <c r="T505" s="198">
        <f>S505*H505</f>
        <v>0</v>
      </c>
      <c r="AR505" s="23" t="s">
        <v>494</v>
      </c>
      <c r="AT505" s="23" t="s">
        <v>169</v>
      </c>
      <c r="AU505" s="23" t="s">
        <v>177</v>
      </c>
      <c r="AY505" s="23" t="s">
        <v>167</v>
      </c>
      <c r="BE505" s="199">
        <f>IF(N505="základní",J505,0)</f>
        <v>0</v>
      </c>
      <c r="BF505" s="199">
        <f>IF(N505="snížená",J505,0)</f>
        <v>0</v>
      </c>
      <c r="BG505" s="199">
        <f>IF(N505="zákl. přenesená",J505,0)</f>
        <v>0</v>
      </c>
      <c r="BH505" s="199">
        <f>IF(N505="sníž. přenesená",J505,0)</f>
        <v>0</v>
      </c>
      <c r="BI505" s="199">
        <f>IF(N505="nulová",J505,0)</f>
        <v>0</v>
      </c>
      <c r="BJ505" s="23" t="s">
        <v>24</v>
      </c>
      <c r="BK505" s="199">
        <f>ROUND(I505*H505,2)</f>
        <v>0</v>
      </c>
      <c r="BL505" s="23" t="s">
        <v>494</v>
      </c>
      <c r="BM505" s="23" t="s">
        <v>1215</v>
      </c>
    </row>
    <row r="506" spans="2:65" s="10" customFormat="1" ht="22.35" customHeight="1">
      <c r="B506" s="171"/>
      <c r="C506" s="172"/>
      <c r="D506" s="185" t="s">
        <v>73</v>
      </c>
      <c r="E506" s="186" t="s">
        <v>1216</v>
      </c>
      <c r="F506" s="186" t="s">
        <v>1217</v>
      </c>
      <c r="G506" s="172"/>
      <c r="H506" s="172"/>
      <c r="I506" s="175"/>
      <c r="J506" s="187">
        <f>BK506</f>
        <v>0</v>
      </c>
      <c r="K506" s="172"/>
      <c r="L506" s="177"/>
      <c r="M506" s="178"/>
      <c r="N506" s="179"/>
      <c r="O506" s="179"/>
      <c r="P506" s="180">
        <f>SUM(P507:P512)</f>
        <v>0</v>
      </c>
      <c r="Q506" s="179"/>
      <c r="R506" s="180">
        <f>SUM(R507:R512)</f>
        <v>0</v>
      </c>
      <c r="S506" s="179"/>
      <c r="T506" s="181">
        <f>SUM(T507:T512)</f>
        <v>0</v>
      </c>
      <c r="AR506" s="182" t="s">
        <v>177</v>
      </c>
      <c r="AT506" s="183" t="s">
        <v>73</v>
      </c>
      <c r="AU506" s="183" t="s">
        <v>89</v>
      </c>
      <c r="AY506" s="182" t="s">
        <v>167</v>
      </c>
      <c r="BK506" s="184">
        <f>SUM(BK507:BK512)</f>
        <v>0</v>
      </c>
    </row>
    <row r="507" spans="2:65" s="1" customFormat="1" ht="20.399999999999999" customHeight="1">
      <c r="B507" s="40"/>
      <c r="C507" s="188" t="s">
        <v>1218</v>
      </c>
      <c r="D507" s="188" t="s">
        <v>169</v>
      </c>
      <c r="E507" s="189" t="s">
        <v>1219</v>
      </c>
      <c r="F507" s="190" t="s">
        <v>1220</v>
      </c>
      <c r="G507" s="191" t="s">
        <v>713</v>
      </c>
      <c r="H507" s="192">
        <v>2</v>
      </c>
      <c r="I507" s="193"/>
      <c r="J507" s="194">
        <f t="shared" ref="J507:J512" si="80">ROUND(I507*H507,2)</f>
        <v>0</v>
      </c>
      <c r="K507" s="190" t="s">
        <v>22</v>
      </c>
      <c r="L507" s="60"/>
      <c r="M507" s="195" t="s">
        <v>22</v>
      </c>
      <c r="N507" s="196" t="s">
        <v>45</v>
      </c>
      <c r="O507" s="41"/>
      <c r="P507" s="197">
        <f t="shared" ref="P507:P512" si="81">O507*H507</f>
        <v>0</v>
      </c>
      <c r="Q507" s="197">
        <v>0</v>
      </c>
      <c r="R507" s="197">
        <f t="shared" ref="R507:R512" si="82">Q507*H507</f>
        <v>0</v>
      </c>
      <c r="S507" s="197">
        <v>0</v>
      </c>
      <c r="T507" s="198">
        <f t="shared" ref="T507:T512" si="83">S507*H507</f>
        <v>0</v>
      </c>
      <c r="AR507" s="23" t="s">
        <v>494</v>
      </c>
      <c r="AT507" s="23" t="s">
        <v>169</v>
      </c>
      <c r="AU507" s="23" t="s">
        <v>177</v>
      </c>
      <c r="AY507" s="23" t="s">
        <v>167</v>
      </c>
      <c r="BE507" s="199">
        <f t="shared" ref="BE507:BE512" si="84">IF(N507="základní",J507,0)</f>
        <v>0</v>
      </c>
      <c r="BF507" s="199">
        <f t="shared" ref="BF507:BF512" si="85">IF(N507="snížená",J507,0)</f>
        <v>0</v>
      </c>
      <c r="BG507" s="199">
        <f t="shared" ref="BG507:BG512" si="86">IF(N507="zákl. přenesená",J507,0)</f>
        <v>0</v>
      </c>
      <c r="BH507" s="199">
        <f t="shared" ref="BH507:BH512" si="87">IF(N507="sníž. přenesená",J507,0)</f>
        <v>0</v>
      </c>
      <c r="BI507" s="199">
        <f t="shared" ref="BI507:BI512" si="88">IF(N507="nulová",J507,0)</f>
        <v>0</v>
      </c>
      <c r="BJ507" s="23" t="s">
        <v>24</v>
      </c>
      <c r="BK507" s="199">
        <f t="shared" ref="BK507:BK512" si="89">ROUND(I507*H507,2)</f>
        <v>0</v>
      </c>
      <c r="BL507" s="23" t="s">
        <v>494</v>
      </c>
      <c r="BM507" s="23" t="s">
        <v>1221</v>
      </c>
    </row>
    <row r="508" spans="2:65" s="1" customFormat="1" ht="28.8" customHeight="1">
      <c r="B508" s="40"/>
      <c r="C508" s="188" t="s">
        <v>1222</v>
      </c>
      <c r="D508" s="188" t="s">
        <v>169</v>
      </c>
      <c r="E508" s="189" t="s">
        <v>1223</v>
      </c>
      <c r="F508" s="190" t="s">
        <v>1224</v>
      </c>
      <c r="G508" s="191" t="s">
        <v>713</v>
      </c>
      <c r="H508" s="192">
        <v>2</v>
      </c>
      <c r="I508" s="193"/>
      <c r="J508" s="194">
        <f t="shared" si="80"/>
        <v>0</v>
      </c>
      <c r="K508" s="190" t="s">
        <v>22</v>
      </c>
      <c r="L508" s="60"/>
      <c r="M508" s="195" t="s">
        <v>22</v>
      </c>
      <c r="N508" s="196" t="s">
        <v>45</v>
      </c>
      <c r="O508" s="41"/>
      <c r="P508" s="197">
        <f t="shared" si="81"/>
        <v>0</v>
      </c>
      <c r="Q508" s="197">
        <v>0</v>
      </c>
      <c r="R508" s="197">
        <f t="shared" si="82"/>
        <v>0</v>
      </c>
      <c r="S508" s="197">
        <v>0</v>
      </c>
      <c r="T508" s="198">
        <f t="shared" si="83"/>
        <v>0</v>
      </c>
      <c r="AR508" s="23" t="s">
        <v>494</v>
      </c>
      <c r="AT508" s="23" t="s">
        <v>169</v>
      </c>
      <c r="AU508" s="23" t="s">
        <v>177</v>
      </c>
      <c r="AY508" s="23" t="s">
        <v>167</v>
      </c>
      <c r="BE508" s="199">
        <f t="shared" si="84"/>
        <v>0</v>
      </c>
      <c r="BF508" s="199">
        <f t="shared" si="85"/>
        <v>0</v>
      </c>
      <c r="BG508" s="199">
        <f t="shared" si="86"/>
        <v>0</v>
      </c>
      <c r="BH508" s="199">
        <f t="shared" si="87"/>
        <v>0</v>
      </c>
      <c r="BI508" s="199">
        <f t="shared" si="88"/>
        <v>0</v>
      </c>
      <c r="BJ508" s="23" t="s">
        <v>24</v>
      </c>
      <c r="BK508" s="199">
        <f t="shared" si="89"/>
        <v>0</v>
      </c>
      <c r="BL508" s="23" t="s">
        <v>494</v>
      </c>
      <c r="BM508" s="23" t="s">
        <v>1225</v>
      </c>
    </row>
    <row r="509" spans="2:65" s="1" customFormat="1" ht="28.8" customHeight="1">
      <c r="B509" s="40"/>
      <c r="C509" s="188" t="s">
        <v>1226</v>
      </c>
      <c r="D509" s="188" t="s">
        <v>169</v>
      </c>
      <c r="E509" s="189" t="s">
        <v>1227</v>
      </c>
      <c r="F509" s="190" t="s">
        <v>1228</v>
      </c>
      <c r="G509" s="191" t="s">
        <v>713</v>
      </c>
      <c r="H509" s="192">
        <v>2</v>
      </c>
      <c r="I509" s="193"/>
      <c r="J509" s="194">
        <f t="shared" si="80"/>
        <v>0</v>
      </c>
      <c r="K509" s="190" t="s">
        <v>22</v>
      </c>
      <c r="L509" s="60"/>
      <c r="M509" s="195" t="s">
        <v>22</v>
      </c>
      <c r="N509" s="196" t="s">
        <v>45</v>
      </c>
      <c r="O509" s="41"/>
      <c r="P509" s="197">
        <f t="shared" si="81"/>
        <v>0</v>
      </c>
      <c r="Q509" s="197">
        <v>0</v>
      </c>
      <c r="R509" s="197">
        <f t="shared" si="82"/>
        <v>0</v>
      </c>
      <c r="S509" s="197">
        <v>0</v>
      </c>
      <c r="T509" s="198">
        <f t="shared" si="83"/>
        <v>0</v>
      </c>
      <c r="AR509" s="23" t="s">
        <v>494</v>
      </c>
      <c r="AT509" s="23" t="s">
        <v>169</v>
      </c>
      <c r="AU509" s="23" t="s">
        <v>177</v>
      </c>
      <c r="AY509" s="23" t="s">
        <v>167</v>
      </c>
      <c r="BE509" s="199">
        <f t="shared" si="84"/>
        <v>0</v>
      </c>
      <c r="BF509" s="199">
        <f t="shared" si="85"/>
        <v>0</v>
      </c>
      <c r="BG509" s="199">
        <f t="shared" si="86"/>
        <v>0</v>
      </c>
      <c r="BH509" s="199">
        <f t="shared" si="87"/>
        <v>0</v>
      </c>
      <c r="BI509" s="199">
        <f t="shared" si="88"/>
        <v>0</v>
      </c>
      <c r="BJ509" s="23" t="s">
        <v>24</v>
      </c>
      <c r="BK509" s="199">
        <f t="shared" si="89"/>
        <v>0</v>
      </c>
      <c r="BL509" s="23" t="s">
        <v>494</v>
      </c>
      <c r="BM509" s="23" t="s">
        <v>1229</v>
      </c>
    </row>
    <row r="510" spans="2:65" s="1" customFormat="1" ht="28.8" customHeight="1">
      <c r="B510" s="40"/>
      <c r="C510" s="188" t="s">
        <v>1230</v>
      </c>
      <c r="D510" s="188" t="s">
        <v>169</v>
      </c>
      <c r="E510" s="189" t="s">
        <v>1231</v>
      </c>
      <c r="F510" s="190" t="s">
        <v>1232</v>
      </c>
      <c r="G510" s="191" t="s">
        <v>713</v>
      </c>
      <c r="H510" s="192">
        <v>4</v>
      </c>
      <c r="I510" s="193"/>
      <c r="J510" s="194">
        <f t="shared" si="80"/>
        <v>0</v>
      </c>
      <c r="K510" s="190" t="s">
        <v>22</v>
      </c>
      <c r="L510" s="60"/>
      <c r="M510" s="195" t="s">
        <v>22</v>
      </c>
      <c r="N510" s="196" t="s">
        <v>45</v>
      </c>
      <c r="O510" s="41"/>
      <c r="P510" s="197">
        <f t="shared" si="81"/>
        <v>0</v>
      </c>
      <c r="Q510" s="197">
        <v>0</v>
      </c>
      <c r="R510" s="197">
        <f t="shared" si="82"/>
        <v>0</v>
      </c>
      <c r="S510" s="197">
        <v>0</v>
      </c>
      <c r="T510" s="198">
        <f t="shared" si="83"/>
        <v>0</v>
      </c>
      <c r="AR510" s="23" t="s">
        <v>494</v>
      </c>
      <c r="AT510" s="23" t="s">
        <v>169</v>
      </c>
      <c r="AU510" s="23" t="s">
        <v>177</v>
      </c>
      <c r="AY510" s="23" t="s">
        <v>167</v>
      </c>
      <c r="BE510" s="199">
        <f t="shared" si="84"/>
        <v>0</v>
      </c>
      <c r="BF510" s="199">
        <f t="shared" si="85"/>
        <v>0</v>
      </c>
      <c r="BG510" s="199">
        <f t="shared" si="86"/>
        <v>0</v>
      </c>
      <c r="BH510" s="199">
        <f t="shared" si="87"/>
        <v>0</v>
      </c>
      <c r="BI510" s="199">
        <f t="shared" si="88"/>
        <v>0</v>
      </c>
      <c r="BJ510" s="23" t="s">
        <v>24</v>
      </c>
      <c r="BK510" s="199">
        <f t="shared" si="89"/>
        <v>0</v>
      </c>
      <c r="BL510" s="23" t="s">
        <v>494</v>
      </c>
      <c r="BM510" s="23" t="s">
        <v>1233</v>
      </c>
    </row>
    <row r="511" spans="2:65" s="1" customFormat="1" ht="20.399999999999999" customHeight="1">
      <c r="B511" s="40"/>
      <c r="C511" s="188" t="s">
        <v>1234</v>
      </c>
      <c r="D511" s="188" t="s">
        <v>169</v>
      </c>
      <c r="E511" s="189" t="s">
        <v>1235</v>
      </c>
      <c r="F511" s="190" t="s">
        <v>1236</v>
      </c>
      <c r="G511" s="191" t="s">
        <v>713</v>
      </c>
      <c r="H511" s="192">
        <v>1</v>
      </c>
      <c r="I511" s="193"/>
      <c r="J511" s="194">
        <f t="shared" si="80"/>
        <v>0</v>
      </c>
      <c r="K511" s="190" t="s">
        <v>22</v>
      </c>
      <c r="L511" s="60"/>
      <c r="M511" s="195" t="s">
        <v>22</v>
      </c>
      <c r="N511" s="196" t="s">
        <v>45</v>
      </c>
      <c r="O511" s="41"/>
      <c r="P511" s="197">
        <f t="shared" si="81"/>
        <v>0</v>
      </c>
      <c r="Q511" s="197">
        <v>0</v>
      </c>
      <c r="R511" s="197">
        <f t="shared" si="82"/>
        <v>0</v>
      </c>
      <c r="S511" s="197">
        <v>0</v>
      </c>
      <c r="T511" s="198">
        <f t="shared" si="83"/>
        <v>0</v>
      </c>
      <c r="AR511" s="23" t="s">
        <v>494</v>
      </c>
      <c r="AT511" s="23" t="s">
        <v>169</v>
      </c>
      <c r="AU511" s="23" t="s">
        <v>177</v>
      </c>
      <c r="AY511" s="23" t="s">
        <v>167</v>
      </c>
      <c r="BE511" s="199">
        <f t="shared" si="84"/>
        <v>0</v>
      </c>
      <c r="BF511" s="199">
        <f t="shared" si="85"/>
        <v>0</v>
      </c>
      <c r="BG511" s="199">
        <f t="shared" si="86"/>
        <v>0</v>
      </c>
      <c r="BH511" s="199">
        <f t="shared" si="87"/>
        <v>0</v>
      </c>
      <c r="BI511" s="199">
        <f t="shared" si="88"/>
        <v>0</v>
      </c>
      <c r="BJ511" s="23" t="s">
        <v>24</v>
      </c>
      <c r="BK511" s="199">
        <f t="shared" si="89"/>
        <v>0</v>
      </c>
      <c r="BL511" s="23" t="s">
        <v>494</v>
      </c>
      <c r="BM511" s="23" t="s">
        <v>1237</v>
      </c>
    </row>
    <row r="512" spans="2:65" s="1" customFormat="1" ht="20.399999999999999" customHeight="1">
      <c r="B512" s="40"/>
      <c r="C512" s="188" t="s">
        <v>1238</v>
      </c>
      <c r="D512" s="188" t="s">
        <v>169</v>
      </c>
      <c r="E512" s="189" t="s">
        <v>1239</v>
      </c>
      <c r="F512" s="190" t="s">
        <v>1240</v>
      </c>
      <c r="G512" s="191" t="s">
        <v>713</v>
      </c>
      <c r="H512" s="192">
        <v>1</v>
      </c>
      <c r="I512" s="193"/>
      <c r="J512" s="194">
        <f t="shared" si="80"/>
        <v>0</v>
      </c>
      <c r="K512" s="190" t="s">
        <v>22</v>
      </c>
      <c r="L512" s="60"/>
      <c r="M512" s="195" t="s">
        <v>22</v>
      </c>
      <c r="N512" s="196" t="s">
        <v>45</v>
      </c>
      <c r="O512" s="41"/>
      <c r="P512" s="197">
        <f t="shared" si="81"/>
        <v>0</v>
      </c>
      <c r="Q512" s="197">
        <v>0</v>
      </c>
      <c r="R512" s="197">
        <f t="shared" si="82"/>
        <v>0</v>
      </c>
      <c r="S512" s="197">
        <v>0</v>
      </c>
      <c r="T512" s="198">
        <f t="shared" si="83"/>
        <v>0</v>
      </c>
      <c r="AR512" s="23" t="s">
        <v>494</v>
      </c>
      <c r="AT512" s="23" t="s">
        <v>169</v>
      </c>
      <c r="AU512" s="23" t="s">
        <v>177</v>
      </c>
      <c r="AY512" s="23" t="s">
        <v>167</v>
      </c>
      <c r="BE512" s="199">
        <f t="shared" si="84"/>
        <v>0</v>
      </c>
      <c r="BF512" s="199">
        <f t="shared" si="85"/>
        <v>0</v>
      </c>
      <c r="BG512" s="199">
        <f t="shared" si="86"/>
        <v>0</v>
      </c>
      <c r="BH512" s="199">
        <f t="shared" si="87"/>
        <v>0</v>
      </c>
      <c r="BI512" s="199">
        <f t="shared" si="88"/>
        <v>0</v>
      </c>
      <c r="BJ512" s="23" t="s">
        <v>24</v>
      </c>
      <c r="BK512" s="199">
        <f t="shared" si="89"/>
        <v>0</v>
      </c>
      <c r="BL512" s="23" t="s">
        <v>494</v>
      </c>
      <c r="BM512" s="23" t="s">
        <v>1241</v>
      </c>
    </row>
    <row r="513" spans="2:65" s="10" customFormat="1" ht="22.35" customHeight="1">
      <c r="B513" s="171"/>
      <c r="C513" s="172"/>
      <c r="D513" s="185" t="s">
        <v>73</v>
      </c>
      <c r="E513" s="186" t="s">
        <v>1242</v>
      </c>
      <c r="F513" s="186" t="s">
        <v>1243</v>
      </c>
      <c r="G513" s="172"/>
      <c r="H513" s="172"/>
      <c r="I513" s="175"/>
      <c r="J513" s="187">
        <f>BK513</f>
        <v>0</v>
      </c>
      <c r="K513" s="172"/>
      <c r="L513" s="177"/>
      <c r="M513" s="178"/>
      <c r="N513" s="179"/>
      <c r="O513" s="179"/>
      <c r="P513" s="180">
        <f>SUM(P514:P519)</f>
        <v>0</v>
      </c>
      <c r="Q513" s="179"/>
      <c r="R513" s="180">
        <f>SUM(R514:R519)</f>
        <v>0</v>
      </c>
      <c r="S513" s="179"/>
      <c r="T513" s="181">
        <f>SUM(T514:T519)</f>
        <v>0</v>
      </c>
      <c r="AR513" s="182" t="s">
        <v>177</v>
      </c>
      <c r="AT513" s="183" t="s">
        <v>73</v>
      </c>
      <c r="AU513" s="183" t="s">
        <v>89</v>
      </c>
      <c r="AY513" s="182" t="s">
        <v>167</v>
      </c>
      <c r="BK513" s="184">
        <f>SUM(BK514:BK519)</f>
        <v>0</v>
      </c>
    </row>
    <row r="514" spans="2:65" s="1" customFormat="1" ht="20.399999999999999" customHeight="1">
      <c r="B514" s="40"/>
      <c r="C514" s="188" t="s">
        <v>1244</v>
      </c>
      <c r="D514" s="188" t="s">
        <v>169</v>
      </c>
      <c r="E514" s="189" t="s">
        <v>1245</v>
      </c>
      <c r="F514" s="190" t="s">
        <v>1246</v>
      </c>
      <c r="G514" s="191" t="s">
        <v>260</v>
      </c>
      <c r="H514" s="192">
        <v>97</v>
      </c>
      <c r="I514" s="193"/>
      <c r="J514" s="194">
        <f t="shared" ref="J514:J519" si="90">ROUND(I514*H514,2)</f>
        <v>0</v>
      </c>
      <c r="K514" s="190" t="s">
        <v>22</v>
      </c>
      <c r="L514" s="60"/>
      <c r="M514" s="195" t="s">
        <v>22</v>
      </c>
      <c r="N514" s="196" t="s">
        <v>45</v>
      </c>
      <c r="O514" s="41"/>
      <c r="P514" s="197">
        <f t="shared" ref="P514:P519" si="91">O514*H514</f>
        <v>0</v>
      </c>
      <c r="Q514" s="197">
        <v>0</v>
      </c>
      <c r="R514" s="197">
        <f t="shared" ref="R514:R519" si="92">Q514*H514</f>
        <v>0</v>
      </c>
      <c r="S514" s="197">
        <v>0</v>
      </c>
      <c r="T514" s="198">
        <f t="shared" ref="T514:T519" si="93">S514*H514</f>
        <v>0</v>
      </c>
      <c r="AR514" s="23" t="s">
        <v>494</v>
      </c>
      <c r="AT514" s="23" t="s">
        <v>169</v>
      </c>
      <c r="AU514" s="23" t="s">
        <v>177</v>
      </c>
      <c r="AY514" s="23" t="s">
        <v>167</v>
      </c>
      <c r="BE514" s="199">
        <f t="shared" ref="BE514:BE519" si="94">IF(N514="základní",J514,0)</f>
        <v>0</v>
      </c>
      <c r="BF514" s="199">
        <f t="shared" ref="BF514:BF519" si="95">IF(N514="snížená",J514,0)</f>
        <v>0</v>
      </c>
      <c r="BG514" s="199">
        <f t="shared" ref="BG514:BG519" si="96">IF(N514="zákl. přenesená",J514,0)</f>
        <v>0</v>
      </c>
      <c r="BH514" s="199">
        <f t="shared" ref="BH514:BH519" si="97">IF(N514="sníž. přenesená",J514,0)</f>
        <v>0</v>
      </c>
      <c r="BI514" s="199">
        <f t="shared" ref="BI514:BI519" si="98">IF(N514="nulová",J514,0)</f>
        <v>0</v>
      </c>
      <c r="BJ514" s="23" t="s">
        <v>24</v>
      </c>
      <c r="BK514" s="199">
        <f t="shared" ref="BK514:BK519" si="99">ROUND(I514*H514,2)</f>
        <v>0</v>
      </c>
      <c r="BL514" s="23" t="s">
        <v>494</v>
      </c>
      <c r="BM514" s="23" t="s">
        <v>1247</v>
      </c>
    </row>
    <row r="515" spans="2:65" s="1" customFormat="1" ht="20.399999999999999" customHeight="1">
      <c r="B515" s="40"/>
      <c r="C515" s="188" t="s">
        <v>1248</v>
      </c>
      <c r="D515" s="188" t="s">
        <v>169</v>
      </c>
      <c r="E515" s="189" t="s">
        <v>1249</v>
      </c>
      <c r="F515" s="190" t="s">
        <v>1250</v>
      </c>
      <c r="G515" s="191" t="s">
        <v>260</v>
      </c>
      <c r="H515" s="192">
        <v>36</v>
      </c>
      <c r="I515" s="193"/>
      <c r="J515" s="194">
        <f t="shared" si="90"/>
        <v>0</v>
      </c>
      <c r="K515" s="190" t="s">
        <v>22</v>
      </c>
      <c r="L515" s="60"/>
      <c r="M515" s="195" t="s">
        <v>22</v>
      </c>
      <c r="N515" s="196" t="s">
        <v>45</v>
      </c>
      <c r="O515" s="41"/>
      <c r="P515" s="197">
        <f t="shared" si="91"/>
        <v>0</v>
      </c>
      <c r="Q515" s="197">
        <v>0</v>
      </c>
      <c r="R515" s="197">
        <f t="shared" si="92"/>
        <v>0</v>
      </c>
      <c r="S515" s="197">
        <v>0</v>
      </c>
      <c r="T515" s="198">
        <f t="shared" si="93"/>
        <v>0</v>
      </c>
      <c r="AR515" s="23" t="s">
        <v>494</v>
      </c>
      <c r="AT515" s="23" t="s">
        <v>169</v>
      </c>
      <c r="AU515" s="23" t="s">
        <v>177</v>
      </c>
      <c r="AY515" s="23" t="s">
        <v>167</v>
      </c>
      <c r="BE515" s="199">
        <f t="shared" si="94"/>
        <v>0</v>
      </c>
      <c r="BF515" s="199">
        <f t="shared" si="95"/>
        <v>0</v>
      </c>
      <c r="BG515" s="199">
        <f t="shared" si="96"/>
        <v>0</v>
      </c>
      <c r="BH515" s="199">
        <f t="shared" si="97"/>
        <v>0</v>
      </c>
      <c r="BI515" s="199">
        <f t="shared" si="98"/>
        <v>0</v>
      </c>
      <c r="BJ515" s="23" t="s">
        <v>24</v>
      </c>
      <c r="BK515" s="199">
        <f t="shared" si="99"/>
        <v>0</v>
      </c>
      <c r="BL515" s="23" t="s">
        <v>494</v>
      </c>
      <c r="BM515" s="23" t="s">
        <v>1251</v>
      </c>
    </row>
    <row r="516" spans="2:65" s="1" customFormat="1" ht="20.399999999999999" customHeight="1">
      <c r="B516" s="40"/>
      <c r="C516" s="188" t="s">
        <v>1252</v>
      </c>
      <c r="D516" s="188" t="s">
        <v>169</v>
      </c>
      <c r="E516" s="189" t="s">
        <v>1253</v>
      </c>
      <c r="F516" s="190" t="s">
        <v>1254</v>
      </c>
      <c r="G516" s="191" t="s">
        <v>260</v>
      </c>
      <c r="H516" s="192">
        <v>16</v>
      </c>
      <c r="I516" s="193"/>
      <c r="J516" s="194">
        <f t="shared" si="90"/>
        <v>0</v>
      </c>
      <c r="K516" s="190" t="s">
        <v>22</v>
      </c>
      <c r="L516" s="60"/>
      <c r="M516" s="195" t="s">
        <v>22</v>
      </c>
      <c r="N516" s="196" t="s">
        <v>45</v>
      </c>
      <c r="O516" s="41"/>
      <c r="P516" s="197">
        <f t="shared" si="91"/>
        <v>0</v>
      </c>
      <c r="Q516" s="197">
        <v>0</v>
      </c>
      <c r="R516" s="197">
        <f t="shared" si="92"/>
        <v>0</v>
      </c>
      <c r="S516" s="197">
        <v>0</v>
      </c>
      <c r="T516" s="198">
        <f t="shared" si="93"/>
        <v>0</v>
      </c>
      <c r="AR516" s="23" t="s">
        <v>494</v>
      </c>
      <c r="AT516" s="23" t="s">
        <v>169</v>
      </c>
      <c r="AU516" s="23" t="s">
        <v>177</v>
      </c>
      <c r="AY516" s="23" t="s">
        <v>167</v>
      </c>
      <c r="BE516" s="199">
        <f t="shared" si="94"/>
        <v>0</v>
      </c>
      <c r="BF516" s="199">
        <f t="shared" si="95"/>
        <v>0</v>
      </c>
      <c r="BG516" s="199">
        <f t="shared" si="96"/>
        <v>0</v>
      </c>
      <c r="BH516" s="199">
        <f t="shared" si="97"/>
        <v>0</v>
      </c>
      <c r="BI516" s="199">
        <f t="shared" si="98"/>
        <v>0</v>
      </c>
      <c r="BJ516" s="23" t="s">
        <v>24</v>
      </c>
      <c r="BK516" s="199">
        <f t="shared" si="99"/>
        <v>0</v>
      </c>
      <c r="BL516" s="23" t="s">
        <v>494</v>
      </c>
      <c r="BM516" s="23" t="s">
        <v>1255</v>
      </c>
    </row>
    <row r="517" spans="2:65" s="1" customFormat="1" ht="20.399999999999999" customHeight="1">
      <c r="B517" s="40"/>
      <c r="C517" s="188" t="s">
        <v>1256</v>
      </c>
      <c r="D517" s="188" t="s">
        <v>169</v>
      </c>
      <c r="E517" s="189" t="s">
        <v>1257</v>
      </c>
      <c r="F517" s="190" t="s">
        <v>1258</v>
      </c>
      <c r="G517" s="191" t="s">
        <v>260</v>
      </c>
      <c r="H517" s="192">
        <v>67</v>
      </c>
      <c r="I517" s="193"/>
      <c r="J517" s="194">
        <f t="shared" si="90"/>
        <v>0</v>
      </c>
      <c r="K517" s="190" t="s">
        <v>22</v>
      </c>
      <c r="L517" s="60"/>
      <c r="M517" s="195" t="s">
        <v>22</v>
      </c>
      <c r="N517" s="196" t="s">
        <v>45</v>
      </c>
      <c r="O517" s="41"/>
      <c r="P517" s="197">
        <f t="shared" si="91"/>
        <v>0</v>
      </c>
      <c r="Q517" s="197">
        <v>0</v>
      </c>
      <c r="R517" s="197">
        <f t="shared" si="92"/>
        <v>0</v>
      </c>
      <c r="S517" s="197">
        <v>0</v>
      </c>
      <c r="T517" s="198">
        <f t="shared" si="93"/>
        <v>0</v>
      </c>
      <c r="AR517" s="23" t="s">
        <v>494</v>
      </c>
      <c r="AT517" s="23" t="s">
        <v>169</v>
      </c>
      <c r="AU517" s="23" t="s">
        <v>177</v>
      </c>
      <c r="AY517" s="23" t="s">
        <v>167</v>
      </c>
      <c r="BE517" s="199">
        <f t="shared" si="94"/>
        <v>0</v>
      </c>
      <c r="BF517" s="199">
        <f t="shared" si="95"/>
        <v>0</v>
      </c>
      <c r="BG517" s="199">
        <f t="shared" si="96"/>
        <v>0</v>
      </c>
      <c r="BH517" s="199">
        <f t="shared" si="97"/>
        <v>0</v>
      </c>
      <c r="BI517" s="199">
        <f t="shared" si="98"/>
        <v>0</v>
      </c>
      <c r="BJ517" s="23" t="s">
        <v>24</v>
      </c>
      <c r="BK517" s="199">
        <f t="shared" si="99"/>
        <v>0</v>
      </c>
      <c r="BL517" s="23" t="s">
        <v>494</v>
      </c>
      <c r="BM517" s="23" t="s">
        <v>1259</v>
      </c>
    </row>
    <row r="518" spans="2:65" s="1" customFormat="1" ht="20.399999999999999" customHeight="1">
      <c r="B518" s="40"/>
      <c r="C518" s="188" t="s">
        <v>1260</v>
      </c>
      <c r="D518" s="188" t="s">
        <v>169</v>
      </c>
      <c r="E518" s="189" t="s">
        <v>1261</v>
      </c>
      <c r="F518" s="190" t="s">
        <v>1262</v>
      </c>
      <c r="G518" s="191" t="s">
        <v>260</v>
      </c>
      <c r="H518" s="192">
        <v>20</v>
      </c>
      <c r="I518" s="193"/>
      <c r="J518" s="194">
        <f t="shared" si="90"/>
        <v>0</v>
      </c>
      <c r="K518" s="190" t="s">
        <v>22</v>
      </c>
      <c r="L518" s="60"/>
      <c r="M518" s="195" t="s">
        <v>22</v>
      </c>
      <c r="N518" s="196" t="s">
        <v>45</v>
      </c>
      <c r="O518" s="41"/>
      <c r="P518" s="197">
        <f t="shared" si="91"/>
        <v>0</v>
      </c>
      <c r="Q518" s="197">
        <v>0</v>
      </c>
      <c r="R518" s="197">
        <f t="shared" si="92"/>
        <v>0</v>
      </c>
      <c r="S518" s="197">
        <v>0</v>
      </c>
      <c r="T518" s="198">
        <f t="shared" si="93"/>
        <v>0</v>
      </c>
      <c r="AR518" s="23" t="s">
        <v>494</v>
      </c>
      <c r="AT518" s="23" t="s">
        <v>169</v>
      </c>
      <c r="AU518" s="23" t="s">
        <v>177</v>
      </c>
      <c r="AY518" s="23" t="s">
        <v>167</v>
      </c>
      <c r="BE518" s="199">
        <f t="shared" si="94"/>
        <v>0</v>
      </c>
      <c r="BF518" s="199">
        <f t="shared" si="95"/>
        <v>0</v>
      </c>
      <c r="BG518" s="199">
        <f t="shared" si="96"/>
        <v>0</v>
      </c>
      <c r="BH518" s="199">
        <f t="shared" si="97"/>
        <v>0</v>
      </c>
      <c r="BI518" s="199">
        <f t="shared" si="98"/>
        <v>0</v>
      </c>
      <c r="BJ518" s="23" t="s">
        <v>24</v>
      </c>
      <c r="BK518" s="199">
        <f t="shared" si="99"/>
        <v>0</v>
      </c>
      <c r="BL518" s="23" t="s">
        <v>494</v>
      </c>
      <c r="BM518" s="23" t="s">
        <v>1263</v>
      </c>
    </row>
    <row r="519" spans="2:65" s="1" customFormat="1" ht="20.399999999999999" customHeight="1">
      <c r="B519" s="40"/>
      <c r="C519" s="188" t="s">
        <v>1264</v>
      </c>
      <c r="D519" s="188" t="s">
        <v>169</v>
      </c>
      <c r="E519" s="189" t="s">
        <v>1265</v>
      </c>
      <c r="F519" s="190" t="s">
        <v>1266</v>
      </c>
      <c r="G519" s="191" t="s">
        <v>713</v>
      </c>
      <c r="H519" s="192">
        <v>1</v>
      </c>
      <c r="I519" s="193"/>
      <c r="J519" s="194">
        <f t="shared" si="90"/>
        <v>0</v>
      </c>
      <c r="K519" s="190" t="s">
        <v>22</v>
      </c>
      <c r="L519" s="60"/>
      <c r="M519" s="195" t="s">
        <v>22</v>
      </c>
      <c r="N519" s="196" t="s">
        <v>45</v>
      </c>
      <c r="O519" s="41"/>
      <c r="P519" s="197">
        <f t="shared" si="91"/>
        <v>0</v>
      </c>
      <c r="Q519" s="197">
        <v>0</v>
      </c>
      <c r="R519" s="197">
        <f t="shared" si="92"/>
        <v>0</v>
      </c>
      <c r="S519" s="197">
        <v>0</v>
      </c>
      <c r="T519" s="198">
        <f t="shared" si="93"/>
        <v>0</v>
      </c>
      <c r="AR519" s="23" t="s">
        <v>494</v>
      </c>
      <c r="AT519" s="23" t="s">
        <v>169</v>
      </c>
      <c r="AU519" s="23" t="s">
        <v>177</v>
      </c>
      <c r="AY519" s="23" t="s">
        <v>167</v>
      </c>
      <c r="BE519" s="199">
        <f t="shared" si="94"/>
        <v>0</v>
      </c>
      <c r="BF519" s="199">
        <f t="shared" si="95"/>
        <v>0</v>
      </c>
      <c r="BG519" s="199">
        <f t="shared" si="96"/>
        <v>0</v>
      </c>
      <c r="BH519" s="199">
        <f t="shared" si="97"/>
        <v>0</v>
      </c>
      <c r="BI519" s="199">
        <f t="shared" si="98"/>
        <v>0</v>
      </c>
      <c r="BJ519" s="23" t="s">
        <v>24</v>
      </c>
      <c r="BK519" s="199">
        <f t="shared" si="99"/>
        <v>0</v>
      </c>
      <c r="BL519" s="23" t="s">
        <v>494</v>
      </c>
      <c r="BM519" s="23" t="s">
        <v>1267</v>
      </c>
    </row>
    <row r="520" spans="2:65" s="10" customFormat="1" ht="22.35" customHeight="1">
      <c r="B520" s="171"/>
      <c r="C520" s="172"/>
      <c r="D520" s="185" t="s">
        <v>73</v>
      </c>
      <c r="E520" s="186" t="s">
        <v>1268</v>
      </c>
      <c r="F520" s="186" t="s">
        <v>1269</v>
      </c>
      <c r="G520" s="172"/>
      <c r="H520" s="172"/>
      <c r="I520" s="175"/>
      <c r="J520" s="187">
        <f>BK520</f>
        <v>0</v>
      </c>
      <c r="K520" s="172"/>
      <c r="L520" s="177"/>
      <c r="M520" s="178"/>
      <c r="N520" s="179"/>
      <c r="O520" s="179"/>
      <c r="P520" s="180">
        <f>SUM(P521:P525)</f>
        <v>0</v>
      </c>
      <c r="Q520" s="179"/>
      <c r="R520" s="180">
        <f>SUM(R521:R525)</f>
        <v>0</v>
      </c>
      <c r="S520" s="179"/>
      <c r="T520" s="181">
        <f>SUM(T521:T525)</f>
        <v>0</v>
      </c>
      <c r="AR520" s="182" t="s">
        <v>177</v>
      </c>
      <c r="AT520" s="183" t="s">
        <v>73</v>
      </c>
      <c r="AU520" s="183" t="s">
        <v>89</v>
      </c>
      <c r="AY520" s="182" t="s">
        <v>167</v>
      </c>
      <c r="BK520" s="184">
        <f>SUM(BK521:BK525)</f>
        <v>0</v>
      </c>
    </row>
    <row r="521" spans="2:65" s="1" customFormat="1" ht="20.399999999999999" customHeight="1">
      <c r="B521" s="40"/>
      <c r="C521" s="188" t="s">
        <v>1270</v>
      </c>
      <c r="D521" s="188" t="s">
        <v>169</v>
      </c>
      <c r="E521" s="189" t="s">
        <v>1271</v>
      </c>
      <c r="F521" s="190" t="s">
        <v>1272</v>
      </c>
      <c r="G521" s="191" t="s">
        <v>713</v>
      </c>
      <c r="H521" s="192">
        <v>2</v>
      </c>
      <c r="I521" s="193"/>
      <c r="J521" s="194">
        <f>ROUND(I521*H521,2)</f>
        <v>0</v>
      </c>
      <c r="K521" s="190" t="s">
        <v>22</v>
      </c>
      <c r="L521" s="60"/>
      <c r="M521" s="195" t="s">
        <v>22</v>
      </c>
      <c r="N521" s="196" t="s">
        <v>45</v>
      </c>
      <c r="O521" s="41"/>
      <c r="P521" s="197">
        <f>O521*H521</f>
        <v>0</v>
      </c>
      <c r="Q521" s="197">
        <v>0</v>
      </c>
      <c r="R521" s="197">
        <f>Q521*H521</f>
        <v>0</v>
      </c>
      <c r="S521" s="197">
        <v>0</v>
      </c>
      <c r="T521" s="198">
        <f>S521*H521</f>
        <v>0</v>
      </c>
      <c r="AR521" s="23" t="s">
        <v>494</v>
      </c>
      <c r="AT521" s="23" t="s">
        <v>169</v>
      </c>
      <c r="AU521" s="23" t="s">
        <v>177</v>
      </c>
      <c r="AY521" s="23" t="s">
        <v>167</v>
      </c>
      <c r="BE521" s="199">
        <f>IF(N521="základní",J521,0)</f>
        <v>0</v>
      </c>
      <c r="BF521" s="199">
        <f>IF(N521="snížená",J521,0)</f>
        <v>0</v>
      </c>
      <c r="BG521" s="199">
        <f>IF(N521="zákl. přenesená",J521,0)</f>
        <v>0</v>
      </c>
      <c r="BH521" s="199">
        <f>IF(N521="sníž. přenesená",J521,0)</f>
        <v>0</v>
      </c>
      <c r="BI521" s="199">
        <f>IF(N521="nulová",J521,0)</f>
        <v>0</v>
      </c>
      <c r="BJ521" s="23" t="s">
        <v>24</v>
      </c>
      <c r="BK521" s="199">
        <f>ROUND(I521*H521,2)</f>
        <v>0</v>
      </c>
      <c r="BL521" s="23" t="s">
        <v>494</v>
      </c>
      <c r="BM521" s="23" t="s">
        <v>1273</v>
      </c>
    </row>
    <row r="522" spans="2:65" s="1" customFormat="1" ht="20.399999999999999" customHeight="1">
      <c r="B522" s="40"/>
      <c r="C522" s="188" t="s">
        <v>1274</v>
      </c>
      <c r="D522" s="188" t="s">
        <v>169</v>
      </c>
      <c r="E522" s="189" t="s">
        <v>1275</v>
      </c>
      <c r="F522" s="190" t="s">
        <v>1276</v>
      </c>
      <c r="G522" s="191" t="s">
        <v>713</v>
      </c>
      <c r="H522" s="192">
        <v>2</v>
      </c>
      <c r="I522" s="193"/>
      <c r="J522" s="194">
        <f>ROUND(I522*H522,2)</f>
        <v>0</v>
      </c>
      <c r="K522" s="190" t="s">
        <v>22</v>
      </c>
      <c r="L522" s="60"/>
      <c r="M522" s="195" t="s">
        <v>22</v>
      </c>
      <c r="N522" s="196" t="s">
        <v>45</v>
      </c>
      <c r="O522" s="41"/>
      <c r="P522" s="197">
        <f>O522*H522</f>
        <v>0</v>
      </c>
      <c r="Q522" s="197">
        <v>0</v>
      </c>
      <c r="R522" s="197">
        <f>Q522*H522</f>
        <v>0</v>
      </c>
      <c r="S522" s="197">
        <v>0</v>
      </c>
      <c r="T522" s="198">
        <f>S522*H522</f>
        <v>0</v>
      </c>
      <c r="AR522" s="23" t="s">
        <v>494</v>
      </c>
      <c r="AT522" s="23" t="s">
        <v>169</v>
      </c>
      <c r="AU522" s="23" t="s">
        <v>177</v>
      </c>
      <c r="AY522" s="23" t="s">
        <v>167</v>
      </c>
      <c r="BE522" s="199">
        <f>IF(N522="základní",J522,0)</f>
        <v>0</v>
      </c>
      <c r="BF522" s="199">
        <f>IF(N522="snížená",J522,0)</f>
        <v>0</v>
      </c>
      <c r="BG522" s="199">
        <f>IF(N522="zákl. přenesená",J522,0)</f>
        <v>0</v>
      </c>
      <c r="BH522" s="199">
        <f>IF(N522="sníž. přenesená",J522,0)</f>
        <v>0</v>
      </c>
      <c r="BI522" s="199">
        <f>IF(N522="nulová",J522,0)</f>
        <v>0</v>
      </c>
      <c r="BJ522" s="23" t="s">
        <v>24</v>
      </c>
      <c r="BK522" s="199">
        <f>ROUND(I522*H522,2)</f>
        <v>0</v>
      </c>
      <c r="BL522" s="23" t="s">
        <v>494</v>
      </c>
      <c r="BM522" s="23" t="s">
        <v>1277</v>
      </c>
    </row>
    <row r="523" spans="2:65" s="1" customFormat="1" ht="20.399999999999999" customHeight="1">
      <c r="B523" s="40"/>
      <c r="C523" s="188" t="s">
        <v>1278</v>
      </c>
      <c r="D523" s="188" t="s">
        <v>169</v>
      </c>
      <c r="E523" s="189" t="s">
        <v>1279</v>
      </c>
      <c r="F523" s="190" t="s">
        <v>1280</v>
      </c>
      <c r="G523" s="191" t="s">
        <v>260</v>
      </c>
      <c r="H523" s="192">
        <v>70</v>
      </c>
      <c r="I523" s="193"/>
      <c r="J523" s="194">
        <f>ROUND(I523*H523,2)</f>
        <v>0</v>
      </c>
      <c r="K523" s="190" t="s">
        <v>22</v>
      </c>
      <c r="L523" s="60"/>
      <c r="M523" s="195" t="s">
        <v>22</v>
      </c>
      <c r="N523" s="196" t="s">
        <v>45</v>
      </c>
      <c r="O523" s="41"/>
      <c r="P523" s="197">
        <f>O523*H523</f>
        <v>0</v>
      </c>
      <c r="Q523" s="197">
        <v>0</v>
      </c>
      <c r="R523" s="197">
        <f>Q523*H523</f>
        <v>0</v>
      </c>
      <c r="S523" s="197">
        <v>0</v>
      </c>
      <c r="T523" s="198">
        <f>S523*H523</f>
        <v>0</v>
      </c>
      <c r="AR523" s="23" t="s">
        <v>494</v>
      </c>
      <c r="AT523" s="23" t="s">
        <v>169</v>
      </c>
      <c r="AU523" s="23" t="s">
        <v>177</v>
      </c>
      <c r="AY523" s="23" t="s">
        <v>167</v>
      </c>
      <c r="BE523" s="199">
        <f>IF(N523="základní",J523,0)</f>
        <v>0</v>
      </c>
      <c r="BF523" s="199">
        <f>IF(N523="snížená",J523,0)</f>
        <v>0</v>
      </c>
      <c r="BG523" s="199">
        <f>IF(N523="zákl. přenesená",J523,0)</f>
        <v>0</v>
      </c>
      <c r="BH523" s="199">
        <f>IF(N523="sníž. přenesená",J523,0)</f>
        <v>0</v>
      </c>
      <c r="BI523" s="199">
        <f>IF(N523="nulová",J523,0)</f>
        <v>0</v>
      </c>
      <c r="BJ523" s="23" t="s">
        <v>24</v>
      </c>
      <c r="BK523" s="199">
        <f>ROUND(I523*H523,2)</f>
        <v>0</v>
      </c>
      <c r="BL523" s="23" t="s">
        <v>494</v>
      </c>
      <c r="BM523" s="23" t="s">
        <v>1281</v>
      </c>
    </row>
    <row r="524" spans="2:65" s="1" customFormat="1" ht="20.399999999999999" customHeight="1">
      <c r="B524" s="40"/>
      <c r="C524" s="188" t="s">
        <v>1282</v>
      </c>
      <c r="D524" s="188" t="s">
        <v>169</v>
      </c>
      <c r="E524" s="189" t="s">
        <v>1283</v>
      </c>
      <c r="F524" s="190" t="s">
        <v>1284</v>
      </c>
      <c r="G524" s="191" t="s">
        <v>713</v>
      </c>
      <c r="H524" s="192">
        <v>4</v>
      </c>
      <c r="I524" s="193"/>
      <c r="J524" s="194">
        <f>ROUND(I524*H524,2)</f>
        <v>0</v>
      </c>
      <c r="K524" s="190" t="s">
        <v>22</v>
      </c>
      <c r="L524" s="60"/>
      <c r="M524" s="195" t="s">
        <v>22</v>
      </c>
      <c r="N524" s="196" t="s">
        <v>45</v>
      </c>
      <c r="O524" s="41"/>
      <c r="P524" s="197">
        <f>O524*H524</f>
        <v>0</v>
      </c>
      <c r="Q524" s="197">
        <v>0</v>
      </c>
      <c r="R524" s="197">
        <f>Q524*H524</f>
        <v>0</v>
      </c>
      <c r="S524" s="197">
        <v>0</v>
      </c>
      <c r="T524" s="198">
        <f>S524*H524</f>
        <v>0</v>
      </c>
      <c r="AR524" s="23" t="s">
        <v>494</v>
      </c>
      <c r="AT524" s="23" t="s">
        <v>169</v>
      </c>
      <c r="AU524" s="23" t="s">
        <v>177</v>
      </c>
      <c r="AY524" s="23" t="s">
        <v>167</v>
      </c>
      <c r="BE524" s="199">
        <f>IF(N524="základní",J524,0)</f>
        <v>0</v>
      </c>
      <c r="BF524" s="199">
        <f>IF(N524="snížená",J524,0)</f>
        <v>0</v>
      </c>
      <c r="BG524" s="199">
        <f>IF(N524="zákl. přenesená",J524,0)</f>
        <v>0</v>
      </c>
      <c r="BH524" s="199">
        <f>IF(N524="sníž. přenesená",J524,0)</f>
        <v>0</v>
      </c>
      <c r="BI524" s="199">
        <f>IF(N524="nulová",J524,0)</f>
        <v>0</v>
      </c>
      <c r="BJ524" s="23" t="s">
        <v>24</v>
      </c>
      <c r="BK524" s="199">
        <f>ROUND(I524*H524,2)</f>
        <v>0</v>
      </c>
      <c r="BL524" s="23" t="s">
        <v>494</v>
      </c>
      <c r="BM524" s="23" t="s">
        <v>1285</v>
      </c>
    </row>
    <row r="525" spans="2:65" s="1" customFormat="1" ht="20.399999999999999" customHeight="1">
      <c r="B525" s="40"/>
      <c r="C525" s="188" t="s">
        <v>1286</v>
      </c>
      <c r="D525" s="188" t="s">
        <v>169</v>
      </c>
      <c r="E525" s="189" t="s">
        <v>1287</v>
      </c>
      <c r="F525" s="190" t="s">
        <v>1288</v>
      </c>
      <c r="G525" s="191" t="s">
        <v>713</v>
      </c>
      <c r="H525" s="192">
        <v>2</v>
      </c>
      <c r="I525" s="193"/>
      <c r="J525" s="194">
        <f>ROUND(I525*H525,2)</f>
        <v>0</v>
      </c>
      <c r="K525" s="190" t="s">
        <v>22</v>
      </c>
      <c r="L525" s="60"/>
      <c r="M525" s="195" t="s">
        <v>22</v>
      </c>
      <c r="N525" s="196" t="s">
        <v>45</v>
      </c>
      <c r="O525" s="41"/>
      <c r="P525" s="197">
        <f>O525*H525</f>
        <v>0</v>
      </c>
      <c r="Q525" s="197">
        <v>0</v>
      </c>
      <c r="R525" s="197">
        <f>Q525*H525</f>
        <v>0</v>
      </c>
      <c r="S525" s="197">
        <v>0</v>
      </c>
      <c r="T525" s="198">
        <f>S525*H525</f>
        <v>0</v>
      </c>
      <c r="AR525" s="23" t="s">
        <v>494</v>
      </c>
      <c r="AT525" s="23" t="s">
        <v>169</v>
      </c>
      <c r="AU525" s="23" t="s">
        <v>177</v>
      </c>
      <c r="AY525" s="23" t="s">
        <v>167</v>
      </c>
      <c r="BE525" s="199">
        <f>IF(N525="základní",J525,0)</f>
        <v>0</v>
      </c>
      <c r="BF525" s="199">
        <f>IF(N525="snížená",J525,0)</f>
        <v>0</v>
      </c>
      <c r="BG525" s="199">
        <f>IF(N525="zákl. přenesená",J525,0)</f>
        <v>0</v>
      </c>
      <c r="BH525" s="199">
        <f>IF(N525="sníž. přenesená",J525,0)</f>
        <v>0</v>
      </c>
      <c r="BI525" s="199">
        <f>IF(N525="nulová",J525,0)</f>
        <v>0</v>
      </c>
      <c r="BJ525" s="23" t="s">
        <v>24</v>
      </c>
      <c r="BK525" s="199">
        <f>ROUND(I525*H525,2)</f>
        <v>0</v>
      </c>
      <c r="BL525" s="23" t="s">
        <v>494</v>
      </c>
      <c r="BM525" s="23" t="s">
        <v>1289</v>
      </c>
    </row>
    <row r="526" spans="2:65" s="10" customFormat="1" ht="22.35" customHeight="1">
      <c r="B526" s="171"/>
      <c r="C526" s="172"/>
      <c r="D526" s="185" t="s">
        <v>73</v>
      </c>
      <c r="E526" s="186" t="s">
        <v>1290</v>
      </c>
      <c r="F526" s="186" t="s">
        <v>1291</v>
      </c>
      <c r="G526" s="172"/>
      <c r="H526" s="172"/>
      <c r="I526" s="175"/>
      <c r="J526" s="187">
        <f>BK526</f>
        <v>0</v>
      </c>
      <c r="K526" s="172"/>
      <c r="L526" s="177"/>
      <c r="M526" s="178"/>
      <c r="N526" s="179"/>
      <c r="O526" s="179"/>
      <c r="P526" s="180">
        <f>SUM(P527:P529)</f>
        <v>0</v>
      </c>
      <c r="Q526" s="179"/>
      <c r="R526" s="180">
        <f>SUM(R527:R529)</f>
        <v>0</v>
      </c>
      <c r="S526" s="179"/>
      <c r="T526" s="181">
        <f>SUM(T527:T529)</f>
        <v>0</v>
      </c>
      <c r="AR526" s="182" t="s">
        <v>177</v>
      </c>
      <c r="AT526" s="183" t="s">
        <v>73</v>
      </c>
      <c r="AU526" s="183" t="s">
        <v>89</v>
      </c>
      <c r="AY526" s="182" t="s">
        <v>167</v>
      </c>
      <c r="BK526" s="184">
        <f>SUM(BK527:BK529)</f>
        <v>0</v>
      </c>
    </row>
    <row r="527" spans="2:65" s="1" customFormat="1" ht="20.399999999999999" customHeight="1">
      <c r="B527" s="40"/>
      <c r="C527" s="188" t="s">
        <v>1292</v>
      </c>
      <c r="D527" s="188" t="s">
        <v>169</v>
      </c>
      <c r="E527" s="189" t="s">
        <v>1293</v>
      </c>
      <c r="F527" s="190" t="s">
        <v>1294</v>
      </c>
      <c r="G527" s="191" t="s">
        <v>713</v>
      </c>
      <c r="H527" s="192">
        <v>4</v>
      </c>
      <c r="I527" s="193"/>
      <c r="J527" s="194">
        <f>ROUND(I527*H527,2)</f>
        <v>0</v>
      </c>
      <c r="K527" s="190" t="s">
        <v>22</v>
      </c>
      <c r="L527" s="60"/>
      <c r="M527" s="195" t="s">
        <v>22</v>
      </c>
      <c r="N527" s="196" t="s">
        <v>45</v>
      </c>
      <c r="O527" s="41"/>
      <c r="P527" s="197">
        <f>O527*H527</f>
        <v>0</v>
      </c>
      <c r="Q527" s="197">
        <v>0</v>
      </c>
      <c r="R527" s="197">
        <f>Q527*H527</f>
        <v>0</v>
      </c>
      <c r="S527" s="197">
        <v>0</v>
      </c>
      <c r="T527" s="198">
        <f>S527*H527</f>
        <v>0</v>
      </c>
      <c r="AR527" s="23" t="s">
        <v>494</v>
      </c>
      <c r="AT527" s="23" t="s">
        <v>169</v>
      </c>
      <c r="AU527" s="23" t="s">
        <v>177</v>
      </c>
      <c r="AY527" s="23" t="s">
        <v>167</v>
      </c>
      <c r="BE527" s="199">
        <f>IF(N527="základní",J527,0)</f>
        <v>0</v>
      </c>
      <c r="BF527" s="199">
        <f>IF(N527="snížená",J527,0)</f>
        <v>0</v>
      </c>
      <c r="BG527" s="199">
        <f>IF(N527="zákl. přenesená",J527,0)</f>
        <v>0</v>
      </c>
      <c r="BH527" s="199">
        <f>IF(N527="sníž. přenesená",J527,0)</f>
        <v>0</v>
      </c>
      <c r="BI527" s="199">
        <f>IF(N527="nulová",J527,0)</f>
        <v>0</v>
      </c>
      <c r="BJ527" s="23" t="s">
        <v>24</v>
      </c>
      <c r="BK527" s="199">
        <f>ROUND(I527*H527,2)</f>
        <v>0</v>
      </c>
      <c r="BL527" s="23" t="s">
        <v>494</v>
      </c>
      <c r="BM527" s="23" t="s">
        <v>1295</v>
      </c>
    </row>
    <row r="528" spans="2:65" s="1" customFormat="1" ht="20.399999999999999" customHeight="1">
      <c r="B528" s="40"/>
      <c r="C528" s="188" t="s">
        <v>1296</v>
      </c>
      <c r="D528" s="188" t="s">
        <v>169</v>
      </c>
      <c r="E528" s="189" t="s">
        <v>1297</v>
      </c>
      <c r="F528" s="190" t="s">
        <v>1298</v>
      </c>
      <c r="G528" s="191" t="s">
        <v>260</v>
      </c>
      <c r="H528" s="192">
        <v>16</v>
      </c>
      <c r="I528" s="193"/>
      <c r="J528" s="194">
        <f>ROUND(I528*H528,2)</f>
        <v>0</v>
      </c>
      <c r="K528" s="190" t="s">
        <v>22</v>
      </c>
      <c r="L528" s="60"/>
      <c r="M528" s="195" t="s">
        <v>22</v>
      </c>
      <c r="N528" s="196" t="s">
        <v>45</v>
      </c>
      <c r="O528" s="41"/>
      <c r="P528" s="197">
        <f>O528*H528</f>
        <v>0</v>
      </c>
      <c r="Q528" s="197">
        <v>0</v>
      </c>
      <c r="R528" s="197">
        <f>Q528*H528</f>
        <v>0</v>
      </c>
      <c r="S528" s="197">
        <v>0</v>
      </c>
      <c r="T528" s="198">
        <f>S528*H528</f>
        <v>0</v>
      </c>
      <c r="AR528" s="23" t="s">
        <v>494</v>
      </c>
      <c r="AT528" s="23" t="s">
        <v>169</v>
      </c>
      <c r="AU528" s="23" t="s">
        <v>177</v>
      </c>
      <c r="AY528" s="23" t="s">
        <v>167</v>
      </c>
      <c r="BE528" s="199">
        <f>IF(N528="základní",J528,0)</f>
        <v>0</v>
      </c>
      <c r="BF528" s="199">
        <f>IF(N528="snížená",J528,0)</f>
        <v>0</v>
      </c>
      <c r="BG528" s="199">
        <f>IF(N528="zákl. přenesená",J528,0)</f>
        <v>0</v>
      </c>
      <c r="BH528" s="199">
        <f>IF(N528="sníž. přenesená",J528,0)</f>
        <v>0</v>
      </c>
      <c r="BI528" s="199">
        <f>IF(N528="nulová",J528,0)</f>
        <v>0</v>
      </c>
      <c r="BJ528" s="23" t="s">
        <v>24</v>
      </c>
      <c r="BK528" s="199">
        <f>ROUND(I528*H528,2)</f>
        <v>0</v>
      </c>
      <c r="BL528" s="23" t="s">
        <v>494</v>
      </c>
      <c r="BM528" s="23" t="s">
        <v>1299</v>
      </c>
    </row>
    <row r="529" spans="2:65" s="1" customFormat="1" ht="20.399999999999999" customHeight="1">
      <c r="B529" s="40"/>
      <c r="C529" s="188" t="s">
        <v>1300</v>
      </c>
      <c r="D529" s="188" t="s">
        <v>169</v>
      </c>
      <c r="E529" s="189" t="s">
        <v>1301</v>
      </c>
      <c r="F529" s="190" t="s">
        <v>1302</v>
      </c>
      <c r="G529" s="191" t="s">
        <v>260</v>
      </c>
      <c r="H529" s="192">
        <v>9</v>
      </c>
      <c r="I529" s="193"/>
      <c r="J529" s="194">
        <f>ROUND(I529*H529,2)</f>
        <v>0</v>
      </c>
      <c r="K529" s="190" t="s">
        <v>22</v>
      </c>
      <c r="L529" s="60"/>
      <c r="M529" s="195" t="s">
        <v>22</v>
      </c>
      <c r="N529" s="196" t="s">
        <v>45</v>
      </c>
      <c r="O529" s="41"/>
      <c r="P529" s="197">
        <f>O529*H529</f>
        <v>0</v>
      </c>
      <c r="Q529" s="197">
        <v>0</v>
      </c>
      <c r="R529" s="197">
        <f>Q529*H529</f>
        <v>0</v>
      </c>
      <c r="S529" s="197">
        <v>0</v>
      </c>
      <c r="T529" s="198">
        <f>S529*H529</f>
        <v>0</v>
      </c>
      <c r="AR529" s="23" t="s">
        <v>494</v>
      </c>
      <c r="AT529" s="23" t="s">
        <v>169</v>
      </c>
      <c r="AU529" s="23" t="s">
        <v>177</v>
      </c>
      <c r="AY529" s="23" t="s">
        <v>167</v>
      </c>
      <c r="BE529" s="199">
        <f>IF(N529="základní",J529,0)</f>
        <v>0</v>
      </c>
      <c r="BF529" s="199">
        <f>IF(N529="snížená",J529,0)</f>
        <v>0</v>
      </c>
      <c r="BG529" s="199">
        <f>IF(N529="zákl. přenesená",J529,0)</f>
        <v>0</v>
      </c>
      <c r="BH529" s="199">
        <f>IF(N529="sníž. přenesená",J529,0)</f>
        <v>0</v>
      </c>
      <c r="BI529" s="199">
        <f>IF(N529="nulová",J529,0)</f>
        <v>0</v>
      </c>
      <c r="BJ529" s="23" t="s">
        <v>24</v>
      </c>
      <c r="BK529" s="199">
        <f>ROUND(I529*H529,2)</f>
        <v>0</v>
      </c>
      <c r="BL529" s="23" t="s">
        <v>494</v>
      </c>
      <c r="BM529" s="23" t="s">
        <v>1303</v>
      </c>
    </row>
    <row r="530" spans="2:65" s="10" customFormat="1" ht="22.35" customHeight="1">
      <c r="B530" s="171"/>
      <c r="C530" s="172"/>
      <c r="D530" s="185" t="s">
        <v>73</v>
      </c>
      <c r="E530" s="186" t="s">
        <v>1304</v>
      </c>
      <c r="F530" s="186" t="s">
        <v>737</v>
      </c>
      <c r="G530" s="172"/>
      <c r="H530" s="172"/>
      <c r="I530" s="175"/>
      <c r="J530" s="187">
        <f>BK530</f>
        <v>0</v>
      </c>
      <c r="K530" s="172"/>
      <c r="L530" s="177"/>
      <c r="M530" s="178"/>
      <c r="N530" s="179"/>
      <c r="O530" s="179"/>
      <c r="P530" s="180">
        <f>SUM(P531:P540)</f>
        <v>0</v>
      </c>
      <c r="Q530" s="179"/>
      <c r="R530" s="180">
        <f>SUM(R531:R540)</f>
        <v>0</v>
      </c>
      <c r="S530" s="179"/>
      <c r="T530" s="181">
        <f>SUM(T531:T540)</f>
        <v>0</v>
      </c>
      <c r="AR530" s="182" t="s">
        <v>177</v>
      </c>
      <c r="AT530" s="183" t="s">
        <v>73</v>
      </c>
      <c r="AU530" s="183" t="s">
        <v>89</v>
      </c>
      <c r="AY530" s="182" t="s">
        <v>167</v>
      </c>
      <c r="BK530" s="184">
        <f>SUM(BK531:BK540)</f>
        <v>0</v>
      </c>
    </row>
    <row r="531" spans="2:65" s="1" customFormat="1" ht="20.399999999999999" customHeight="1">
      <c r="B531" s="40"/>
      <c r="C531" s="188" t="s">
        <v>1305</v>
      </c>
      <c r="D531" s="188" t="s">
        <v>169</v>
      </c>
      <c r="E531" s="189" t="s">
        <v>1306</v>
      </c>
      <c r="F531" s="190" t="s">
        <v>1307</v>
      </c>
      <c r="G531" s="191" t="s">
        <v>1204</v>
      </c>
      <c r="H531" s="192">
        <v>8</v>
      </c>
      <c r="I531" s="193"/>
      <c r="J531" s="194">
        <f t="shared" ref="J531:J540" si="100">ROUND(I531*H531,2)</f>
        <v>0</v>
      </c>
      <c r="K531" s="190" t="s">
        <v>22</v>
      </c>
      <c r="L531" s="60"/>
      <c r="M531" s="195" t="s">
        <v>22</v>
      </c>
      <c r="N531" s="196" t="s">
        <v>45</v>
      </c>
      <c r="O531" s="41"/>
      <c r="P531" s="197">
        <f t="shared" ref="P531:P540" si="101">O531*H531</f>
        <v>0</v>
      </c>
      <c r="Q531" s="197">
        <v>0</v>
      </c>
      <c r="R531" s="197">
        <f t="shared" ref="R531:R540" si="102">Q531*H531</f>
        <v>0</v>
      </c>
      <c r="S531" s="197">
        <v>0</v>
      </c>
      <c r="T531" s="198">
        <f t="shared" ref="T531:T540" si="103">S531*H531</f>
        <v>0</v>
      </c>
      <c r="AR531" s="23" t="s">
        <v>494</v>
      </c>
      <c r="AT531" s="23" t="s">
        <v>169</v>
      </c>
      <c r="AU531" s="23" t="s">
        <v>177</v>
      </c>
      <c r="AY531" s="23" t="s">
        <v>167</v>
      </c>
      <c r="BE531" s="199">
        <f t="shared" ref="BE531:BE540" si="104">IF(N531="základní",J531,0)</f>
        <v>0</v>
      </c>
      <c r="BF531" s="199">
        <f t="shared" ref="BF531:BF540" si="105">IF(N531="snížená",J531,0)</f>
        <v>0</v>
      </c>
      <c r="BG531" s="199">
        <f t="shared" ref="BG531:BG540" si="106">IF(N531="zákl. přenesená",J531,0)</f>
        <v>0</v>
      </c>
      <c r="BH531" s="199">
        <f t="shared" ref="BH531:BH540" si="107">IF(N531="sníž. přenesená",J531,0)</f>
        <v>0</v>
      </c>
      <c r="BI531" s="199">
        <f t="shared" ref="BI531:BI540" si="108">IF(N531="nulová",J531,0)</f>
        <v>0</v>
      </c>
      <c r="BJ531" s="23" t="s">
        <v>24</v>
      </c>
      <c r="BK531" s="199">
        <f t="shared" ref="BK531:BK540" si="109">ROUND(I531*H531,2)</f>
        <v>0</v>
      </c>
      <c r="BL531" s="23" t="s">
        <v>494</v>
      </c>
      <c r="BM531" s="23" t="s">
        <v>1308</v>
      </c>
    </row>
    <row r="532" spans="2:65" s="1" customFormat="1" ht="20.399999999999999" customHeight="1">
      <c r="B532" s="40"/>
      <c r="C532" s="188" t="s">
        <v>1309</v>
      </c>
      <c r="D532" s="188" t="s">
        <v>169</v>
      </c>
      <c r="E532" s="189" t="s">
        <v>1310</v>
      </c>
      <c r="F532" s="190" t="s">
        <v>1311</v>
      </c>
      <c r="G532" s="191" t="s">
        <v>713</v>
      </c>
      <c r="H532" s="192">
        <v>3</v>
      </c>
      <c r="I532" s="193"/>
      <c r="J532" s="194">
        <f t="shared" si="100"/>
        <v>0</v>
      </c>
      <c r="K532" s="190" t="s">
        <v>22</v>
      </c>
      <c r="L532" s="60"/>
      <c r="M532" s="195" t="s">
        <v>22</v>
      </c>
      <c r="N532" s="196" t="s">
        <v>45</v>
      </c>
      <c r="O532" s="41"/>
      <c r="P532" s="197">
        <f t="shared" si="101"/>
        <v>0</v>
      </c>
      <c r="Q532" s="197">
        <v>0</v>
      </c>
      <c r="R532" s="197">
        <f t="shared" si="102"/>
        <v>0</v>
      </c>
      <c r="S532" s="197">
        <v>0</v>
      </c>
      <c r="T532" s="198">
        <f t="shared" si="103"/>
        <v>0</v>
      </c>
      <c r="AR532" s="23" t="s">
        <v>494</v>
      </c>
      <c r="AT532" s="23" t="s">
        <v>169</v>
      </c>
      <c r="AU532" s="23" t="s">
        <v>177</v>
      </c>
      <c r="AY532" s="23" t="s">
        <v>167</v>
      </c>
      <c r="BE532" s="199">
        <f t="shared" si="104"/>
        <v>0</v>
      </c>
      <c r="BF532" s="199">
        <f t="shared" si="105"/>
        <v>0</v>
      </c>
      <c r="BG532" s="199">
        <f t="shared" si="106"/>
        <v>0</v>
      </c>
      <c r="BH532" s="199">
        <f t="shared" si="107"/>
        <v>0</v>
      </c>
      <c r="BI532" s="199">
        <f t="shared" si="108"/>
        <v>0</v>
      </c>
      <c r="BJ532" s="23" t="s">
        <v>24</v>
      </c>
      <c r="BK532" s="199">
        <f t="shared" si="109"/>
        <v>0</v>
      </c>
      <c r="BL532" s="23" t="s">
        <v>494</v>
      </c>
      <c r="BM532" s="23" t="s">
        <v>1312</v>
      </c>
    </row>
    <row r="533" spans="2:65" s="1" customFormat="1" ht="20.399999999999999" customHeight="1">
      <c r="B533" s="40"/>
      <c r="C533" s="188" t="s">
        <v>1313</v>
      </c>
      <c r="D533" s="188" t="s">
        <v>169</v>
      </c>
      <c r="E533" s="189" t="s">
        <v>1314</v>
      </c>
      <c r="F533" s="190" t="s">
        <v>1315</v>
      </c>
      <c r="G533" s="191" t="s">
        <v>713</v>
      </c>
      <c r="H533" s="192">
        <v>1</v>
      </c>
      <c r="I533" s="193"/>
      <c r="J533" s="194">
        <f t="shared" si="100"/>
        <v>0</v>
      </c>
      <c r="K533" s="190" t="s">
        <v>22</v>
      </c>
      <c r="L533" s="60"/>
      <c r="M533" s="195" t="s">
        <v>22</v>
      </c>
      <c r="N533" s="196" t="s">
        <v>45</v>
      </c>
      <c r="O533" s="41"/>
      <c r="P533" s="197">
        <f t="shared" si="101"/>
        <v>0</v>
      </c>
      <c r="Q533" s="197">
        <v>0</v>
      </c>
      <c r="R533" s="197">
        <f t="shared" si="102"/>
        <v>0</v>
      </c>
      <c r="S533" s="197">
        <v>0</v>
      </c>
      <c r="T533" s="198">
        <f t="shared" si="103"/>
        <v>0</v>
      </c>
      <c r="AR533" s="23" t="s">
        <v>494</v>
      </c>
      <c r="AT533" s="23" t="s">
        <v>169</v>
      </c>
      <c r="AU533" s="23" t="s">
        <v>177</v>
      </c>
      <c r="AY533" s="23" t="s">
        <v>167</v>
      </c>
      <c r="BE533" s="199">
        <f t="shared" si="104"/>
        <v>0</v>
      </c>
      <c r="BF533" s="199">
        <f t="shared" si="105"/>
        <v>0</v>
      </c>
      <c r="BG533" s="199">
        <f t="shared" si="106"/>
        <v>0</v>
      </c>
      <c r="BH533" s="199">
        <f t="shared" si="107"/>
        <v>0</v>
      </c>
      <c r="BI533" s="199">
        <f t="shared" si="108"/>
        <v>0</v>
      </c>
      <c r="BJ533" s="23" t="s">
        <v>24</v>
      </c>
      <c r="BK533" s="199">
        <f t="shared" si="109"/>
        <v>0</v>
      </c>
      <c r="BL533" s="23" t="s">
        <v>494</v>
      </c>
      <c r="BM533" s="23" t="s">
        <v>1316</v>
      </c>
    </row>
    <row r="534" spans="2:65" s="1" customFormat="1" ht="20.399999999999999" customHeight="1">
      <c r="B534" s="40"/>
      <c r="C534" s="188" t="s">
        <v>1317</v>
      </c>
      <c r="D534" s="188" t="s">
        <v>169</v>
      </c>
      <c r="E534" s="189" t="s">
        <v>1318</v>
      </c>
      <c r="F534" s="190" t="s">
        <v>1319</v>
      </c>
      <c r="G534" s="191" t="s">
        <v>713</v>
      </c>
      <c r="H534" s="192">
        <v>1</v>
      </c>
      <c r="I534" s="193"/>
      <c r="J534" s="194">
        <f t="shared" si="100"/>
        <v>0</v>
      </c>
      <c r="K534" s="190" t="s">
        <v>22</v>
      </c>
      <c r="L534" s="60"/>
      <c r="M534" s="195" t="s">
        <v>22</v>
      </c>
      <c r="N534" s="196" t="s">
        <v>45</v>
      </c>
      <c r="O534" s="41"/>
      <c r="P534" s="197">
        <f t="shared" si="101"/>
        <v>0</v>
      </c>
      <c r="Q534" s="197">
        <v>0</v>
      </c>
      <c r="R534" s="197">
        <f t="shared" si="102"/>
        <v>0</v>
      </c>
      <c r="S534" s="197">
        <v>0</v>
      </c>
      <c r="T534" s="198">
        <f t="shared" si="103"/>
        <v>0</v>
      </c>
      <c r="AR534" s="23" t="s">
        <v>494</v>
      </c>
      <c r="AT534" s="23" t="s">
        <v>169</v>
      </c>
      <c r="AU534" s="23" t="s">
        <v>177</v>
      </c>
      <c r="AY534" s="23" t="s">
        <v>167</v>
      </c>
      <c r="BE534" s="199">
        <f t="shared" si="104"/>
        <v>0</v>
      </c>
      <c r="BF534" s="199">
        <f t="shared" si="105"/>
        <v>0</v>
      </c>
      <c r="BG534" s="199">
        <f t="shared" si="106"/>
        <v>0</v>
      </c>
      <c r="BH534" s="199">
        <f t="shared" si="107"/>
        <v>0</v>
      </c>
      <c r="BI534" s="199">
        <f t="shared" si="108"/>
        <v>0</v>
      </c>
      <c r="BJ534" s="23" t="s">
        <v>24</v>
      </c>
      <c r="BK534" s="199">
        <f t="shared" si="109"/>
        <v>0</v>
      </c>
      <c r="BL534" s="23" t="s">
        <v>494</v>
      </c>
      <c r="BM534" s="23" t="s">
        <v>1320</v>
      </c>
    </row>
    <row r="535" spans="2:65" s="1" customFormat="1" ht="20.399999999999999" customHeight="1">
      <c r="B535" s="40"/>
      <c r="C535" s="188" t="s">
        <v>1321</v>
      </c>
      <c r="D535" s="188" t="s">
        <v>169</v>
      </c>
      <c r="E535" s="189" t="s">
        <v>1322</v>
      </c>
      <c r="F535" s="190" t="s">
        <v>1323</v>
      </c>
      <c r="G535" s="191" t="s">
        <v>713</v>
      </c>
      <c r="H535" s="192">
        <v>14</v>
      </c>
      <c r="I535" s="193"/>
      <c r="J535" s="194">
        <f t="shared" si="100"/>
        <v>0</v>
      </c>
      <c r="K535" s="190" t="s">
        <v>22</v>
      </c>
      <c r="L535" s="60"/>
      <c r="M535" s="195" t="s">
        <v>22</v>
      </c>
      <c r="N535" s="196" t="s">
        <v>45</v>
      </c>
      <c r="O535" s="41"/>
      <c r="P535" s="197">
        <f t="shared" si="101"/>
        <v>0</v>
      </c>
      <c r="Q535" s="197">
        <v>0</v>
      </c>
      <c r="R535" s="197">
        <f t="shared" si="102"/>
        <v>0</v>
      </c>
      <c r="S535" s="197">
        <v>0</v>
      </c>
      <c r="T535" s="198">
        <f t="shared" si="103"/>
        <v>0</v>
      </c>
      <c r="AR535" s="23" t="s">
        <v>494</v>
      </c>
      <c r="AT535" s="23" t="s">
        <v>169</v>
      </c>
      <c r="AU535" s="23" t="s">
        <v>177</v>
      </c>
      <c r="AY535" s="23" t="s">
        <v>167</v>
      </c>
      <c r="BE535" s="199">
        <f t="shared" si="104"/>
        <v>0</v>
      </c>
      <c r="BF535" s="199">
        <f t="shared" si="105"/>
        <v>0</v>
      </c>
      <c r="BG535" s="199">
        <f t="shared" si="106"/>
        <v>0</v>
      </c>
      <c r="BH535" s="199">
        <f t="shared" si="107"/>
        <v>0</v>
      </c>
      <c r="BI535" s="199">
        <f t="shared" si="108"/>
        <v>0</v>
      </c>
      <c r="BJ535" s="23" t="s">
        <v>24</v>
      </c>
      <c r="BK535" s="199">
        <f t="shared" si="109"/>
        <v>0</v>
      </c>
      <c r="BL535" s="23" t="s">
        <v>494</v>
      </c>
      <c r="BM535" s="23" t="s">
        <v>1324</v>
      </c>
    </row>
    <row r="536" spans="2:65" s="1" customFormat="1" ht="20.399999999999999" customHeight="1">
      <c r="B536" s="40"/>
      <c r="C536" s="188" t="s">
        <v>1325</v>
      </c>
      <c r="D536" s="188" t="s">
        <v>169</v>
      </c>
      <c r="E536" s="189" t="s">
        <v>1326</v>
      </c>
      <c r="F536" s="190" t="s">
        <v>1327</v>
      </c>
      <c r="G536" s="191" t="s">
        <v>713</v>
      </c>
      <c r="H536" s="192">
        <v>4</v>
      </c>
      <c r="I536" s="193"/>
      <c r="J536" s="194">
        <f t="shared" si="100"/>
        <v>0</v>
      </c>
      <c r="K536" s="190" t="s">
        <v>22</v>
      </c>
      <c r="L536" s="60"/>
      <c r="M536" s="195" t="s">
        <v>22</v>
      </c>
      <c r="N536" s="196" t="s">
        <v>45</v>
      </c>
      <c r="O536" s="41"/>
      <c r="P536" s="197">
        <f t="shared" si="101"/>
        <v>0</v>
      </c>
      <c r="Q536" s="197">
        <v>0</v>
      </c>
      <c r="R536" s="197">
        <f t="shared" si="102"/>
        <v>0</v>
      </c>
      <c r="S536" s="197">
        <v>0</v>
      </c>
      <c r="T536" s="198">
        <f t="shared" si="103"/>
        <v>0</v>
      </c>
      <c r="AR536" s="23" t="s">
        <v>494</v>
      </c>
      <c r="AT536" s="23" t="s">
        <v>169</v>
      </c>
      <c r="AU536" s="23" t="s">
        <v>177</v>
      </c>
      <c r="AY536" s="23" t="s">
        <v>167</v>
      </c>
      <c r="BE536" s="199">
        <f t="shared" si="104"/>
        <v>0</v>
      </c>
      <c r="BF536" s="199">
        <f t="shared" si="105"/>
        <v>0</v>
      </c>
      <c r="BG536" s="199">
        <f t="shared" si="106"/>
        <v>0</v>
      </c>
      <c r="BH536" s="199">
        <f t="shared" si="107"/>
        <v>0</v>
      </c>
      <c r="BI536" s="199">
        <f t="shared" si="108"/>
        <v>0</v>
      </c>
      <c r="BJ536" s="23" t="s">
        <v>24</v>
      </c>
      <c r="BK536" s="199">
        <f t="shared" si="109"/>
        <v>0</v>
      </c>
      <c r="BL536" s="23" t="s">
        <v>494</v>
      </c>
      <c r="BM536" s="23" t="s">
        <v>1328</v>
      </c>
    </row>
    <row r="537" spans="2:65" s="1" customFormat="1" ht="20.399999999999999" customHeight="1">
      <c r="B537" s="40"/>
      <c r="C537" s="188" t="s">
        <v>1329</v>
      </c>
      <c r="D537" s="188" t="s">
        <v>169</v>
      </c>
      <c r="E537" s="189" t="s">
        <v>1330</v>
      </c>
      <c r="F537" s="190" t="s">
        <v>1331</v>
      </c>
      <c r="G537" s="191" t="s">
        <v>713</v>
      </c>
      <c r="H537" s="192">
        <v>1</v>
      </c>
      <c r="I537" s="193"/>
      <c r="J537" s="194">
        <f t="shared" si="100"/>
        <v>0</v>
      </c>
      <c r="K537" s="190" t="s">
        <v>22</v>
      </c>
      <c r="L537" s="60"/>
      <c r="M537" s="195" t="s">
        <v>22</v>
      </c>
      <c r="N537" s="196" t="s">
        <v>45</v>
      </c>
      <c r="O537" s="41"/>
      <c r="P537" s="197">
        <f t="shared" si="101"/>
        <v>0</v>
      </c>
      <c r="Q537" s="197">
        <v>0</v>
      </c>
      <c r="R537" s="197">
        <f t="shared" si="102"/>
        <v>0</v>
      </c>
      <c r="S537" s="197">
        <v>0</v>
      </c>
      <c r="T537" s="198">
        <f t="shared" si="103"/>
        <v>0</v>
      </c>
      <c r="AR537" s="23" t="s">
        <v>494</v>
      </c>
      <c r="AT537" s="23" t="s">
        <v>169</v>
      </c>
      <c r="AU537" s="23" t="s">
        <v>177</v>
      </c>
      <c r="AY537" s="23" t="s">
        <v>167</v>
      </c>
      <c r="BE537" s="199">
        <f t="shared" si="104"/>
        <v>0</v>
      </c>
      <c r="BF537" s="199">
        <f t="shared" si="105"/>
        <v>0</v>
      </c>
      <c r="BG537" s="199">
        <f t="shared" si="106"/>
        <v>0</v>
      </c>
      <c r="BH537" s="199">
        <f t="shared" si="107"/>
        <v>0</v>
      </c>
      <c r="BI537" s="199">
        <f t="shared" si="108"/>
        <v>0</v>
      </c>
      <c r="BJ537" s="23" t="s">
        <v>24</v>
      </c>
      <c r="BK537" s="199">
        <f t="shared" si="109"/>
        <v>0</v>
      </c>
      <c r="BL537" s="23" t="s">
        <v>494</v>
      </c>
      <c r="BM537" s="23" t="s">
        <v>1332</v>
      </c>
    </row>
    <row r="538" spans="2:65" s="1" customFormat="1" ht="20.399999999999999" customHeight="1">
      <c r="B538" s="40"/>
      <c r="C538" s="188" t="s">
        <v>1333</v>
      </c>
      <c r="D538" s="188" t="s">
        <v>169</v>
      </c>
      <c r="E538" s="189" t="s">
        <v>1334</v>
      </c>
      <c r="F538" s="190" t="s">
        <v>1335</v>
      </c>
      <c r="G538" s="191" t="s">
        <v>713</v>
      </c>
      <c r="H538" s="192">
        <v>1</v>
      </c>
      <c r="I538" s="193"/>
      <c r="J538" s="194">
        <f t="shared" si="100"/>
        <v>0</v>
      </c>
      <c r="K538" s="190" t="s">
        <v>22</v>
      </c>
      <c r="L538" s="60"/>
      <c r="M538" s="195" t="s">
        <v>22</v>
      </c>
      <c r="N538" s="196" t="s">
        <v>45</v>
      </c>
      <c r="O538" s="41"/>
      <c r="P538" s="197">
        <f t="shared" si="101"/>
        <v>0</v>
      </c>
      <c r="Q538" s="197">
        <v>0</v>
      </c>
      <c r="R538" s="197">
        <f t="shared" si="102"/>
        <v>0</v>
      </c>
      <c r="S538" s="197">
        <v>0</v>
      </c>
      <c r="T538" s="198">
        <f t="shared" si="103"/>
        <v>0</v>
      </c>
      <c r="AR538" s="23" t="s">
        <v>494</v>
      </c>
      <c r="AT538" s="23" t="s">
        <v>169</v>
      </c>
      <c r="AU538" s="23" t="s">
        <v>177</v>
      </c>
      <c r="AY538" s="23" t="s">
        <v>167</v>
      </c>
      <c r="BE538" s="199">
        <f t="shared" si="104"/>
        <v>0</v>
      </c>
      <c r="BF538" s="199">
        <f t="shared" si="105"/>
        <v>0</v>
      </c>
      <c r="BG538" s="199">
        <f t="shared" si="106"/>
        <v>0</v>
      </c>
      <c r="BH538" s="199">
        <f t="shared" si="107"/>
        <v>0</v>
      </c>
      <c r="BI538" s="199">
        <f t="shared" si="108"/>
        <v>0</v>
      </c>
      <c r="BJ538" s="23" t="s">
        <v>24</v>
      </c>
      <c r="BK538" s="199">
        <f t="shared" si="109"/>
        <v>0</v>
      </c>
      <c r="BL538" s="23" t="s">
        <v>494</v>
      </c>
      <c r="BM538" s="23" t="s">
        <v>1336</v>
      </c>
    </row>
    <row r="539" spans="2:65" s="1" customFormat="1" ht="20.399999999999999" customHeight="1">
      <c r="B539" s="40"/>
      <c r="C539" s="188" t="s">
        <v>1337</v>
      </c>
      <c r="D539" s="188" t="s">
        <v>169</v>
      </c>
      <c r="E539" s="189" t="s">
        <v>1338</v>
      </c>
      <c r="F539" s="190" t="s">
        <v>1339</v>
      </c>
      <c r="G539" s="191" t="s">
        <v>713</v>
      </c>
      <c r="H539" s="192">
        <v>1</v>
      </c>
      <c r="I539" s="193"/>
      <c r="J539" s="194">
        <f t="shared" si="100"/>
        <v>0</v>
      </c>
      <c r="K539" s="190" t="s">
        <v>22</v>
      </c>
      <c r="L539" s="60"/>
      <c r="M539" s="195" t="s">
        <v>22</v>
      </c>
      <c r="N539" s="196" t="s">
        <v>45</v>
      </c>
      <c r="O539" s="41"/>
      <c r="P539" s="197">
        <f t="shared" si="101"/>
        <v>0</v>
      </c>
      <c r="Q539" s="197">
        <v>0</v>
      </c>
      <c r="R539" s="197">
        <f t="shared" si="102"/>
        <v>0</v>
      </c>
      <c r="S539" s="197">
        <v>0</v>
      </c>
      <c r="T539" s="198">
        <f t="shared" si="103"/>
        <v>0</v>
      </c>
      <c r="AR539" s="23" t="s">
        <v>494</v>
      </c>
      <c r="AT539" s="23" t="s">
        <v>169</v>
      </c>
      <c r="AU539" s="23" t="s">
        <v>177</v>
      </c>
      <c r="AY539" s="23" t="s">
        <v>167</v>
      </c>
      <c r="BE539" s="199">
        <f t="shared" si="104"/>
        <v>0</v>
      </c>
      <c r="BF539" s="199">
        <f t="shared" si="105"/>
        <v>0</v>
      </c>
      <c r="BG539" s="199">
        <f t="shared" si="106"/>
        <v>0</v>
      </c>
      <c r="BH539" s="199">
        <f t="shared" si="107"/>
        <v>0</v>
      </c>
      <c r="BI539" s="199">
        <f t="shared" si="108"/>
        <v>0</v>
      </c>
      <c r="BJ539" s="23" t="s">
        <v>24</v>
      </c>
      <c r="BK539" s="199">
        <f t="shared" si="109"/>
        <v>0</v>
      </c>
      <c r="BL539" s="23" t="s">
        <v>494</v>
      </c>
      <c r="BM539" s="23" t="s">
        <v>1340</v>
      </c>
    </row>
    <row r="540" spans="2:65" s="1" customFormat="1" ht="20.399999999999999" customHeight="1">
      <c r="B540" s="40"/>
      <c r="C540" s="188" t="s">
        <v>1341</v>
      </c>
      <c r="D540" s="188" t="s">
        <v>169</v>
      </c>
      <c r="E540" s="189" t="s">
        <v>1342</v>
      </c>
      <c r="F540" s="190" t="s">
        <v>1343</v>
      </c>
      <c r="G540" s="191" t="s">
        <v>713</v>
      </c>
      <c r="H540" s="192">
        <v>1</v>
      </c>
      <c r="I540" s="193"/>
      <c r="J540" s="194">
        <f t="shared" si="100"/>
        <v>0</v>
      </c>
      <c r="K540" s="190" t="s">
        <v>22</v>
      </c>
      <c r="L540" s="60"/>
      <c r="M540" s="195" t="s">
        <v>22</v>
      </c>
      <c r="N540" s="196" t="s">
        <v>45</v>
      </c>
      <c r="O540" s="41"/>
      <c r="P540" s="197">
        <f t="shared" si="101"/>
        <v>0</v>
      </c>
      <c r="Q540" s="197">
        <v>0</v>
      </c>
      <c r="R540" s="197">
        <f t="shared" si="102"/>
        <v>0</v>
      </c>
      <c r="S540" s="197">
        <v>0</v>
      </c>
      <c r="T540" s="198">
        <f t="shared" si="103"/>
        <v>0</v>
      </c>
      <c r="AR540" s="23" t="s">
        <v>494</v>
      </c>
      <c r="AT540" s="23" t="s">
        <v>169</v>
      </c>
      <c r="AU540" s="23" t="s">
        <v>177</v>
      </c>
      <c r="AY540" s="23" t="s">
        <v>167</v>
      </c>
      <c r="BE540" s="199">
        <f t="shared" si="104"/>
        <v>0</v>
      </c>
      <c r="BF540" s="199">
        <f t="shared" si="105"/>
        <v>0</v>
      </c>
      <c r="BG540" s="199">
        <f t="shared" si="106"/>
        <v>0</v>
      </c>
      <c r="BH540" s="199">
        <f t="shared" si="107"/>
        <v>0</v>
      </c>
      <c r="BI540" s="199">
        <f t="shared" si="108"/>
        <v>0</v>
      </c>
      <c r="BJ540" s="23" t="s">
        <v>24</v>
      </c>
      <c r="BK540" s="199">
        <f t="shared" si="109"/>
        <v>0</v>
      </c>
      <c r="BL540" s="23" t="s">
        <v>494</v>
      </c>
      <c r="BM540" s="23" t="s">
        <v>1344</v>
      </c>
    </row>
    <row r="541" spans="2:65" s="10" customFormat="1" ht="29.85" customHeight="1">
      <c r="B541" s="171"/>
      <c r="C541" s="172"/>
      <c r="D541" s="185" t="s">
        <v>73</v>
      </c>
      <c r="E541" s="186" t="s">
        <v>1345</v>
      </c>
      <c r="F541" s="186" t="s">
        <v>1346</v>
      </c>
      <c r="G541" s="172"/>
      <c r="H541" s="172"/>
      <c r="I541" s="175"/>
      <c r="J541" s="187">
        <f>BK541</f>
        <v>0</v>
      </c>
      <c r="K541" s="172"/>
      <c r="L541" s="177"/>
      <c r="M541" s="178"/>
      <c r="N541" s="179"/>
      <c r="O541" s="179"/>
      <c r="P541" s="180">
        <f>P542+SUM(P543:P549)</f>
        <v>0</v>
      </c>
      <c r="Q541" s="179"/>
      <c r="R541" s="180">
        <f>R542+SUM(R543:R549)</f>
        <v>0</v>
      </c>
      <c r="S541" s="179"/>
      <c r="T541" s="181">
        <f>T542+SUM(T543:T549)</f>
        <v>0</v>
      </c>
      <c r="AR541" s="182" t="s">
        <v>177</v>
      </c>
      <c r="AT541" s="183" t="s">
        <v>73</v>
      </c>
      <c r="AU541" s="183" t="s">
        <v>24</v>
      </c>
      <c r="AY541" s="182" t="s">
        <v>167</v>
      </c>
      <c r="BK541" s="184">
        <f>BK542+SUM(BK543:BK549)</f>
        <v>0</v>
      </c>
    </row>
    <row r="542" spans="2:65" s="1" customFormat="1" ht="20.399999999999999" customHeight="1">
      <c r="B542" s="40"/>
      <c r="C542" s="188" t="s">
        <v>1347</v>
      </c>
      <c r="D542" s="188" t="s">
        <v>169</v>
      </c>
      <c r="E542" s="189" t="s">
        <v>1348</v>
      </c>
      <c r="F542" s="190" t="s">
        <v>1349</v>
      </c>
      <c r="G542" s="191" t="s">
        <v>222</v>
      </c>
      <c r="H542" s="192">
        <v>1</v>
      </c>
      <c r="I542" s="193"/>
      <c r="J542" s="194">
        <f t="shared" ref="J542:J548" si="110">ROUND(I542*H542,2)</f>
        <v>0</v>
      </c>
      <c r="K542" s="190" t="s">
        <v>22</v>
      </c>
      <c r="L542" s="60"/>
      <c r="M542" s="195" t="s">
        <v>22</v>
      </c>
      <c r="N542" s="196" t="s">
        <v>45</v>
      </c>
      <c r="O542" s="41"/>
      <c r="P542" s="197">
        <f t="shared" ref="P542:P548" si="111">O542*H542</f>
        <v>0</v>
      </c>
      <c r="Q542" s="197">
        <v>0</v>
      </c>
      <c r="R542" s="197">
        <f t="shared" ref="R542:R548" si="112">Q542*H542</f>
        <v>0</v>
      </c>
      <c r="S542" s="197">
        <v>0</v>
      </c>
      <c r="T542" s="198">
        <f t="shared" ref="T542:T548" si="113">S542*H542</f>
        <v>0</v>
      </c>
      <c r="AR542" s="23" t="s">
        <v>494</v>
      </c>
      <c r="AT542" s="23" t="s">
        <v>169</v>
      </c>
      <c r="AU542" s="23" t="s">
        <v>89</v>
      </c>
      <c r="AY542" s="23" t="s">
        <v>167</v>
      </c>
      <c r="BE542" s="199">
        <f t="shared" ref="BE542:BE548" si="114">IF(N542="základní",J542,0)</f>
        <v>0</v>
      </c>
      <c r="BF542" s="199">
        <f t="shared" ref="BF542:BF548" si="115">IF(N542="snížená",J542,0)</f>
        <v>0</v>
      </c>
      <c r="BG542" s="199">
        <f t="shared" ref="BG542:BG548" si="116">IF(N542="zákl. přenesená",J542,0)</f>
        <v>0</v>
      </c>
      <c r="BH542" s="199">
        <f t="shared" ref="BH542:BH548" si="117">IF(N542="sníž. přenesená",J542,0)</f>
        <v>0</v>
      </c>
      <c r="BI542" s="199">
        <f t="shared" ref="BI542:BI548" si="118">IF(N542="nulová",J542,0)</f>
        <v>0</v>
      </c>
      <c r="BJ542" s="23" t="s">
        <v>24</v>
      </c>
      <c r="BK542" s="199">
        <f t="shared" ref="BK542:BK548" si="119">ROUND(I542*H542,2)</f>
        <v>0</v>
      </c>
      <c r="BL542" s="23" t="s">
        <v>494</v>
      </c>
      <c r="BM542" s="23" t="s">
        <v>1350</v>
      </c>
    </row>
    <row r="543" spans="2:65" s="1" customFormat="1" ht="20.399999999999999" customHeight="1">
      <c r="B543" s="40"/>
      <c r="C543" s="188" t="s">
        <v>1351</v>
      </c>
      <c r="D543" s="188" t="s">
        <v>169</v>
      </c>
      <c r="E543" s="189" t="s">
        <v>1352</v>
      </c>
      <c r="F543" s="190" t="s">
        <v>1353</v>
      </c>
      <c r="G543" s="191" t="s">
        <v>222</v>
      </c>
      <c r="H543" s="192">
        <v>4</v>
      </c>
      <c r="I543" s="193"/>
      <c r="J543" s="194">
        <f t="shared" si="110"/>
        <v>0</v>
      </c>
      <c r="K543" s="190" t="s">
        <v>22</v>
      </c>
      <c r="L543" s="60"/>
      <c r="M543" s="195" t="s">
        <v>22</v>
      </c>
      <c r="N543" s="196" t="s">
        <v>45</v>
      </c>
      <c r="O543" s="41"/>
      <c r="P543" s="197">
        <f t="shared" si="111"/>
        <v>0</v>
      </c>
      <c r="Q543" s="197">
        <v>0</v>
      </c>
      <c r="R543" s="197">
        <f t="shared" si="112"/>
        <v>0</v>
      </c>
      <c r="S543" s="197">
        <v>0</v>
      </c>
      <c r="T543" s="198">
        <f t="shared" si="113"/>
        <v>0</v>
      </c>
      <c r="AR543" s="23" t="s">
        <v>494</v>
      </c>
      <c r="AT543" s="23" t="s">
        <v>169</v>
      </c>
      <c r="AU543" s="23" t="s">
        <v>89</v>
      </c>
      <c r="AY543" s="23" t="s">
        <v>167</v>
      </c>
      <c r="BE543" s="199">
        <f t="shared" si="114"/>
        <v>0</v>
      </c>
      <c r="BF543" s="199">
        <f t="shared" si="115"/>
        <v>0</v>
      </c>
      <c r="BG543" s="199">
        <f t="shared" si="116"/>
        <v>0</v>
      </c>
      <c r="BH543" s="199">
        <f t="shared" si="117"/>
        <v>0</v>
      </c>
      <c r="BI543" s="199">
        <f t="shared" si="118"/>
        <v>0</v>
      </c>
      <c r="BJ543" s="23" t="s">
        <v>24</v>
      </c>
      <c r="BK543" s="199">
        <f t="shared" si="119"/>
        <v>0</v>
      </c>
      <c r="BL543" s="23" t="s">
        <v>494</v>
      </c>
      <c r="BM543" s="23" t="s">
        <v>1354</v>
      </c>
    </row>
    <row r="544" spans="2:65" s="1" customFormat="1" ht="28.8" customHeight="1">
      <c r="B544" s="40"/>
      <c r="C544" s="188" t="s">
        <v>1355</v>
      </c>
      <c r="D544" s="188" t="s">
        <v>169</v>
      </c>
      <c r="E544" s="189" t="s">
        <v>1356</v>
      </c>
      <c r="F544" s="190" t="s">
        <v>1357</v>
      </c>
      <c r="G544" s="191" t="s">
        <v>222</v>
      </c>
      <c r="H544" s="192">
        <v>2</v>
      </c>
      <c r="I544" s="193"/>
      <c r="J544" s="194">
        <f t="shared" si="110"/>
        <v>0</v>
      </c>
      <c r="K544" s="190" t="s">
        <v>22</v>
      </c>
      <c r="L544" s="60"/>
      <c r="M544" s="195" t="s">
        <v>22</v>
      </c>
      <c r="N544" s="196" t="s">
        <v>45</v>
      </c>
      <c r="O544" s="41"/>
      <c r="P544" s="197">
        <f t="shared" si="111"/>
        <v>0</v>
      </c>
      <c r="Q544" s="197">
        <v>0</v>
      </c>
      <c r="R544" s="197">
        <f t="shared" si="112"/>
        <v>0</v>
      </c>
      <c r="S544" s="197">
        <v>0</v>
      </c>
      <c r="T544" s="198">
        <f t="shared" si="113"/>
        <v>0</v>
      </c>
      <c r="AR544" s="23" t="s">
        <v>494</v>
      </c>
      <c r="AT544" s="23" t="s">
        <v>169</v>
      </c>
      <c r="AU544" s="23" t="s">
        <v>89</v>
      </c>
      <c r="AY544" s="23" t="s">
        <v>167</v>
      </c>
      <c r="BE544" s="199">
        <f t="shared" si="114"/>
        <v>0</v>
      </c>
      <c r="BF544" s="199">
        <f t="shared" si="115"/>
        <v>0</v>
      </c>
      <c r="BG544" s="199">
        <f t="shared" si="116"/>
        <v>0</v>
      </c>
      <c r="BH544" s="199">
        <f t="shared" si="117"/>
        <v>0</v>
      </c>
      <c r="BI544" s="199">
        <f t="shared" si="118"/>
        <v>0</v>
      </c>
      <c r="BJ544" s="23" t="s">
        <v>24</v>
      </c>
      <c r="BK544" s="199">
        <f t="shared" si="119"/>
        <v>0</v>
      </c>
      <c r="BL544" s="23" t="s">
        <v>494</v>
      </c>
      <c r="BM544" s="23" t="s">
        <v>1358</v>
      </c>
    </row>
    <row r="545" spans="2:65" s="1" customFormat="1" ht="20.399999999999999" customHeight="1">
      <c r="B545" s="40"/>
      <c r="C545" s="188" t="s">
        <v>1359</v>
      </c>
      <c r="D545" s="188" t="s">
        <v>169</v>
      </c>
      <c r="E545" s="189" t="s">
        <v>1360</v>
      </c>
      <c r="F545" s="190" t="s">
        <v>1361</v>
      </c>
      <c r="G545" s="191" t="s">
        <v>222</v>
      </c>
      <c r="H545" s="192">
        <v>6</v>
      </c>
      <c r="I545" s="193"/>
      <c r="J545" s="194">
        <f t="shared" si="110"/>
        <v>0</v>
      </c>
      <c r="K545" s="190" t="s">
        <v>22</v>
      </c>
      <c r="L545" s="60"/>
      <c r="M545" s="195" t="s">
        <v>22</v>
      </c>
      <c r="N545" s="196" t="s">
        <v>45</v>
      </c>
      <c r="O545" s="41"/>
      <c r="P545" s="197">
        <f t="shared" si="111"/>
        <v>0</v>
      </c>
      <c r="Q545" s="197">
        <v>0</v>
      </c>
      <c r="R545" s="197">
        <f t="shared" si="112"/>
        <v>0</v>
      </c>
      <c r="S545" s="197">
        <v>0</v>
      </c>
      <c r="T545" s="198">
        <f t="shared" si="113"/>
        <v>0</v>
      </c>
      <c r="AR545" s="23" t="s">
        <v>494</v>
      </c>
      <c r="AT545" s="23" t="s">
        <v>169</v>
      </c>
      <c r="AU545" s="23" t="s">
        <v>89</v>
      </c>
      <c r="AY545" s="23" t="s">
        <v>167</v>
      </c>
      <c r="BE545" s="199">
        <f t="shared" si="114"/>
        <v>0</v>
      </c>
      <c r="BF545" s="199">
        <f t="shared" si="115"/>
        <v>0</v>
      </c>
      <c r="BG545" s="199">
        <f t="shared" si="116"/>
        <v>0</v>
      </c>
      <c r="BH545" s="199">
        <f t="shared" si="117"/>
        <v>0</v>
      </c>
      <c r="BI545" s="199">
        <f t="shared" si="118"/>
        <v>0</v>
      </c>
      <c r="BJ545" s="23" t="s">
        <v>24</v>
      </c>
      <c r="BK545" s="199">
        <f t="shared" si="119"/>
        <v>0</v>
      </c>
      <c r="BL545" s="23" t="s">
        <v>494</v>
      </c>
      <c r="BM545" s="23" t="s">
        <v>1362</v>
      </c>
    </row>
    <row r="546" spans="2:65" s="1" customFormat="1" ht="20.399999999999999" customHeight="1">
      <c r="B546" s="40"/>
      <c r="C546" s="188" t="s">
        <v>1363</v>
      </c>
      <c r="D546" s="188" t="s">
        <v>169</v>
      </c>
      <c r="E546" s="189" t="s">
        <v>1364</v>
      </c>
      <c r="F546" s="190" t="s">
        <v>1365</v>
      </c>
      <c r="G546" s="191" t="s">
        <v>222</v>
      </c>
      <c r="H546" s="192">
        <v>1</v>
      </c>
      <c r="I546" s="193"/>
      <c r="J546" s="194">
        <f t="shared" si="110"/>
        <v>0</v>
      </c>
      <c r="K546" s="190" t="s">
        <v>22</v>
      </c>
      <c r="L546" s="60"/>
      <c r="M546" s="195" t="s">
        <v>22</v>
      </c>
      <c r="N546" s="196" t="s">
        <v>45</v>
      </c>
      <c r="O546" s="41"/>
      <c r="P546" s="197">
        <f t="shared" si="111"/>
        <v>0</v>
      </c>
      <c r="Q546" s="197">
        <v>0</v>
      </c>
      <c r="R546" s="197">
        <f t="shared" si="112"/>
        <v>0</v>
      </c>
      <c r="S546" s="197">
        <v>0</v>
      </c>
      <c r="T546" s="198">
        <f t="shared" si="113"/>
        <v>0</v>
      </c>
      <c r="AR546" s="23" t="s">
        <v>494</v>
      </c>
      <c r="AT546" s="23" t="s">
        <v>169</v>
      </c>
      <c r="AU546" s="23" t="s">
        <v>89</v>
      </c>
      <c r="AY546" s="23" t="s">
        <v>167</v>
      </c>
      <c r="BE546" s="199">
        <f t="shared" si="114"/>
        <v>0</v>
      </c>
      <c r="BF546" s="199">
        <f t="shared" si="115"/>
        <v>0</v>
      </c>
      <c r="BG546" s="199">
        <f t="shared" si="116"/>
        <v>0</v>
      </c>
      <c r="BH546" s="199">
        <f t="shared" si="117"/>
        <v>0</v>
      </c>
      <c r="BI546" s="199">
        <f t="shared" si="118"/>
        <v>0</v>
      </c>
      <c r="BJ546" s="23" t="s">
        <v>24</v>
      </c>
      <c r="BK546" s="199">
        <f t="shared" si="119"/>
        <v>0</v>
      </c>
      <c r="BL546" s="23" t="s">
        <v>494</v>
      </c>
      <c r="BM546" s="23" t="s">
        <v>1366</v>
      </c>
    </row>
    <row r="547" spans="2:65" s="1" customFormat="1" ht="20.399999999999999" customHeight="1">
      <c r="B547" s="40"/>
      <c r="C547" s="188" t="s">
        <v>1367</v>
      </c>
      <c r="D547" s="188" t="s">
        <v>169</v>
      </c>
      <c r="E547" s="189" t="s">
        <v>1368</v>
      </c>
      <c r="F547" s="190" t="s">
        <v>1369</v>
      </c>
      <c r="G547" s="191" t="s">
        <v>222</v>
      </c>
      <c r="H547" s="192">
        <v>5</v>
      </c>
      <c r="I547" s="193"/>
      <c r="J547" s="194">
        <f t="shared" si="110"/>
        <v>0</v>
      </c>
      <c r="K547" s="190" t="s">
        <v>22</v>
      </c>
      <c r="L547" s="60"/>
      <c r="M547" s="195" t="s">
        <v>22</v>
      </c>
      <c r="N547" s="196" t="s">
        <v>45</v>
      </c>
      <c r="O547" s="41"/>
      <c r="P547" s="197">
        <f t="shared" si="111"/>
        <v>0</v>
      </c>
      <c r="Q547" s="197">
        <v>0</v>
      </c>
      <c r="R547" s="197">
        <f t="shared" si="112"/>
        <v>0</v>
      </c>
      <c r="S547" s="197">
        <v>0</v>
      </c>
      <c r="T547" s="198">
        <f t="shared" si="113"/>
        <v>0</v>
      </c>
      <c r="AR547" s="23" t="s">
        <v>494</v>
      </c>
      <c r="AT547" s="23" t="s">
        <v>169</v>
      </c>
      <c r="AU547" s="23" t="s">
        <v>89</v>
      </c>
      <c r="AY547" s="23" t="s">
        <v>167</v>
      </c>
      <c r="BE547" s="199">
        <f t="shared" si="114"/>
        <v>0</v>
      </c>
      <c r="BF547" s="199">
        <f t="shared" si="115"/>
        <v>0</v>
      </c>
      <c r="BG547" s="199">
        <f t="shared" si="116"/>
        <v>0</v>
      </c>
      <c r="BH547" s="199">
        <f t="shared" si="117"/>
        <v>0</v>
      </c>
      <c r="BI547" s="199">
        <f t="shared" si="118"/>
        <v>0</v>
      </c>
      <c r="BJ547" s="23" t="s">
        <v>24</v>
      </c>
      <c r="BK547" s="199">
        <f t="shared" si="119"/>
        <v>0</v>
      </c>
      <c r="BL547" s="23" t="s">
        <v>494</v>
      </c>
      <c r="BM547" s="23" t="s">
        <v>1370</v>
      </c>
    </row>
    <row r="548" spans="2:65" s="1" customFormat="1" ht="20.399999999999999" customHeight="1">
      <c r="B548" s="40"/>
      <c r="C548" s="188" t="s">
        <v>1371</v>
      </c>
      <c r="D548" s="188" t="s">
        <v>169</v>
      </c>
      <c r="E548" s="189" t="s">
        <v>1372</v>
      </c>
      <c r="F548" s="190" t="s">
        <v>1373</v>
      </c>
      <c r="G548" s="191" t="s">
        <v>222</v>
      </c>
      <c r="H548" s="192">
        <v>12</v>
      </c>
      <c r="I548" s="193"/>
      <c r="J548" s="194">
        <f t="shared" si="110"/>
        <v>0</v>
      </c>
      <c r="K548" s="190" t="s">
        <v>22</v>
      </c>
      <c r="L548" s="60"/>
      <c r="M548" s="195" t="s">
        <v>22</v>
      </c>
      <c r="N548" s="196" t="s">
        <v>45</v>
      </c>
      <c r="O548" s="41"/>
      <c r="P548" s="197">
        <f t="shared" si="111"/>
        <v>0</v>
      </c>
      <c r="Q548" s="197">
        <v>0</v>
      </c>
      <c r="R548" s="197">
        <f t="shared" si="112"/>
        <v>0</v>
      </c>
      <c r="S548" s="197">
        <v>0</v>
      </c>
      <c r="T548" s="198">
        <f t="shared" si="113"/>
        <v>0</v>
      </c>
      <c r="AR548" s="23" t="s">
        <v>494</v>
      </c>
      <c r="AT548" s="23" t="s">
        <v>169</v>
      </c>
      <c r="AU548" s="23" t="s">
        <v>89</v>
      </c>
      <c r="AY548" s="23" t="s">
        <v>167</v>
      </c>
      <c r="BE548" s="199">
        <f t="shared" si="114"/>
        <v>0</v>
      </c>
      <c r="BF548" s="199">
        <f t="shared" si="115"/>
        <v>0</v>
      </c>
      <c r="BG548" s="199">
        <f t="shared" si="116"/>
        <v>0</v>
      </c>
      <c r="BH548" s="199">
        <f t="shared" si="117"/>
        <v>0</v>
      </c>
      <c r="BI548" s="199">
        <f t="shared" si="118"/>
        <v>0</v>
      </c>
      <c r="BJ548" s="23" t="s">
        <v>24</v>
      </c>
      <c r="BK548" s="199">
        <f t="shared" si="119"/>
        <v>0</v>
      </c>
      <c r="BL548" s="23" t="s">
        <v>494</v>
      </c>
      <c r="BM548" s="23" t="s">
        <v>1374</v>
      </c>
    </row>
    <row r="549" spans="2:65" s="10" customFormat="1" ht="22.35" customHeight="1">
      <c r="B549" s="171"/>
      <c r="C549" s="172"/>
      <c r="D549" s="185" t="s">
        <v>73</v>
      </c>
      <c r="E549" s="186" t="s">
        <v>1375</v>
      </c>
      <c r="F549" s="186" t="s">
        <v>1376</v>
      </c>
      <c r="G549" s="172"/>
      <c r="H549" s="172"/>
      <c r="I549" s="175"/>
      <c r="J549" s="187">
        <f>BK549</f>
        <v>0</v>
      </c>
      <c r="K549" s="172"/>
      <c r="L549" s="177"/>
      <c r="M549" s="178"/>
      <c r="N549" s="179"/>
      <c r="O549" s="179"/>
      <c r="P549" s="180">
        <f>SUM(P550:P565)</f>
        <v>0</v>
      </c>
      <c r="Q549" s="179"/>
      <c r="R549" s="180">
        <f>SUM(R550:R565)</f>
        <v>0</v>
      </c>
      <c r="S549" s="179"/>
      <c r="T549" s="181">
        <f>SUM(T550:T565)</f>
        <v>0</v>
      </c>
      <c r="AR549" s="182" t="s">
        <v>177</v>
      </c>
      <c r="AT549" s="183" t="s">
        <v>73</v>
      </c>
      <c r="AU549" s="183" t="s">
        <v>89</v>
      </c>
      <c r="AY549" s="182" t="s">
        <v>167</v>
      </c>
      <c r="BK549" s="184">
        <f>SUM(BK550:BK565)</f>
        <v>0</v>
      </c>
    </row>
    <row r="550" spans="2:65" s="1" customFormat="1" ht="20.399999999999999" customHeight="1">
      <c r="B550" s="40"/>
      <c r="C550" s="188" t="s">
        <v>1377</v>
      </c>
      <c r="D550" s="188" t="s">
        <v>169</v>
      </c>
      <c r="E550" s="189" t="s">
        <v>1378</v>
      </c>
      <c r="F550" s="190" t="s">
        <v>1379</v>
      </c>
      <c r="G550" s="191" t="s">
        <v>222</v>
      </c>
      <c r="H550" s="192">
        <v>3</v>
      </c>
      <c r="I550" s="193"/>
      <c r="J550" s="194">
        <f t="shared" ref="J550:J565" si="120">ROUND(I550*H550,2)</f>
        <v>0</v>
      </c>
      <c r="K550" s="190" t="s">
        <v>22</v>
      </c>
      <c r="L550" s="60"/>
      <c r="M550" s="195" t="s">
        <v>22</v>
      </c>
      <c r="N550" s="196" t="s">
        <v>45</v>
      </c>
      <c r="O550" s="41"/>
      <c r="P550" s="197">
        <f t="shared" ref="P550:P565" si="121">O550*H550</f>
        <v>0</v>
      </c>
      <c r="Q550" s="197">
        <v>0</v>
      </c>
      <c r="R550" s="197">
        <f t="shared" ref="R550:R565" si="122">Q550*H550</f>
        <v>0</v>
      </c>
      <c r="S550" s="197">
        <v>0</v>
      </c>
      <c r="T550" s="198">
        <f t="shared" ref="T550:T565" si="123">S550*H550</f>
        <v>0</v>
      </c>
      <c r="AR550" s="23" t="s">
        <v>494</v>
      </c>
      <c r="AT550" s="23" t="s">
        <v>169</v>
      </c>
      <c r="AU550" s="23" t="s">
        <v>177</v>
      </c>
      <c r="AY550" s="23" t="s">
        <v>167</v>
      </c>
      <c r="BE550" s="199">
        <f t="shared" ref="BE550:BE565" si="124">IF(N550="základní",J550,0)</f>
        <v>0</v>
      </c>
      <c r="BF550" s="199">
        <f t="shared" ref="BF550:BF565" si="125">IF(N550="snížená",J550,0)</f>
        <v>0</v>
      </c>
      <c r="BG550" s="199">
        <f t="shared" ref="BG550:BG565" si="126">IF(N550="zákl. přenesená",J550,0)</f>
        <v>0</v>
      </c>
      <c r="BH550" s="199">
        <f t="shared" ref="BH550:BH565" si="127">IF(N550="sníž. přenesená",J550,0)</f>
        <v>0</v>
      </c>
      <c r="BI550" s="199">
        <f t="shared" ref="BI550:BI565" si="128">IF(N550="nulová",J550,0)</f>
        <v>0</v>
      </c>
      <c r="BJ550" s="23" t="s">
        <v>24</v>
      </c>
      <c r="BK550" s="199">
        <f t="shared" ref="BK550:BK565" si="129">ROUND(I550*H550,2)</f>
        <v>0</v>
      </c>
      <c r="BL550" s="23" t="s">
        <v>494</v>
      </c>
      <c r="BM550" s="23" t="s">
        <v>1380</v>
      </c>
    </row>
    <row r="551" spans="2:65" s="1" customFormat="1" ht="20.399999999999999" customHeight="1">
      <c r="B551" s="40"/>
      <c r="C551" s="188" t="s">
        <v>1381</v>
      </c>
      <c r="D551" s="188" t="s">
        <v>169</v>
      </c>
      <c r="E551" s="189" t="s">
        <v>1382</v>
      </c>
      <c r="F551" s="190" t="s">
        <v>1383</v>
      </c>
      <c r="G551" s="191" t="s">
        <v>222</v>
      </c>
      <c r="H551" s="192">
        <v>3</v>
      </c>
      <c r="I551" s="193"/>
      <c r="J551" s="194">
        <f t="shared" si="120"/>
        <v>0</v>
      </c>
      <c r="K551" s="190" t="s">
        <v>22</v>
      </c>
      <c r="L551" s="60"/>
      <c r="M551" s="195" t="s">
        <v>22</v>
      </c>
      <c r="N551" s="196" t="s">
        <v>45</v>
      </c>
      <c r="O551" s="41"/>
      <c r="P551" s="197">
        <f t="shared" si="121"/>
        <v>0</v>
      </c>
      <c r="Q551" s="197">
        <v>0</v>
      </c>
      <c r="R551" s="197">
        <f t="shared" si="122"/>
        <v>0</v>
      </c>
      <c r="S551" s="197">
        <v>0</v>
      </c>
      <c r="T551" s="198">
        <f t="shared" si="123"/>
        <v>0</v>
      </c>
      <c r="AR551" s="23" t="s">
        <v>494</v>
      </c>
      <c r="AT551" s="23" t="s">
        <v>169</v>
      </c>
      <c r="AU551" s="23" t="s">
        <v>177</v>
      </c>
      <c r="AY551" s="23" t="s">
        <v>167</v>
      </c>
      <c r="BE551" s="199">
        <f t="shared" si="124"/>
        <v>0</v>
      </c>
      <c r="BF551" s="199">
        <f t="shared" si="125"/>
        <v>0</v>
      </c>
      <c r="BG551" s="199">
        <f t="shared" si="126"/>
        <v>0</v>
      </c>
      <c r="BH551" s="199">
        <f t="shared" si="127"/>
        <v>0</v>
      </c>
      <c r="BI551" s="199">
        <f t="shared" si="128"/>
        <v>0</v>
      </c>
      <c r="BJ551" s="23" t="s">
        <v>24</v>
      </c>
      <c r="BK551" s="199">
        <f t="shared" si="129"/>
        <v>0</v>
      </c>
      <c r="BL551" s="23" t="s">
        <v>494</v>
      </c>
      <c r="BM551" s="23" t="s">
        <v>1384</v>
      </c>
    </row>
    <row r="552" spans="2:65" s="1" customFormat="1" ht="20.399999999999999" customHeight="1">
      <c r="B552" s="40"/>
      <c r="C552" s="188" t="s">
        <v>1385</v>
      </c>
      <c r="D552" s="188" t="s">
        <v>169</v>
      </c>
      <c r="E552" s="189" t="s">
        <v>1386</v>
      </c>
      <c r="F552" s="190" t="s">
        <v>1387</v>
      </c>
      <c r="G552" s="191" t="s">
        <v>222</v>
      </c>
      <c r="H552" s="192">
        <v>3</v>
      </c>
      <c r="I552" s="193"/>
      <c r="J552" s="194">
        <f t="shared" si="120"/>
        <v>0</v>
      </c>
      <c r="K552" s="190" t="s">
        <v>22</v>
      </c>
      <c r="L552" s="60"/>
      <c r="M552" s="195" t="s">
        <v>22</v>
      </c>
      <c r="N552" s="196" t="s">
        <v>45</v>
      </c>
      <c r="O552" s="41"/>
      <c r="P552" s="197">
        <f t="shared" si="121"/>
        <v>0</v>
      </c>
      <c r="Q552" s="197">
        <v>0</v>
      </c>
      <c r="R552" s="197">
        <f t="shared" si="122"/>
        <v>0</v>
      </c>
      <c r="S552" s="197">
        <v>0</v>
      </c>
      <c r="T552" s="198">
        <f t="shared" si="123"/>
        <v>0</v>
      </c>
      <c r="AR552" s="23" t="s">
        <v>494</v>
      </c>
      <c r="AT552" s="23" t="s">
        <v>169</v>
      </c>
      <c r="AU552" s="23" t="s">
        <v>177</v>
      </c>
      <c r="AY552" s="23" t="s">
        <v>167</v>
      </c>
      <c r="BE552" s="199">
        <f t="shared" si="124"/>
        <v>0</v>
      </c>
      <c r="BF552" s="199">
        <f t="shared" si="125"/>
        <v>0</v>
      </c>
      <c r="BG552" s="199">
        <f t="shared" si="126"/>
        <v>0</v>
      </c>
      <c r="BH552" s="199">
        <f t="shared" si="127"/>
        <v>0</v>
      </c>
      <c r="BI552" s="199">
        <f t="shared" si="128"/>
        <v>0</v>
      </c>
      <c r="BJ552" s="23" t="s">
        <v>24</v>
      </c>
      <c r="BK552" s="199">
        <f t="shared" si="129"/>
        <v>0</v>
      </c>
      <c r="BL552" s="23" t="s">
        <v>494</v>
      </c>
      <c r="BM552" s="23" t="s">
        <v>1388</v>
      </c>
    </row>
    <row r="553" spans="2:65" s="1" customFormat="1" ht="20.399999999999999" customHeight="1">
      <c r="B553" s="40"/>
      <c r="C553" s="188" t="s">
        <v>1389</v>
      </c>
      <c r="D553" s="188" t="s">
        <v>169</v>
      </c>
      <c r="E553" s="189" t="s">
        <v>1390</v>
      </c>
      <c r="F553" s="190" t="s">
        <v>1391</v>
      </c>
      <c r="G553" s="191" t="s">
        <v>222</v>
      </c>
      <c r="H553" s="192">
        <v>2</v>
      </c>
      <c r="I553" s="193"/>
      <c r="J553" s="194">
        <f t="shared" si="120"/>
        <v>0</v>
      </c>
      <c r="K553" s="190" t="s">
        <v>22</v>
      </c>
      <c r="L553" s="60"/>
      <c r="M553" s="195" t="s">
        <v>22</v>
      </c>
      <c r="N553" s="196" t="s">
        <v>45</v>
      </c>
      <c r="O553" s="41"/>
      <c r="P553" s="197">
        <f t="shared" si="121"/>
        <v>0</v>
      </c>
      <c r="Q553" s="197">
        <v>0</v>
      </c>
      <c r="R553" s="197">
        <f t="shared" si="122"/>
        <v>0</v>
      </c>
      <c r="S553" s="197">
        <v>0</v>
      </c>
      <c r="T553" s="198">
        <f t="shared" si="123"/>
        <v>0</v>
      </c>
      <c r="AR553" s="23" t="s">
        <v>494</v>
      </c>
      <c r="AT553" s="23" t="s">
        <v>169</v>
      </c>
      <c r="AU553" s="23" t="s">
        <v>177</v>
      </c>
      <c r="AY553" s="23" t="s">
        <v>167</v>
      </c>
      <c r="BE553" s="199">
        <f t="shared" si="124"/>
        <v>0</v>
      </c>
      <c r="BF553" s="199">
        <f t="shared" si="125"/>
        <v>0</v>
      </c>
      <c r="BG553" s="199">
        <f t="shared" si="126"/>
        <v>0</v>
      </c>
      <c r="BH553" s="199">
        <f t="shared" si="127"/>
        <v>0</v>
      </c>
      <c r="BI553" s="199">
        <f t="shared" si="128"/>
        <v>0</v>
      </c>
      <c r="BJ553" s="23" t="s">
        <v>24</v>
      </c>
      <c r="BK553" s="199">
        <f t="shared" si="129"/>
        <v>0</v>
      </c>
      <c r="BL553" s="23" t="s">
        <v>494</v>
      </c>
      <c r="BM553" s="23" t="s">
        <v>1392</v>
      </c>
    </row>
    <row r="554" spans="2:65" s="1" customFormat="1" ht="20.399999999999999" customHeight="1">
      <c r="B554" s="40"/>
      <c r="C554" s="188" t="s">
        <v>1393</v>
      </c>
      <c r="D554" s="188" t="s">
        <v>169</v>
      </c>
      <c r="E554" s="189" t="s">
        <v>1394</v>
      </c>
      <c r="F554" s="190" t="s">
        <v>1395</v>
      </c>
      <c r="G554" s="191" t="s">
        <v>222</v>
      </c>
      <c r="H554" s="192">
        <v>2</v>
      </c>
      <c r="I554" s="193"/>
      <c r="J554" s="194">
        <f t="shared" si="120"/>
        <v>0</v>
      </c>
      <c r="K554" s="190" t="s">
        <v>22</v>
      </c>
      <c r="L554" s="60"/>
      <c r="M554" s="195" t="s">
        <v>22</v>
      </c>
      <c r="N554" s="196" t="s">
        <v>45</v>
      </c>
      <c r="O554" s="41"/>
      <c r="P554" s="197">
        <f t="shared" si="121"/>
        <v>0</v>
      </c>
      <c r="Q554" s="197">
        <v>0</v>
      </c>
      <c r="R554" s="197">
        <f t="shared" si="122"/>
        <v>0</v>
      </c>
      <c r="S554" s="197">
        <v>0</v>
      </c>
      <c r="T554" s="198">
        <f t="shared" si="123"/>
        <v>0</v>
      </c>
      <c r="AR554" s="23" t="s">
        <v>494</v>
      </c>
      <c r="AT554" s="23" t="s">
        <v>169</v>
      </c>
      <c r="AU554" s="23" t="s">
        <v>177</v>
      </c>
      <c r="AY554" s="23" t="s">
        <v>167</v>
      </c>
      <c r="BE554" s="199">
        <f t="shared" si="124"/>
        <v>0</v>
      </c>
      <c r="BF554" s="199">
        <f t="shared" si="125"/>
        <v>0</v>
      </c>
      <c r="BG554" s="199">
        <f t="shared" si="126"/>
        <v>0</v>
      </c>
      <c r="BH554" s="199">
        <f t="shared" si="127"/>
        <v>0</v>
      </c>
      <c r="BI554" s="199">
        <f t="shared" si="128"/>
        <v>0</v>
      </c>
      <c r="BJ554" s="23" t="s">
        <v>24</v>
      </c>
      <c r="BK554" s="199">
        <f t="shared" si="129"/>
        <v>0</v>
      </c>
      <c r="BL554" s="23" t="s">
        <v>494</v>
      </c>
      <c r="BM554" s="23" t="s">
        <v>1396</v>
      </c>
    </row>
    <row r="555" spans="2:65" s="1" customFormat="1" ht="20.399999999999999" customHeight="1">
      <c r="B555" s="40"/>
      <c r="C555" s="188" t="s">
        <v>1397</v>
      </c>
      <c r="D555" s="188" t="s">
        <v>169</v>
      </c>
      <c r="E555" s="189" t="s">
        <v>1398</v>
      </c>
      <c r="F555" s="190" t="s">
        <v>1399</v>
      </c>
      <c r="G555" s="191" t="s">
        <v>222</v>
      </c>
      <c r="H555" s="192">
        <v>1</v>
      </c>
      <c r="I555" s="193"/>
      <c r="J555" s="194">
        <f t="shared" si="120"/>
        <v>0</v>
      </c>
      <c r="K555" s="190" t="s">
        <v>22</v>
      </c>
      <c r="L555" s="60"/>
      <c r="M555" s="195" t="s">
        <v>22</v>
      </c>
      <c r="N555" s="196" t="s">
        <v>45</v>
      </c>
      <c r="O555" s="41"/>
      <c r="P555" s="197">
        <f t="shared" si="121"/>
        <v>0</v>
      </c>
      <c r="Q555" s="197">
        <v>0</v>
      </c>
      <c r="R555" s="197">
        <f t="shared" si="122"/>
        <v>0</v>
      </c>
      <c r="S555" s="197">
        <v>0</v>
      </c>
      <c r="T555" s="198">
        <f t="shared" si="123"/>
        <v>0</v>
      </c>
      <c r="AR555" s="23" t="s">
        <v>494</v>
      </c>
      <c r="AT555" s="23" t="s">
        <v>169</v>
      </c>
      <c r="AU555" s="23" t="s">
        <v>177</v>
      </c>
      <c r="AY555" s="23" t="s">
        <v>167</v>
      </c>
      <c r="BE555" s="199">
        <f t="shared" si="124"/>
        <v>0</v>
      </c>
      <c r="BF555" s="199">
        <f t="shared" si="125"/>
        <v>0</v>
      </c>
      <c r="BG555" s="199">
        <f t="shared" si="126"/>
        <v>0</v>
      </c>
      <c r="BH555" s="199">
        <f t="shared" si="127"/>
        <v>0</v>
      </c>
      <c r="BI555" s="199">
        <f t="shared" si="128"/>
        <v>0</v>
      </c>
      <c r="BJ555" s="23" t="s">
        <v>24</v>
      </c>
      <c r="BK555" s="199">
        <f t="shared" si="129"/>
        <v>0</v>
      </c>
      <c r="BL555" s="23" t="s">
        <v>494</v>
      </c>
      <c r="BM555" s="23" t="s">
        <v>1400</v>
      </c>
    </row>
    <row r="556" spans="2:65" s="1" customFormat="1" ht="20.399999999999999" customHeight="1">
      <c r="B556" s="40"/>
      <c r="C556" s="188" t="s">
        <v>1401</v>
      </c>
      <c r="D556" s="188" t="s">
        <v>169</v>
      </c>
      <c r="E556" s="189" t="s">
        <v>1402</v>
      </c>
      <c r="F556" s="190" t="s">
        <v>1403</v>
      </c>
      <c r="G556" s="191" t="s">
        <v>222</v>
      </c>
      <c r="H556" s="192">
        <v>1</v>
      </c>
      <c r="I556" s="193"/>
      <c r="J556" s="194">
        <f t="shared" si="120"/>
        <v>0</v>
      </c>
      <c r="K556" s="190" t="s">
        <v>22</v>
      </c>
      <c r="L556" s="60"/>
      <c r="M556" s="195" t="s">
        <v>22</v>
      </c>
      <c r="N556" s="196" t="s">
        <v>45</v>
      </c>
      <c r="O556" s="41"/>
      <c r="P556" s="197">
        <f t="shared" si="121"/>
        <v>0</v>
      </c>
      <c r="Q556" s="197">
        <v>0</v>
      </c>
      <c r="R556" s="197">
        <f t="shared" si="122"/>
        <v>0</v>
      </c>
      <c r="S556" s="197">
        <v>0</v>
      </c>
      <c r="T556" s="198">
        <f t="shared" si="123"/>
        <v>0</v>
      </c>
      <c r="AR556" s="23" t="s">
        <v>494</v>
      </c>
      <c r="AT556" s="23" t="s">
        <v>169</v>
      </c>
      <c r="AU556" s="23" t="s">
        <v>177</v>
      </c>
      <c r="AY556" s="23" t="s">
        <v>167</v>
      </c>
      <c r="BE556" s="199">
        <f t="shared" si="124"/>
        <v>0</v>
      </c>
      <c r="BF556" s="199">
        <f t="shared" si="125"/>
        <v>0</v>
      </c>
      <c r="BG556" s="199">
        <f t="shared" si="126"/>
        <v>0</v>
      </c>
      <c r="BH556" s="199">
        <f t="shared" si="127"/>
        <v>0</v>
      </c>
      <c r="BI556" s="199">
        <f t="shared" si="128"/>
        <v>0</v>
      </c>
      <c r="BJ556" s="23" t="s">
        <v>24</v>
      </c>
      <c r="BK556" s="199">
        <f t="shared" si="129"/>
        <v>0</v>
      </c>
      <c r="BL556" s="23" t="s">
        <v>494</v>
      </c>
      <c r="BM556" s="23" t="s">
        <v>1404</v>
      </c>
    </row>
    <row r="557" spans="2:65" s="1" customFormat="1" ht="20.399999999999999" customHeight="1">
      <c r="B557" s="40"/>
      <c r="C557" s="188" t="s">
        <v>1405</v>
      </c>
      <c r="D557" s="188" t="s">
        <v>169</v>
      </c>
      <c r="E557" s="189" t="s">
        <v>1406</v>
      </c>
      <c r="F557" s="190" t="s">
        <v>1407</v>
      </c>
      <c r="G557" s="191" t="s">
        <v>222</v>
      </c>
      <c r="H557" s="192">
        <v>1</v>
      </c>
      <c r="I557" s="193"/>
      <c r="J557" s="194">
        <f t="shared" si="120"/>
        <v>0</v>
      </c>
      <c r="K557" s="190" t="s">
        <v>22</v>
      </c>
      <c r="L557" s="60"/>
      <c r="M557" s="195" t="s">
        <v>22</v>
      </c>
      <c r="N557" s="196" t="s">
        <v>45</v>
      </c>
      <c r="O557" s="41"/>
      <c r="P557" s="197">
        <f t="shared" si="121"/>
        <v>0</v>
      </c>
      <c r="Q557" s="197">
        <v>0</v>
      </c>
      <c r="R557" s="197">
        <f t="shared" si="122"/>
        <v>0</v>
      </c>
      <c r="S557" s="197">
        <v>0</v>
      </c>
      <c r="T557" s="198">
        <f t="shared" si="123"/>
        <v>0</v>
      </c>
      <c r="AR557" s="23" t="s">
        <v>494</v>
      </c>
      <c r="AT557" s="23" t="s">
        <v>169</v>
      </c>
      <c r="AU557" s="23" t="s">
        <v>177</v>
      </c>
      <c r="AY557" s="23" t="s">
        <v>167</v>
      </c>
      <c r="BE557" s="199">
        <f t="shared" si="124"/>
        <v>0</v>
      </c>
      <c r="BF557" s="199">
        <f t="shared" si="125"/>
        <v>0</v>
      </c>
      <c r="BG557" s="199">
        <f t="shared" si="126"/>
        <v>0</v>
      </c>
      <c r="BH557" s="199">
        <f t="shared" si="127"/>
        <v>0</v>
      </c>
      <c r="BI557" s="199">
        <f t="shared" si="128"/>
        <v>0</v>
      </c>
      <c r="BJ557" s="23" t="s">
        <v>24</v>
      </c>
      <c r="BK557" s="199">
        <f t="shared" si="129"/>
        <v>0</v>
      </c>
      <c r="BL557" s="23" t="s">
        <v>494</v>
      </c>
      <c r="BM557" s="23" t="s">
        <v>1408</v>
      </c>
    </row>
    <row r="558" spans="2:65" s="1" customFormat="1" ht="20.399999999999999" customHeight="1">
      <c r="B558" s="40"/>
      <c r="C558" s="188" t="s">
        <v>1409</v>
      </c>
      <c r="D558" s="188" t="s">
        <v>169</v>
      </c>
      <c r="E558" s="189" t="s">
        <v>1410</v>
      </c>
      <c r="F558" s="190" t="s">
        <v>1411</v>
      </c>
      <c r="G558" s="191" t="s">
        <v>222</v>
      </c>
      <c r="H558" s="192">
        <v>2</v>
      </c>
      <c r="I558" s="193"/>
      <c r="J558" s="194">
        <f t="shared" si="120"/>
        <v>0</v>
      </c>
      <c r="K558" s="190" t="s">
        <v>22</v>
      </c>
      <c r="L558" s="60"/>
      <c r="M558" s="195" t="s">
        <v>22</v>
      </c>
      <c r="N558" s="196" t="s">
        <v>45</v>
      </c>
      <c r="O558" s="41"/>
      <c r="P558" s="197">
        <f t="shared" si="121"/>
        <v>0</v>
      </c>
      <c r="Q558" s="197">
        <v>0</v>
      </c>
      <c r="R558" s="197">
        <f t="shared" si="122"/>
        <v>0</v>
      </c>
      <c r="S558" s="197">
        <v>0</v>
      </c>
      <c r="T558" s="198">
        <f t="shared" si="123"/>
        <v>0</v>
      </c>
      <c r="AR558" s="23" t="s">
        <v>494</v>
      </c>
      <c r="AT558" s="23" t="s">
        <v>169</v>
      </c>
      <c r="AU558" s="23" t="s">
        <v>177</v>
      </c>
      <c r="AY558" s="23" t="s">
        <v>167</v>
      </c>
      <c r="BE558" s="199">
        <f t="shared" si="124"/>
        <v>0</v>
      </c>
      <c r="BF558" s="199">
        <f t="shared" si="125"/>
        <v>0</v>
      </c>
      <c r="BG558" s="199">
        <f t="shared" si="126"/>
        <v>0</v>
      </c>
      <c r="BH558" s="199">
        <f t="shared" si="127"/>
        <v>0</v>
      </c>
      <c r="BI558" s="199">
        <f t="shared" si="128"/>
        <v>0</v>
      </c>
      <c r="BJ558" s="23" t="s">
        <v>24</v>
      </c>
      <c r="BK558" s="199">
        <f t="shared" si="129"/>
        <v>0</v>
      </c>
      <c r="BL558" s="23" t="s">
        <v>494</v>
      </c>
      <c r="BM558" s="23" t="s">
        <v>1412</v>
      </c>
    </row>
    <row r="559" spans="2:65" s="1" customFormat="1" ht="20.399999999999999" customHeight="1">
      <c r="B559" s="40"/>
      <c r="C559" s="188" t="s">
        <v>1413</v>
      </c>
      <c r="D559" s="188" t="s">
        <v>169</v>
      </c>
      <c r="E559" s="189" t="s">
        <v>1414</v>
      </c>
      <c r="F559" s="190" t="s">
        <v>1415</v>
      </c>
      <c r="G559" s="191" t="s">
        <v>222</v>
      </c>
      <c r="H559" s="192">
        <v>1</v>
      </c>
      <c r="I559" s="193"/>
      <c r="J559" s="194">
        <f t="shared" si="120"/>
        <v>0</v>
      </c>
      <c r="K559" s="190" t="s">
        <v>22</v>
      </c>
      <c r="L559" s="60"/>
      <c r="M559" s="195" t="s">
        <v>22</v>
      </c>
      <c r="N559" s="196" t="s">
        <v>45</v>
      </c>
      <c r="O559" s="41"/>
      <c r="P559" s="197">
        <f t="shared" si="121"/>
        <v>0</v>
      </c>
      <c r="Q559" s="197">
        <v>0</v>
      </c>
      <c r="R559" s="197">
        <f t="shared" si="122"/>
        <v>0</v>
      </c>
      <c r="S559" s="197">
        <v>0</v>
      </c>
      <c r="T559" s="198">
        <f t="shared" si="123"/>
        <v>0</v>
      </c>
      <c r="AR559" s="23" t="s">
        <v>494</v>
      </c>
      <c r="AT559" s="23" t="s">
        <v>169</v>
      </c>
      <c r="AU559" s="23" t="s">
        <v>177</v>
      </c>
      <c r="AY559" s="23" t="s">
        <v>167</v>
      </c>
      <c r="BE559" s="199">
        <f t="shared" si="124"/>
        <v>0</v>
      </c>
      <c r="BF559" s="199">
        <f t="shared" si="125"/>
        <v>0</v>
      </c>
      <c r="BG559" s="199">
        <f t="shared" si="126"/>
        <v>0</v>
      </c>
      <c r="BH559" s="199">
        <f t="shared" si="127"/>
        <v>0</v>
      </c>
      <c r="BI559" s="199">
        <f t="shared" si="128"/>
        <v>0</v>
      </c>
      <c r="BJ559" s="23" t="s">
        <v>24</v>
      </c>
      <c r="BK559" s="199">
        <f t="shared" si="129"/>
        <v>0</v>
      </c>
      <c r="BL559" s="23" t="s">
        <v>494</v>
      </c>
      <c r="BM559" s="23" t="s">
        <v>1416</v>
      </c>
    </row>
    <row r="560" spans="2:65" s="1" customFormat="1" ht="20.399999999999999" customHeight="1">
      <c r="B560" s="40"/>
      <c r="C560" s="188" t="s">
        <v>1417</v>
      </c>
      <c r="D560" s="188" t="s">
        <v>169</v>
      </c>
      <c r="E560" s="189" t="s">
        <v>1418</v>
      </c>
      <c r="F560" s="190" t="s">
        <v>1419</v>
      </c>
      <c r="G560" s="191" t="s">
        <v>222</v>
      </c>
      <c r="H560" s="192">
        <v>3</v>
      </c>
      <c r="I560" s="193"/>
      <c r="J560" s="194">
        <f t="shared" si="120"/>
        <v>0</v>
      </c>
      <c r="K560" s="190" t="s">
        <v>22</v>
      </c>
      <c r="L560" s="60"/>
      <c r="M560" s="195" t="s">
        <v>22</v>
      </c>
      <c r="N560" s="196" t="s">
        <v>45</v>
      </c>
      <c r="O560" s="41"/>
      <c r="P560" s="197">
        <f t="shared" si="121"/>
        <v>0</v>
      </c>
      <c r="Q560" s="197">
        <v>0</v>
      </c>
      <c r="R560" s="197">
        <f t="shared" si="122"/>
        <v>0</v>
      </c>
      <c r="S560" s="197">
        <v>0</v>
      </c>
      <c r="T560" s="198">
        <f t="shared" si="123"/>
        <v>0</v>
      </c>
      <c r="AR560" s="23" t="s">
        <v>494</v>
      </c>
      <c r="AT560" s="23" t="s">
        <v>169</v>
      </c>
      <c r="AU560" s="23" t="s">
        <v>177</v>
      </c>
      <c r="AY560" s="23" t="s">
        <v>167</v>
      </c>
      <c r="BE560" s="199">
        <f t="shared" si="124"/>
        <v>0</v>
      </c>
      <c r="BF560" s="199">
        <f t="shared" si="125"/>
        <v>0</v>
      </c>
      <c r="BG560" s="199">
        <f t="shared" si="126"/>
        <v>0</v>
      </c>
      <c r="BH560" s="199">
        <f t="shared" si="127"/>
        <v>0</v>
      </c>
      <c r="BI560" s="199">
        <f t="shared" si="128"/>
        <v>0</v>
      </c>
      <c r="BJ560" s="23" t="s">
        <v>24</v>
      </c>
      <c r="BK560" s="199">
        <f t="shared" si="129"/>
        <v>0</v>
      </c>
      <c r="BL560" s="23" t="s">
        <v>494</v>
      </c>
      <c r="BM560" s="23" t="s">
        <v>1420</v>
      </c>
    </row>
    <row r="561" spans="2:65" s="1" customFormat="1" ht="20.399999999999999" customHeight="1">
      <c r="B561" s="40"/>
      <c r="C561" s="188" t="s">
        <v>1421</v>
      </c>
      <c r="D561" s="188" t="s">
        <v>169</v>
      </c>
      <c r="E561" s="189" t="s">
        <v>1422</v>
      </c>
      <c r="F561" s="190" t="s">
        <v>1423</v>
      </c>
      <c r="G561" s="191" t="s">
        <v>222</v>
      </c>
      <c r="H561" s="192">
        <v>2</v>
      </c>
      <c r="I561" s="193"/>
      <c r="J561" s="194">
        <f t="shared" si="120"/>
        <v>0</v>
      </c>
      <c r="K561" s="190" t="s">
        <v>22</v>
      </c>
      <c r="L561" s="60"/>
      <c r="M561" s="195" t="s">
        <v>22</v>
      </c>
      <c r="N561" s="196" t="s">
        <v>45</v>
      </c>
      <c r="O561" s="41"/>
      <c r="P561" s="197">
        <f t="shared" si="121"/>
        <v>0</v>
      </c>
      <c r="Q561" s="197">
        <v>0</v>
      </c>
      <c r="R561" s="197">
        <f t="shared" si="122"/>
        <v>0</v>
      </c>
      <c r="S561" s="197">
        <v>0</v>
      </c>
      <c r="T561" s="198">
        <f t="shared" si="123"/>
        <v>0</v>
      </c>
      <c r="AR561" s="23" t="s">
        <v>494</v>
      </c>
      <c r="AT561" s="23" t="s">
        <v>169</v>
      </c>
      <c r="AU561" s="23" t="s">
        <v>177</v>
      </c>
      <c r="AY561" s="23" t="s">
        <v>167</v>
      </c>
      <c r="BE561" s="199">
        <f t="shared" si="124"/>
        <v>0</v>
      </c>
      <c r="BF561" s="199">
        <f t="shared" si="125"/>
        <v>0</v>
      </c>
      <c r="BG561" s="199">
        <f t="shared" si="126"/>
        <v>0</v>
      </c>
      <c r="BH561" s="199">
        <f t="shared" si="127"/>
        <v>0</v>
      </c>
      <c r="BI561" s="199">
        <f t="shared" si="128"/>
        <v>0</v>
      </c>
      <c r="BJ561" s="23" t="s">
        <v>24</v>
      </c>
      <c r="BK561" s="199">
        <f t="shared" si="129"/>
        <v>0</v>
      </c>
      <c r="BL561" s="23" t="s">
        <v>494</v>
      </c>
      <c r="BM561" s="23" t="s">
        <v>1424</v>
      </c>
    </row>
    <row r="562" spans="2:65" s="1" customFormat="1" ht="20.399999999999999" customHeight="1">
      <c r="B562" s="40"/>
      <c r="C562" s="188" t="s">
        <v>1425</v>
      </c>
      <c r="D562" s="188" t="s">
        <v>169</v>
      </c>
      <c r="E562" s="189" t="s">
        <v>1426</v>
      </c>
      <c r="F562" s="190" t="s">
        <v>1427</v>
      </c>
      <c r="G562" s="191" t="s">
        <v>222</v>
      </c>
      <c r="H562" s="192">
        <v>4</v>
      </c>
      <c r="I562" s="193"/>
      <c r="J562" s="194">
        <f t="shared" si="120"/>
        <v>0</v>
      </c>
      <c r="K562" s="190" t="s">
        <v>22</v>
      </c>
      <c r="L562" s="60"/>
      <c r="M562" s="195" t="s">
        <v>22</v>
      </c>
      <c r="N562" s="196" t="s">
        <v>45</v>
      </c>
      <c r="O562" s="41"/>
      <c r="P562" s="197">
        <f t="shared" si="121"/>
        <v>0</v>
      </c>
      <c r="Q562" s="197">
        <v>0</v>
      </c>
      <c r="R562" s="197">
        <f t="shared" si="122"/>
        <v>0</v>
      </c>
      <c r="S562" s="197">
        <v>0</v>
      </c>
      <c r="T562" s="198">
        <f t="shared" si="123"/>
        <v>0</v>
      </c>
      <c r="AR562" s="23" t="s">
        <v>494</v>
      </c>
      <c r="AT562" s="23" t="s">
        <v>169</v>
      </c>
      <c r="AU562" s="23" t="s">
        <v>177</v>
      </c>
      <c r="AY562" s="23" t="s">
        <v>167</v>
      </c>
      <c r="BE562" s="199">
        <f t="shared" si="124"/>
        <v>0</v>
      </c>
      <c r="BF562" s="199">
        <f t="shared" si="125"/>
        <v>0</v>
      </c>
      <c r="BG562" s="199">
        <f t="shared" si="126"/>
        <v>0</v>
      </c>
      <c r="BH562" s="199">
        <f t="shared" si="127"/>
        <v>0</v>
      </c>
      <c r="BI562" s="199">
        <f t="shared" si="128"/>
        <v>0</v>
      </c>
      <c r="BJ562" s="23" t="s">
        <v>24</v>
      </c>
      <c r="BK562" s="199">
        <f t="shared" si="129"/>
        <v>0</v>
      </c>
      <c r="BL562" s="23" t="s">
        <v>494</v>
      </c>
      <c r="BM562" s="23" t="s">
        <v>1428</v>
      </c>
    </row>
    <row r="563" spans="2:65" s="1" customFormat="1" ht="20.399999999999999" customHeight="1">
      <c r="B563" s="40"/>
      <c r="C563" s="188" t="s">
        <v>1429</v>
      </c>
      <c r="D563" s="188" t="s">
        <v>169</v>
      </c>
      <c r="E563" s="189" t="s">
        <v>1430</v>
      </c>
      <c r="F563" s="190" t="s">
        <v>1431</v>
      </c>
      <c r="G563" s="191" t="s">
        <v>703</v>
      </c>
      <c r="H563" s="192">
        <v>1</v>
      </c>
      <c r="I563" s="193"/>
      <c r="J563" s="194">
        <f t="shared" si="120"/>
        <v>0</v>
      </c>
      <c r="K563" s="190" t="s">
        <v>22</v>
      </c>
      <c r="L563" s="60"/>
      <c r="M563" s="195" t="s">
        <v>22</v>
      </c>
      <c r="N563" s="196" t="s">
        <v>45</v>
      </c>
      <c r="O563" s="41"/>
      <c r="P563" s="197">
        <f t="shared" si="121"/>
        <v>0</v>
      </c>
      <c r="Q563" s="197">
        <v>0</v>
      </c>
      <c r="R563" s="197">
        <f t="shared" si="122"/>
        <v>0</v>
      </c>
      <c r="S563" s="197">
        <v>0</v>
      </c>
      <c r="T563" s="198">
        <f t="shared" si="123"/>
        <v>0</v>
      </c>
      <c r="AR563" s="23" t="s">
        <v>494</v>
      </c>
      <c r="AT563" s="23" t="s">
        <v>169</v>
      </c>
      <c r="AU563" s="23" t="s">
        <v>177</v>
      </c>
      <c r="AY563" s="23" t="s">
        <v>167</v>
      </c>
      <c r="BE563" s="199">
        <f t="shared" si="124"/>
        <v>0</v>
      </c>
      <c r="BF563" s="199">
        <f t="shared" si="125"/>
        <v>0</v>
      </c>
      <c r="BG563" s="199">
        <f t="shared" si="126"/>
        <v>0</v>
      </c>
      <c r="BH563" s="199">
        <f t="shared" si="127"/>
        <v>0</v>
      </c>
      <c r="BI563" s="199">
        <f t="shared" si="128"/>
        <v>0</v>
      </c>
      <c r="BJ563" s="23" t="s">
        <v>24</v>
      </c>
      <c r="BK563" s="199">
        <f t="shared" si="129"/>
        <v>0</v>
      </c>
      <c r="BL563" s="23" t="s">
        <v>494</v>
      </c>
      <c r="BM563" s="23" t="s">
        <v>1432</v>
      </c>
    </row>
    <row r="564" spans="2:65" s="1" customFormat="1" ht="20.399999999999999" customHeight="1">
      <c r="B564" s="40"/>
      <c r="C564" s="188" t="s">
        <v>1433</v>
      </c>
      <c r="D564" s="188" t="s">
        <v>169</v>
      </c>
      <c r="E564" s="189" t="s">
        <v>1434</v>
      </c>
      <c r="F564" s="190" t="s">
        <v>740</v>
      </c>
      <c r="G564" s="191" t="s">
        <v>1435</v>
      </c>
      <c r="H564" s="192">
        <v>1</v>
      </c>
      <c r="I564" s="193"/>
      <c r="J564" s="194">
        <f t="shared" si="120"/>
        <v>0</v>
      </c>
      <c r="K564" s="190" t="s">
        <v>22</v>
      </c>
      <c r="L564" s="60"/>
      <c r="M564" s="195" t="s">
        <v>22</v>
      </c>
      <c r="N564" s="196" t="s">
        <v>45</v>
      </c>
      <c r="O564" s="41"/>
      <c r="P564" s="197">
        <f t="shared" si="121"/>
        <v>0</v>
      </c>
      <c r="Q564" s="197">
        <v>0</v>
      </c>
      <c r="R564" s="197">
        <f t="shared" si="122"/>
        <v>0</v>
      </c>
      <c r="S564" s="197">
        <v>0</v>
      </c>
      <c r="T564" s="198">
        <f t="shared" si="123"/>
        <v>0</v>
      </c>
      <c r="AR564" s="23" t="s">
        <v>494</v>
      </c>
      <c r="AT564" s="23" t="s">
        <v>169</v>
      </c>
      <c r="AU564" s="23" t="s">
        <v>177</v>
      </c>
      <c r="AY564" s="23" t="s">
        <v>167</v>
      </c>
      <c r="BE564" s="199">
        <f t="shared" si="124"/>
        <v>0</v>
      </c>
      <c r="BF564" s="199">
        <f t="shared" si="125"/>
        <v>0</v>
      </c>
      <c r="BG564" s="199">
        <f t="shared" si="126"/>
        <v>0</v>
      </c>
      <c r="BH564" s="199">
        <f t="shared" si="127"/>
        <v>0</v>
      </c>
      <c r="BI564" s="199">
        <f t="shared" si="128"/>
        <v>0</v>
      </c>
      <c r="BJ564" s="23" t="s">
        <v>24</v>
      </c>
      <c r="BK564" s="199">
        <f t="shared" si="129"/>
        <v>0</v>
      </c>
      <c r="BL564" s="23" t="s">
        <v>494</v>
      </c>
      <c r="BM564" s="23" t="s">
        <v>1436</v>
      </c>
    </row>
    <row r="565" spans="2:65" s="1" customFormat="1" ht="20.399999999999999" customHeight="1">
      <c r="B565" s="40"/>
      <c r="C565" s="188" t="s">
        <v>1437</v>
      </c>
      <c r="D565" s="188" t="s">
        <v>169</v>
      </c>
      <c r="E565" s="189" t="s">
        <v>1438</v>
      </c>
      <c r="F565" s="190" t="s">
        <v>441</v>
      </c>
      <c r="G565" s="191" t="s">
        <v>1435</v>
      </c>
      <c r="H565" s="192">
        <v>1</v>
      </c>
      <c r="I565" s="193"/>
      <c r="J565" s="194">
        <f t="shared" si="120"/>
        <v>0</v>
      </c>
      <c r="K565" s="190" t="s">
        <v>22</v>
      </c>
      <c r="L565" s="60"/>
      <c r="M565" s="195" t="s">
        <v>22</v>
      </c>
      <c r="N565" s="196" t="s">
        <v>45</v>
      </c>
      <c r="O565" s="41"/>
      <c r="P565" s="197">
        <f t="shared" si="121"/>
        <v>0</v>
      </c>
      <c r="Q565" s="197">
        <v>0</v>
      </c>
      <c r="R565" s="197">
        <f t="shared" si="122"/>
        <v>0</v>
      </c>
      <c r="S565" s="197">
        <v>0</v>
      </c>
      <c r="T565" s="198">
        <f t="shared" si="123"/>
        <v>0</v>
      </c>
      <c r="AR565" s="23" t="s">
        <v>494</v>
      </c>
      <c r="AT565" s="23" t="s">
        <v>169</v>
      </c>
      <c r="AU565" s="23" t="s">
        <v>177</v>
      </c>
      <c r="AY565" s="23" t="s">
        <v>167</v>
      </c>
      <c r="BE565" s="199">
        <f t="shared" si="124"/>
        <v>0</v>
      </c>
      <c r="BF565" s="199">
        <f t="shared" si="125"/>
        <v>0</v>
      </c>
      <c r="BG565" s="199">
        <f t="shared" si="126"/>
        <v>0</v>
      </c>
      <c r="BH565" s="199">
        <f t="shared" si="127"/>
        <v>0</v>
      </c>
      <c r="BI565" s="199">
        <f t="shared" si="128"/>
        <v>0</v>
      </c>
      <c r="BJ565" s="23" t="s">
        <v>24</v>
      </c>
      <c r="BK565" s="199">
        <f t="shared" si="129"/>
        <v>0</v>
      </c>
      <c r="BL565" s="23" t="s">
        <v>494</v>
      </c>
      <c r="BM565" s="23" t="s">
        <v>1439</v>
      </c>
    </row>
    <row r="566" spans="2:65" s="10" customFormat="1" ht="37.35" customHeight="1">
      <c r="B566" s="171"/>
      <c r="C566" s="172"/>
      <c r="D566" s="185" t="s">
        <v>73</v>
      </c>
      <c r="E566" s="254" t="s">
        <v>1440</v>
      </c>
      <c r="F566" s="254" t="s">
        <v>1441</v>
      </c>
      <c r="G566" s="172"/>
      <c r="H566" s="172"/>
      <c r="I566" s="175"/>
      <c r="J566" s="255">
        <f>BK566</f>
        <v>0</v>
      </c>
      <c r="K566" s="172"/>
      <c r="L566" s="177"/>
      <c r="M566" s="178"/>
      <c r="N566" s="179"/>
      <c r="O566" s="179"/>
      <c r="P566" s="180">
        <f>SUM(P567:P571)</f>
        <v>0</v>
      </c>
      <c r="Q566" s="179"/>
      <c r="R566" s="180">
        <f>SUM(R567:R571)</f>
        <v>0</v>
      </c>
      <c r="S566" s="179"/>
      <c r="T566" s="181">
        <f>SUM(T567:T571)</f>
        <v>0</v>
      </c>
      <c r="AR566" s="182" t="s">
        <v>196</v>
      </c>
      <c r="AT566" s="183" t="s">
        <v>73</v>
      </c>
      <c r="AU566" s="183" t="s">
        <v>74</v>
      </c>
      <c r="AY566" s="182" t="s">
        <v>167</v>
      </c>
      <c r="BK566" s="184">
        <f>SUM(BK567:BK571)</f>
        <v>0</v>
      </c>
    </row>
    <row r="567" spans="2:65" s="1" customFormat="1" ht="20.399999999999999" customHeight="1">
      <c r="B567" s="40"/>
      <c r="C567" s="188" t="s">
        <v>1442</v>
      </c>
      <c r="D567" s="188" t="s">
        <v>169</v>
      </c>
      <c r="E567" s="189" t="s">
        <v>1443</v>
      </c>
      <c r="F567" s="190" t="s">
        <v>1444</v>
      </c>
      <c r="G567" s="191" t="s">
        <v>1435</v>
      </c>
      <c r="H567" s="192">
        <v>1</v>
      </c>
      <c r="I567" s="193"/>
      <c r="J567" s="194">
        <f>ROUND(I567*H567,2)</f>
        <v>0</v>
      </c>
      <c r="K567" s="190" t="s">
        <v>181</v>
      </c>
      <c r="L567" s="60"/>
      <c r="M567" s="195" t="s">
        <v>22</v>
      </c>
      <c r="N567" s="196" t="s">
        <v>45</v>
      </c>
      <c r="O567" s="41"/>
      <c r="P567" s="197">
        <f>O567*H567</f>
        <v>0</v>
      </c>
      <c r="Q567" s="197">
        <v>0</v>
      </c>
      <c r="R567" s="197">
        <f>Q567*H567</f>
        <v>0</v>
      </c>
      <c r="S567" s="197">
        <v>0</v>
      </c>
      <c r="T567" s="198">
        <f>S567*H567</f>
        <v>0</v>
      </c>
      <c r="AR567" s="23" t="s">
        <v>1445</v>
      </c>
      <c r="AT567" s="23" t="s">
        <v>169</v>
      </c>
      <c r="AU567" s="23" t="s">
        <v>24</v>
      </c>
      <c r="AY567" s="23" t="s">
        <v>167</v>
      </c>
      <c r="BE567" s="199">
        <f>IF(N567="základní",J567,0)</f>
        <v>0</v>
      </c>
      <c r="BF567" s="199">
        <f>IF(N567="snížená",J567,0)</f>
        <v>0</v>
      </c>
      <c r="BG567" s="199">
        <f>IF(N567="zákl. přenesená",J567,0)</f>
        <v>0</v>
      </c>
      <c r="BH567" s="199">
        <f>IF(N567="sníž. přenesená",J567,0)</f>
        <v>0</v>
      </c>
      <c r="BI567" s="199">
        <f>IF(N567="nulová",J567,0)</f>
        <v>0</v>
      </c>
      <c r="BJ567" s="23" t="s">
        <v>24</v>
      </c>
      <c r="BK567" s="199">
        <f>ROUND(I567*H567,2)</f>
        <v>0</v>
      </c>
      <c r="BL567" s="23" t="s">
        <v>1445</v>
      </c>
      <c r="BM567" s="23" t="s">
        <v>1446</v>
      </c>
    </row>
    <row r="568" spans="2:65" s="1" customFormat="1" ht="20.399999999999999" customHeight="1">
      <c r="B568" s="40"/>
      <c r="C568" s="188" t="s">
        <v>1447</v>
      </c>
      <c r="D568" s="188" t="s">
        <v>169</v>
      </c>
      <c r="E568" s="189" t="s">
        <v>1448</v>
      </c>
      <c r="F568" s="190" t="s">
        <v>1449</v>
      </c>
      <c r="G568" s="191" t="s">
        <v>1435</v>
      </c>
      <c r="H568" s="192">
        <v>1</v>
      </c>
      <c r="I568" s="193"/>
      <c r="J568" s="194">
        <f>ROUND(I568*H568,2)</f>
        <v>0</v>
      </c>
      <c r="K568" s="190" t="s">
        <v>181</v>
      </c>
      <c r="L568" s="60"/>
      <c r="M568" s="195" t="s">
        <v>22</v>
      </c>
      <c r="N568" s="196" t="s">
        <v>45</v>
      </c>
      <c r="O568" s="41"/>
      <c r="P568" s="197">
        <f>O568*H568</f>
        <v>0</v>
      </c>
      <c r="Q568" s="197">
        <v>0</v>
      </c>
      <c r="R568" s="197">
        <f>Q568*H568</f>
        <v>0</v>
      </c>
      <c r="S568" s="197">
        <v>0</v>
      </c>
      <c r="T568" s="198">
        <f>S568*H568</f>
        <v>0</v>
      </c>
      <c r="AR568" s="23" t="s">
        <v>1445</v>
      </c>
      <c r="AT568" s="23" t="s">
        <v>169</v>
      </c>
      <c r="AU568" s="23" t="s">
        <v>24</v>
      </c>
      <c r="AY568" s="23" t="s">
        <v>167</v>
      </c>
      <c r="BE568" s="199">
        <f>IF(N568="základní",J568,0)</f>
        <v>0</v>
      </c>
      <c r="BF568" s="199">
        <f>IF(N568="snížená",J568,0)</f>
        <v>0</v>
      </c>
      <c r="BG568" s="199">
        <f>IF(N568="zákl. přenesená",J568,0)</f>
        <v>0</v>
      </c>
      <c r="BH568" s="199">
        <f>IF(N568="sníž. přenesená",J568,0)</f>
        <v>0</v>
      </c>
      <c r="BI568" s="199">
        <f>IF(N568="nulová",J568,0)</f>
        <v>0</v>
      </c>
      <c r="BJ568" s="23" t="s">
        <v>24</v>
      </c>
      <c r="BK568" s="199">
        <f>ROUND(I568*H568,2)</f>
        <v>0</v>
      </c>
      <c r="BL568" s="23" t="s">
        <v>1445</v>
      </c>
      <c r="BM568" s="23" t="s">
        <v>1450</v>
      </c>
    </row>
    <row r="569" spans="2:65" s="1" customFormat="1" ht="20.399999999999999" customHeight="1">
      <c r="B569" s="40"/>
      <c r="C569" s="188" t="s">
        <v>1451</v>
      </c>
      <c r="D569" s="188" t="s">
        <v>169</v>
      </c>
      <c r="E569" s="189" t="s">
        <v>1452</v>
      </c>
      <c r="F569" s="190" t="s">
        <v>1453</v>
      </c>
      <c r="G569" s="191" t="s">
        <v>1435</v>
      </c>
      <c r="H569" s="192">
        <v>1</v>
      </c>
      <c r="I569" s="193"/>
      <c r="J569" s="194">
        <f>ROUND(I569*H569,2)</f>
        <v>0</v>
      </c>
      <c r="K569" s="190" t="s">
        <v>181</v>
      </c>
      <c r="L569" s="60"/>
      <c r="M569" s="195" t="s">
        <v>22</v>
      </c>
      <c r="N569" s="196" t="s">
        <v>45</v>
      </c>
      <c r="O569" s="41"/>
      <c r="P569" s="197">
        <f>O569*H569</f>
        <v>0</v>
      </c>
      <c r="Q569" s="197">
        <v>0</v>
      </c>
      <c r="R569" s="197">
        <f>Q569*H569</f>
        <v>0</v>
      </c>
      <c r="S569" s="197">
        <v>0</v>
      </c>
      <c r="T569" s="198">
        <f>S569*H569</f>
        <v>0</v>
      </c>
      <c r="AR569" s="23" t="s">
        <v>1445</v>
      </c>
      <c r="AT569" s="23" t="s">
        <v>169</v>
      </c>
      <c r="AU569" s="23" t="s">
        <v>24</v>
      </c>
      <c r="AY569" s="23" t="s">
        <v>167</v>
      </c>
      <c r="BE569" s="199">
        <f>IF(N569="základní",J569,0)</f>
        <v>0</v>
      </c>
      <c r="BF569" s="199">
        <f>IF(N569="snížená",J569,0)</f>
        <v>0</v>
      </c>
      <c r="BG569" s="199">
        <f>IF(N569="zákl. přenesená",J569,0)</f>
        <v>0</v>
      </c>
      <c r="BH569" s="199">
        <f>IF(N569="sníž. přenesená",J569,0)</f>
        <v>0</v>
      </c>
      <c r="BI569" s="199">
        <f>IF(N569="nulová",J569,0)</f>
        <v>0</v>
      </c>
      <c r="BJ569" s="23" t="s">
        <v>24</v>
      </c>
      <c r="BK569" s="199">
        <f>ROUND(I569*H569,2)</f>
        <v>0</v>
      </c>
      <c r="BL569" s="23" t="s">
        <v>1445</v>
      </c>
      <c r="BM569" s="23" t="s">
        <v>1454</v>
      </c>
    </row>
    <row r="570" spans="2:65" s="1" customFormat="1" ht="20.399999999999999" customHeight="1">
      <c r="B570" s="40"/>
      <c r="C570" s="188" t="s">
        <v>1455</v>
      </c>
      <c r="D570" s="188" t="s">
        <v>169</v>
      </c>
      <c r="E570" s="189" t="s">
        <v>1456</v>
      </c>
      <c r="F570" s="190" t="s">
        <v>1457</v>
      </c>
      <c r="G570" s="191" t="s">
        <v>1435</v>
      </c>
      <c r="H570" s="192">
        <v>1</v>
      </c>
      <c r="I570" s="193"/>
      <c r="J570" s="194">
        <f>ROUND(I570*H570,2)</f>
        <v>0</v>
      </c>
      <c r="K570" s="190" t="s">
        <v>181</v>
      </c>
      <c r="L570" s="60"/>
      <c r="M570" s="195" t="s">
        <v>22</v>
      </c>
      <c r="N570" s="196" t="s">
        <v>45</v>
      </c>
      <c r="O570" s="41"/>
      <c r="P570" s="197">
        <f>O570*H570</f>
        <v>0</v>
      </c>
      <c r="Q570" s="197">
        <v>0</v>
      </c>
      <c r="R570" s="197">
        <f>Q570*H570</f>
        <v>0</v>
      </c>
      <c r="S570" s="197">
        <v>0</v>
      </c>
      <c r="T570" s="198">
        <f>S570*H570</f>
        <v>0</v>
      </c>
      <c r="AR570" s="23" t="s">
        <v>1445</v>
      </c>
      <c r="AT570" s="23" t="s">
        <v>169</v>
      </c>
      <c r="AU570" s="23" t="s">
        <v>24</v>
      </c>
      <c r="AY570" s="23" t="s">
        <v>167</v>
      </c>
      <c r="BE570" s="199">
        <f>IF(N570="základní",J570,0)</f>
        <v>0</v>
      </c>
      <c r="BF570" s="199">
        <f>IF(N570="snížená",J570,0)</f>
        <v>0</v>
      </c>
      <c r="BG570" s="199">
        <f>IF(N570="zákl. přenesená",J570,0)</f>
        <v>0</v>
      </c>
      <c r="BH570" s="199">
        <f>IF(N570="sníž. přenesená",J570,0)</f>
        <v>0</v>
      </c>
      <c r="BI570" s="199">
        <f>IF(N570="nulová",J570,0)</f>
        <v>0</v>
      </c>
      <c r="BJ570" s="23" t="s">
        <v>24</v>
      </c>
      <c r="BK570" s="199">
        <f>ROUND(I570*H570,2)</f>
        <v>0</v>
      </c>
      <c r="BL570" s="23" t="s">
        <v>1445</v>
      </c>
      <c r="BM570" s="23" t="s">
        <v>1458</v>
      </c>
    </row>
    <row r="571" spans="2:65" s="1" customFormat="1" ht="20.399999999999999" customHeight="1">
      <c r="B571" s="40"/>
      <c r="C571" s="188" t="s">
        <v>1459</v>
      </c>
      <c r="D571" s="188" t="s">
        <v>169</v>
      </c>
      <c r="E571" s="189" t="s">
        <v>1460</v>
      </c>
      <c r="F571" s="190" t="s">
        <v>1461</v>
      </c>
      <c r="G571" s="191" t="s">
        <v>1204</v>
      </c>
      <c r="H571" s="192">
        <v>6</v>
      </c>
      <c r="I571" s="193"/>
      <c r="J571" s="194">
        <f>ROUND(I571*H571,2)</f>
        <v>0</v>
      </c>
      <c r="K571" s="190" t="s">
        <v>704</v>
      </c>
      <c r="L571" s="60"/>
      <c r="M571" s="195" t="s">
        <v>22</v>
      </c>
      <c r="N571" s="256" t="s">
        <v>45</v>
      </c>
      <c r="O571" s="257"/>
      <c r="P571" s="258">
        <f>O571*H571</f>
        <v>0</v>
      </c>
      <c r="Q571" s="258">
        <v>0</v>
      </c>
      <c r="R571" s="258">
        <f>Q571*H571</f>
        <v>0</v>
      </c>
      <c r="S571" s="258">
        <v>0</v>
      </c>
      <c r="T571" s="259">
        <f>S571*H571</f>
        <v>0</v>
      </c>
      <c r="AR571" s="23" t="s">
        <v>1445</v>
      </c>
      <c r="AT571" s="23" t="s">
        <v>169</v>
      </c>
      <c r="AU571" s="23" t="s">
        <v>24</v>
      </c>
      <c r="AY571" s="23" t="s">
        <v>167</v>
      </c>
      <c r="BE571" s="199">
        <f>IF(N571="základní",J571,0)</f>
        <v>0</v>
      </c>
      <c r="BF571" s="199">
        <f>IF(N571="snížená",J571,0)</f>
        <v>0</v>
      </c>
      <c r="BG571" s="199">
        <f>IF(N571="zákl. přenesená",J571,0)</f>
        <v>0</v>
      </c>
      <c r="BH571" s="199">
        <f>IF(N571="sníž. přenesená",J571,0)</f>
        <v>0</v>
      </c>
      <c r="BI571" s="199">
        <f>IF(N571="nulová",J571,0)</f>
        <v>0</v>
      </c>
      <c r="BJ571" s="23" t="s">
        <v>24</v>
      </c>
      <c r="BK571" s="199">
        <f>ROUND(I571*H571,2)</f>
        <v>0</v>
      </c>
      <c r="BL571" s="23" t="s">
        <v>1445</v>
      </c>
      <c r="BM571" s="23" t="s">
        <v>1462</v>
      </c>
    </row>
    <row r="572" spans="2:65" s="1" customFormat="1" ht="6.9" customHeight="1">
      <c r="B572" s="55"/>
      <c r="C572" s="56"/>
      <c r="D572" s="56"/>
      <c r="E572" s="56"/>
      <c r="F572" s="56"/>
      <c r="G572" s="56"/>
      <c r="H572" s="56"/>
      <c r="I572" s="134"/>
      <c r="J572" s="56"/>
      <c r="K572" s="56"/>
      <c r="L572" s="60"/>
    </row>
  </sheetData>
  <sheetProtection password="CC35" sheet="1" objects="1" scenarios="1" formatCells="0" formatColumns="0" formatRows="0" sort="0" autoFilter="0"/>
  <autoFilter ref="C118:K571"/>
  <mergeCells count="6">
    <mergeCell ref="L2:V2"/>
    <mergeCell ref="E7:H7"/>
    <mergeCell ref="E22:H22"/>
    <mergeCell ref="E43:H43"/>
    <mergeCell ref="E111:H111"/>
    <mergeCell ref="G1:H1"/>
  </mergeCells>
  <hyperlinks>
    <hyperlink ref="F1:G1" location="C2" display="1) Krycí list soupisu"/>
    <hyperlink ref="G1:H1" location="C50" display="2) Rekapitulace"/>
    <hyperlink ref="J1" location="C11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2"/>
  <cols>
    <col min="1" max="1" width="8.28515625" style="260" customWidth="1"/>
    <col min="2" max="2" width="1.7109375" style="260" customWidth="1"/>
    <col min="3" max="4" width="5" style="260" customWidth="1"/>
    <col min="5" max="5" width="11.7109375" style="260" customWidth="1"/>
    <col min="6" max="6" width="9.140625" style="260" customWidth="1"/>
    <col min="7" max="7" width="5" style="260" customWidth="1"/>
    <col min="8" max="8" width="77.85546875" style="260" customWidth="1"/>
    <col min="9" max="10" width="20" style="260" customWidth="1"/>
    <col min="11" max="11" width="1.7109375" style="260" customWidth="1"/>
  </cols>
  <sheetData>
    <row r="1" spans="2:11" ht="37.5" customHeight="1"/>
    <row r="2" spans="2:1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4" customFormat="1" ht="45" customHeight="1">
      <c r="B3" s="264"/>
      <c r="C3" s="383" t="s">
        <v>1463</v>
      </c>
      <c r="D3" s="383"/>
      <c r="E3" s="383"/>
      <c r="F3" s="383"/>
      <c r="G3" s="383"/>
      <c r="H3" s="383"/>
      <c r="I3" s="383"/>
      <c r="J3" s="383"/>
      <c r="K3" s="265"/>
    </row>
    <row r="4" spans="2:11" ht="25.5" customHeight="1">
      <c r="B4" s="266"/>
      <c r="C4" s="387" t="s">
        <v>1464</v>
      </c>
      <c r="D4" s="387"/>
      <c r="E4" s="387"/>
      <c r="F4" s="387"/>
      <c r="G4" s="387"/>
      <c r="H4" s="387"/>
      <c r="I4" s="387"/>
      <c r="J4" s="387"/>
      <c r="K4" s="267"/>
    </row>
    <row r="5" spans="2:11" ht="5.25" customHeight="1">
      <c r="B5" s="266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6"/>
      <c r="C6" s="386" t="s">
        <v>1465</v>
      </c>
      <c r="D6" s="386"/>
      <c r="E6" s="386"/>
      <c r="F6" s="386"/>
      <c r="G6" s="386"/>
      <c r="H6" s="386"/>
      <c r="I6" s="386"/>
      <c r="J6" s="386"/>
      <c r="K6" s="267"/>
    </row>
    <row r="7" spans="2:11" ht="15" customHeight="1">
      <c r="B7" s="270"/>
      <c r="C7" s="386" t="s">
        <v>1466</v>
      </c>
      <c r="D7" s="386"/>
      <c r="E7" s="386"/>
      <c r="F7" s="386"/>
      <c r="G7" s="386"/>
      <c r="H7" s="386"/>
      <c r="I7" s="386"/>
      <c r="J7" s="386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386" t="s">
        <v>1467</v>
      </c>
      <c r="D9" s="386"/>
      <c r="E9" s="386"/>
      <c r="F9" s="386"/>
      <c r="G9" s="386"/>
      <c r="H9" s="386"/>
      <c r="I9" s="386"/>
      <c r="J9" s="386"/>
      <c r="K9" s="267"/>
    </row>
    <row r="10" spans="2:11" ht="15" customHeight="1">
      <c r="B10" s="270"/>
      <c r="C10" s="269"/>
      <c r="D10" s="386" t="s">
        <v>1468</v>
      </c>
      <c r="E10" s="386"/>
      <c r="F10" s="386"/>
      <c r="G10" s="386"/>
      <c r="H10" s="386"/>
      <c r="I10" s="386"/>
      <c r="J10" s="386"/>
      <c r="K10" s="267"/>
    </row>
    <row r="11" spans="2:11" ht="15" customHeight="1">
      <c r="B11" s="270"/>
      <c r="C11" s="271"/>
      <c r="D11" s="386" t="s">
        <v>1469</v>
      </c>
      <c r="E11" s="386"/>
      <c r="F11" s="386"/>
      <c r="G11" s="386"/>
      <c r="H11" s="386"/>
      <c r="I11" s="386"/>
      <c r="J11" s="386"/>
      <c r="K11" s="267"/>
    </row>
    <row r="12" spans="2:11" ht="12.75" customHeight="1">
      <c r="B12" s="270"/>
      <c r="C12" s="271"/>
      <c r="D12" s="271"/>
      <c r="E12" s="271"/>
      <c r="F12" s="271"/>
      <c r="G12" s="271"/>
      <c r="H12" s="271"/>
      <c r="I12" s="271"/>
      <c r="J12" s="271"/>
      <c r="K12" s="267"/>
    </row>
    <row r="13" spans="2:11" ht="15" customHeight="1">
      <c r="B13" s="270"/>
      <c r="C13" s="271"/>
      <c r="D13" s="386" t="s">
        <v>1470</v>
      </c>
      <c r="E13" s="386"/>
      <c r="F13" s="386"/>
      <c r="G13" s="386"/>
      <c r="H13" s="386"/>
      <c r="I13" s="386"/>
      <c r="J13" s="386"/>
      <c r="K13" s="267"/>
    </row>
    <row r="14" spans="2:11" ht="15" customHeight="1">
      <c r="B14" s="270"/>
      <c r="C14" s="271"/>
      <c r="D14" s="386" t="s">
        <v>1471</v>
      </c>
      <c r="E14" s="386"/>
      <c r="F14" s="386"/>
      <c r="G14" s="386"/>
      <c r="H14" s="386"/>
      <c r="I14" s="386"/>
      <c r="J14" s="386"/>
      <c r="K14" s="267"/>
    </row>
    <row r="15" spans="2:11" ht="15" customHeight="1">
      <c r="B15" s="270"/>
      <c r="C15" s="271"/>
      <c r="D15" s="386" t="s">
        <v>1472</v>
      </c>
      <c r="E15" s="386"/>
      <c r="F15" s="386"/>
      <c r="G15" s="386"/>
      <c r="H15" s="386"/>
      <c r="I15" s="386"/>
      <c r="J15" s="386"/>
      <c r="K15" s="267"/>
    </row>
    <row r="16" spans="2:11" ht="15" customHeight="1">
      <c r="B16" s="270"/>
      <c r="C16" s="271"/>
      <c r="D16" s="271"/>
      <c r="E16" s="272" t="s">
        <v>78</v>
      </c>
      <c r="F16" s="386" t="s">
        <v>1473</v>
      </c>
      <c r="G16" s="386"/>
      <c r="H16" s="386"/>
      <c r="I16" s="386"/>
      <c r="J16" s="386"/>
      <c r="K16" s="267"/>
    </row>
    <row r="17" spans="2:11" ht="15" customHeight="1">
      <c r="B17" s="270"/>
      <c r="C17" s="271"/>
      <c r="D17" s="271"/>
      <c r="E17" s="272" t="s">
        <v>1474</v>
      </c>
      <c r="F17" s="386" t="s">
        <v>1475</v>
      </c>
      <c r="G17" s="386"/>
      <c r="H17" s="386"/>
      <c r="I17" s="386"/>
      <c r="J17" s="386"/>
      <c r="K17" s="267"/>
    </row>
    <row r="18" spans="2:11" ht="15" customHeight="1">
      <c r="B18" s="270"/>
      <c r="C18" s="271"/>
      <c r="D18" s="271"/>
      <c r="E18" s="272" t="s">
        <v>1476</v>
      </c>
      <c r="F18" s="386" t="s">
        <v>1477</v>
      </c>
      <c r="G18" s="386"/>
      <c r="H18" s="386"/>
      <c r="I18" s="386"/>
      <c r="J18" s="386"/>
      <c r="K18" s="267"/>
    </row>
    <row r="19" spans="2:11" ht="15" customHeight="1">
      <c r="B19" s="270"/>
      <c r="C19" s="271"/>
      <c r="D19" s="271"/>
      <c r="E19" s="272" t="s">
        <v>1478</v>
      </c>
      <c r="F19" s="386" t="s">
        <v>1479</v>
      </c>
      <c r="G19" s="386"/>
      <c r="H19" s="386"/>
      <c r="I19" s="386"/>
      <c r="J19" s="386"/>
      <c r="K19" s="267"/>
    </row>
    <row r="20" spans="2:11" ht="15" customHeight="1">
      <c r="B20" s="270"/>
      <c r="C20" s="271"/>
      <c r="D20" s="271"/>
      <c r="E20" s="272" t="s">
        <v>1480</v>
      </c>
      <c r="F20" s="386" t="s">
        <v>737</v>
      </c>
      <c r="G20" s="386"/>
      <c r="H20" s="386"/>
      <c r="I20" s="386"/>
      <c r="J20" s="386"/>
      <c r="K20" s="267"/>
    </row>
    <row r="21" spans="2:11" ht="15" customHeight="1">
      <c r="B21" s="270"/>
      <c r="C21" s="271"/>
      <c r="D21" s="271"/>
      <c r="E21" s="272" t="s">
        <v>1481</v>
      </c>
      <c r="F21" s="386" t="s">
        <v>1482</v>
      </c>
      <c r="G21" s="386"/>
      <c r="H21" s="386"/>
      <c r="I21" s="386"/>
      <c r="J21" s="386"/>
      <c r="K21" s="267"/>
    </row>
    <row r="22" spans="2:11" ht="12.75" customHeight="1">
      <c r="B22" s="270"/>
      <c r="C22" s="271"/>
      <c r="D22" s="271"/>
      <c r="E22" s="271"/>
      <c r="F22" s="271"/>
      <c r="G22" s="271"/>
      <c r="H22" s="271"/>
      <c r="I22" s="271"/>
      <c r="J22" s="271"/>
      <c r="K22" s="267"/>
    </row>
    <row r="23" spans="2:11" ht="15" customHeight="1">
      <c r="B23" s="270"/>
      <c r="C23" s="386" t="s">
        <v>1483</v>
      </c>
      <c r="D23" s="386"/>
      <c r="E23" s="386"/>
      <c r="F23" s="386"/>
      <c r="G23" s="386"/>
      <c r="H23" s="386"/>
      <c r="I23" s="386"/>
      <c r="J23" s="386"/>
      <c r="K23" s="267"/>
    </row>
    <row r="24" spans="2:11" ht="15" customHeight="1">
      <c r="B24" s="270"/>
      <c r="C24" s="386" t="s">
        <v>1484</v>
      </c>
      <c r="D24" s="386"/>
      <c r="E24" s="386"/>
      <c r="F24" s="386"/>
      <c r="G24" s="386"/>
      <c r="H24" s="386"/>
      <c r="I24" s="386"/>
      <c r="J24" s="386"/>
      <c r="K24" s="267"/>
    </row>
    <row r="25" spans="2:11" ht="15" customHeight="1">
      <c r="B25" s="270"/>
      <c r="C25" s="269"/>
      <c r="D25" s="386" t="s">
        <v>1485</v>
      </c>
      <c r="E25" s="386"/>
      <c r="F25" s="386"/>
      <c r="G25" s="386"/>
      <c r="H25" s="386"/>
      <c r="I25" s="386"/>
      <c r="J25" s="386"/>
      <c r="K25" s="267"/>
    </row>
    <row r="26" spans="2:11" ht="15" customHeight="1">
      <c r="B26" s="270"/>
      <c r="C26" s="271"/>
      <c r="D26" s="386" t="s">
        <v>1486</v>
      </c>
      <c r="E26" s="386"/>
      <c r="F26" s="386"/>
      <c r="G26" s="386"/>
      <c r="H26" s="386"/>
      <c r="I26" s="386"/>
      <c r="J26" s="386"/>
      <c r="K26" s="267"/>
    </row>
    <row r="27" spans="2:11" ht="12.75" customHeight="1">
      <c r="B27" s="270"/>
      <c r="C27" s="271"/>
      <c r="D27" s="271"/>
      <c r="E27" s="271"/>
      <c r="F27" s="271"/>
      <c r="G27" s="271"/>
      <c r="H27" s="271"/>
      <c r="I27" s="271"/>
      <c r="J27" s="271"/>
      <c r="K27" s="267"/>
    </row>
    <row r="28" spans="2:11" ht="15" customHeight="1">
      <c r="B28" s="270"/>
      <c r="C28" s="271"/>
      <c r="D28" s="386" t="s">
        <v>1487</v>
      </c>
      <c r="E28" s="386"/>
      <c r="F28" s="386"/>
      <c r="G28" s="386"/>
      <c r="H28" s="386"/>
      <c r="I28" s="386"/>
      <c r="J28" s="386"/>
      <c r="K28" s="267"/>
    </row>
    <row r="29" spans="2:11" ht="15" customHeight="1">
      <c r="B29" s="270"/>
      <c r="C29" s="271"/>
      <c r="D29" s="386" t="s">
        <v>1488</v>
      </c>
      <c r="E29" s="386"/>
      <c r="F29" s="386"/>
      <c r="G29" s="386"/>
      <c r="H29" s="386"/>
      <c r="I29" s="386"/>
      <c r="J29" s="386"/>
      <c r="K29" s="267"/>
    </row>
    <row r="30" spans="2:11" ht="12.75" customHeight="1">
      <c r="B30" s="270"/>
      <c r="C30" s="271"/>
      <c r="D30" s="271"/>
      <c r="E30" s="271"/>
      <c r="F30" s="271"/>
      <c r="G30" s="271"/>
      <c r="H30" s="271"/>
      <c r="I30" s="271"/>
      <c r="J30" s="271"/>
      <c r="K30" s="267"/>
    </row>
    <row r="31" spans="2:11" ht="15" customHeight="1">
      <c r="B31" s="270"/>
      <c r="C31" s="271"/>
      <c r="D31" s="386" t="s">
        <v>1489</v>
      </c>
      <c r="E31" s="386"/>
      <c r="F31" s="386"/>
      <c r="G31" s="386"/>
      <c r="H31" s="386"/>
      <c r="I31" s="386"/>
      <c r="J31" s="386"/>
      <c r="K31" s="267"/>
    </row>
    <row r="32" spans="2:11" ht="15" customHeight="1">
      <c r="B32" s="270"/>
      <c r="C32" s="271"/>
      <c r="D32" s="386" t="s">
        <v>1490</v>
      </c>
      <c r="E32" s="386"/>
      <c r="F32" s="386"/>
      <c r="G32" s="386"/>
      <c r="H32" s="386"/>
      <c r="I32" s="386"/>
      <c r="J32" s="386"/>
      <c r="K32" s="267"/>
    </row>
    <row r="33" spans="2:11" ht="15" customHeight="1">
      <c r="B33" s="270"/>
      <c r="C33" s="271"/>
      <c r="D33" s="386" t="s">
        <v>1491</v>
      </c>
      <c r="E33" s="386"/>
      <c r="F33" s="386"/>
      <c r="G33" s="386"/>
      <c r="H33" s="386"/>
      <c r="I33" s="386"/>
      <c r="J33" s="386"/>
      <c r="K33" s="267"/>
    </row>
    <row r="34" spans="2:11" ht="15" customHeight="1">
      <c r="B34" s="270"/>
      <c r="C34" s="271"/>
      <c r="D34" s="269"/>
      <c r="E34" s="273" t="s">
        <v>152</v>
      </c>
      <c r="F34" s="269"/>
      <c r="G34" s="386" t="s">
        <v>1492</v>
      </c>
      <c r="H34" s="386"/>
      <c r="I34" s="386"/>
      <c r="J34" s="386"/>
      <c r="K34" s="267"/>
    </row>
    <row r="35" spans="2:11" ht="30.75" customHeight="1">
      <c r="B35" s="270"/>
      <c r="C35" s="271"/>
      <c r="D35" s="269"/>
      <c r="E35" s="273" t="s">
        <v>1493</v>
      </c>
      <c r="F35" s="269"/>
      <c r="G35" s="386" t="s">
        <v>1494</v>
      </c>
      <c r="H35" s="386"/>
      <c r="I35" s="386"/>
      <c r="J35" s="386"/>
      <c r="K35" s="267"/>
    </row>
    <row r="36" spans="2:11" ht="15" customHeight="1">
      <c r="B36" s="270"/>
      <c r="C36" s="271"/>
      <c r="D36" s="269"/>
      <c r="E36" s="273" t="s">
        <v>55</v>
      </c>
      <c r="F36" s="269"/>
      <c r="G36" s="386" t="s">
        <v>1495</v>
      </c>
      <c r="H36" s="386"/>
      <c r="I36" s="386"/>
      <c r="J36" s="386"/>
      <c r="K36" s="267"/>
    </row>
    <row r="37" spans="2:11" ht="15" customHeight="1">
      <c r="B37" s="270"/>
      <c r="C37" s="271"/>
      <c r="D37" s="269"/>
      <c r="E37" s="273" t="s">
        <v>153</v>
      </c>
      <c r="F37" s="269"/>
      <c r="G37" s="386" t="s">
        <v>1496</v>
      </c>
      <c r="H37" s="386"/>
      <c r="I37" s="386"/>
      <c r="J37" s="386"/>
      <c r="K37" s="267"/>
    </row>
    <row r="38" spans="2:11" ht="15" customHeight="1">
      <c r="B38" s="270"/>
      <c r="C38" s="271"/>
      <c r="D38" s="269"/>
      <c r="E38" s="273" t="s">
        <v>154</v>
      </c>
      <c r="F38" s="269"/>
      <c r="G38" s="386" t="s">
        <v>1497</v>
      </c>
      <c r="H38" s="386"/>
      <c r="I38" s="386"/>
      <c r="J38" s="386"/>
      <c r="K38" s="267"/>
    </row>
    <row r="39" spans="2:11" ht="15" customHeight="1">
      <c r="B39" s="270"/>
      <c r="C39" s="271"/>
      <c r="D39" s="269"/>
      <c r="E39" s="273" t="s">
        <v>155</v>
      </c>
      <c r="F39" s="269"/>
      <c r="G39" s="386" t="s">
        <v>1498</v>
      </c>
      <c r="H39" s="386"/>
      <c r="I39" s="386"/>
      <c r="J39" s="386"/>
      <c r="K39" s="267"/>
    </row>
    <row r="40" spans="2:11" ht="15" customHeight="1">
      <c r="B40" s="270"/>
      <c r="C40" s="271"/>
      <c r="D40" s="269"/>
      <c r="E40" s="273" t="s">
        <v>1499</v>
      </c>
      <c r="F40" s="269"/>
      <c r="G40" s="386" t="s">
        <v>1500</v>
      </c>
      <c r="H40" s="386"/>
      <c r="I40" s="386"/>
      <c r="J40" s="386"/>
      <c r="K40" s="267"/>
    </row>
    <row r="41" spans="2:11" ht="15" customHeight="1">
      <c r="B41" s="270"/>
      <c r="C41" s="271"/>
      <c r="D41" s="269"/>
      <c r="E41" s="273"/>
      <c r="F41" s="269"/>
      <c r="G41" s="386" t="s">
        <v>1501</v>
      </c>
      <c r="H41" s="386"/>
      <c r="I41" s="386"/>
      <c r="J41" s="386"/>
      <c r="K41" s="267"/>
    </row>
    <row r="42" spans="2:11" ht="15" customHeight="1">
      <c r="B42" s="270"/>
      <c r="C42" s="271"/>
      <c r="D42" s="269"/>
      <c r="E42" s="273" t="s">
        <v>1502</v>
      </c>
      <c r="F42" s="269"/>
      <c r="G42" s="386" t="s">
        <v>1503</v>
      </c>
      <c r="H42" s="386"/>
      <c r="I42" s="386"/>
      <c r="J42" s="386"/>
      <c r="K42" s="267"/>
    </row>
    <row r="43" spans="2:11" ht="15" customHeight="1">
      <c r="B43" s="270"/>
      <c r="C43" s="271"/>
      <c r="D43" s="269"/>
      <c r="E43" s="273" t="s">
        <v>157</v>
      </c>
      <c r="F43" s="269"/>
      <c r="G43" s="386" t="s">
        <v>1504</v>
      </c>
      <c r="H43" s="386"/>
      <c r="I43" s="386"/>
      <c r="J43" s="386"/>
      <c r="K43" s="267"/>
    </row>
    <row r="44" spans="2:11" ht="12.75" customHeight="1">
      <c r="B44" s="270"/>
      <c r="C44" s="271"/>
      <c r="D44" s="269"/>
      <c r="E44" s="269"/>
      <c r="F44" s="269"/>
      <c r="G44" s="269"/>
      <c r="H44" s="269"/>
      <c r="I44" s="269"/>
      <c r="J44" s="269"/>
      <c r="K44" s="267"/>
    </row>
    <row r="45" spans="2:11" ht="15" customHeight="1">
      <c r="B45" s="270"/>
      <c r="C45" s="271"/>
      <c r="D45" s="386" t="s">
        <v>1505</v>
      </c>
      <c r="E45" s="386"/>
      <c r="F45" s="386"/>
      <c r="G45" s="386"/>
      <c r="H45" s="386"/>
      <c r="I45" s="386"/>
      <c r="J45" s="386"/>
      <c r="K45" s="267"/>
    </row>
    <row r="46" spans="2:11" ht="15" customHeight="1">
      <c r="B46" s="270"/>
      <c r="C46" s="271"/>
      <c r="D46" s="271"/>
      <c r="E46" s="386" t="s">
        <v>1506</v>
      </c>
      <c r="F46" s="386"/>
      <c r="G46" s="386"/>
      <c r="H46" s="386"/>
      <c r="I46" s="386"/>
      <c r="J46" s="386"/>
      <c r="K46" s="267"/>
    </row>
    <row r="47" spans="2:11" ht="15" customHeight="1">
      <c r="B47" s="270"/>
      <c r="C47" s="271"/>
      <c r="D47" s="271"/>
      <c r="E47" s="386" t="s">
        <v>1507</v>
      </c>
      <c r="F47" s="386"/>
      <c r="G47" s="386"/>
      <c r="H47" s="386"/>
      <c r="I47" s="386"/>
      <c r="J47" s="386"/>
      <c r="K47" s="267"/>
    </row>
    <row r="48" spans="2:11" ht="15" customHeight="1">
      <c r="B48" s="270"/>
      <c r="C48" s="271"/>
      <c r="D48" s="271"/>
      <c r="E48" s="386" t="s">
        <v>1508</v>
      </c>
      <c r="F48" s="386"/>
      <c r="G48" s="386"/>
      <c r="H48" s="386"/>
      <c r="I48" s="386"/>
      <c r="J48" s="386"/>
      <c r="K48" s="267"/>
    </row>
    <row r="49" spans="2:11" ht="15" customHeight="1">
      <c r="B49" s="270"/>
      <c r="C49" s="271"/>
      <c r="D49" s="386" t="s">
        <v>1509</v>
      </c>
      <c r="E49" s="386"/>
      <c r="F49" s="386"/>
      <c r="G49" s="386"/>
      <c r="H49" s="386"/>
      <c r="I49" s="386"/>
      <c r="J49" s="386"/>
      <c r="K49" s="267"/>
    </row>
    <row r="50" spans="2:11" ht="25.5" customHeight="1">
      <c r="B50" s="266"/>
      <c r="C50" s="387" t="s">
        <v>1510</v>
      </c>
      <c r="D50" s="387"/>
      <c r="E50" s="387"/>
      <c r="F50" s="387"/>
      <c r="G50" s="387"/>
      <c r="H50" s="387"/>
      <c r="I50" s="387"/>
      <c r="J50" s="387"/>
      <c r="K50" s="267"/>
    </row>
    <row r="51" spans="2:11" ht="5.25" customHeight="1">
      <c r="B51" s="266"/>
      <c r="C51" s="268"/>
      <c r="D51" s="268"/>
      <c r="E51" s="268"/>
      <c r="F51" s="268"/>
      <c r="G51" s="268"/>
      <c r="H51" s="268"/>
      <c r="I51" s="268"/>
      <c r="J51" s="268"/>
      <c r="K51" s="267"/>
    </row>
    <row r="52" spans="2:11" ht="15" customHeight="1">
      <c r="B52" s="266"/>
      <c r="C52" s="386" t="s">
        <v>1511</v>
      </c>
      <c r="D52" s="386"/>
      <c r="E52" s="386"/>
      <c r="F52" s="386"/>
      <c r="G52" s="386"/>
      <c r="H52" s="386"/>
      <c r="I52" s="386"/>
      <c r="J52" s="386"/>
      <c r="K52" s="267"/>
    </row>
    <row r="53" spans="2:11" ht="15" customHeight="1">
      <c r="B53" s="266"/>
      <c r="C53" s="386" t="s">
        <v>1512</v>
      </c>
      <c r="D53" s="386"/>
      <c r="E53" s="386"/>
      <c r="F53" s="386"/>
      <c r="G53" s="386"/>
      <c r="H53" s="386"/>
      <c r="I53" s="386"/>
      <c r="J53" s="386"/>
      <c r="K53" s="267"/>
    </row>
    <row r="54" spans="2:11" ht="12.75" customHeight="1">
      <c r="B54" s="266"/>
      <c r="C54" s="269"/>
      <c r="D54" s="269"/>
      <c r="E54" s="269"/>
      <c r="F54" s="269"/>
      <c r="G54" s="269"/>
      <c r="H54" s="269"/>
      <c r="I54" s="269"/>
      <c r="J54" s="269"/>
      <c r="K54" s="267"/>
    </row>
    <row r="55" spans="2:11" ht="15" customHeight="1">
      <c r="B55" s="266"/>
      <c r="C55" s="386" t="s">
        <v>1513</v>
      </c>
      <c r="D55" s="386"/>
      <c r="E55" s="386"/>
      <c r="F55" s="386"/>
      <c r="G55" s="386"/>
      <c r="H55" s="386"/>
      <c r="I55" s="386"/>
      <c r="J55" s="386"/>
      <c r="K55" s="267"/>
    </row>
    <row r="56" spans="2:11" ht="15" customHeight="1">
      <c r="B56" s="266"/>
      <c r="C56" s="271"/>
      <c r="D56" s="386" t="s">
        <v>1514</v>
      </c>
      <c r="E56" s="386"/>
      <c r="F56" s="386"/>
      <c r="G56" s="386"/>
      <c r="H56" s="386"/>
      <c r="I56" s="386"/>
      <c r="J56" s="386"/>
      <c r="K56" s="267"/>
    </row>
    <row r="57" spans="2:11" ht="15" customHeight="1">
      <c r="B57" s="266"/>
      <c r="C57" s="271"/>
      <c r="D57" s="386" t="s">
        <v>1515</v>
      </c>
      <c r="E57" s="386"/>
      <c r="F57" s="386"/>
      <c r="G57" s="386"/>
      <c r="H57" s="386"/>
      <c r="I57" s="386"/>
      <c r="J57" s="386"/>
      <c r="K57" s="267"/>
    </row>
    <row r="58" spans="2:11" ht="15" customHeight="1">
      <c r="B58" s="266"/>
      <c r="C58" s="271"/>
      <c r="D58" s="386" t="s">
        <v>1516</v>
      </c>
      <c r="E58" s="386"/>
      <c r="F58" s="386"/>
      <c r="G58" s="386"/>
      <c r="H58" s="386"/>
      <c r="I58" s="386"/>
      <c r="J58" s="386"/>
      <c r="K58" s="267"/>
    </row>
    <row r="59" spans="2:11" ht="15" customHeight="1">
      <c r="B59" s="266"/>
      <c r="C59" s="271"/>
      <c r="D59" s="386" t="s">
        <v>1517</v>
      </c>
      <c r="E59" s="386"/>
      <c r="F59" s="386"/>
      <c r="G59" s="386"/>
      <c r="H59" s="386"/>
      <c r="I59" s="386"/>
      <c r="J59" s="386"/>
      <c r="K59" s="267"/>
    </row>
    <row r="60" spans="2:11" ht="15" customHeight="1">
      <c r="B60" s="266"/>
      <c r="C60" s="271"/>
      <c r="D60" s="385" t="s">
        <v>1518</v>
      </c>
      <c r="E60" s="385"/>
      <c r="F60" s="385"/>
      <c r="G60" s="385"/>
      <c r="H60" s="385"/>
      <c r="I60" s="385"/>
      <c r="J60" s="385"/>
      <c r="K60" s="267"/>
    </row>
    <row r="61" spans="2:11" ht="15" customHeight="1">
      <c r="B61" s="266"/>
      <c r="C61" s="271"/>
      <c r="D61" s="386" t="s">
        <v>1519</v>
      </c>
      <c r="E61" s="386"/>
      <c r="F61" s="386"/>
      <c r="G61" s="386"/>
      <c r="H61" s="386"/>
      <c r="I61" s="386"/>
      <c r="J61" s="386"/>
      <c r="K61" s="267"/>
    </row>
    <row r="62" spans="2:11" ht="12.75" customHeight="1">
      <c r="B62" s="266"/>
      <c r="C62" s="271"/>
      <c r="D62" s="271"/>
      <c r="E62" s="274"/>
      <c r="F62" s="271"/>
      <c r="G62" s="271"/>
      <c r="H62" s="271"/>
      <c r="I62" s="271"/>
      <c r="J62" s="271"/>
      <c r="K62" s="267"/>
    </row>
    <row r="63" spans="2:11" ht="15" customHeight="1">
      <c r="B63" s="266"/>
      <c r="C63" s="271"/>
      <c r="D63" s="386" t="s">
        <v>1520</v>
      </c>
      <c r="E63" s="386"/>
      <c r="F63" s="386"/>
      <c r="G63" s="386"/>
      <c r="H63" s="386"/>
      <c r="I63" s="386"/>
      <c r="J63" s="386"/>
      <c r="K63" s="267"/>
    </row>
    <row r="64" spans="2:11" ht="15" customHeight="1">
      <c r="B64" s="266"/>
      <c r="C64" s="271"/>
      <c r="D64" s="385" t="s">
        <v>1521</v>
      </c>
      <c r="E64" s="385"/>
      <c r="F64" s="385"/>
      <c r="G64" s="385"/>
      <c r="H64" s="385"/>
      <c r="I64" s="385"/>
      <c r="J64" s="385"/>
      <c r="K64" s="267"/>
    </row>
    <row r="65" spans="2:11" ht="15" customHeight="1">
      <c r="B65" s="266"/>
      <c r="C65" s="271"/>
      <c r="D65" s="386" t="s">
        <v>1522</v>
      </c>
      <c r="E65" s="386"/>
      <c r="F65" s="386"/>
      <c r="G65" s="386"/>
      <c r="H65" s="386"/>
      <c r="I65" s="386"/>
      <c r="J65" s="386"/>
      <c r="K65" s="267"/>
    </row>
    <row r="66" spans="2:11" ht="15" customHeight="1">
      <c r="B66" s="266"/>
      <c r="C66" s="271"/>
      <c r="D66" s="386" t="s">
        <v>1523</v>
      </c>
      <c r="E66" s="386"/>
      <c r="F66" s="386"/>
      <c r="G66" s="386"/>
      <c r="H66" s="386"/>
      <c r="I66" s="386"/>
      <c r="J66" s="386"/>
      <c r="K66" s="267"/>
    </row>
    <row r="67" spans="2:11" ht="15" customHeight="1">
      <c r="B67" s="266"/>
      <c r="C67" s="271"/>
      <c r="D67" s="386" t="s">
        <v>1524</v>
      </c>
      <c r="E67" s="386"/>
      <c r="F67" s="386"/>
      <c r="G67" s="386"/>
      <c r="H67" s="386"/>
      <c r="I67" s="386"/>
      <c r="J67" s="386"/>
      <c r="K67" s="267"/>
    </row>
    <row r="68" spans="2:11" ht="15" customHeight="1">
      <c r="B68" s="266"/>
      <c r="C68" s="271"/>
      <c r="D68" s="386" t="s">
        <v>1525</v>
      </c>
      <c r="E68" s="386"/>
      <c r="F68" s="386"/>
      <c r="G68" s="386"/>
      <c r="H68" s="386"/>
      <c r="I68" s="386"/>
      <c r="J68" s="386"/>
      <c r="K68" s="267"/>
    </row>
    <row r="69" spans="2:11" ht="12.75" customHeight="1">
      <c r="B69" s="275"/>
      <c r="C69" s="276"/>
      <c r="D69" s="276"/>
      <c r="E69" s="276"/>
      <c r="F69" s="276"/>
      <c r="G69" s="276"/>
      <c r="H69" s="276"/>
      <c r="I69" s="276"/>
      <c r="J69" s="276"/>
      <c r="K69" s="277"/>
    </row>
    <row r="70" spans="2:11" ht="18.75" customHeight="1"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spans="2:11" ht="18.7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spans="2:11" ht="7.5" customHeight="1">
      <c r="B72" s="280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ht="45" customHeight="1">
      <c r="B73" s="283"/>
      <c r="C73" s="384" t="s">
        <v>84</v>
      </c>
      <c r="D73" s="384"/>
      <c r="E73" s="384"/>
      <c r="F73" s="384"/>
      <c r="G73" s="384"/>
      <c r="H73" s="384"/>
      <c r="I73" s="384"/>
      <c r="J73" s="384"/>
      <c r="K73" s="284"/>
    </row>
    <row r="74" spans="2:11" ht="17.25" customHeight="1">
      <c r="B74" s="283"/>
      <c r="C74" s="285" t="s">
        <v>1526</v>
      </c>
      <c r="D74" s="285"/>
      <c r="E74" s="285"/>
      <c r="F74" s="285" t="s">
        <v>1527</v>
      </c>
      <c r="G74" s="286"/>
      <c r="H74" s="285" t="s">
        <v>153</v>
      </c>
      <c r="I74" s="285" t="s">
        <v>59</v>
      </c>
      <c r="J74" s="285" t="s">
        <v>1528</v>
      </c>
      <c r="K74" s="284"/>
    </row>
    <row r="75" spans="2:11" ht="17.25" customHeight="1">
      <c r="B75" s="283"/>
      <c r="C75" s="287" t="s">
        <v>1529</v>
      </c>
      <c r="D75" s="287"/>
      <c r="E75" s="287"/>
      <c r="F75" s="288" t="s">
        <v>1530</v>
      </c>
      <c r="G75" s="289"/>
      <c r="H75" s="287"/>
      <c r="I75" s="287"/>
      <c r="J75" s="287" t="s">
        <v>1531</v>
      </c>
      <c r="K75" s="284"/>
    </row>
    <row r="76" spans="2:11" ht="5.25" customHeight="1">
      <c r="B76" s="283"/>
      <c r="C76" s="290"/>
      <c r="D76" s="290"/>
      <c r="E76" s="290"/>
      <c r="F76" s="290"/>
      <c r="G76" s="291"/>
      <c r="H76" s="290"/>
      <c r="I76" s="290"/>
      <c r="J76" s="290"/>
      <c r="K76" s="284"/>
    </row>
    <row r="77" spans="2:11" ht="15" customHeight="1">
      <c r="B77" s="283"/>
      <c r="C77" s="273" t="s">
        <v>55</v>
      </c>
      <c r="D77" s="290"/>
      <c r="E77" s="290"/>
      <c r="F77" s="292" t="s">
        <v>1532</v>
      </c>
      <c r="G77" s="291"/>
      <c r="H77" s="273" t="s">
        <v>1533</v>
      </c>
      <c r="I77" s="273" t="s">
        <v>1534</v>
      </c>
      <c r="J77" s="273">
        <v>20</v>
      </c>
      <c r="K77" s="284"/>
    </row>
    <row r="78" spans="2:11" ht="15" customHeight="1">
      <c r="B78" s="283"/>
      <c r="C78" s="273" t="s">
        <v>1535</v>
      </c>
      <c r="D78" s="273"/>
      <c r="E78" s="273"/>
      <c r="F78" s="292" t="s">
        <v>1532</v>
      </c>
      <c r="G78" s="291"/>
      <c r="H78" s="273" t="s">
        <v>1536</v>
      </c>
      <c r="I78" s="273" t="s">
        <v>1534</v>
      </c>
      <c r="J78" s="273">
        <v>120</v>
      </c>
      <c r="K78" s="284"/>
    </row>
    <row r="79" spans="2:11" ht="15" customHeight="1">
      <c r="B79" s="293"/>
      <c r="C79" s="273" t="s">
        <v>1537</v>
      </c>
      <c r="D79" s="273"/>
      <c r="E79" s="273"/>
      <c r="F79" s="292" t="s">
        <v>1538</v>
      </c>
      <c r="G79" s="291"/>
      <c r="H79" s="273" t="s">
        <v>1539</v>
      </c>
      <c r="I79" s="273" t="s">
        <v>1534</v>
      </c>
      <c r="J79" s="273">
        <v>50</v>
      </c>
      <c r="K79" s="284"/>
    </row>
    <row r="80" spans="2:11" ht="15" customHeight="1">
      <c r="B80" s="293"/>
      <c r="C80" s="273" t="s">
        <v>1540</v>
      </c>
      <c r="D80" s="273"/>
      <c r="E80" s="273"/>
      <c r="F80" s="292" t="s">
        <v>1532</v>
      </c>
      <c r="G80" s="291"/>
      <c r="H80" s="273" t="s">
        <v>1541</v>
      </c>
      <c r="I80" s="273" t="s">
        <v>1542</v>
      </c>
      <c r="J80" s="273"/>
      <c r="K80" s="284"/>
    </row>
    <row r="81" spans="2:11" ht="15" customHeight="1">
      <c r="B81" s="293"/>
      <c r="C81" s="294" t="s">
        <v>1543</v>
      </c>
      <c r="D81" s="294"/>
      <c r="E81" s="294"/>
      <c r="F81" s="295" t="s">
        <v>1538</v>
      </c>
      <c r="G81" s="294"/>
      <c r="H81" s="294" t="s">
        <v>1544</v>
      </c>
      <c r="I81" s="294" t="s">
        <v>1534</v>
      </c>
      <c r="J81" s="294">
        <v>15</v>
      </c>
      <c r="K81" s="284"/>
    </row>
    <row r="82" spans="2:11" ht="15" customHeight="1">
      <c r="B82" s="293"/>
      <c r="C82" s="294" t="s">
        <v>1545</v>
      </c>
      <c r="D82" s="294"/>
      <c r="E82" s="294"/>
      <c r="F82" s="295" t="s">
        <v>1538</v>
      </c>
      <c r="G82" s="294"/>
      <c r="H82" s="294" t="s">
        <v>1546</v>
      </c>
      <c r="I82" s="294" t="s">
        <v>1534</v>
      </c>
      <c r="J82" s="294">
        <v>15</v>
      </c>
      <c r="K82" s="284"/>
    </row>
    <row r="83" spans="2:11" ht="15" customHeight="1">
      <c r="B83" s="293"/>
      <c r="C83" s="294" t="s">
        <v>1547</v>
      </c>
      <c r="D83" s="294"/>
      <c r="E83" s="294"/>
      <c r="F83" s="295" t="s">
        <v>1538</v>
      </c>
      <c r="G83" s="294"/>
      <c r="H83" s="294" t="s">
        <v>1548</v>
      </c>
      <c r="I83" s="294" t="s">
        <v>1534</v>
      </c>
      <c r="J83" s="294">
        <v>20</v>
      </c>
      <c r="K83" s="284"/>
    </row>
    <row r="84" spans="2:11" ht="15" customHeight="1">
      <c r="B84" s="293"/>
      <c r="C84" s="294" t="s">
        <v>1549</v>
      </c>
      <c r="D84" s="294"/>
      <c r="E84" s="294"/>
      <c r="F84" s="295" t="s">
        <v>1538</v>
      </c>
      <c r="G84" s="294"/>
      <c r="H84" s="294" t="s">
        <v>1550</v>
      </c>
      <c r="I84" s="294" t="s">
        <v>1534</v>
      </c>
      <c r="J84" s="294">
        <v>20</v>
      </c>
      <c r="K84" s="284"/>
    </row>
    <row r="85" spans="2:11" ht="15" customHeight="1">
      <c r="B85" s="293"/>
      <c r="C85" s="273" t="s">
        <v>1551</v>
      </c>
      <c r="D85" s="273"/>
      <c r="E85" s="273"/>
      <c r="F85" s="292" t="s">
        <v>1538</v>
      </c>
      <c r="G85" s="291"/>
      <c r="H85" s="273" t="s">
        <v>1552</v>
      </c>
      <c r="I85" s="273" t="s">
        <v>1534</v>
      </c>
      <c r="J85" s="273">
        <v>50</v>
      </c>
      <c r="K85" s="284"/>
    </row>
    <row r="86" spans="2:11" ht="15" customHeight="1">
      <c r="B86" s="293"/>
      <c r="C86" s="273" t="s">
        <v>1553</v>
      </c>
      <c r="D86" s="273"/>
      <c r="E86" s="273"/>
      <c r="F86" s="292" t="s">
        <v>1538</v>
      </c>
      <c r="G86" s="291"/>
      <c r="H86" s="273" t="s">
        <v>1554</v>
      </c>
      <c r="I86" s="273" t="s">
        <v>1534</v>
      </c>
      <c r="J86" s="273">
        <v>20</v>
      </c>
      <c r="K86" s="284"/>
    </row>
    <row r="87" spans="2:11" ht="15" customHeight="1">
      <c r="B87" s="293"/>
      <c r="C87" s="273" t="s">
        <v>1555</v>
      </c>
      <c r="D87" s="273"/>
      <c r="E87" s="273"/>
      <c r="F87" s="292" t="s">
        <v>1538</v>
      </c>
      <c r="G87" s="291"/>
      <c r="H87" s="273" t="s">
        <v>1556</v>
      </c>
      <c r="I87" s="273" t="s">
        <v>1534</v>
      </c>
      <c r="J87" s="273">
        <v>20</v>
      </c>
      <c r="K87" s="284"/>
    </row>
    <row r="88" spans="2:11" ht="15" customHeight="1">
      <c r="B88" s="293"/>
      <c r="C88" s="273" t="s">
        <v>1557</v>
      </c>
      <c r="D88" s="273"/>
      <c r="E88" s="273"/>
      <c r="F88" s="292" t="s">
        <v>1538</v>
      </c>
      <c r="G88" s="291"/>
      <c r="H88" s="273" t="s">
        <v>1558</v>
      </c>
      <c r="I88" s="273" t="s">
        <v>1534</v>
      </c>
      <c r="J88" s="273">
        <v>50</v>
      </c>
      <c r="K88" s="284"/>
    </row>
    <row r="89" spans="2:11" ht="15" customHeight="1">
      <c r="B89" s="293"/>
      <c r="C89" s="273" t="s">
        <v>1559</v>
      </c>
      <c r="D89" s="273"/>
      <c r="E89" s="273"/>
      <c r="F89" s="292" t="s">
        <v>1538</v>
      </c>
      <c r="G89" s="291"/>
      <c r="H89" s="273" t="s">
        <v>1559</v>
      </c>
      <c r="I89" s="273" t="s">
        <v>1534</v>
      </c>
      <c r="J89" s="273">
        <v>50</v>
      </c>
      <c r="K89" s="284"/>
    </row>
    <row r="90" spans="2:11" ht="15" customHeight="1">
      <c r="B90" s="293"/>
      <c r="C90" s="273" t="s">
        <v>158</v>
      </c>
      <c r="D90" s="273"/>
      <c r="E90" s="273"/>
      <c r="F90" s="292" t="s">
        <v>1538</v>
      </c>
      <c r="G90" s="291"/>
      <c r="H90" s="273" t="s">
        <v>1560</v>
      </c>
      <c r="I90" s="273" t="s">
        <v>1534</v>
      </c>
      <c r="J90" s="273">
        <v>255</v>
      </c>
      <c r="K90" s="284"/>
    </row>
    <row r="91" spans="2:11" ht="15" customHeight="1">
      <c r="B91" s="293"/>
      <c r="C91" s="273" t="s">
        <v>1561</v>
      </c>
      <c r="D91" s="273"/>
      <c r="E91" s="273"/>
      <c r="F91" s="292" t="s">
        <v>1532</v>
      </c>
      <c r="G91" s="291"/>
      <c r="H91" s="273" t="s">
        <v>1562</v>
      </c>
      <c r="I91" s="273" t="s">
        <v>1563</v>
      </c>
      <c r="J91" s="273"/>
      <c r="K91" s="284"/>
    </row>
    <row r="92" spans="2:11" ht="15" customHeight="1">
      <c r="B92" s="293"/>
      <c r="C92" s="273" t="s">
        <v>1564</v>
      </c>
      <c r="D92" s="273"/>
      <c r="E92" s="273"/>
      <c r="F92" s="292" t="s">
        <v>1532</v>
      </c>
      <c r="G92" s="291"/>
      <c r="H92" s="273" t="s">
        <v>1565</v>
      </c>
      <c r="I92" s="273" t="s">
        <v>1566</v>
      </c>
      <c r="J92" s="273"/>
      <c r="K92" s="284"/>
    </row>
    <row r="93" spans="2:11" ht="15" customHeight="1">
      <c r="B93" s="293"/>
      <c r="C93" s="273" t="s">
        <v>1567</v>
      </c>
      <c r="D93" s="273"/>
      <c r="E93" s="273"/>
      <c r="F93" s="292" t="s">
        <v>1532</v>
      </c>
      <c r="G93" s="291"/>
      <c r="H93" s="273" t="s">
        <v>1567</v>
      </c>
      <c r="I93" s="273" t="s">
        <v>1566</v>
      </c>
      <c r="J93" s="273"/>
      <c r="K93" s="284"/>
    </row>
    <row r="94" spans="2:11" ht="15" customHeight="1">
      <c r="B94" s="293"/>
      <c r="C94" s="273" t="s">
        <v>40</v>
      </c>
      <c r="D94" s="273"/>
      <c r="E94" s="273"/>
      <c r="F94" s="292" t="s">
        <v>1532</v>
      </c>
      <c r="G94" s="291"/>
      <c r="H94" s="273" t="s">
        <v>1568</v>
      </c>
      <c r="I94" s="273" t="s">
        <v>1566</v>
      </c>
      <c r="J94" s="273"/>
      <c r="K94" s="284"/>
    </row>
    <row r="95" spans="2:11" ht="15" customHeight="1">
      <c r="B95" s="293"/>
      <c r="C95" s="273" t="s">
        <v>50</v>
      </c>
      <c r="D95" s="273"/>
      <c r="E95" s="273"/>
      <c r="F95" s="292" t="s">
        <v>1532</v>
      </c>
      <c r="G95" s="291"/>
      <c r="H95" s="273" t="s">
        <v>1569</v>
      </c>
      <c r="I95" s="273" t="s">
        <v>1566</v>
      </c>
      <c r="J95" s="273"/>
      <c r="K95" s="284"/>
    </row>
    <row r="96" spans="2:11" ht="15" customHeight="1">
      <c r="B96" s="296"/>
      <c r="C96" s="297"/>
      <c r="D96" s="297"/>
      <c r="E96" s="297"/>
      <c r="F96" s="297"/>
      <c r="G96" s="297"/>
      <c r="H96" s="297"/>
      <c r="I96" s="297"/>
      <c r="J96" s="297"/>
      <c r="K96" s="298"/>
    </row>
    <row r="97" spans="2:11" ht="18.75" customHeight="1">
      <c r="B97" s="299"/>
      <c r="C97" s="300"/>
      <c r="D97" s="300"/>
      <c r="E97" s="300"/>
      <c r="F97" s="300"/>
      <c r="G97" s="300"/>
      <c r="H97" s="300"/>
      <c r="I97" s="300"/>
      <c r="J97" s="300"/>
      <c r="K97" s="299"/>
    </row>
    <row r="98" spans="2:11" ht="18.75" customHeight="1">
      <c r="B98" s="279"/>
      <c r="C98" s="279"/>
      <c r="D98" s="279"/>
      <c r="E98" s="279"/>
      <c r="F98" s="279"/>
      <c r="G98" s="279"/>
      <c r="H98" s="279"/>
      <c r="I98" s="279"/>
      <c r="J98" s="279"/>
      <c r="K98" s="279"/>
    </row>
    <row r="99" spans="2:11" ht="7.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2"/>
    </row>
    <row r="100" spans="2:11" ht="45" customHeight="1">
      <c r="B100" s="283"/>
      <c r="C100" s="384" t="s">
        <v>1570</v>
      </c>
      <c r="D100" s="384"/>
      <c r="E100" s="384"/>
      <c r="F100" s="384"/>
      <c r="G100" s="384"/>
      <c r="H100" s="384"/>
      <c r="I100" s="384"/>
      <c r="J100" s="384"/>
      <c r="K100" s="284"/>
    </row>
    <row r="101" spans="2:11" ht="17.25" customHeight="1">
      <c r="B101" s="283"/>
      <c r="C101" s="285" t="s">
        <v>1526</v>
      </c>
      <c r="D101" s="285"/>
      <c r="E101" s="285"/>
      <c r="F101" s="285" t="s">
        <v>1527</v>
      </c>
      <c r="G101" s="286"/>
      <c r="H101" s="285" t="s">
        <v>153</v>
      </c>
      <c r="I101" s="285" t="s">
        <v>59</v>
      </c>
      <c r="J101" s="285" t="s">
        <v>1528</v>
      </c>
      <c r="K101" s="284"/>
    </row>
    <row r="102" spans="2:11" ht="17.25" customHeight="1">
      <c r="B102" s="283"/>
      <c r="C102" s="287" t="s">
        <v>1529</v>
      </c>
      <c r="D102" s="287"/>
      <c r="E102" s="287"/>
      <c r="F102" s="288" t="s">
        <v>1530</v>
      </c>
      <c r="G102" s="289"/>
      <c r="H102" s="287"/>
      <c r="I102" s="287"/>
      <c r="J102" s="287" t="s">
        <v>1531</v>
      </c>
      <c r="K102" s="284"/>
    </row>
    <row r="103" spans="2:11" ht="5.25" customHeight="1">
      <c r="B103" s="283"/>
      <c r="C103" s="285"/>
      <c r="D103" s="285"/>
      <c r="E103" s="285"/>
      <c r="F103" s="285"/>
      <c r="G103" s="301"/>
      <c r="H103" s="285"/>
      <c r="I103" s="285"/>
      <c r="J103" s="285"/>
      <c r="K103" s="284"/>
    </row>
    <row r="104" spans="2:11" ht="15" customHeight="1">
      <c r="B104" s="283"/>
      <c r="C104" s="273" t="s">
        <v>55</v>
      </c>
      <c r="D104" s="290"/>
      <c r="E104" s="290"/>
      <c r="F104" s="292" t="s">
        <v>1532</v>
      </c>
      <c r="G104" s="301"/>
      <c r="H104" s="273" t="s">
        <v>1571</v>
      </c>
      <c r="I104" s="273" t="s">
        <v>1534</v>
      </c>
      <c r="J104" s="273">
        <v>20</v>
      </c>
      <c r="K104" s="284"/>
    </row>
    <row r="105" spans="2:11" ht="15" customHeight="1">
      <c r="B105" s="283"/>
      <c r="C105" s="273" t="s">
        <v>1535</v>
      </c>
      <c r="D105" s="273"/>
      <c r="E105" s="273"/>
      <c r="F105" s="292" t="s">
        <v>1532</v>
      </c>
      <c r="G105" s="273"/>
      <c r="H105" s="273" t="s">
        <v>1571</v>
      </c>
      <c r="I105" s="273" t="s">
        <v>1534</v>
      </c>
      <c r="J105" s="273">
        <v>120</v>
      </c>
      <c r="K105" s="284"/>
    </row>
    <row r="106" spans="2:11" ht="15" customHeight="1">
      <c r="B106" s="293"/>
      <c r="C106" s="273" t="s">
        <v>1537</v>
      </c>
      <c r="D106" s="273"/>
      <c r="E106" s="273"/>
      <c r="F106" s="292" t="s">
        <v>1538</v>
      </c>
      <c r="G106" s="273"/>
      <c r="H106" s="273" t="s">
        <v>1571</v>
      </c>
      <c r="I106" s="273" t="s">
        <v>1534</v>
      </c>
      <c r="J106" s="273">
        <v>50</v>
      </c>
      <c r="K106" s="284"/>
    </row>
    <row r="107" spans="2:11" ht="15" customHeight="1">
      <c r="B107" s="293"/>
      <c r="C107" s="273" t="s">
        <v>1540</v>
      </c>
      <c r="D107" s="273"/>
      <c r="E107" s="273"/>
      <c r="F107" s="292" t="s">
        <v>1532</v>
      </c>
      <c r="G107" s="273"/>
      <c r="H107" s="273" t="s">
        <v>1571</v>
      </c>
      <c r="I107" s="273" t="s">
        <v>1542</v>
      </c>
      <c r="J107" s="273"/>
      <c r="K107" s="284"/>
    </row>
    <row r="108" spans="2:11" ht="15" customHeight="1">
      <c r="B108" s="293"/>
      <c r="C108" s="273" t="s">
        <v>1551</v>
      </c>
      <c r="D108" s="273"/>
      <c r="E108" s="273"/>
      <c r="F108" s="292" t="s">
        <v>1538</v>
      </c>
      <c r="G108" s="273"/>
      <c r="H108" s="273" t="s">
        <v>1571</v>
      </c>
      <c r="I108" s="273" t="s">
        <v>1534</v>
      </c>
      <c r="J108" s="273">
        <v>50</v>
      </c>
      <c r="K108" s="284"/>
    </row>
    <row r="109" spans="2:11" ht="15" customHeight="1">
      <c r="B109" s="293"/>
      <c r="C109" s="273" t="s">
        <v>1559</v>
      </c>
      <c r="D109" s="273"/>
      <c r="E109" s="273"/>
      <c r="F109" s="292" t="s">
        <v>1538</v>
      </c>
      <c r="G109" s="273"/>
      <c r="H109" s="273" t="s">
        <v>1571</v>
      </c>
      <c r="I109" s="273" t="s">
        <v>1534</v>
      </c>
      <c r="J109" s="273">
        <v>50</v>
      </c>
      <c r="K109" s="284"/>
    </row>
    <row r="110" spans="2:11" ht="15" customHeight="1">
      <c r="B110" s="293"/>
      <c r="C110" s="273" t="s">
        <v>1557</v>
      </c>
      <c r="D110" s="273"/>
      <c r="E110" s="273"/>
      <c r="F110" s="292" t="s">
        <v>1538</v>
      </c>
      <c r="G110" s="273"/>
      <c r="H110" s="273" t="s">
        <v>1571</v>
      </c>
      <c r="I110" s="273" t="s">
        <v>1534</v>
      </c>
      <c r="J110" s="273">
        <v>50</v>
      </c>
      <c r="K110" s="284"/>
    </row>
    <row r="111" spans="2:11" ht="15" customHeight="1">
      <c r="B111" s="293"/>
      <c r="C111" s="273" t="s">
        <v>55</v>
      </c>
      <c r="D111" s="273"/>
      <c r="E111" s="273"/>
      <c r="F111" s="292" t="s">
        <v>1532</v>
      </c>
      <c r="G111" s="273"/>
      <c r="H111" s="273" t="s">
        <v>1572</v>
      </c>
      <c r="I111" s="273" t="s">
        <v>1534</v>
      </c>
      <c r="J111" s="273">
        <v>20</v>
      </c>
      <c r="K111" s="284"/>
    </row>
    <row r="112" spans="2:11" ht="15" customHeight="1">
      <c r="B112" s="293"/>
      <c r="C112" s="273" t="s">
        <v>1573</v>
      </c>
      <c r="D112" s="273"/>
      <c r="E112" s="273"/>
      <c r="F112" s="292" t="s">
        <v>1532</v>
      </c>
      <c r="G112" s="273"/>
      <c r="H112" s="273" t="s">
        <v>1574</v>
      </c>
      <c r="I112" s="273" t="s">
        <v>1534</v>
      </c>
      <c r="J112" s="273">
        <v>120</v>
      </c>
      <c r="K112" s="284"/>
    </row>
    <row r="113" spans="2:11" ht="15" customHeight="1">
      <c r="B113" s="293"/>
      <c r="C113" s="273" t="s">
        <v>40</v>
      </c>
      <c r="D113" s="273"/>
      <c r="E113" s="273"/>
      <c r="F113" s="292" t="s">
        <v>1532</v>
      </c>
      <c r="G113" s="273"/>
      <c r="H113" s="273" t="s">
        <v>1575</v>
      </c>
      <c r="I113" s="273" t="s">
        <v>1566</v>
      </c>
      <c r="J113" s="273"/>
      <c r="K113" s="284"/>
    </row>
    <row r="114" spans="2:11" ht="15" customHeight="1">
      <c r="B114" s="293"/>
      <c r="C114" s="273" t="s">
        <v>50</v>
      </c>
      <c r="D114" s="273"/>
      <c r="E114" s="273"/>
      <c r="F114" s="292" t="s">
        <v>1532</v>
      </c>
      <c r="G114" s="273"/>
      <c r="H114" s="273" t="s">
        <v>1576</v>
      </c>
      <c r="I114" s="273" t="s">
        <v>1566</v>
      </c>
      <c r="J114" s="273"/>
      <c r="K114" s="284"/>
    </row>
    <row r="115" spans="2:11" ht="15" customHeight="1">
      <c r="B115" s="293"/>
      <c r="C115" s="273" t="s">
        <v>59</v>
      </c>
      <c r="D115" s="273"/>
      <c r="E115" s="273"/>
      <c r="F115" s="292" t="s">
        <v>1532</v>
      </c>
      <c r="G115" s="273"/>
      <c r="H115" s="273" t="s">
        <v>1577</v>
      </c>
      <c r="I115" s="273" t="s">
        <v>1578</v>
      </c>
      <c r="J115" s="273"/>
      <c r="K115" s="284"/>
    </row>
    <row r="116" spans="2:11" ht="15" customHeight="1">
      <c r="B116" s="296"/>
      <c r="C116" s="302"/>
      <c r="D116" s="302"/>
      <c r="E116" s="302"/>
      <c r="F116" s="302"/>
      <c r="G116" s="302"/>
      <c r="H116" s="302"/>
      <c r="I116" s="302"/>
      <c r="J116" s="302"/>
      <c r="K116" s="298"/>
    </row>
    <row r="117" spans="2:11" ht="18.75" customHeight="1">
      <c r="B117" s="303"/>
      <c r="C117" s="269"/>
      <c r="D117" s="269"/>
      <c r="E117" s="269"/>
      <c r="F117" s="304"/>
      <c r="G117" s="269"/>
      <c r="H117" s="269"/>
      <c r="I117" s="269"/>
      <c r="J117" s="269"/>
      <c r="K117" s="303"/>
    </row>
    <row r="118" spans="2:11" ht="18.75" customHeight="1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</row>
    <row r="119" spans="2:11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spans="2:11" ht="45" customHeight="1">
      <c r="B120" s="308"/>
      <c r="C120" s="383" t="s">
        <v>1579</v>
      </c>
      <c r="D120" s="383"/>
      <c r="E120" s="383"/>
      <c r="F120" s="383"/>
      <c r="G120" s="383"/>
      <c r="H120" s="383"/>
      <c r="I120" s="383"/>
      <c r="J120" s="383"/>
      <c r="K120" s="309"/>
    </row>
    <row r="121" spans="2:11" ht="17.25" customHeight="1">
      <c r="B121" s="310"/>
      <c r="C121" s="285" t="s">
        <v>1526</v>
      </c>
      <c r="D121" s="285"/>
      <c r="E121" s="285"/>
      <c r="F121" s="285" t="s">
        <v>1527</v>
      </c>
      <c r="G121" s="286"/>
      <c r="H121" s="285" t="s">
        <v>153</v>
      </c>
      <c r="I121" s="285" t="s">
        <v>59</v>
      </c>
      <c r="J121" s="285" t="s">
        <v>1528</v>
      </c>
      <c r="K121" s="311"/>
    </row>
    <row r="122" spans="2:11" ht="17.25" customHeight="1">
      <c r="B122" s="310"/>
      <c r="C122" s="287" t="s">
        <v>1529</v>
      </c>
      <c r="D122" s="287"/>
      <c r="E122" s="287"/>
      <c r="F122" s="288" t="s">
        <v>1530</v>
      </c>
      <c r="G122" s="289"/>
      <c r="H122" s="287"/>
      <c r="I122" s="287"/>
      <c r="J122" s="287" t="s">
        <v>1531</v>
      </c>
      <c r="K122" s="311"/>
    </row>
    <row r="123" spans="2:11" ht="5.25" customHeight="1">
      <c r="B123" s="312"/>
      <c r="C123" s="290"/>
      <c r="D123" s="290"/>
      <c r="E123" s="290"/>
      <c r="F123" s="290"/>
      <c r="G123" s="273"/>
      <c r="H123" s="290"/>
      <c r="I123" s="290"/>
      <c r="J123" s="290"/>
      <c r="K123" s="313"/>
    </row>
    <row r="124" spans="2:11" ht="15" customHeight="1">
      <c r="B124" s="312"/>
      <c r="C124" s="273" t="s">
        <v>1535</v>
      </c>
      <c r="D124" s="290"/>
      <c r="E124" s="290"/>
      <c r="F124" s="292" t="s">
        <v>1532</v>
      </c>
      <c r="G124" s="273"/>
      <c r="H124" s="273" t="s">
        <v>1571</v>
      </c>
      <c r="I124" s="273" t="s">
        <v>1534</v>
      </c>
      <c r="J124" s="273">
        <v>120</v>
      </c>
      <c r="K124" s="314"/>
    </row>
    <row r="125" spans="2:11" ht="15" customHeight="1">
      <c r="B125" s="312"/>
      <c r="C125" s="273" t="s">
        <v>1580</v>
      </c>
      <c r="D125" s="273"/>
      <c r="E125" s="273"/>
      <c r="F125" s="292" t="s">
        <v>1532</v>
      </c>
      <c r="G125" s="273"/>
      <c r="H125" s="273" t="s">
        <v>1581</v>
      </c>
      <c r="I125" s="273" t="s">
        <v>1534</v>
      </c>
      <c r="J125" s="273" t="s">
        <v>1582</v>
      </c>
      <c r="K125" s="314"/>
    </row>
    <row r="126" spans="2:11" ht="15" customHeight="1">
      <c r="B126" s="312"/>
      <c r="C126" s="273" t="s">
        <v>1481</v>
      </c>
      <c r="D126" s="273"/>
      <c r="E126" s="273"/>
      <c r="F126" s="292" t="s">
        <v>1532</v>
      </c>
      <c r="G126" s="273"/>
      <c r="H126" s="273" t="s">
        <v>1583</v>
      </c>
      <c r="I126" s="273" t="s">
        <v>1534</v>
      </c>
      <c r="J126" s="273" t="s">
        <v>1582</v>
      </c>
      <c r="K126" s="314"/>
    </row>
    <row r="127" spans="2:11" ht="15" customHeight="1">
      <c r="B127" s="312"/>
      <c r="C127" s="273" t="s">
        <v>1543</v>
      </c>
      <c r="D127" s="273"/>
      <c r="E127" s="273"/>
      <c r="F127" s="292" t="s">
        <v>1538</v>
      </c>
      <c r="G127" s="273"/>
      <c r="H127" s="273" t="s">
        <v>1544</v>
      </c>
      <c r="I127" s="273" t="s">
        <v>1534</v>
      </c>
      <c r="J127" s="273">
        <v>15</v>
      </c>
      <c r="K127" s="314"/>
    </row>
    <row r="128" spans="2:11" ht="15" customHeight="1">
      <c r="B128" s="312"/>
      <c r="C128" s="294" t="s">
        <v>1545</v>
      </c>
      <c r="D128" s="294"/>
      <c r="E128" s="294"/>
      <c r="F128" s="295" t="s">
        <v>1538</v>
      </c>
      <c r="G128" s="294"/>
      <c r="H128" s="294" t="s">
        <v>1546</v>
      </c>
      <c r="I128" s="294" t="s">
        <v>1534</v>
      </c>
      <c r="J128" s="294">
        <v>15</v>
      </c>
      <c r="K128" s="314"/>
    </row>
    <row r="129" spans="2:11" ht="15" customHeight="1">
      <c r="B129" s="312"/>
      <c r="C129" s="294" t="s">
        <v>1547</v>
      </c>
      <c r="D129" s="294"/>
      <c r="E129" s="294"/>
      <c r="F129" s="295" t="s">
        <v>1538</v>
      </c>
      <c r="G129" s="294"/>
      <c r="H129" s="294" t="s">
        <v>1548</v>
      </c>
      <c r="I129" s="294" t="s">
        <v>1534</v>
      </c>
      <c r="J129" s="294">
        <v>20</v>
      </c>
      <c r="K129" s="314"/>
    </row>
    <row r="130" spans="2:11" ht="15" customHeight="1">
      <c r="B130" s="312"/>
      <c r="C130" s="294" t="s">
        <v>1549</v>
      </c>
      <c r="D130" s="294"/>
      <c r="E130" s="294"/>
      <c r="F130" s="295" t="s">
        <v>1538</v>
      </c>
      <c r="G130" s="294"/>
      <c r="H130" s="294" t="s">
        <v>1550</v>
      </c>
      <c r="I130" s="294" t="s">
        <v>1534</v>
      </c>
      <c r="J130" s="294">
        <v>20</v>
      </c>
      <c r="K130" s="314"/>
    </row>
    <row r="131" spans="2:11" ht="15" customHeight="1">
      <c r="B131" s="312"/>
      <c r="C131" s="273" t="s">
        <v>1537</v>
      </c>
      <c r="D131" s="273"/>
      <c r="E131" s="273"/>
      <c r="F131" s="292" t="s">
        <v>1538</v>
      </c>
      <c r="G131" s="273"/>
      <c r="H131" s="273" t="s">
        <v>1571</v>
      </c>
      <c r="I131" s="273" t="s">
        <v>1534</v>
      </c>
      <c r="J131" s="273">
        <v>50</v>
      </c>
      <c r="K131" s="314"/>
    </row>
    <row r="132" spans="2:11" ht="15" customHeight="1">
      <c r="B132" s="312"/>
      <c r="C132" s="273" t="s">
        <v>1551</v>
      </c>
      <c r="D132" s="273"/>
      <c r="E132" s="273"/>
      <c r="F132" s="292" t="s">
        <v>1538</v>
      </c>
      <c r="G132" s="273"/>
      <c r="H132" s="273" t="s">
        <v>1571</v>
      </c>
      <c r="I132" s="273" t="s">
        <v>1534</v>
      </c>
      <c r="J132" s="273">
        <v>50</v>
      </c>
      <c r="K132" s="314"/>
    </row>
    <row r="133" spans="2:11" ht="15" customHeight="1">
      <c r="B133" s="312"/>
      <c r="C133" s="273" t="s">
        <v>1557</v>
      </c>
      <c r="D133" s="273"/>
      <c r="E133" s="273"/>
      <c r="F133" s="292" t="s">
        <v>1538</v>
      </c>
      <c r="G133" s="273"/>
      <c r="H133" s="273" t="s">
        <v>1571</v>
      </c>
      <c r="I133" s="273" t="s">
        <v>1534</v>
      </c>
      <c r="J133" s="273">
        <v>50</v>
      </c>
      <c r="K133" s="314"/>
    </row>
    <row r="134" spans="2:11" ht="15" customHeight="1">
      <c r="B134" s="312"/>
      <c r="C134" s="273" t="s">
        <v>1559</v>
      </c>
      <c r="D134" s="273"/>
      <c r="E134" s="273"/>
      <c r="F134" s="292" t="s">
        <v>1538</v>
      </c>
      <c r="G134" s="273"/>
      <c r="H134" s="273" t="s">
        <v>1571</v>
      </c>
      <c r="I134" s="273" t="s">
        <v>1534</v>
      </c>
      <c r="J134" s="273">
        <v>50</v>
      </c>
      <c r="K134" s="314"/>
    </row>
    <row r="135" spans="2:11" ht="15" customHeight="1">
      <c r="B135" s="312"/>
      <c r="C135" s="273" t="s">
        <v>158</v>
      </c>
      <c r="D135" s="273"/>
      <c r="E135" s="273"/>
      <c r="F135" s="292" t="s">
        <v>1538</v>
      </c>
      <c r="G135" s="273"/>
      <c r="H135" s="273" t="s">
        <v>1584</v>
      </c>
      <c r="I135" s="273" t="s">
        <v>1534</v>
      </c>
      <c r="J135" s="273">
        <v>255</v>
      </c>
      <c r="K135" s="314"/>
    </row>
    <row r="136" spans="2:11" ht="15" customHeight="1">
      <c r="B136" s="312"/>
      <c r="C136" s="273" t="s">
        <v>1561</v>
      </c>
      <c r="D136" s="273"/>
      <c r="E136" s="273"/>
      <c r="F136" s="292" t="s">
        <v>1532</v>
      </c>
      <c r="G136" s="273"/>
      <c r="H136" s="273" t="s">
        <v>1585</v>
      </c>
      <c r="I136" s="273" t="s">
        <v>1563</v>
      </c>
      <c r="J136" s="273"/>
      <c r="K136" s="314"/>
    </row>
    <row r="137" spans="2:11" ht="15" customHeight="1">
      <c r="B137" s="312"/>
      <c r="C137" s="273" t="s">
        <v>1564</v>
      </c>
      <c r="D137" s="273"/>
      <c r="E137" s="273"/>
      <c r="F137" s="292" t="s">
        <v>1532</v>
      </c>
      <c r="G137" s="273"/>
      <c r="H137" s="273" t="s">
        <v>1586</v>
      </c>
      <c r="I137" s="273" t="s">
        <v>1566</v>
      </c>
      <c r="J137" s="273"/>
      <c r="K137" s="314"/>
    </row>
    <row r="138" spans="2:11" ht="15" customHeight="1">
      <c r="B138" s="312"/>
      <c r="C138" s="273" t="s">
        <v>1567</v>
      </c>
      <c r="D138" s="273"/>
      <c r="E138" s="273"/>
      <c r="F138" s="292" t="s">
        <v>1532</v>
      </c>
      <c r="G138" s="273"/>
      <c r="H138" s="273" t="s">
        <v>1567</v>
      </c>
      <c r="I138" s="273" t="s">
        <v>1566</v>
      </c>
      <c r="J138" s="273"/>
      <c r="K138" s="314"/>
    </row>
    <row r="139" spans="2:11" ht="15" customHeight="1">
      <c r="B139" s="312"/>
      <c r="C139" s="273" t="s">
        <v>40</v>
      </c>
      <c r="D139" s="273"/>
      <c r="E139" s="273"/>
      <c r="F139" s="292" t="s">
        <v>1532</v>
      </c>
      <c r="G139" s="273"/>
      <c r="H139" s="273" t="s">
        <v>1587</v>
      </c>
      <c r="I139" s="273" t="s">
        <v>1566</v>
      </c>
      <c r="J139" s="273"/>
      <c r="K139" s="314"/>
    </row>
    <row r="140" spans="2:11" ht="15" customHeight="1">
      <c r="B140" s="312"/>
      <c r="C140" s="273" t="s">
        <v>1588</v>
      </c>
      <c r="D140" s="273"/>
      <c r="E140" s="273"/>
      <c r="F140" s="292" t="s">
        <v>1532</v>
      </c>
      <c r="G140" s="273"/>
      <c r="H140" s="273" t="s">
        <v>1589</v>
      </c>
      <c r="I140" s="273" t="s">
        <v>1566</v>
      </c>
      <c r="J140" s="273"/>
      <c r="K140" s="314"/>
    </row>
    <row r="141" spans="2:1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spans="2:11" ht="18.75" customHeight="1">
      <c r="B142" s="269"/>
      <c r="C142" s="269"/>
      <c r="D142" s="269"/>
      <c r="E142" s="269"/>
      <c r="F142" s="304"/>
      <c r="G142" s="269"/>
      <c r="H142" s="269"/>
      <c r="I142" s="269"/>
      <c r="J142" s="269"/>
      <c r="K142" s="269"/>
    </row>
    <row r="143" spans="2:11" ht="18.75" customHeight="1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</row>
    <row r="144" spans="2:11" ht="7.5" customHeight="1">
      <c r="B144" s="280"/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spans="2:11" ht="45" customHeight="1">
      <c r="B145" s="283"/>
      <c r="C145" s="384" t="s">
        <v>1590</v>
      </c>
      <c r="D145" s="384"/>
      <c r="E145" s="384"/>
      <c r="F145" s="384"/>
      <c r="G145" s="384"/>
      <c r="H145" s="384"/>
      <c r="I145" s="384"/>
      <c r="J145" s="384"/>
      <c r="K145" s="284"/>
    </row>
    <row r="146" spans="2:11" ht="17.25" customHeight="1">
      <c r="B146" s="283"/>
      <c r="C146" s="285" t="s">
        <v>1526</v>
      </c>
      <c r="D146" s="285"/>
      <c r="E146" s="285"/>
      <c r="F146" s="285" t="s">
        <v>1527</v>
      </c>
      <c r="G146" s="286"/>
      <c r="H146" s="285" t="s">
        <v>153</v>
      </c>
      <c r="I146" s="285" t="s">
        <v>59</v>
      </c>
      <c r="J146" s="285" t="s">
        <v>1528</v>
      </c>
      <c r="K146" s="284"/>
    </row>
    <row r="147" spans="2:11" ht="17.25" customHeight="1">
      <c r="B147" s="283"/>
      <c r="C147" s="287" t="s">
        <v>1529</v>
      </c>
      <c r="D147" s="287"/>
      <c r="E147" s="287"/>
      <c r="F147" s="288" t="s">
        <v>1530</v>
      </c>
      <c r="G147" s="289"/>
      <c r="H147" s="287"/>
      <c r="I147" s="287"/>
      <c r="J147" s="287" t="s">
        <v>1531</v>
      </c>
      <c r="K147" s="284"/>
    </row>
    <row r="148" spans="2:11" ht="5.25" customHeight="1">
      <c r="B148" s="293"/>
      <c r="C148" s="290"/>
      <c r="D148" s="290"/>
      <c r="E148" s="290"/>
      <c r="F148" s="290"/>
      <c r="G148" s="291"/>
      <c r="H148" s="290"/>
      <c r="I148" s="290"/>
      <c r="J148" s="290"/>
      <c r="K148" s="314"/>
    </row>
    <row r="149" spans="2:11" ht="15" customHeight="1">
      <c r="B149" s="293"/>
      <c r="C149" s="318" t="s">
        <v>1535</v>
      </c>
      <c r="D149" s="273"/>
      <c r="E149" s="273"/>
      <c r="F149" s="319" t="s">
        <v>1532</v>
      </c>
      <c r="G149" s="273"/>
      <c r="H149" s="318" t="s">
        <v>1571</v>
      </c>
      <c r="I149" s="318" t="s">
        <v>1534</v>
      </c>
      <c r="J149" s="318">
        <v>120</v>
      </c>
      <c r="K149" s="314"/>
    </row>
    <row r="150" spans="2:11" ht="15" customHeight="1">
      <c r="B150" s="293"/>
      <c r="C150" s="318" t="s">
        <v>1580</v>
      </c>
      <c r="D150" s="273"/>
      <c r="E150" s="273"/>
      <c r="F150" s="319" t="s">
        <v>1532</v>
      </c>
      <c r="G150" s="273"/>
      <c r="H150" s="318" t="s">
        <v>1591</v>
      </c>
      <c r="I150" s="318" t="s">
        <v>1534</v>
      </c>
      <c r="J150" s="318" t="s">
        <v>1582</v>
      </c>
      <c r="K150" s="314"/>
    </row>
    <row r="151" spans="2:11" ht="15" customHeight="1">
      <c r="B151" s="293"/>
      <c r="C151" s="318" t="s">
        <v>1481</v>
      </c>
      <c r="D151" s="273"/>
      <c r="E151" s="273"/>
      <c r="F151" s="319" t="s">
        <v>1532</v>
      </c>
      <c r="G151" s="273"/>
      <c r="H151" s="318" t="s">
        <v>1592</v>
      </c>
      <c r="I151" s="318" t="s">
        <v>1534</v>
      </c>
      <c r="J151" s="318" t="s">
        <v>1582</v>
      </c>
      <c r="K151" s="314"/>
    </row>
    <row r="152" spans="2:11" ht="15" customHeight="1">
      <c r="B152" s="293"/>
      <c r="C152" s="318" t="s">
        <v>1537</v>
      </c>
      <c r="D152" s="273"/>
      <c r="E152" s="273"/>
      <c r="F152" s="319" t="s">
        <v>1538</v>
      </c>
      <c r="G152" s="273"/>
      <c r="H152" s="318" t="s">
        <v>1571</v>
      </c>
      <c r="I152" s="318" t="s">
        <v>1534</v>
      </c>
      <c r="J152" s="318">
        <v>50</v>
      </c>
      <c r="K152" s="314"/>
    </row>
    <row r="153" spans="2:11" ht="15" customHeight="1">
      <c r="B153" s="293"/>
      <c r="C153" s="318" t="s">
        <v>1540</v>
      </c>
      <c r="D153" s="273"/>
      <c r="E153" s="273"/>
      <c r="F153" s="319" t="s">
        <v>1532</v>
      </c>
      <c r="G153" s="273"/>
      <c r="H153" s="318" t="s">
        <v>1571</v>
      </c>
      <c r="I153" s="318" t="s">
        <v>1542</v>
      </c>
      <c r="J153" s="318"/>
      <c r="K153" s="314"/>
    </row>
    <row r="154" spans="2:11" ht="15" customHeight="1">
      <c r="B154" s="293"/>
      <c r="C154" s="318" t="s">
        <v>1551</v>
      </c>
      <c r="D154" s="273"/>
      <c r="E154" s="273"/>
      <c r="F154" s="319" t="s">
        <v>1538</v>
      </c>
      <c r="G154" s="273"/>
      <c r="H154" s="318" t="s">
        <v>1571</v>
      </c>
      <c r="I154" s="318" t="s">
        <v>1534</v>
      </c>
      <c r="J154" s="318">
        <v>50</v>
      </c>
      <c r="K154" s="314"/>
    </row>
    <row r="155" spans="2:11" ht="15" customHeight="1">
      <c r="B155" s="293"/>
      <c r="C155" s="318" t="s">
        <v>1559</v>
      </c>
      <c r="D155" s="273"/>
      <c r="E155" s="273"/>
      <c r="F155" s="319" t="s">
        <v>1538</v>
      </c>
      <c r="G155" s="273"/>
      <c r="H155" s="318" t="s">
        <v>1571</v>
      </c>
      <c r="I155" s="318" t="s">
        <v>1534</v>
      </c>
      <c r="J155" s="318">
        <v>50</v>
      </c>
      <c r="K155" s="314"/>
    </row>
    <row r="156" spans="2:11" ht="15" customHeight="1">
      <c r="B156" s="293"/>
      <c r="C156" s="318" t="s">
        <v>1557</v>
      </c>
      <c r="D156" s="273"/>
      <c r="E156" s="273"/>
      <c r="F156" s="319" t="s">
        <v>1538</v>
      </c>
      <c r="G156" s="273"/>
      <c r="H156" s="318" t="s">
        <v>1571</v>
      </c>
      <c r="I156" s="318" t="s">
        <v>1534</v>
      </c>
      <c r="J156" s="318">
        <v>50</v>
      </c>
      <c r="K156" s="314"/>
    </row>
    <row r="157" spans="2:11" ht="15" customHeight="1">
      <c r="B157" s="293"/>
      <c r="C157" s="318" t="s">
        <v>98</v>
      </c>
      <c r="D157" s="273"/>
      <c r="E157" s="273"/>
      <c r="F157" s="319" t="s">
        <v>1532</v>
      </c>
      <c r="G157" s="273"/>
      <c r="H157" s="318" t="s">
        <v>1593</v>
      </c>
      <c r="I157" s="318" t="s">
        <v>1534</v>
      </c>
      <c r="J157" s="318" t="s">
        <v>1594</v>
      </c>
      <c r="K157" s="314"/>
    </row>
    <row r="158" spans="2:11" ht="15" customHeight="1">
      <c r="B158" s="293"/>
      <c r="C158" s="318" t="s">
        <v>1595</v>
      </c>
      <c r="D158" s="273"/>
      <c r="E158" s="273"/>
      <c r="F158" s="319" t="s">
        <v>1532</v>
      </c>
      <c r="G158" s="273"/>
      <c r="H158" s="318" t="s">
        <v>1596</v>
      </c>
      <c r="I158" s="318" t="s">
        <v>1566</v>
      </c>
      <c r="J158" s="318"/>
      <c r="K158" s="314"/>
    </row>
    <row r="159" spans="2:11" ht="15" customHeight="1">
      <c r="B159" s="320"/>
      <c r="C159" s="302"/>
      <c r="D159" s="302"/>
      <c r="E159" s="302"/>
      <c r="F159" s="302"/>
      <c r="G159" s="302"/>
      <c r="H159" s="302"/>
      <c r="I159" s="302"/>
      <c r="J159" s="302"/>
      <c r="K159" s="321"/>
    </row>
    <row r="160" spans="2:11" ht="18.75" customHeight="1">
      <c r="B160" s="269"/>
      <c r="C160" s="273"/>
      <c r="D160" s="273"/>
      <c r="E160" s="273"/>
      <c r="F160" s="292"/>
      <c r="G160" s="273"/>
      <c r="H160" s="273"/>
      <c r="I160" s="273"/>
      <c r="J160" s="273"/>
      <c r="K160" s="269"/>
    </row>
    <row r="161" spans="2:11" ht="18.75" customHeight="1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spans="2:11" ht="7.5" customHeight="1">
      <c r="B162" s="261"/>
      <c r="C162" s="262"/>
      <c r="D162" s="262"/>
      <c r="E162" s="262"/>
      <c r="F162" s="262"/>
      <c r="G162" s="262"/>
      <c r="H162" s="262"/>
      <c r="I162" s="262"/>
      <c r="J162" s="262"/>
      <c r="K162" s="263"/>
    </row>
    <row r="163" spans="2:11" ht="45" customHeight="1">
      <c r="B163" s="264"/>
      <c r="C163" s="383" t="s">
        <v>1597</v>
      </c>
      <c r="D163" s="383"/>
      <c r="E163" s="383"/>
      <c r="F163" s="383"/>
      <c r="G163" s="383"/>
      <c r="H163" s="383"/>
      <c r="I163" s="383"/>
      <c r="J163" s="383"/>
      <c r="K163" s="265"/>
    </row>
    <row r="164" spans="2:11" ht="17.25" customHeight="1">
      <c r="B164" s="264"/>
      <c r="C164" s="285" t="s">
        <v>1526</v>
      </c>
      <c r="D164" s="285"/>
      <c r="E164" s="285"/>
      <c r="F164" s="285" t="s">
        <v>1527</v>
      </c>
      <c r="G164" s="322"/>
      <c r="H164" s="323" t="s">
        <v>153</v>
      </c>
      <c r="I164" s="323" t="s">
        <v>59</v>
      </c>
      <c r="J164" s="285" t="s">
        <v>1528</v>
      </c>
      <c r="K164" s="265"/>
    </row>
    <row r="165" spans="2:11" ht="17.25" customHeight="1">
      <c r="B165" s="266"/>
      <c r="C165" s="287" t="s">
        <v>1529</v>
      </c>
      <c r="D165" s="287"/>
      <c r="E165" s="287"/>
      <c r="F165" s="288" t="s">
        <v>1530</v>
      </c>
      <c r="G165" s="324"/>
      <c r="H165" s="325"/>
      <c r="I165" s="325"/>
      <c r="J165" s="287" t="s">
        <v>1531</v>
      </c>
      <c r="K165" s="267"/>
    </row>
    <row r="166" spans="2:11" ht="5.25" customHeight="1">
      <c r="B166" s="293"/>
      <c r="C166" s="290"/>
      <c r="D166" s="290"/>
      <c r="E166" s="290"/>
      <c r="F166" s="290"/>
      <c r="G166" s="291"/>
      <c r="H166" s="290"/>
      <c r="I166" s="290"/>
      <c r="J166" s="290"/>
      <c r="K166" s="314"/>
    </row>
    <row r="167" spans="2:11" ht="15" customHeight="1">
      <c r="B167" s="293"/>
      <c r="C167" s="273" t="s">
        <v>1535</v>
      </c>
      <c r="D167" s="273"/>
      <c r="E167" s="273"/>
      <c r="F167" s="292" t="s">
        <v>1532</v>
      </c>
      <c r="G167" s="273"/>
      <c r="H167" s="273" t="s">
        <v>1571</v>
      </c>
      <c r="I167" s="273" t="s">
        <v>1534</v>
      </c>
      <c r="J167" s="273">
        <v>120</v>
      </c>
      <c r="K167" s="314"/>
    </row>
    <row r="168" spans="2:11" ht="15" customHeight="1">
      <c r="B168" s="293"/>
      <c r="C168" s="273" t="s">
        <v>1580</v>
      </c>
      <c r="D168" s="273"/>
      <c r="E168" s="273"/>
      <c r="F168" s="292" t="s">
        <v>1532</v>
      </c>
      <c r="G168" s="273"/>
      <c r="H168" s="273" t="s">
        <v>1581</v>
      </c>
      <c r="I168" s="273" t="s">
        <v>1534</v>
      </c>
      <c r="J168" s="273" t="s">
        <v>1582</v>
      </c>
      <c r="K168" s="314"/>
    </row>
    <row r="169" spans="2:11" ht="15" customHeight="1">
      <c r="B169" s="293"/>
      <c r="C169" s="273" t="s">
        <v>1481</v>
      </c>
      <c r="D169" s="273"/>
      <c r="E169" s="273"/>
      <c r="F169" s="292" t="s">
        <v>1532</v>
      </c>
      <c r="G169" s="273"/>
      <c r="H169" s="273" t="s">
        <v>1598</v>
      </c>
      <c r="I169" s="273" t="s">
        <v>1534</v>
      </c>
      <c r="J169" s="273" t="s">
        <v>1582</v>
      </c>
      <c r="K169" s="314"/>
    </row>
    <row r="170" spans="2:11" ht="15" customHeight="1">
      <c r="B170" s="293"/>
      <c r="C170" s="273" t="s">
        <v>1537</v>
      </c>
      <c r="D170" s="273"/>
      <c r="E170" s="273"/>
      <c r="F170" s="292" t="s">
        <v>1538</v>
      </c>
      <c r="G170" s="273"/>
      <c r="H170" s="273" t="s">
        <v>1598</v>
      </c>
      <c r="I170" s="273" t="s">
        <v>1534</v>
      </c>
      <c r="J170" s="273">
        <v>50</v>
      </c>
      <c r="K170" s="314"/>
    </row>
    <row r="171" spans="2:11" ht="15" customHeight="1">
      <c r="B171" s="293"/>
      <c r="C171" s="273" t="s">
        <v>1540</v>
      </c>
      <c r="D171" s="273"/>
      <c r="E171" s="273"/>
      <c r="F171" s="292" t="s">
        <v>1532</v>
      </c>
      <c r="G171" s="273"/>
      <c r="H171" s="273" t="s">
        <v>1598</v>
      </c>
      <c r="I171" s="273" t="s">
        <v>1542</v>
      </c>
      <c r="J171" s="273"/>
      <c r="K171" s="314"/>
    </row>
    <row r="172" spans="2:11" ht="15" customHeight="1">
      <c r="B172" s="293"/>
      <c r="C172" s="273" t="s">
        <v>1551</v>
      </c>
      <c r="D172" s="273"/>
      <c r="E172" s="273"/>
      <c r="F172" s="292" t="s">
        <v>1538</v>
      </c>
      <c r="G172" s="273"/>
      <c r="H172" s="273" t="s">
        <v>1598</v>
      </c>
      <c r="I172" s="273" t="s">
        <v>1534</v>
      </c>
      <c r="J172" s="273">
        <v>50</v>
      </c>
      <c r="K172" s="314"/>
    </row>
    <row r="173" spans="2:11" ht="15" customHeight="1">
      <c r="B173" s="293"/>
      <c r="C173" s="273" t="s">
        <v>1559</v>
      </c>
      <c r="D173" s="273"/>
      <c r="E173" s="273"/>
      <c r="F173" s="292" t="s">
        <v>1538</v>
      </c>
      <c r="G173" s="273"/>
      <c r="H173" s="273" t="s">
        <v>1598</v>
      </c>
      <c r="I173" s="273" t="s">
        <v>1534</v>
      </c>
      <c r="J173" s="273">
        <v>50</v>
      </c>
      <c r="K173" s="314"/>
    </row>
    <row r="174" spans="2:11" ht="15" customHeight="1">
      <c r="B174" s="293"/>
      <c r="C174" s="273" t="s">
        <v>1557</v>
      </c>
      <c r="D174" s="273"/>
      <c r="E174" s="273"/>
      <c r="F174" s="292" t="s">
        <v>1538</v>
      </c>
      <c r="G174" s="273"/>
      <c r="H174" s="273" t="s">
        <v>1598</v>
      </c>
      <c r="I174" s="273" t="s">
        <v>1534</v>
      </c>
      <c r="J174" s="273">
        <v>50</v>
      </c>
      <c r="K174" s="314"/>
    </row>
    <row r="175" spans="2:11" ht="15" customHeight="1">
      <c r="B175" s="293"/>
      <c r="C175" s="273" t="s">
        <v>152</v>
      </c>
      <c r="D175" s="273"/>
      <c r="E175" s="273"/>
      <c r="F175" s="292" t="s">
        <v>1532</v>
      </c>
      <c r="G175" s="273"/>
      <c r="H175" s="273" t="s">
        <v>1599</v>
      </c>
      <c r="I175" s="273" t="s">
        <v>1600</v>
      </c>
      <c r="J175" s="273"/>
      <c r="K175" s="314"/>
    </row>
    <row r="176" spans="2:11" ht="15" customHeight="1">
      <c r="B176" s="293"/>
      <c r="C176" s="273" t="s">
        <v>59</v>
      </c>
      <c r="D176" s="273"/>
      <c r="E176" s="273"/>
      <c r="F176" s="292" t="s">
        <v>1532</v>
      </c>
      <c r="G176" s="273"/>
      <c r="H176" s="273" t="s">
        <v>1601</v>
      </c>
      <c r="I176" s="273" t="s">
        <v>1602</v>
      </c>
      <c r="J176" s="273">
        <v>1</v>
      </c>
      <c r="K176" s="314"/>
    </row>
    <row r="177" spans="2:11" ht="15" customHeight="1">
      <c r="B177" s="293"/>
      <c r="C177" s="273" t="s">
        <v>55</v>
      </c>
      <c r="D177" s="273"/>
      <c r="E177" s="273"/>
      <c r="F177" s="292" t="s">
        <v>1532</v>
      </c>
      <c r="G177" s="273"/>
      <c r="H177" s="273" t="s">
        <v>1603</v>
      </c>
      <c r="I177" s="273" t="s">
        <v>1534</v>
      </c>
      <c r="J177" s="273">
        <v>20</v>
      </c>
      <c r="K177" s="314"/>
    </row>
    <row r="178" spans="2:11" ht="15" customHeight="1">
      <c r="B178" s="293"/>
      <c r="C178" s="273" t="s">
        <v>153</v>
      </c>
      <c r="D178" s="273"/>
      <c r="E178" s="273"/>
      <c r="F178" s="292" t="s">
        <v>1532</v>
      </c>
      <c r="G178" s="273"/>
      <c r="H178" s="273" t="s">
        <v>1604</v>
      </c>
      <c r="I178" s="273" t="s">
        <v>1534</v>
      </c>
      <c r="J178" s="273">
        <v>255</v>
      </c>
      <c r="K178" s="314"/>
    </row>
    <row r="179" spans="2:11" ht="15" customHeight="1">
      <c r="B179" s="293"/>
      <c r="C179" s="273" t="s">
        <v>154</v>
      </c>
      <c r="D179" s="273"/>
      <c r="E179" s="273"/>
      <c r="F179" s="292" t="s">
        <v>1532</v>
      </c>
      <c r="G179" s="273"/>
      <c r="H179" s="273" t="s">
        <v>1497</v>
      </c>
      <c r="I179" s="273" t="s">
        <v>1534</v>
      </c>
      <c r="J179" s="273">
        <v>10</v>
      </c>
      <c r="K179" s="314"/>
    </row>
    <row r="180" spans="2:11" ht="15" customHeight="1">
      <c r="B180" s="293"/>
      <c r="C180" s="273" t="s">
        <v>155</v>
      </c>
      <c r="D180" s="273"/>
      <c r="E180" s="273"/>
      <c r="F180" s="292" t="s">
        <v>1532</v>
      </c>
      <c r="G180" s="273"/>
      <c r="H180" s="273" t="s">
        <v>1605</v>
      </c>
      <c r="I180" s="273" t="s">
        <v>1566</v>
      </c>
      <c r="J180" s="273"/>
      <c r="K180" s="314"/>
    </row>
    <row r="181" spans="2:11" ht="15" customHeight="1">
      <c r="B181" s="293"/>
      <c r="C181" s="273" t="s">
        <v>1606</v>
      </c>
      <c r="D181" s="273"/>
      <c r="E181" s="273"/>
      <c r="F181" s="292" t="s">
        <v>1532</v>
      </c>
      <c r="G181" s="273"/>
      <c r="H181" s="273" t="s">
        <v>1607</v>
      </c>
      <c r="I181" s="273" t="s">
        <v>1566</v>
      </c>
      <c r="J181" s="273"/>
      <c r="K181" s="314"/>
    </row>
    <row r="182" spans="2:11" ht="15" customHeight="1">
      <c r="B182" s="293"/>
      <c r="C182" s="273" t="s">
        <v>1595</v>
      </c>
      <c r="D182" s="273"/>
      <c r="E182" s="273"/>
      <c r="F182" s="292" t="s">
        <v>1532</v>
      </c>
      <c r="G182" s="273"/>
      <c r="H182" s="273" t="s">
        <v>1608</v>
      </c>
      <c r="I182" s="273" t="s">
        <v>1566</v>
      </c>
      <c r="J182" s="273"/>
      <c r="K182" s="314"/>
    </row>
    <row r="183" spans="2:11" ht="15" customHeight="1">
      <c r="B183" s="293"/>
      <c r="C183" s="273" t="s">
        <v>157</v>
      </c>
      <c r="D183" s="273"/>
      <c r="E183" s="273"/>
      <c r="F183" s="292" t="s">
        <v>1538</v>
      </c>
      <c r="G183" s="273"/>
      <c r="H183" s="273" t="s">
        <v>1609</v>
      </c>
      <c r="I183" s="273" t="s">
        <v>1534</v>
      </c>
      <c r="J183" s="273">
        <v>50</v>
      </c>
      <c r="K183" s="314"/>
    </row>
    <row r="184" spans="2:11" ht="15" customHeight="1">
      <c r="B184" s="293"/>
      <c r="C184" s="273" t="s">
        <v>1610</v>
      </c>
      <c r="D184" s="273"/>
      <c r="E184" s="273"/>
      <c r="F184" s="292" t="s">
        <v>1538</v>
      </c>
      <c r="G184" s="273"/>
      <c r="H184" s="273" t="s">
        <v>1611</v>
      </c>
      <c r="I184" s="273" t="s">
        <v>1612</v>
      </c>
      <c r="J184" s="273"/>
      <c r="K184" s="314"/>
    </row>
    <row r="185" spans="2:11" ht="15" customHeight="1">
      <c r="B185" s="293"/>
      <c r="C185" s="273" t="s">
        <v>1613</v>
      </c>
      <c r="D185" s="273"/>
      <c r="E185" s="273"/>
      <c r="F185" s="292" t="s">
        <v>1538</v>
      </c>
      <c r="G185" s="273"/>
      <c r="H185" s="273" t="s">
        <v>1614</v>
      </c>
      <c r="I185" s="273" t="s">
        <v>1612</v>
      </c>
      <c r="J185" s="273"/>
      <c r="K185" s="314"/>
    </row>
    <row r="186" spans="2:11" ht="15" customHeight="1">
      <c r="B186" s="293"/>
      <c r="C186" s="273" t="s">
        <v>1615</v>
      </c>
      <c r="D186" s="273"/>
      <c r="E186" s="273"/>
      <c r="F186" s="292" t="s">
        <v>1538</v>
      </c>
      <c r="G186" s="273"/>
      <c r="H186" s="273" t="s">
        <v>1616</v>
      </c>
      <c r="I186" s="273" t="s">
        <v>1612</v>
      </c>
      <c r="J186" s="273"/>
      <c r="K186" s="314"/>
    </row>
    <row r="187" spans="2:11" ht="15" customHeight="1">
      <c r="B187" s="293"/>
      <c r="C187" s="326" t="s">
        <v>1617</v>
      </c>
      <c r="D187" s="273"/>
      <c r="E187" s="273"/>
      <c r="F187" s="292" t="s">
        <v>1538</v>
      </c>
      <c r="G187" s="273"/>
      <c r="H187" s="273" t="s">
        <v>1618</v>
      </c>
      <c r="I187" s="273" t="s">
        <v>1619</v>
      </c>
      <c r="J187" s="327" t="s">
        <v>1620</v>
      </c>
      <c r="K187" s="314"/>
    </row>
    <row r="188" spans="2:11" ht="15" customHeight="1">
      <c r="B188" s="293"/>
      <c r="C188" s="278" t="s">
        <v>44</v>
      </c>
      <c r="D188" s="273"/>
      <c r="E188" s="273"/>
      <c r="F188" s="292" t="s">
        <v>1532</v>
      </c>
      <c r="G188" s="273"/>
      <c r="H188" s="269" t="s">
        <v>1621</v>
      </c>
      <c r="I188" s="273" t="s">
        <v>1622</v>
      </c>
      <c r="J188" s="273"/>
      <c r="K188" s="314"/>
    </row>
    <row r="189" spans="2:11" ht="15" customHeight="1">
      <c r="B189" s="293"/>
      <c r="C189" s="278" t="s">
        <v>1623</v>
      </c>
      <c r="D189" s="273"/>
      <c r="E189" s="273"/>
      <c r="F189" s="292" t="s">
        <v>1532</v>
      </c>
      <c r="G189" s="273"/>
      <c r="H189" s="273" t="s">
        <v>1624</v>
      </c>
      <c r="I189" s="273" t="s">
        <v>1566</v>
      </c>
      <c r="J189" s="273"/>
      <c r="K189" s="314"/>
    </row>
    <row r="190" spans="2:11" ht="15" customHeight="1">
      <c r="B190" s="293"/>
      <c r="C190" s="278" t="s">
        <v>1625</v>
      </c>
      <c r="D190" s="273"/>
      <c r="E190" s="273"/>
      <c r="F190" s="292" t="s">
        <v>1532</v>
      </c>
      <c r="G190" s="273"/>
      <c r="H190" s="273" t="s">
        <v>1626</v>
      </c>
      <c r="I190" s="273" t="s">
        <v>1566</v>
      </c>
      <c r="J190" s="273"/>
      <c r="K190" s="314"/>
    </row>
    <row r="191" spans="2:11" ht="15" customHeight="1">
      <c r="B191" s="293"/>
      <c r="C191" s="278" t="s">
        <v>1627</v>
      </c>
      <c r="D191" s="273"/>
      <c r="E191" s="273"/>
      <c r="F191" s="292" t="s">
        <v>1538</v>
      </c>
      <c r="G191" s="273"/>
      <c r="H191" s="273" t="s">
        <v>1628</v>
      </c>
      <c r="I191" s="273" t="s">
        <v>1566</v>
      </c>
      <c r="J191" s="273"/>
      <c r="K191" s="314"/>
    </row>
    <row r="192" spans="2:11" ht="15" customHeight="1">
      <c r="B192" s="320"/>
      <c r="C192" s="328"/>
      <c r="D192" s="302"/>
      <c r="E192" s="302"/>
      <c r="F192" s="302"/>
      <c r="G192" s="302"/>
      <c r="H192" s="302"/>
      <c r="I192" s="302"/>
      <c r="J192" s="302"/>
      <c r="K192" s="321"/>
    </row>
    <row r="193" spans="2:11" ht="18.75" customHeight="1">
      <c r="B193" s="269"/>
      <c r="C193" s="273"/>
      <c r="D193" s="273"/>
      <c r="E193" s="273"/>
      <c r="F193" s="292"/>
      <c r="G193" s="273"/>
      <c r="H193" s="273"/>
      <c r="I193" s="273"/>
      <c r="J193" s="273"/>
      <c r="K193" s="269"/>
    </row>
    <row r="194" spans="2:11" ht="18.75" customHeight="1">
      <c r="B194" s="269"/>
      <c r="C194" s="273"/>
      <c r="D194" s="273"/>
      <c r="E194" s="273"/>
      <c r="F194" s="292"/>
      <c r="G194" s="273"/>
      <c r="H194" s="273"/>
      <c r="I194" s="273"/>
      <c r="J194" s="273"/>
      <c r="K194" s="269"/>
    </row>
    <row r="195" spans="2:11" ht="18.75" customHeight="1"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</row>
    <row r="196" spans="2:11" ht="409.6">
      <c r="B196" s="261"/>
      <c r="C196" s="262"/>
      <c r="D196" s="262"/>
      <c r="E196" s="262"/>
      <c r="F196" s="262"/>
      <c r="G196" s="262"/>
      <c r="H196" s="262"/>
      <c r="I196" s="262"/>
      <c r="J196" s="262"/>
      <c r="K196" s="263"/>
    </row>
    <row r="197" spans="2:11" ht="21">
      <c r="B197" s="264"/>
      <c r="C197" s="383" t="s">
        <v>1629</v>
      </c>
      <c r="D197" s="383"/>
      <c r="E197" s="383"/>
      <c r="F197" s="383"/>
      <c r="G197" s="383"/>
      <c r="H197" s="383"/>
      <c r="I197" s="383"/>
      <c r="J197" s="383"/>
      <c r="K197" s="265"/>
    </row>
    <row r="198" spans="2:11" ht="25.5" customHeight="1">
      <c r="B198" s="264"/>
      <c r="C198" s="329" t="s">
        <v>1630</v>
      </c>
      <c r="D198" s="329"/>
      <c r="E198" s="329"/>
      <c r="F198" s="329" t="s">
        <v>1631</v>
      </c>
      <c r="G198" s="330"/>
      <c r="H198" s="382" t="s">
        <v>1632</v>
      </c>
      <c r="I198" s="382"/>
      <c r="J198" s="382"/>
      <c r="K198" s="265"/>
    </row>
    <row r="199" spans="2:11" ht="5.25" customHeight="1">
      <c r="B199" s="293"/>
      <c r="C199" s="290"/>
      <c r="D199" s="290"/>
      <c r="E199" s="290"/>
      <c r="F199" s="290"/>
      <c r="G199" s="273"/>
      <c r="H199" s="290"/>
      <c r="I199" s="290"/>
      <c r="J199" s="290"/>
      <c r="K199" s="314"/>
    </row>
    <row r="200" spans="2:11" ht="15" customHeight="1">
      <c r="B200" s="293"/>
      <c r="C200" s="273" t="s">
        <v>1622</v>
      </c>
      <c r="D200" s="273"/>
      <c r="E200" s="273"/>
      <c r="F200" s="292" t="s">
        <v>45</v>
      </c>
      <c r="G200" s="273"/>
      <c r="H200" s="380" t="s">
        <v>1633</v>
      </c>
      <c r="I200" s="380"/>
      <c r="J200" s="380"/>
      <c r="K200" s="314"/>
    </row>
    <row r="201" spans="2:11" ht="15" customHeight="1">
      <c r="B201" s="293"/>
      <c r="C201" s="299"/>
      <c r="D201" s="273"/>
      <c r="E201" s="273"/>
      <c r="F201" s="292" t="s">
        <v>46</v>
      </c>
      <c r="G201" s="273"/>
      <c r="H201" s="380" t="s">
        <v>1634</v>
      </c>
      <c r="I201" s="380"/>
      <c r="J201" s="380"/>
      <c r="K201" s="314"/>
    </row>
    <row r="202" spans="2:11" ht="15" customHeight="1">
      <c r="B202" s="293"/>
      <c r="C202" s="299"/>
      <c r="D202" s="273"/>
      <c r="E202" s="273"/>
      <c r="F202" s="292" t="s">
        <v>49</v>
      </c>
      <c r="G202" s="273"/>
      <c r="H202" s="380" t="s">
        <v>1635</v>
      </c>
      <c r="I202" s="380"/>
      <c r="J202" s="380"/>
      <c r="K202" s="314"/>
    </row>
    <row r="203" spans="2:11" ht="15" customHeight="1">
      <c r="B203" s="293"/>
      <c r="C203" s="273"/>
      <c r="D203" s="273"/>
      <c r="E203" s="273"/>
      <c r="F203" s="292" t="s">
        <v>47</v>
      </c>
      <c r="G203" s="273"/>
      <c r="H203" s="380" t="s">
        <v>1636</v>
      </c>
      <c r="I203" s="380"/>
      <c r="J203" s="380"/>
      <c r="K203" s="314"/>
    </row>
    <row r="204" spans="2:11" ht="15" customHeight="1">
      <c r="B204" s="293"/>
      <c r="C204" s="273"/>
      <c r="D204" s="273"/>
      <c r="E204" s="273"/>
      <c r="F204" s="292" t="s">
        <v>48</v>
      </c>
      <c r="G204" s="273"/>
      <c r="H204" s="380" t="s">
        <v>1637</v>
      </c>
      <c r="I204" s="380"/>
      <c r="J204" s="380"/>
      <c r="K204" s="314"/>
    </row>
    <row r="205" spans="2:11" ht="15" customHeight="1">
      <c r="B205" s="293"/>
      <c r="C205" s="273"/>
      <c r="D205" s="273"/>
      <c r="E205" s="273"/>
      <c r="F205" s="292"/>
      <c r="G205" s="273"/>
      <c r="H205" s="273"/>
      <c r="I205" s="273"/>
      <c r="J205" s="273"/>
      <c r="K205" s="314"/>
    </row>
    <row r="206" spans="2:11" ht="15" customHeight="1">
      <c r="B206" s="293"/>
      <c r="C206" s="273" t="s">
        <v>1578</v>
      </c>
      <c r="D206" s="273"/>
      <c r="E206" s="273"/>
      <c r="F206" s="292" t="s">
        <v>78</v>
      </c>
      <c r="G206" s="273"/>
      <c r="H206" s="380" t="s">
        <v>1638</v>
      </c>
      <c r="I206" s="380"/>
      <c r="J206" s="380"/>
      <c r="K206" s="314"/>
    </row>
    <row r="207" spans="2:11" ht="15" customHeight="1">
      <c r="B207" s="293"/>
      <c r="C207" s="299"/>
      <c r="D207" s="273"/>
      <c r="E207" s="273"/>
      <c r="F207" s="292" t="s">
        <v>1476</v>
      </c>
      <c r="G207" s="273"/>
      <c r="H207" s="380" t="s">
        <v>1477</v>
      </c>
      <c r="I207" s="380"/>
      <c r="J207" s="380"/>
      <c r="K207" s="314"/>
    </row>
    <row r="208" spans="2:11" ht="15" customHeight="1">
      <c r="B208" s="293"/>
      <c r="C208" s="273"/>
      <c r="D208" s="273"/>
      <c r="E208" s="273"/>
      <c r="F208" s="292" t="s">
        <v>1474</v>
      </c>
      <c r="G208" s="273"/>
      <c r="H208" s="380" t="s">
        <v>1639</v>
      </c>
      <c r="I208" s="380"/>
      <c r="J208" s="380"/>
      <c r="K208" s="314"/>
    </row>
    <row r="209" spans="2:11" ht="15" customHeight="1">
      <c r="B209" s="331"/>
      <c r="C209" s="299"/>
      <c r="D209" s="299"/>
      <c r="E209" s="299"/>
      <c r="F209" s="292" t="s">
        <v>1478</v>
      </c>
      <c r="G209" s="278"/>
      <c r="H209" s="381" t="s">
        <v>1479</v>
      </c>
      <c r="I209" s="381"/>
      <c r="J209" s="381"/>
      <c r="K209" s="332"/>
    </row>
    <row r="210" spans="2:11" ht="15" customHeight="1">
      <c r="B210" s="331"/>
      <c r="C210" s="299"/>
      <c r="D210" s="299"/>
      <c r="E210" s="299"/>
      <c r="F210" s="292" t="s">
        <v>1480</v>
      </c>
      <c r="G210" s="278"/>
      <c r="H210" s="381" t="s">
        <v>1640</v>
      </c>
      <c r="I210" s="381"/>
      <c r="J210" s="381"/>
      <c r="K210" s="332"/>
    </row>
    <row r="211" spans="2:11" ht="15" customHeight="1">
      <c r="B211" s="331"/>
      <c r="C211" s="299"/>
      <c r="D211" s="299"/>
      <c r="E211" s="299"/>
      <c r="F211" s="333"/>
      <c r="G211" s="278"/>
      <c r="H211" s="334"/>
      <c r="I211" s="334"/>
      <c r="J211" s="334"/>
      <c r="K211" s="332"/>
    </row>
    <row r="212" spans="2:11" ht="15" customHeight="1">
      <c r="B212" s="331"/>
      <c r="C212" s="273" t="s">
        <v>1602</v>
      </c>
      <c r="D212" s="299"/>
      <c r="E212" s="299"/>
      <c r="F212" s="292">
        <v>1</v>
      </c>
      <c r="G212" s="278"/>
      <c r="H212" s="381" t="s">
        <v>1641</v>
      </c>
      <c r="I212" s="381"/>
      <c r="J212" s="381"/>
      <c r="K212" s="332"/>
    </row>
    <row r="213" spans="2:11" ht="15" customHeight="1">
      <c r="B213" s="331"/>
      <c r="C213" s="299"/>
      <c r="D213" s="299"/>
      <c r="E213" s="299"/>
      <c r="F213" s="292">
        <v>2</v>
      </c>
      <c r="G213" s="278"/>
      <c r="H213" s="381" t="s">
        <v>1642</v>
      </c>
      <c r="I213" s="381"/>
      <c r="J213" s="381"/>
      <c r="K213" s="332"/>
    </row>
    <row r="214" spans="2:11" ht="15" customHeight="1">
      <c r="B214" s="331"/>
      <c r="C214" s="299"/>
      <c r="D214" s="299"/>
      <c r="E214" s="299"/>
      <c r="F214" s="292">
        <v>3</v>
      </c>
      <c r="G214" s="278"/>
      <c r="H214" s="381" t="s">
        <v>1643</v>
      </c>
      <c r="I214" s="381"/>
      <c r="J214" s="381"/>
      <c r="K214" s="332"/>
    </row>
    <row r="215" spans="2:11" ht="15" customHeight="1">
      <c r="B215" s="331"/>
      <c r="C215" s="299"/>
      <c r="D215" s="299"/>
      <c r="E215" s="299"/>
      <c r="F215" s="292">
        <v>4</v>
      </c>
      <c r="G215" s="278"/>
      <c r="H215" s="381" t="s">
        <v>1644</v>
      </c>
      <c r="I215" s="381"/>
      <c r="J215" s="381"/>
      <c r="K215" s="332"/>
    </row>
    <row r="216" spans="2:11" ht="12.75" customHeight="1">
      <c r="B216" s="335"/>
      <c r="C216" s="336"/>
      <c r="D216" s="336"/>
      <c r="E216" s="336"/>
      <c r="F216" s="336"/>
      <c r="G216" s="336"/>
      <c r="H216" s="336"/>
      <c r="I216" s="336"/>
      <c r="J216" s="336"/>
      <c r="K216" s="337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NAIVNI-DIVADLO-LIBER - OP...</vt:lpstr>
      <vt:lpstr>Pokyny pro vyplnění</vt:lpstr>
      <vt:lpstr>'NAIVNI-DIVADLO-LIBER - OP...'!Názvy_tisku</vt:lpstr>
      <vt:lpstr>'Rekapitulace stavby'!Názvy_tisku</vt:lpstr>
      <vt:lpstr>'NAIVNI-DIVADLO-LIBER - OP...'!Oblast_tisku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HP\Uživatel</dc:creator>
  <cp:lastModifiedBy>Uživatel</cp:lastModifiedBy>
  <dcterms:created xsi:type="dcterms:W3CDTF">2017-02-10T08:25:05Z</dcterms:created>
  <dcterms:modified xsi:type="dcterms:W3CDTF">2017-02-10T08:25:18Z</dcterms:modified>
</cp:coreProperties>
</file>