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obecne" sheetId="1" r:id="rId1"/>
    <sheet name="Rekapitulace" sheetId="2" r:id="rId2"/>
    <sheet name="001" sheetId="3" r:id="rId3"/>
    <sheet name="101" sheetId="4" r:id="rId4"/>
    <sheet name="301" sheetId="5" r:id="rId5"/>
    <sheet name="401" sheetId="6" r:id="rId6"/>
  </sheets>
  <definedNames>
    <definedName name="_xlnm.Print_Titles" localSheetId="2">'001'!$1:$8</definedName>
    <definedName name="_xlnm.Print_Titles" localSheetId="3">'101'!$1:$8</definedName>
    <definedName name="_xlnm.Print_Titles" localSheetId="4">'301'!$1:$8</definedName>
    <definedName name="_xlnm.Print_Titles" localSheetId="5">'401'!$1:$8</definedName>
  </definedNames>
  <calcPr fullCalcOnLoad="1"/>
</workbook>
</file>

<file path=xl/sharedStrings.xml><?xml version="1.0" encoding="utf-8"?>
<sst xmlns="http://schemas.openxmlformats.org/spreadsheetml/2006/main" count="2352" uniqueCount="569">
  <si>
    <t>Soupis objektů s DPH</t>
  </si>
  <si>
    <t>Stavba: 17-122 - OPRAVA MÍSTNÍ KOMUNIKACE UL. HOROVA,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</si>
  <si>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</si>
  <si>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</si>
  <si>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</si>
  <si>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</si>
  <si>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</si>
  <si>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</si>
  <si>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</si>
  <si>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</si>
  <si>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</si>
  <si>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</si>
  <si>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</si>
  <si>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</si>
  <si>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17-122</t>
  </si>
  <si>
    <t>OPRAVA MÍSTNÍ KOMUNIKACE UL. HOROVA, LIBEREC</t>
  </si>
  <si>
    <t>O</t>
  </si>
  <si>
    <t>Rozpočet:</t>
  </si>
  <si>
    <t>0,00</t>
  </si>
  <si>
    <t>15,00</t>
  </si>
  <si>
    <t>21,00</t>
  </si>
  <si>
    <t>2</t>
  </si>
  <si>
    <t>3</t>
  </si>
  <si>
    <t>001</t>
  </si>
  <si>
    <t>VRN a prliminář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</si>
  <si>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</si>
  <si>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</si>
  <si>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</si>
  <si>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</si>
  <si>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</si>
  <si>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</si>
  <si>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</si>
  <si>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</si>
  <si>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</si>
  <si>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</si>
  <si>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</si>
  <si>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</si>
  <si>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</si>
  <si>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</si>
  <si>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</si>
  <si>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</si>
  <si>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</si>
  <si>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</si>
  <si>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</si>
  <si>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</si>
  <si>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</si>
  <si>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KČ</t>
  </si>
  <si>
    <t>PP</t>
  </si>
  <si>
    <t>VV</t>
  </si>
  <si>
    <t>TS</t>
  </si>
  <si>
    <t>7</t>
  </si>
  <si>
    <t>8</t>
  </si>
  <si>
    <t>KUS</t>
  </si>
  <si>
    <t>11</t>
  </si>
  <si>
    <t>a</t>
  </si>
  <si>
    <t>12</t>
  </si>
  <si>
    <t>b</t>
  </si>
  <si>
    <t>13</t>
  </si>
  <si>
    <t>Ostatní konstrukce a práce</t>
  </si>
  <si>
    <t>101</t>
  </si>
  <si>
    <t>KOMUNIKACE</t>
  </si>
  <si>
    <t>014112</t>
  </si>
  <si>
    <t>POPLATKY ZA SKLÁDKU TYP S-IO (INERTNÍ ODPAD)</t>
  </si>
  <si>
    <t>T</t>
  </si>
  <si>
    <t>beton + kamenivo</t>
  </si>
  <si>
    <t>beton: (170,0+93,0+1,0+(52,0*0,1))m3*2,5=673,0000 [A]tun 
kamenivo:(336,92+58,69)m3*1,8=712,0980 [B]tun 
vpusti: 8*0,3t/m3=2,4000 [C]tun 
Celkem: A+B+C=1 387,4980 [D]</t>
  </si>
  <si>
    <t>zahrnuje veškeré poplatky provozovateli skládky související s uložením odpadu na skládce.</t>
  </si>
  <si>
    <t>014132</t>
  </si>
  <si>
    <t>POPLATKY ZA SKLÁDKU TYP S-NO (NEBEZPEČNÝ ODPAD)</t>
  </si>
  <si>
    <t>asfalty</t>
  </si>
  <si>
    <t>(150+99,2+31)m3*2,4=672,4800 [A]tun</t>
  </si>
  <si>
    <t>Zemní práce</t>
  </si>
  <si>
    <t>113438</t>
  </si>
  <si>
    <t>ODSTRAN KRYTU ZPEVNĚNÝCH PLOCH S ASFALT POJIVEM VČET PODKLADU, ODVOZ DO 20KM</t>
  </si>
  <si>
    <t>M3</t>
  </si>
  <si>
    <t>vozovkové vrstvy</t>
  </si>
  <si>
    <t>vozovka: 1493,0m2*0,44=656,9200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</si>
  <si>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</si>
  <si>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chodníkové vrstvy - litý asfalt na podkladním betonu</t>
  </si>
  <si>
    <t>stávající chodníky: 425,0*0,25=106,2500 [A] 
stáv. sjezdy: 196,0*0,39=76,4400 [B] 
Celkem: A+B=182,6900 [C]</t>
  </si>
  <si>
    <t>113528</t>
  </si>
  <si>
    <t>ODSTRANĚNÍ CHODNÍKOVÝCH OBRUBNÍKŮ BETONOVÝCH, ODVOZ DO 20KM</t>
  </si>
  <si>
    <t>M</t>
  </si>
  <si>
    <t>113538</t>
  </si>
  <si>
    <t>ODSTRANĚNÍ CHODNÍKOVÝCH KAMENNÝCH OBRUBNÍKŮ, ODVOZ DO 20KM</t>
  </si>
  <si>
    <t>11372</t>
  </si>
  <si>
    <t>FRÉZOVÁNÍ ZPEVNĚNÝCH PLOCH ASFALTOVÝCH</t>
  </si>
  <si>
    <t>v prům. tl. 80mm</t>
  </si>
  <si>
    <t>1240,0*0,08=99,2000 [A]</t>
  </si>
  <si>
    <t>122738</t>
  </si>
  <si>
    <t>ODKOPÁVKY A PROKOPÁVKY OBECNÉ TŘ. I, ODVOZ DO 20KM</t>
  </si>
  <si>
    <t>108,0*0,25=27,0000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</si>
  <si>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</si>
  <si>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125738</t>
  </si>
  <si>
    <t>VYKOPÁVKY ZE ZEMNÍKŮ A SKLÁDEK TŘ. I, ODVOZ DO 20KM</t>
  </si>
  <si>
    <t>zemina pro terénní úpravy dle pol.č. 18231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</si>
  <si>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</si>
  <si>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12911</t>
  </si>
  <si>
    <t>ČIŠTĚNÍ VOZOVEK OD NÁNOSU</t>
  </si>
  <si>
    <t>M2</t>
  </si>
  <si>
    <t>povrchová úprava: 1240,0=1 240,0000 [A]</t>
  </si>
  <si>
    <t>- vodorovná a svislá doprava, přemístění, přeložení, manipulace s výkopkem a uložení na skládku (bez poplatku)</t>
  </si>
  <si>
    <t>132738</t>
  </si>
  <si>
    <t>HLOUBENÍ RÝH ŠÍŘ DO 2M PAŽ I NEPAŽ TŘ. I, ODVOZ DO 20KM</t>
  </si>
  <si>
    <t>obnova kanalizační přípojky stáv. lin.žlabu:  
10,0*0,80*1,20=9,6000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</si>
  <si>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</si>
  <si>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</si>
  <si>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</si>
  <si>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zemina z výkopů: 27,0+9,60=36,6000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</si>
  <si>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</si>
  <si>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</si>
  <si>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</si>
  <si>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obnova kanalizační přípojky stáv. lin.žlabu:  
10,0*0,80*(1,20-0,15-0,45)=4,8000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</si>
  <si>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</si>
  <si>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</si>
  <si>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17581</t>
  </si>
  <si>
    <t>OBSYP POTRUBÍ A OBJEKTŮ Z NAKUPOVANÝCH MATERIÁLŮ</t>
  </si>
  <si>
    <t>štěrkopísek 0-8 mm</t>
  </si>
  <si>
    <t>obnova kanalizační přípojky stáv. lin.žlabu:  
10,0*0,80*0,45-(10*0,020)=3,4000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</si>
  <si>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</si>
  <si>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</si>
  <si>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18110</t>
  </si>
  <si>
    <t>ÚPRAVA PLÁNĚ SE ZHUTNĚNÍM V HORNINĚ TŘ. I</t>
  </si>
  <si>
    <t>1485,0+(650,0*0,20)+425,0+276,0=2 316,0000 [A]</t>
  </si>
  <si>
    <t>položka zahrnuje úpravu pláně včetně vyrovnání výškových rozdílů. Míru zhutnění určuje projekt.</t>
  </si>
  <si>
    <t>16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</si>
  <si>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</si>
  <si>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</si>
  <si>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</si>
  <si>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17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</si>
  <si>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</si>
  <si>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</si>
  <si>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</si>
  <si>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</t>
  </si>
  <si>
    <t>18351</t>
  </si>
  <si>
    <t>CHEMICKÉ ODPLEVELENÍ</t>
  </si>
  <si>
    <t>před výsevem travní směsi</t>
  </si>
  <si>
    <t>položka zahrnuje celoplošný postřik a chemickou likvidace nežádoucích rostlin nebo jejích částí a zabránění jejich dalšímu růstu na urovnaném volném terénu</t>
  </si>
  <si>
    <t>Základy</t>
  </si>
  <si>
    <t>19</t>
  </si>
  <si>
    <t>212635</t>
  </si>
  <si>
    <t>TRATIVODY KOMPL Z TRUB Z PLAST HM DN DO 150MM, RÝHA TŘ I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</si>
  <si>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</si>
  <si>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20</t>
  </si>
  <si>
    <t>21361</t>
  </si>
  <si>
    <t>DRENÁŽNÍ VRSTVY Z GEOTEXTILIE</t>
  </si>
  <si>
    <t>drenáže</t>
  </si>
  <si>
    <t>270,0*2,0=540,0000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</si>
  <si>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</si>
  <si>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Vodorovné konstrukce</t>
  </si>
  <si>
    <t>21</t>
  </si>
  <si>
    <t>45157</t>
  </si>
  <si>
    <t>PODKLADNÍ A VÝPLŇOVÉ VRSTVY Z KAMENIVA TĚŽENÉHO</t>
  </si>
  <si>
    <t>obnova kanalizační přípojky stáv. lin.žlabu:  
10,0*0,80*0,15=1,2000 [A]</t>
  </si>
  <si>
    <t>Položka zahrnuje veškerý materiál, výrobky a polotovary, včetně mimostaveništní a vnitrostaveništní dopravy (rovněž přesuny), včetně naložení a složení, případně s uložením.</t>
  </si>
  <si>
    <t>Komunikace</t>
  </si>
  <si>
    <t>22</t>
  </si>
  <si>
    <t>561401</t>
  </si>
  <si>
    <t>KAMENIVO ZPEVNĚNÉ CEMENTEM TŘ. I</t>
  </si>
  <si>
    <t>SC C8/10</t>
  </si>
  <si>
    <t>vozovka: 1485,0*0,12=178,2000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</si>
  <si>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</si>
  <si>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23</t>
  </si>
  <si>
    <t>56330</t>
  </si>
  <si>
    <t>VOZOVKOVÉ VRSTVY ZE ŠTĚRKODRTI</t>
  </si>
  <si>
    <t>vozovka: 1485,0*0,20=297,0000 [A] 
chodníky+sjezdy: 425,0*0,15+276,0*(0,12+0,15)=138,2700 [B] 
rozš. pod obrubou: (650,0*0,20)*0.15=19,5000 [C] 
Celkem: A+B+C=454,7700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</si>
  <si>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</si>
  <si>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24</t>
  </si>
  <si>
    <t>572213</t>
  </si>
  <si>
    <t>SPOJOVACÍ POSTŘIK Z EMULZE DO 0,5KG/M2</t>
  </si>
  <si>
    <t>množství 0,50kg/m2</t>
  </si>
  <si>
    <t>vozovka: 1485,0=1 485,0000 [A] 
povrchová úprava: 1240,0=1 240,0000 [B] 
Celkem: A+B=2 725,0000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</si>
  <si>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</si>
  <si>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25</t>
  </si>
  <si>
    <t>v množství 0,30kg/m2</t>
  </si>
  <si>
    <t>26</t>
  </si>
  <si>
    <t>574A04</t>
  </si>
  <si>
    <t>ASFALTOVÝ BETON PRO OBRUSNÉ VRSTVY ACO 11+, 11S</t>
  </si>
  <si>
    <t>vozovka: 1485,0*0,04=59,4000 [A] 
povrchová úprava: 1240,0*0,04=49,6000 [B] 
Celkem: A+B=109,0000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</si>
  <si>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</si>
  <si>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27</t>
  </si>
  <si>
    <t>574C06</t>
  </si>
  <si>
    <t>ASFALTOVÝ BETON PRO LOŽNÍ VRSTVY ACL 16+, 16S</t>
  </si>
  <si>
    <t>vozovka: 1485,0*0,06=89,1000 [A] 
povrchová úprava: 1240,0*0,04(prům.tl)=49,6000 [B] 
Celkem: A+B=138,7000 [C]</t>
  </si>
  <si>
    <t>28</t>
  </si>
  <si>
    <t>582611</t>
  </si>
  <si>
    <t>KRYTY Z BETON DLAŽDIC SE ZÁMKEM ŠEDÝCH TL 60MM DO LOŽE Z KAM</t>
  </si>
  <si>
    <t>šedá hladká, tl. 60mm, lože z kameniva tl. 40mm, výplň spár písek</t>
  </si>
  <si>
    <t>425,0-7,0=418,0000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</si>
  <si>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</si>
  <si>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29</t>
  </si>
  <si>
    <t>582612</t>
  </si>
  <si>
    <t>KRYTY Z BETON DLAŽDIC SE ZÁMKEM ŠEDÝCH TL 80MM DO LOŽE Z KAM</t>
  </si>
  <si>
    <t>276,0-16,0=260,0000 [A]</t>
  </si>
  <si>
    <t>30</t>
  </si>
  <si>
    <t>58261A</t>
  </si>
  <si>
    <t>KRYTY Z BETON DLAŽDIC SE ZÁMKEM BAREV RELIÉF TL 60MM DO LOŽE Z KAM</t>
  </si>
  <si>
    <t>hmatová dlažba červená  
lože z kameniva tl. 40mm, výplň spár písek</t>
  </si>
  <si>
    <t>31</t>
  </si>
  <si>
    <t>58261B</t>
  </si>
  <si>
    <t>KRYTY Z BETON DLAŽDIC SE ZÁMKEM BAREV RELIÉF TL 80MM DO LOŽE Z KAM</t>
  </si>
  <si>
    <t>32</t>
  </si>
  <si>
    <t>587202</t>
  </si>
  <si>
    <t>PŘEDLÁŽDĚNÍ KRYTU Z DROBNÝCH KOSTEK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</si>
  <si>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</si>
  <si>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33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</si>
  <si>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</si>
  <si>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</si>
  <si>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</si>
  <si>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pracovní spára: 30,0=30,0000 [A]</t>
  </si>
  <si>
    <t>položka zahrnuje: 
- dodávku předepsaného materiálu 
- vyčištění a výplň spar tímto materiálem</t>
  </si>
  <si>
    <t>Přidružená stavební výroba</t>
  </si>
  <si>
    <t>34</t>
  </si>
  <si>
    <t>711117</t>
  </si>
  <si>
    <t>IZOLACE BĚŽNÝCH KONSTRUKCÍ PROTI ZEMNÍ VLHKOSTI Z PE FÓLIÍ</t>
  </si>
  <si>
    <t>vč. systémové lišty</t>
  </si>
  <si>
    <t>51,0*1,0=51,0000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</si>
  <si>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</si>
  <si>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Potrubí</t>
  </si>
  <si>
    <t>35</t>
  </si>
  <si>
    <t>87433</t>
  </si>
  <si>
    <t>POTRUBÍ Z TRUB PLASTOVÝCH ODPADNÍCH DN DO 150MM</t>
  </si>
  <si>
    <t>obnova kanalizační přípojky stáv. lin.žlabu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</si>
  <si>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</si>
  <si>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36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</si>
  <si>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</si>
  <si>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</si>
  <si>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</si>
  <si>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37</t>
  </si>
  <si>
    <t>89923</t>
  </si>
  <si>
    <t>VÝŠKOVÁ ÚPRAVA KRYCÍCH HRNCŮ</t>
  </si>
  <si>
    <t>38</t>
  </si>
  <si>
    <t>914122</t>
  </si>
  <si>
    <t>DOPRAVNÍ ZNAČKY ZÁKLADNÍ VELIKOSTI OCELOVÉ FÓLIE TŘ 1 - MONTÁŽ S PŘEMÍSTĚNÍM</t>
  </si>
  <si>
    <t>zpětná montáž stáv. DZ</t>
  </si>
  <si>
    <t>položka zahrnuje: 
- dopravu demontované značky z dočasné skládky 
- osazení a montáž značky na místě určeném projektem  
- nutnou opravu poškozených částí 
nezahrnuje dodávku značky</t>
  </si>
  <si>
    <t>39</t>
  </si>
  <si>
    <t>914123</t>
  </si>
  <si>
    <t>DOPRAVNÍ ZNAČKY ZÁKLADNÍ VELIKOSTI OCELOVÉ FÓLIE TŘ 1 - DEMONTÁŽ</t>
  </si>
  <si>
    <t>dočasná demontáž, bude zpětně použito</t>
  </si>
  <si>
    <t>Položka zahrnuje odstranění, demontáž a odklizení materiálu s odvozem na předepsané místo</t>
  </si>
  <si>
    <t>40</t>
  </si>
  <si>
    <t>914912</t>
  </si>
  <si>
    <t>SLOUPKY A STOJKY DZ Z OCEL TRUBEK ZABETON MONTÁŽ S PŘESUNEM</t>
  </si>
  <si>
    <t>zpětná montáž stáv. sloupků</t>
  </si>
  <si>
    <t>položka zahrnuje: 
- dopravu demontovaného zařízení z dočasné skládky 
- osazení (betonová patka, zemní práce) a montáž zařízení na místě určeném projektem  
- nutnou opravu poškozených částí 
nezahrnuje dodávku sloupku, stojky a upevňovacího zařízení</t>
  </si>
  <si>
    <t>41</t>
  </si>
  <si>
    <t>914913</t>
  </si>
  <si>
    <t>SLOUPKY A STOJKY DZ Z OCEL TRUBEK ZABETON DEMONTÁŽ</t>
  </si>
  <si>
    <t>42</t>
  </si>
  <si>
    <t>915211</t>
  </si>
  <si>
    <t>VODOROVNÉ DOPRAVNÍ ZNAČENÍ PLASTEM HLADKÉ - DODÁVKA A POKLÁDKA</t>
  </si>
  <si>
    <t>bílá</t>
  </si>
  <si>
    <t>114,0*0,125=14,2500 [A]</t>
  </si>
  <si>
    <t>položka zahrnuje: 
- dodání a pokládku nátěrového materiálu (měří se pouze natíraná plocha) 
- předznačení a reflexní úpravu</t>
  </si>
  <si>
    <t>43</t>
  </si>
  <si>
    <t>žluté</t>
  </si>
  <si>
    <t>21,0*0,125=2,6250 [A]</t>
  </si>
  <si>
    <t>44</t>
  </si>
  <si>
    <t>917223</t>
  </si>
  <si>
    <t>SILNIČNÍ A CHODNÍKOVÉ OBRUBY Z BETONOVÝCH OBRUBNÍKŮ ŠÍŘ 100MM</t>
  </si>
  <si>
    <t>100/250mm, vč. beton.lože</t>
  </si>
  <si>
    <t>Položka zahrnuje: 
dodání a pokládku betonových obrubníků o rozměrech předepsaných zadávací dokumentací 
betonové lože i boční betonovou opěrku.</t>
  </si>
  <si>
    <t>45</t>
  </si>
  <si>
    <t>917224</t>
  </si>
  <si>
    <t>SILNIČNÍ A CHODNÍKOVÉ OBRUBY Z BETONOVÝCH OBRUBNÍKŮ ŠÍŘ 150MM</t>
  </si>
  <si>
    <t>150/250mm, vč. beton.lože</t>
  </si>
  <si>
    <t>46</t>
  </si>
  <si>
    <t>917427</t>
  </si>
  <si>
    <t>CHODNÍKOVÉ OBRUBY Z KAMENNÝCH OBRUBNÍKŮ ŠÍŘ 300MM</t>
  </si>
  <si>
    <t>vč. beton.lože</t>
  </si>
  <si>
    <t>Položka zahrnuje: 
dodání a pokládku kamenných obrubníků o rozměrech předepsaných zadávací dokumentací 
betonové lože i boční betonovou opěrku.</t>
  </si>
  <si>
    <t>47</t>
  </si>
  <si>
    <t>91782</t>
  </si>
  <si>
    <t>VÝŠKOVÁ ÚPRAVA OBRUBNÍKŮ KAMENNÝCH</t>
  </si>
  <si>
    <t>Položka výšková úprava obrub zahrnuje jejich vytrhání, očištění, manipulaci, nové betonové lože a osazení. Případné nutné doplnění novými obrubami se uvede v položkách 9172 až 9177.</t>
  </si>
  <si>
    <t>48</t>
  </si>
  <si>
    <t>919112</t>
  </si>
  <si>
    <t>ŘEZÁNÍ ASFALTOVÉHO KRYTU VOZOVEK TL DO 100MM</t>
  </si>
  <si>
    <t>položka zahrnuje řezání vozovkové vrstvy v předepsané tloušťce, včetně spotřeby vody</t>
  </si>
  <si>
    <t>49</t>
  </si>
  <si>
    <t>966158</t>
  </si>
  <si>
    <t>BOURÁNÍ KONSTRUKCÍ Z PROST BETONU S ODVOZEM DO 20KM</t>
  </si>
  <si>
    <t>stáv. nájezdové klíny sjezdy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</si>
  <si>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</si>
  <si>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50</t>
  </si>
  <si>
    <t>96687</t>
  </si>
  <si>
    <t>VYBOURÁNÍ ULIČNÍCH VPUSTÍ KOMPLETNÍCH</t>
  </si>
  <si>
    <t>včetně odvozu na skládku (20km)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</si>
  <si>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</si>
  <si>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301</t>
  </si>
  <si>
    <t>Uliční vpusti</t>
  </si>
  <si>
    <t>132201201</t>
  </si>
  <si>
    <t>Hloubení rýh š do 2000 mm v hornině tř. 3 objemu do 100 m3</t>
  </si>
  <si>
    <t>Hloubení zapažených i nezapažených rýh šířky přes 600 do 2 000 mm s urovnáním dna do předepsaného profilu a spádu v hornině tř. 3 do 100 m3</t>
  </si>
  <si>
    <t>pr.hl. (1,87+1,07)/2= 
Mezisoučet: A= 
54.6*1.0*1.47=80,2620 [C] 
kom -(54,6*1,0*0,42)= 
Mezisoučet: C+D= 
hloubení rýh 50% 57,33*0,5= 
Celkem: F=</t>
  </si>
  <si>
    <t>132201209</t>
  </si>
  <si>
    <t>Příplatek za lepivost k hloubení rýh š do 2000 mm v hornině tř. 3</t>
  </si>
  <si>
    <t>Hloubení zapažených i nezapažených rýh šířky přes 600 do 2 000 mm s urovnáním dna do předepsaného profilu a spádu v hornině tř. 3 Příplatek k cenám za lepivost horniny tř. 3</t>
  </si>
  <si>
    <t>hloubení rýh 50% 57,33*0,5*0,3= 
Celkem: A=</t>
  </si>
  <si>
    <t>132301201</t>
  </si>
  <si>
    <t>Hloubení rýh š do 2000 mm v hornině tř. 4 objemu do 100 m3</t>
  </si>
  <si>
    <t>Hloubení zapažených i nezapažených rýh šířky přes 600 do 2 000 mm s urovnáním dna do předepsaného profilu a spádu v hornině tř. 4 do 100 m3</t>
  </si>
  <si>
    <t>132301209</t>
  </si>
  <si>
    <t>Příplatek za lepivost k hloubení rýh š do 2000 mm v hornině tř. 4</t>
  </si>
  <si>
    <t>Hloubení zapažených i nezapažených rýh šířky přes 600 do 2 000 mm s urovnáním dna do předepsaného profilu a spádu v hornině tř. 4 Příplatek k cenám za lepivost horniny tř. 4</t>
  </si>
  <si>
    <t>151101101</t>
  </si>
  <si>
    <t>Zřízení příložného pažení a rozepření stěn rýh hl do 2 m</t>
  </si>
  <si>
    <t>Zřízení pažení a rozepření stěn rýh pro podzemní vedení pro všechny šířky rýhy příložné pro jakoukoliv mezerovitost, hloubky do 2 m</t>
  </si>
  <si>
    <t>54.6*2.0*1.47=160,5240 [A] 
Celkem: A=160,5240 [B]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</si>
  <si>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</si>
  <si>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</si>
  <si>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</si>
  <si>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</si>
  <si>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</si>
  <si>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Svislé přemístění výkopku bez naložení do dopravní nádoby avšak s vyprázdněním dopravní nádoby na hromadu nebo do dopravního prostředku z horniny tř. 1 až 4, při hloubce výkopu přes 1 do 2,5 m</t>
  </si>
  <si>
    <t>54.6*1.0*1.47=80,2620 [A] 
kom -(54,6*1,0*0,42)= 
Mezisoučet: A+B= 
Celkem: C=</t>
  </si>
  <si>
    <t>162301102</t>
  </si>
  <si>
    <t>Vodorovné přemístění do 1000 m výkopku/sypaniny z horniny tř. 1 až 4</t>
  </si>
  <si>
    <t>Vodorovné přemístění výkopku nebo sypaniny po suchu na obvyklém dopravním prostředku, bez naložení výkopku, avšak se složením bez rozhrnutí z horniny tř. 1 až 4 na vzdálenost přes 500 do 1 000 m</t>
  </si>
  <si>
    <t>odvoz na mezideponii a zpět' 
zpětný zásyp 10,647= 
Celkem: A=</t>
  </si>
  <si>
    <t>162701101</t>
  </si>
  <si>
    <t>Vodorovné přemístění do 6000 m výkopku/sypaniny z horniny tř. 1 až 4</t>
  </si>
  <si>
    <t>Vodorovné přemístění výkopku nebo sypaniny po suchu na obvyklém dopravním prostředku, bez naložení výkopku, avšak se složením bez rozhrnutí z horniny tř. 1 až 4 na vzdálenost přes 5 000 do 6 000 m</t>
  </si>
  <si>
    <t>odvoz na skládku výkopku na vzdálenost 6 km' 
54.6*1.0*1.47=80,2620 [A] 
kom -(54,6*1,0*0,42)= 
zpětný zásyp -10,647= 
Mezisoučet: A+B+C= 
Celkem: D=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</si>
  <si>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</si>
  <si>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</si>
  <si>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</t>
  </si>
  <si>
    <t>zpětný zásyp 10,92= 
Celkem: A=</t>
  </si>
  <si>
    <t>171201201</t>
  </si>
  <si>
    <t>Uložení sypaniny na skládky</t>
  </si>
  <si>
    <t>171201211</t>
  </si>
  <si>
    <t>Poplatek za uložení odpadu ze sypaniny na skládce (skládkovné)</t>
  </si>
  <si>
    <t>Uložení sypaniny poplatek za uložení sypaniny na skládce ( skládkovné )</t>
  </si>
  <si>
    <t>měrná hmotnost 1.8 CÚ2017 46,683*1,8= 
Celkem: A=</t>
  </si>
  <si>
    <t>174101101</t>
  </si>
  <si>
    <t>Zásyp jam, šachet rýh nebo kolem objektů sypaninou se zhutněním</t>
  </si>
  <si>
    <t>Zásyp sypaninou z jakékoliv horniny s uložením výkopku ve vrstvách se zhutněním jam, šachet, rýh nebo kolem objektů v těchto vykopávkách</t>
  </si>
  <si>
    <t>zpětný zásyp 10,647= 
Celkem: A=</t>
  </si>
  <si>
    <t>54.6*1.0*1.47=80,2620 [A] 
kom -(54,6*1,0*0,42)= 
obsyp -25,116= 
lože potrubí -10,92= 
zpětný zásyp 50% -10,647= 
Mezisoučet: A+B+C+D+E= 
Celkem: F=</t>
  </si>
  <si>
    <t>175151101</t>
  </si>
  <si>
    <t>Obsypání potrubí strojně sypaninou bez prohození, uloženou do 3 m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</si>
  <si>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</si>
  <si>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UV 54,6*1,0*0,46= 
Celkem: A=</t>
  </si>
  <si>
    <t>583373030</t>
  </si>
  <si>
    <t>štěrkopísek frakce 0-8</t>
  </si>
  <si>
    <t>měr. hmotnost 2.0 25,116*2,0= 
Celkem: A=</t>
  </si>
  <si>
    <t>pol.3</t>
  </si>
  <si>
    <t>štěrk frakce 5-32</t>
  </si>
  <si>
    <t>kamenivo přírodní drcené hutné pro stavební účely PDK (drobné, hrubé a štěrkodrť) štěrkodrtě ČSN EN 13043 frakce   5-32</t>
  </si>
  <si>
    <t>měrná hmotnost 2.0. zásyp 50% 10,647*2,0= 
Celkem: A=</t>
  </si>
  <si>
    <t>Zakládání</t>
  </si>
  <si>
    <t>212755214</t>
  </si>
  <si>
    <t>Trativody z drenážních trubek plastových flexibilních D 100 mm bez lože</t>
  </si>
  <si>
    <t>Svislé a kompletní konstrukce</t>
  </si>
  <si>
    <t>245515270</t>
  </si>
  <si>
    <t>profil těsnící bobtnající SikaSwell-A 2005 š.20 mm  bal. 10 m</t>
  </si>
  <si>
    <t>materiály pomocné chemické pro výrobu stavební a pro příbuzné obory stavební chemie SIKA profily těsnící bobtnající SikaSwell-A 2005 š.20 mm  bal. 10 m</t>
  </si>
  <si>
    <t>359901111</t>
  </si>
  <si>
    <t>Vyčištění stok</t>
  </si>
  <si>
    <t>Vyčištění stok (zatrubněných vodotečí)</t>
  </si>
  <si>
    <t>359901211</t>
  </si>
  <si>
    <t>Monitoring stoky jakékoli výšky na nové kanalizaci</t>
  </si>
  <si>
    <t>Monitoring stok (kamerový systém) jakékoli výšky nová kanalizace</t>
  </si>
  <si>
    <t>389381001</t>
  </si>
  <si>
    <t>Dobetonování prefabrikovaných konstrukcí</t>
  </si>
  <si>
    <t>0.06*0.15*11=0,0990 [A] 
Celkem: A=0,0990 [B]</t>
  </si>
  <si>
    <t>452312131</t>
  </si>
  <si>
    <t>Sedlové lože z betonu prostého tř. C 12/15 otevřený výkop</t>
  </si>
  <si>
    <t>Podkladní a zajišťovací konstrukce z betonu prostého v otevřeném výkopu sedlové lože pod potrubí z betonu tř. C 12/15</t>
  </si>
  <si>
    <t>DN150 54,6*0,2*1,0= 
Celkem: A= 
Celkem: B=</t>
  </si>
  <si>
    <t>452351101</t>
  </si>
  <si>
    <t>Bednění podkladních desek nebo bloků nebo sedlového lože otevřený výkop</t>
  </si>
  <si>
    <t>Bednění podkladních a zajišťovacích konstrukcí v otevřeném výkopu desek nebo sedlových loží pod potrubí, stoky a drobné objekty</t>
  </si>
  <si>
    <t>54.6*0.2*2.0=21,8400 [A] 
Celkem: A=21,8400 [B]</t>
  </si>
  <si>
    <t>Trubní vedení</t>
  </si>
  <si>
    <t>592238500</t>
  </si>
  <si>
    <t>dno betonové pro uliční vpusť s výtokovým otvorem TBV-Q 450/330/1a 45x33x5 cm</t>
  </si>
  <si>
    <t>dno betonové pro uliční vpusť s výtokovým otvorem 45x33x5 cm</t>
  </si>
  <si>
    <t>592238580</t>
  </si>
  <si>
    <t>skruž betonová pro uliční vpusť horní TBV-Q 450/555/5d, 45x55x5 cm</t>
  </si>
  <si>
    <t>prefabrikáty pro uliční vpusti dílce betonové pro uliční vpusti skruže horní TBV-Q 450/555/5d         45 x 57 x 5</t>
  </si>
  <si>
    <t>592238640</t>
  </si>
  <si>
    <t>prstenec betonový pro uliční vpusť vyrovnávací TBV-Q 390/60/10a, 39x6x5 cm</t>
  </si>
  <si>
    <t>prefabrikáty pro uliční vpusti dílce betonové pro uliční vpusti prstenec vyrovnávací TBV-Q 390/60/10a       39 x 6 x 5</t>
  </si>
  <si>
    <t>592238740</t>
  </si>
  <si>
    <t>koš pozink. C3 DIN 4052, vysoký, pro rám 500/300</t>
  </si>
  <si>
    <t>prefabrikáty pro uliční vpusti dílce betonové pro uliční vpusti vpusť dešťová uliční s rámem koš pozink. C3 DIN 4052, vysoký, rám 500/300</t>
  </si>
  <si>
    <t>592238760</t>
  </si>
  <si>
    <t>rám zabetonovaný DIN 19583-9 500/500 mm</t>
  </si>
  <si>
    <t>prefabrikáty pro uliční vpusti dílce betonové pro uliční vpusti vpusť dešťová uliční s rámem rám zabetonovaný DIN 19583-9, 500/500mm</t>
  </si>
  <si>
    <t>592238780</t>
  </si>
  <si>
    <t>mříž M1 D400 DIN 19583-13, 500/500 mm</t>
  </si>
  <si>
    <t>prefabrikáty pro uliční vpusti dílce betonové pro uliční vpusti vpusť dešťová uliční s rámem mříž M1 D400 DIN 19583-13, 500/500mm</t>
  </si>
  <si>
    <t>597106750</t>
  </si>
  <si>
    <t>trouba kameninová glazovaná DN150mm L1,50m spojovací systém F</t>
  </si>
  <si>
    <t>597108720</t>
  </si>
  <si>
    <t>trouba kameninová glazovaná zkrácená GA DN150mm L60(75)cm spojovací systém F</t>
  </si>
  <si>
    <t>trouba kameninová glazovaná zkrácená bez hrdla DN 150mm L 60(75)cm spojovací systém F</t>
  </si>
  <si>
    <t>597118700</t>
  </si>
  <si>
    <t>vložka kameninová glazovaná šachtová GM DN150mm spojovací systém F</t>
  </si>
  <si>
    <t>vložka kameninová glazovaná šachtová DN150mm spojovací systém F</t>
  </si>
  <si>
    <t>831312121</t>
  </si>
  <si>
    <t>Montáž potrubí z trub kameninových hrdlových s integrovaným těsněním výkop sklon do 20 % DN 150</t>
  </si>
  <si>
    <t>Montáž potrubí z trub kameninových hrdlových s integrovaným těsněním v otevřeném výkopu ve sklonu do 20 % DN 150</t>
  </si>
  <si>
    <t>87731044-R0</t>
  </si>
  <si>
    <t>Montáž šachtových vložek na potrubí z KA trub DN 150</t>
  </si>
  <si>
    <t>87731044-R4</t>
  </si>
  <si>
    <t>Montáž dodatečných odboček na potrubí z KA trub DN 150</t>
  </si>
  <si>
    <t>892312121</t>
  </si>
  <si>
    <t>Tlaková zkouška vzduchem potrubí DN 150 těsnícím vakem ucpávkovým</t>
  </si>
  <si>
    <t>ÚSEK</t>
  </si>
  <si>
    <t>Tlakové zkoušky vzduchem těsnícími vaky ucpávkovými DN 150</t>
  </si>
  <si>
    <t>895941111</t>
  </si>
  <si>
    <t>Zřízení vpusti kanalizační uliční z betonových dílců typ UV-50 normální</t>
  </si>
  <si>
    <t>pol.29</t>
  </si>
  <si>
    <t>Kameninové napojení pomocí B-kroužku - DN150, vč. B-kroužku</t>
  </si>
  <si>
    <t>Kameninové napojení pomocí B-kroužku - DN150  
vč. B-kroužku</t>
  </si>
  <si>
    <t>Ostatní konstrukce a práce, bourání</t>
  </si>
  <si>
    <t>935114121</t>
  </si>
  <si>
    <t>Štěrbinový odvodňovací betonový žlab 450x500 mm bez vnitřního spádu se základem</t>
  </si>
  <si>
    <t>Štěrbinový odvodňovací betonový žlab se základem z betonu prostého a s obetonováním rozměru 450x500 mm bez obrubníku bez vnitřního spádu</t>
  </si>
  <si>
    <t>977151126</t>
  </si>
  <si>
    <t>Jádrové vrty diamantovými korunkami do D 225 mm do stavebních materiálů</t>
  </si>
  <si>
    <t>Jádrové vrty diamantovými korunkami do stavebních materiálů (železobetonu, betonu, cihel, obkladů, dlažeb, kamene) průměru přes 200 do 225 mm</t>
  </si>
  <si>
    <t>1*0.15=0,1500 [A] 
Celkem: A=0,1500 [B]</t>
  </si>
  <si>
    <t>977151128</t>
  </si>
  <si>
    <t>Jádrové vrty diamantovými korunkami do D 300 mm do stavebních materiálů</t>
  </si>
  <si>
    <t>Jádrové vrty diamantovými korunkami do stavebních materiálů (železobetonu, betonu, cihel, obkladů, dlažeb, kamene) průměru přes 250 do 300 mm</t>
  </si>
  <si>
    <t>11.0*0.15=1,6500 [A] 
Celkem: A=1,6500 [B]</t>
  </si>
  <si>
    <t>997</t>
  </si>
  <si>
    <t>Přesun sutě</t>
  </si>
  <si>
    <t>997013501</t>
  </si>
  <si>
    <t>Odvoz suti a vybouraných hmot na skládku nebo meziskládku do 1 km se složením</t>
  </si>
  <si>
    <t>Odvoz suti a vybouraných hmot na skládku nebo meziskládku se složením, na vzdálenost do 1 km</t>
  </si>
  <si>
    <t>ŽB 0,491= 
Celkem: A= 
Celkem: B=</t>
  </si>
  <si>
    <t>997013509</t>
  </si>
  <si>
    <t>Příplatek k odvozu suti a vybouraných hmot na skládku ZKD 1 km přes 1 km</t>
  </si>
  <si>
    <t>Odvoz suti a vybouraných hmot na skládku nebo meziskládku se složením, na vzdálenost Příplatek k ceně za každý další i započatý 1 km přes 1 km</t>
  </si>
  <si>
    <t>odvoz na skládku 6 km 0,491*5= 
Celkem: A=</t>
  </si>
  <si>
    <t>997221825</t>
  </si>
  <si>
    <t>Poplatek za uložení železobetonového odpadu na skládce (skládkovné)</t>
  </si>
  <si>
    <t>Poplatek za uložení stavebního odpadu na skládce (skládkovné) železobetonového</t>
  </si>
  <si>
    <t>ŽB 0,491= 
Celkem: A=</t>
  </si>
  <si>
    <t>998</t>
  </si>
  <si>
    <t>Přesun hmot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</si>
  <si>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</si>
  <si>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</si>
  <si>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</si>
  <si>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VRN4</t>
  </si>
  <si>
    <t>Inženýrská činnost</t>
  </si>
  <si>
    <t>043134000</t>
  </si>
  <si>
    <t>Zkoušky zatěžovací</t>
  </si>
  <si>
    <t>Inženýrská činnost zkoušky a ostatní měření zkoušky zátěžové</t>
  </si>
  <si>
    <t>401</t>
  </si>
  <si>
    <t>VEŘEJNÉ OSVĚTLENÍ</t>
  </si>
  <si>
    <t>Soupis prací je sestaven za využití položek Cenové soustavy ÚRS. Cenové a technické podmínky položek Cenové soustavy ÚRS, které nejsou uvedeny v soupisu prací (tzv.úvodní části katalogů) jsu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</t>
  </si>
  <si>
    <t>cenová soustava</t>
  </si>
  <si>
    <t>OTSKP 2017</t>
  </si>
  <si>
    <t xml:space="preserve">URS </t>
  </si>
  <si>
    <t>indiv. Projektantem</t>
  </si>
  <si>
    <t>Podmínky nabídky</t>
  </si>
  <si>
    <t>Položkový soupis prací je zpracován dle třídníku OTSKP-SPK: Oborový třídník stavebních konstrukcí a prací staveb pozemních komunikací, aktuální vydání OTSKP-SPK bylo schváleno Centrální komisí MD ČR dne 14.2.2017</t>
  </si>
  <si>
    <t>Oborový třídník stavebních konstrukcí a prací staveb pozemních komunikací je cenovou soustavou ve smyslu §11 Vyhlášky č.169/2016 Sb.</t>
  </si>
  <si>
    <t>Oborový třídník stavebních konstrukcí a prací staveb pozemních komunikací je volně ke stažení na www.tridniky.cz</t>
  </si>
  <si>
    <t>Soupis prací je zpracován do jednotlivých položek</t>
  </si>
  <si>
    <t>Technická specifikace každé jednotlivé položky je součástí třídníku OTSKP</t>
  </si>
  <si>
    <t>Položka zpravidla zahrnuje:</t>
  </si>
  <si>
    <t>dodávku, montáž, staveništní i mimostaveništní dopravu, lešení a podpěrné konstrukce, příplatky a všechny pomocné a doplňující materiály, konstrukce, práce a součásti, které jsou potřebné pro kompletní zhotovení požadovaného díla, části i konstrukce, náklady na stížené podmínky.</t>
  </si>
  <si>
    <t>U zemních prací jsou součástí položky i náklady na pažení, ztížené vykopávky, příplatky za lepivost apod.</t>
  </si>
  <si>
    <t>U odstraňování a u výkopových prací dále uložení na skládku a poplatku za skládku (pokud zadávací dokumentace nestanoví jinak)</t>
  </si>
  <si>
    <t>Pomocné práce, které nejsou trvalou součástí předmětu díla (ale umožňují nebo pomáhají provedení zhotovovacích prací a náklady na jejich provedení) se rozpouštějí nebo zahrnují do cen zhotovovacích prací.</t>
  </si>
  <si>
    <t>Pomocné práce reprezentují vesměs zařízení staveniště a jeho kompletní vybavení, včetně pomocných prací zajišťujících nebo zřizujících pomocné části staveb (např.přístupové cesty, jímky, lešení a pod.).</t>
  </si>
  <si>
    <t>Do zhotovovacích prací se obvykle rozpouštějí také náklady plynoucí ze všeobecných požadavků, vyplývajících ze smlouvy o dílo (pokud zadávací dokumentace nestanoví jinak)</t>
  </si>
  <si>
    <t>Vedle výše uvedených prací může objednatel požadovat na zhotoviteli různé služby, které mají přímou souvislost s realizací stavby. Náklady na tyto služby se oceňují většinou zvlášť.</t>
  </si>
  <si>
    <t xml:space="preserve">náklady na zhotovení a odstranění vzorků, předepsané zkoušky a atesty podle příslušných </t>
  </si>
  <si>
    <t>předpisů potřebných pro prokázání bezchybné funkce díla</t>
  </si>
  <si>
    <t>náklady na ochranu díla až do přejímky</t>
  </si>
  <si>
    <t>trvalý úklid veřejných komunikací znečištěných v průběhu stavby a potřebné doprav.značení.</t>
  </si>
  <si>
    <t>náklady na úhradu specialistů pro provedení zkoušek, které jsou pro provoz díla potřebné.</t>
  </si>
  <si>
    <t>SO 001 + SO 101</t>
  </si>
  <si>
    <t>SO 301</t>
  </si>
  <si>
    <t>Soupis prací SO 301 je sestaven za využití položek Cenové soustavy ÚRS. Cenové a technické podmínky položek Cenové soustavy ÚRS, které nejsou uvedeny v soupisu prací (tzv.úvodní části katalogů) jsu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</t>
  </si>
  <si>
    <t>CENOVÁ SOUSTAVA:</t>
  </si>
  <si>
    <t>URS</t>
  </si>
  <si>
    <t>indiv. Projektanta - vlastní položky projektanta VO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</si>
  <si>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</si>
  <si>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</si>
  <si>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</si>
  <si>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</si>
  <si>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</si>
  <si>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</si>
  <si>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</si>
  <si>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</si>
  <si>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</si>
  <si>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</si>
  <si>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</si>
  <si>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</si>
  <si>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</si>
  <si>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</si>
  <si>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</si>
  <si>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</si>
  <si>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</si>
  <si>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</si>
  <si>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</si>
  <si>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</si>
  <si>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</si>
  <si>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</si>
  <si>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</si>
  <si>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</si>
  <si>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</si>
  <si>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</si>
  <si>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</si>
  <si>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</si>
  <si>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</si>
  <si>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</si>
  <si>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</si>
  <si>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</si>
  <si>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</si>
  <si>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</si>
  <si>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Demontáž svítidla</t>
  </si>
  <si>
    <t>Montáž svítidla</t>
  </si>
  <si>
    <t>Výbojka 70W</t>
  </si>
  <si>
    <t>Demontáž stožáru včetně výložníku, odstranění základu</t>
  </si>
  <si>
    <t>Stožár 6m, třístupňový, lakovaný, barva šedá RAL 7015, dle TZ</t>
  </si>
  <si>
    <t>Stožár 8m  (výška včetně výložníku), třístupňový, lakovaný, barva šedá, dle TZ</t>
  </si>
  <si>
    <t>Výložník obloukový 1,5m,  lakovaný, barva šedá</t>
  </si>
  <si>
    <t>Výkop pro základ stožáru</t>
  </si>
  <si>
    <t>Betonový základ pro stožár s pouzdrem</t>
  </si>
  <si>
    <t xml:space="preserve">Stožárová svorkovnice s jištěním </t>
  </si>
  <si>
    <t>Kabel CYKY 4x10</t>
  </si>
  <si>
    <t>Kabel CYKY 3x1,5</t>
  </si>
  <si>
    <t>Zemnící pásovina FeZn 30x4</t>
  </si>
  <si>
    <t>Zemnící drát FeZn 10mm/PVC</t>
  </si>
  <si>
    <t>Oko na zemnící drát, M8</t>
  </si>
  <si>
    <t>Svorka SK</t>
  </si>
  <si>
    <t>Chránička ohebná DN50</t>
  </si>
  <si>
    <t>Chránička tuhá DN110</t>
  </si>
  <si>
    <t>Krycí desky / výstražná fólie</t>
  </si>
  <si>
    <t>Výkop 30x70</t>
  </si>
  <si>
    <t>Zához, hutnění 30x50</t>
  </si>
  <si>
    <t>Výkop 50x120</t>
  </si>
  <si>
    <t>Zához, hutnění 50x100</t>
  </si>
  <si>
    <t>Pískové lože 20cm</t>
  </si>
  <si>
    <t>Pomocné stavební a montážní práce</t>
  </si>
  <si>
    <t>Napojení na stávající rozvody</t>
  </si>
  <si>
    <t>Doprava</t>
  </si>
  <si>
    <t>Odvoz a likvidace odpadu</t>
  </si>
  <si>
    <t>Koordinace se správci sítí</t>
  </si>
  <si>
    <t>Pronájem plošiny</t>
  </si>
  <si>
    <t>Pronájem jeřábu</t>
  </si>
  <si>
    <t>Výchozí revize</t>
  </si>
  <si>
    <t>Geodetické vytýčení nových rozvodů vč. geometrického plánu</t>
  </si>
  <si>
    <t>Dopravní značení</t>
  </si>
  <si>
    <t>Projektová dokumentace skutečného provedení</t>
  </si>
  <si>
    <t>ks</t>
  </si>
  <si>
    <t>m</t>
  </si>
  <si>
    <t>bm</t>
  </si>
  <si>
    <t>hod</t>
  </si>
  <si>
    <t>m3</t>
  </si>
  <si>
    <t>km</t>
  </si>
  <si>
    <t>Jednotková
materiál</t>
  </si>
  <si>
    <t>Jednotková
montáž</t>
  </si>
  <si>
    <t>Pozn.</t>
  </si>
  <si>
    <t>Demontáže a montáže rekonstruovaných povrchů jsou součástí stavení části.</t>
  </si>
  <si>
    <t>Drobný montážní a spojovací materiál je obsažen v ceně materiálu a výrobků.</t>
  </si>
  <si>
    <t>917211</t>
  </si>
  <si>
    <t>ZÁHONOVÉ OBRUBY Z BETONOVÝCH OBRUBNÍKŮ ŠÍŘ 50MM</t>
  </si>
  <si>
    <t>51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</si>
</sst>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rebuchet MS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formata"/>
      <family val="0"/>
    </font>
    <font>
      <b/>
      <sz val="10"/>
      <name val="Arial CE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 wrapText="1"/>
    </xf>
    <xf numFmtId="0" fontId="0" fillId="33" borderId="0" xfId="0" applyFill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9" fillId="0" borderId="0" xfId="46" applyFont="1" applyAlignment="1" applyProtection="1">
      <alignment vertical="top"/>
      <protection/>
    </xf>
    <xf numFmtId="0" fontId="8" fillId="0" borderId="0" xfId="46" applyAlignment="1" applyProtection="1">
      <alignment vertical="top" wrapText="1"/>
      <protection/>
    </xf>
    <xf numFmtId="0" fontId="8" fillId="0" borderId="0" xfId="46" applyAlignment="1" applyProtection="1">
      <alignment vertical="top"/>
      <protection/>
    </xf>
    <xf numFmtId="0" fontId="10" fillId="0" borderId="0" xfId="47" applyAlignment="1" applyProtection="1">
      <alignment vertical="top"/>
      <protection/>
    </xf>
    <xf numFmtId="0" fontId="10" fillId="0" borderId="0" xfId="47" applyAlignment="1" applyProtection="1">
      <alignment vertical="top" wrapText="1"/>
      <protection/>
    </xf>
    <xf numFmtId="0" fontId="11" fillId="0" borderId="0" xfId="46" applyFont="1" applyAlignment="1" applyProtection="1">
      <alignment vertical="top" wrapText="1"/>
      <protection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7" fillId="0" borderId="0" xfId="0" applyFont="1" applyBorder="1" applyAlignment="1" applyProtection="1">
      <alignment horizontal="left" vertical="center" wrapText="1"/>
      <protection/>
    </xf>
    <xf numFmtId="49" fontId="12" fillId="0" borderId="0" xfId="0" applyNumberFormat="1" applyFont="1" applyAlignment="1">
      <alignment horizontal="left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normální_M4B_rozpoc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1209675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dniky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B1" sqref="B1"/>
    </sheetView>
  </sheetViews>
  <sheetFormatPr defaultColWidth="11.00390625" defaultRowHeight="12.75"/>
  <cols>
    <col min="1" max="1" width="5.00390625" style="43" customWidth="1"/>
    <col min="2" max="2" width="109.7109375" style="44" customWidth="1"/>
    <col min="3" max="7" width="11.00390625" style="43" customWidth="1"/>
    <col min="8" max="8" width="14.57421875" style="43" customWidth="1"/>
    <col min="9" max="16384" width="11.00390625" style="43" customWidth="1"/>
  </cols>
  <sheetData>
    <row r="1" spans="1:9" ht="15.75">
      <c r="A1" s="40" t="s">
        <v>461</v>
      </c>
      <c r="B1" s="41"/>
      <c r="C1" s="42"/>
      <c r="D1" s="42"/>
      <c r="E1" s="42"/>
      <c r="F1" s="42"/>
      <c r="G1" s="42"/>
      <c r="H1" s="42"/>
      <c r="I1" s="42"/>
    </row>
    <row r="2" ht="15">
      <c r="B2" s="45" t="s">
        <v>480</v>
      </c>
    </row>
    <row r="3" ht="25.5">
      <c r="B3" s="41" t="s">
        <v>462</v>
      </c>
    </row>
    <row r="4" ht="25.5">
      <c r="B4" s="41" t="s">
        <v>463</v>
      </c>
    </row>
    <row r="5" ht="15">
      <c r="B5" s="41" t="s">
        <v>464</v>
      </c>
    </row>
    <row r="6" ht="15">
      <c r="B6" s="41" t="s">
        <v>465</v>
      </c>
    </row>
    <row r="7" ht="15">
      <c r="B7" s="41" t="s">
        <v>466</v>
      </c>
    </row>
    <row r="8" ht="15">
      <c r="B8" s="41"/>
    </row>
    <row r="9" ht="15">
      <c r="B9" s="41" t="s">
        <v>467</v>
      </c>
    </row>
    <row r="10" ht="15">
      <c r="B10" s="41"/>
    </row>
    <row r="11" ht="38.25">
      <c r="B11" s="41" t="s">
        <v>468</v>
      </c>
    </row>
    <row r="12" ht="15">
      <c r="B12" s="41"/>
    </row>
    <row r="13" ht="15">
      <c r="B13" s="41" t="s">
        <v>469</v>
      </c>
    </row>
    <row r="14" ht="15">
      <c r="B14" s="41"/>
    </row>
    <row r="15" ht="25.5">
      <c r="B15" s="41" t="s">
        <v>470</v>
      </c>
    </row>
    <row r="16" ht="15">
      <c r="B16" s="41"/>
    </row>
    <row r="17" ht="25.5">
      <c r="B17" s="41" t="s">
        <v>471</v>
      </c>
    </row>
    <row r="18" ht="15">
      <c r="B18" s="41"/>
    </row>
    <row r="19" ht="25.5">
      <c r="B19" s="41" t="s">
        <v>472</v>
      </c>
    </row>
    <row r="20" ht="15">
      <c r="B20" s="41"/>
    </row>
    <row r="21" ht="25.5">
      <c r="B21" s="41" t="s">
        <v>473</v>
      </c>
    </row>
    <row r="22" ht="15">
      <c r="B22" s="41"/>
    </row>
    <row r="23" ht="25.5">
      <c r="B23" s="41" t="s">
        <v>474</v>
      </c>
    </row>
    <row r="24" ht="15">
      <c r="B24" s="41"/>
    </row>
    <row r="25" ht="15">
      <c r="B25" s="41"/>
    </row>
    <row r="26" ht="15">
      <c r="B26" s="41" t="s">
        <v>475</v>
      </c>
    </row>
    <row r="27" ht="15">
      <c r="B27" s="41" t="s">
        <v>476</v>
      </c>
    </row>
    <row r="28" ht="15">
      <c r="B28" s="41"/>
    </row>
    <row r="29" ht="15">
      <c r="B29" s="41" t="s">
        <v>477</v>
      </c>
    </row>
    <row r="30" ht="15">
      <c r="B30" s="41"/>
    </row>
    <row r="31" ht="15">
      <c r="B31" s="41" t="s">
        <v>478</v>
      </c>
    </row>
    <row r="32" ht="15">
      <c r="B32" s="41"/>
    </row>
    <row r="33" ht="15">
      <c r="B33" s="41" t="s">
        <v>479</v>
      </c>
    </row>
    <row r="34" spans="1:9" ht="15">
      <c r="A34" s="42"/>
      <c r="B34" s="41"/>
      <c r="C34" s="42"/>
      <c r="D34" s="42"/>
      <c r="E34" s="42"/>
      <c r="F34" s="42"/>
      <c r="G34" s="42"/>
      <c r="H34" s="42"/>
      <c r="I34" s="42"/>
    </row>
    <row r="35" ht="15">
      <c r="B35" s="45" t="s">
        <v>481</v>
      </c>
    </row>
    <row r="36" spans="2:9" ht="102">
      <c r="B36" s="41" t="s">
        <v>482</v>
      </c>
      <c r="C36" s="37"/>
      <c r="D36" s="37"/>
      <c r="E36" s="37"/>
      <c r="F36" s="37"/>
      <c r="G36" s="37"/>
      <c r="H36" s="37"/>
      <c r="I36" s="37"/>
    </row>
    <row r="37" ht="15">
      <c r="B37" s="41"/>
    </row>
    <row r="38" ht="15">
      <c r="B38" s="41"/>
    </row>
    <row r="39" ht="15">
      <c r="B39" s="41"/>
    </row>
    <row r="40" ht="15">
      <c r="B40" s="41"/>
    </row>
    <row r="41" ht="15">
      <c r="B41" s="41"/>
    </row>
    <row r="42" ht="15">
      <c r="B42" s="41"/>
    </row>
    <row r="43" ht="15">
      <c r="B43" s="41"/>
    </row>
  </sheetData>
  <sheetProtection/>
  <hyperlinks>
    <hyperlink ref="B5" r:id="rId1" display="http://www.tridniky.cz/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C16" sqref="C16"/>
    </sheetView>
  </sheetViews>
  <sheetFormatPr defaultColWidth="9.140625" defaultRowHeight="12.75" customHeight="1"/>
  <cols>
    <col min="1" max="2" width="18.140625" style="0" customWidth="1"/>
    <col min="3" max="3" width="66.7109375" style="0" customWidth="1"/>
    <col min="4" max="6" width="20.7109375" style="0" customWidth="1"/>
  </cols>
  <sheetData>
    <row r="1" spans="1:6" ht="12.75" customHeight="1">
      <c r="A1" s="52"/>
      <c r="B1" s="1"/>
      <c r="C1" s="1"/>
      <c r="D1" s="1"/>
      <c r="E1" s="1"/>
      <c r="F1" s="1"/>
    </row>
    <row r="2" spans="1:6" ht="12.75" customHeight="1">
      <c r="A2" s="52"/>
      <c r="B2" s="1"/>
      <c r="C2" s="53" t="s">
        <v>0</v>
      </c>
      <c r="D2" s="1"/>
      <c r="E2" s="1"/>
      <c r="F2" s="1"/>
    </row>
    <row r="3" spans="1:6" ht="19.5" customHeight="1">
      <c r="A3" s="52"/>
      <c r="B3" s="1"/>
      <c r="C3" s="52"/>
      <c r="D3" s="1"/>
      <c r="E3" s="1"/>
      <c r="F3" s="1"/>
    </row>
    <row r="4" spans="1:6" ht="19.5" customHeight="1">
      <c r="A4" s="1"/>
      <c r="B4" s="1"/>
      <c r="C4" s="54" t="s">
        <v>1</v>
      </c>
      <c r="D4" s="52"/>
      <c r="E4" s="52"/>
      <c r="F4" s="1"/>
    </row>
    <row r="5" spans="1:6" ht="12.75" customHeight="1">
      <c r="A5" s="1"/>
      <c r="B5" s="1"/>
      <c r="C5" s="52" t="s">
        <v>2</v>
      </c>
      <c r="D5" s="52"/>
      <c r="E5" s="52"/>
      <c r="F5" s="1"/>
    </row>
    <row r="6" spans="1:6" ht="12.75" customHeight="1">
      <c r="A6" s="1"/>
      <c r="B6" s="1"/>
      <c r="C6" s="3" t="s">
        <v>3</v>
      </c>
      <c r="D6" s="6">
        <f>SUM(D10:D13)</f>
        <v>0</v>
      </c>
      <c r="E6" s="1"/>
      <c r="F6" s="1"/>
    </row>
    <row r="7" spans="1:6" ht="12.75" customHeight="1">
      <c r="A7" s="1"/>
      <c r="B7" s="1"/>
      <c r="C7" s="3" t="s">
        <v>4</v>
      </c>
      <c r="D7" s="6">
        <f>SUM(F10:F13)</f>
        <v>0</v>
      </c>
      <c r="E7" s="1"/>
      <c r="F7" s="1"/>
    </row>
    <row r="8" spans="1:6" ht="12.75" customHeight="1">
      <c r="A8" s="5"/>
      <c r="B8" s="5"/>
      <c r="C8" s="5"/>
      <c r="D8" s="5"/>
      <c r="E8" s="5"/>
      <c r="F8" s="5"/>
    </row>
    <row r="9" spans="1:6" ht="12.75" customHeight="1">
      <c r="A9" s="4" t="s">
        <v>5</v>
      </c>
      <c r="B9" s="38" t="s">
        <v>457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6" ht="12.75" customHeight="1">
      <c r="A10" s="15" t="s">
        <v>23</v>
      </c>
      <c r="B10" s="39" t="s">
        <v>458</v>
      </c>
      <c r="C10" s="15" t="s">
        <v>24</v>
      </c>
      <c r="D10" s="16">
        <f>'001'!I3</f>
        <v>0</v>
      </c>
      <c r="E10" s="16">
        <f>SUM(D10*0.21)</f>
        <v>0</v>
      </c>
      <c r="F10" s="16">
        <f>D10+E10</f>
        <v>0</v>
      </c>
    </row>
    <row r="11" spans="1:6" ht="12.75" customHeight="1">
      <c r="A11" s="15" t="s">
        <v>59</v>
      </c>
      <c r="B11" s="39" t="s">
        <v>458</v>
      </c>
      <c r="C11" s="15" t="s">
        <v>60</v>
      </c>
      <c r="D11" s="16">
        <f>'101'!I3</f>
        <v>0</v>
      </c>
      <c r="E11" s="16">
        <f>SUM(D11*0.21)</f>
        <v>0</v>
      </c>
      <c r="F11" s="16">
        <f>D11+E11</f>
        <v>0</v>
      </c>
    </row>
    <row r="12" spans="1:6" ht="12.75" customHeight="1">
      <c r="A12" s="15" t="s">
        <v>290</v>
      </c>
      <c r="B12" s="39" t="s">
        <v>459</v>
      </c>
      <c r="C12" s="15" t="s">
        <v>291</v>
      </c>
      <c r="D12" s="16">
        <f>'301'!I3</f>
        <v>0</v>
      </c>
      <c r="E12" s="16">
        <f>SUM(D12*0.21)</f>
        <v>0</v>
      </c>
      <c r="F12" s="16">
        <f>D12+E12</f>
        <v>0</v>
      </c>
    </row>
    <row r="13" spans="1:6" ht="12.75" customHeight="1">
      <c r="A13" s="15" t="s">
        <v>454</v>
      </c>
      <c r="B13" s="39" t="s">
        <v>460</v>
      </c>
      <c r="C13" s="15" t="s">
        <v>455</v>
      </c>
      <c r="D13" s="16">
        <f>'401'!J3</f>
        <v>0</v>
      </c>
      <c r="E13" s="16">
        <f>SUM(D13*0.21)</f>
        <v>0</v>
      </c>
      <c r="F13" s="16">
        <f>D13+E13</f>
        <v>0</v>
      </c>
    </row>
  </sheetData>
  <sheetProtection/>
  <mergeCells count="4">
    <mergeCell ref="A1:A3"/>
    <mergeCell ref="C2:C3"/>
    <mergeCell ref="C4:E4"/>
    <mergeCell ref="C5:E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zoomScalePageLayoutView="0" workbookViewId="0" topLeftCell="B1">
      <pane ySplit="8" topLeftCell="A9" activePane="bottomLeft" state="frozen"/>
      <selection pane="topLeft" activeCell="M39" sqref="M39"/>
      <selection pane="bottomLeft" activeCell="L3" sqref="L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56" t="s">
        <v>14</v>
      </c>
      <c r="D3" s="52"/>
      <c r="E3" s="10" t="s">
        <v>15</v>
      </c>
      <c r="F3" s="1"/>
      <c r="G3" s="8"/>
      <c r="H3" s="7" t="s">
        <v>23</v>
      </c>
      <c r="I3" s="31">
        <f>SUM(I9+I18+I83+I92+I97+I146+I151+I164)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57" t="s">
        <v>23</v>
      </c>
      <c r="D4" s="58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2:9" ht="15" customHeight="1">
      <c r="B5" s="12" t="s">
        <v>483</v>
      </c>
      <c r="C5" s="34"/>
      <c r="D5" s="13" t="s">
        <v>458</v>
      </c>
      <c r="E5" s="13"/>
      <c r="F5" s="35"/>
      <c r="G5" s="35"/>
      <c r="H5" s="14"/>
      <c r="I5" s="14"/>
    </row>
    <row r="6" spans="1:16" ht="12.75" customHeight="1">
      <c r="A6" s="55" t="s">
        <v>25</v>
      </c>
      <c r="B6" s="55" t="s">
        <v>27</v>
      </c>
      <c r="C6" s="55" t="s">
        <v>29</v>
      </c>
      <c r="D6" s="55" t="s">
        <v>30</v>
      </c>
      <c r="E6" s="55" t="s">
        <v>31</v>
      </c>
      <c r="F6" s="55" t="s">
        <v>33</v>
      </c>
      <c r="G6" s="55" t="s">
        <v>35</v>
      </c>
      <c r="H6" s="55" t="s">
        <v>37</v>
      </c>
      <c r="I6" s="55"/>
      <c r="O6" t="s">
        <v>20</v>
      </c>
      <c r="P6" t="s">
        <v>21</v>
      </c>
    </row>
    <row r="7" spans="1:9" ht="12.75" customHeight="1">
      <c r="A7" s="55"/>
      <c r="B7" s="55"/>
      <c r="C7" s="55"/>
      <c r="D7" s="55"/>
      <c r="E7" s="55"/>
      <c r="F7" s="55"/>
      <c r="G7" s="55"/>
      <c r="H7" s="11" t="s">
        <v>38</v>
      </c>
      <c r="I7" s="11" t="s">
        <v>40</v>
      </c>
    </row>
    <row r="8" spans="1:9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11" t="s">
        <v>39</v>
      </c>
      <c r="I8" s="11" t="s">
        <v>41</v>
      </c>
    </row>
    <row r="9" spans="1:9" ht="12.75" customHeight="1">
      <c r="A9" s="14" t="s">
        <v>42</v>
      </c>
      <c r="B9" s="14"/>
      <c r="C9" s="64" t="s">
        <v>26</v>
      </c>
      <c r="D9" s="14"/>
      <c r="E9" s="65" t="s">
        <v>43</v>
      </c>
      <c r="F9" s="14"/>
      <c r="G9" s="14"/>
      <c r="H9" s="14"/>
      <c r="I9" s="66">
        <f>0+I10+I14</f>
        <v>0</v>
      </c>
    </row>
    <row r="10" spans="1:16" ht="12.75" customHeight="1">
      <c r="A10" s="17" t="s">
        <v>44</v>
      </c>
      <c r="B10" s="21" t="s">
        <v>28</v>
      </c>
      <c r="C10" s="21" t="s">
        <v>61</v>
      </c>
      <c r="D10" s="17" t="s">
        <v>45</v>
      </c>
      <c r="E10" s="22" t="s">
        <v>62</v>
      </c>
      <c r="F10" s="23" t="s">
        <v>63</v>
      </c>
      <c r="G10" s="24">
        <v>1387.5</v>
      </c>
      <c r="H10" s="24"/>
      <c r="I10" s="24">
        <f>ROUND(ROUND(H10,2)*ROUND(G10,2),2)</f>
        <v>0</v>
      </c>
      <c r="O10">
        <f>(I10*21)/100</f>
        <v>0</v>
      </c>
      <c r="P10" t="s">
        <v>21</v>
      </c>
    </row>
    <row r="11" spans="1:5" ht="12.75" customHeight="1">
      <c r="A11" s="25" t="s">
        <v>47</v>
      </c>
      <c r="E11" s="26" t="s">
        <v>64</v>
      </c>
    </row>
    <row r="12" spans="1:5" ht="51" customHeight="1">
      <c r="A12" s="27" t="s">
        <v>48</v>
      </c>
      <c r="E12" s="67" t="s">
        <v>65</v>
      </c>
    </row>
    <row r="13" spans="1:5" ht="12.75" customHeight="1">
      <c r="A13" t="s">
        <v>49</v>
      </c>
      <c r="E13" s="26" t="s">
        <v>66</v>
      </c>
    </row>
    <row r="14" spans="1:16" ht="12.75" customHeight="1">
      <c r="A14" s="17" t="s">
        <v>44</v>
      </c>
      <c r="B14" s="21" t="s">
        <v>21</v>
      </c>
      <c r="C14" s="21" t="s">
        <v>67</v>
      </c>
      <c r="D14" s="17" t="s">
        <v>45</v>
      </c>
      <c r="E14" s="22" t="s">
        <v>68</v>
      </c>
      <c r="F14" s="23" t="s">
        <v>63</v>
      </c>
      <c r="G14" s="24">
        <v>672.48</v>
      </c>
      <c r="H14" s="24"/>
      <c r="I14" s="24">
        <f>ROUND(ROUND(H14,2)*ROUND(G14,2),2)</f>
        <v>0</v>
      </c>
      <c r="O14">
        <f>(I14*21)/100</f>
        <v>0</v>
      </c>
      <c r="P14" t="s">
        <v>21</v>
      </c>
    </row>
    <row r="15" spans="1:5" ht="12.75" customHeight="1">
      <c r="A15" s="25" t="s">
        <v>47</v>
      </c>
      <c r="E15" s="26" t="s">
        <v>69</v>
      </c>
    </row>
    <row r="16" spans="1:5" ht="12.75" customHeight="1">
      <c r="A16" s="27" t="s">
        <v>48</v>
      </c>
      <c r="E16" s="67" t="s">
        <v>70</v>
      </c>
    </row>
    <row r="17" spans="1:5" ht="12.75" customHeight="1">
      <c r="A17" t="s">
        <v>49</v>
      </c>
      <c r="E17" s="26" t="s">
        <v>66</v>
      </c>
    </row>
    <row r="18" spans="1:9" ht="12.75" customHeight="1">
      <c r="A18" s="51" t="s">
        <v>42</v>
      </c>
      <c r="B18" s="51"/>
      <c r="C18" s="68" t="s">
        <v>28</v>
      </c>
      <c r="D18" s="51"/>
      <c r="E18" s="65" t="s">
        <v>71</v>
      </c>
      <c r="F18" s="51"/>
      <c r="G18" s="51"/>
      <c r="H18" s="51"/>
      <c r="I18" s="69">
        <f>0+I19+I23+I27+I31+I35+I39+I43+I47+I51+I55+I59+I63+I67+I71+I75+I79</f>
        <v>0</v>
      </c>
    </row>
    <row r="19" spans="1:16" ht="12.75" customHeight="1">
      <c r="A19" s="17" t="s">
        <v>44</v>
      </c>
      <c r="B19" s="21" t="s">
        <v>22</v>
      </c>
      <c r="C19" s="21" t="s">
        <v>72</v>
      </c>
      <c r="D19" s="17" t="s">
        <v>54</v>
      </c>
      <c r="E19" s="22" t="s">
        <v>73</v>
      </c>
      <c r="F19" s="23" t="s">
        <v>74</v>
      </c>
      <c r="G19" s="24">
        <v>656.92</v>
      </c>
      <c r="H19" s="24"/>
      <c r="I19" s="24">
        <f>ROUND(ROUND(H19,2)*ROUND(G19,2),2)</f>
        <v>0</v>
      </c>
      <c r="O19">
        <f>(I19*21)/100</f>
        <v>0</v>
      </c>
      <c r="P19" t="s">
        <v>21</v>
      </c>
    </row>
    <row r="20" spans="1:5" ht="12.75" customHeight="1">
      <c r="A20" s="25" t="s">
        <v>47</v>
      </c>
      <c r="E20" s="26" t="s">
        <v>75</v>
      </c>
    </row>
    <row r="21" spans="1:5" ht="12.75" customHeight="1">
      <c r="A21" s="27" t="s">
        <v>48</v>
      </c>
      <c r="E21" s="67" t="s">
        <v>76</v>
      </c>
    </row>
    <row r="22" spans="1:5" ht="12.75" customHeight="1">
      <c r="A22" t="s">
        <v>49</v>
      </c>
      <c r="E22" s="26" t="s">
        <v>77</v>
      </c>
    </row>
    <row r="23" spans="1:16" ht="12.75" customHeight="1">
      <c r="A23" s="17" t="s">
        <v>44</v>
      </c>
      <c r="B23" s="21" t="s">
        <v>32</v>
      </c>
      <c r="C23" s="21" t="s">
        <v>72</v>
      </c>
      <c r="D23" s="17" t="s">
        <v>56</v>
      </c>
      <c r="E23" s="22" t="s">
        <v>73</v>
      </c>
      <c r="F23" s="23" t="s">
        <v>74</v>
      </c>
      <c r="G23" s="24">
        <v>182.69</v>
      </c>
      <c r="H23" s="24"/>
      <c r="I23" s="24">
        <f>ROUND(ROUND(H23,2)*ROUND(G23,2),2)</f>
        <v>0</v>
      </c>
      <c r="O23">
        <f>(I23*21)/100</f>
        <v>0</v>
      </c>
      <c r="P23" t="s">
        <v>21</v>
      </c>
    </row>
    <row r="24" spans="1:5" ht="12.75" customHeight="1">
      <c r="A24" s="25" t="s">
        <v>47</v>
      </c>
      <c r="E24" s="26" t="s">
        <v>78</v>
      </c>
    </row>
    <row r="25" spans="1:5" ht="38.25" customHeight="1">
      <c r="A25" s="27" t="s">
        <v>48</v>
      </c>
      <c r="E25" s="67" t="s">
        <v>79</v>
      </c>
    </row>
    <row r="26" spans="1:5" ht="12.75" customHeight="1">
      <c r="A26" t="s">
        <v>49</v>
      </c>
      <c r="E26" s="26" t="s">
        <v>77</v>
      </c>
    </row>
    <row r="27" spans="1:16" ht="12.75" customHeight="1">
      <c r="A27" s="17" t="s">
        <v>44</v>
      </c>
      <c r="B27" s="21" t="s">
        <v>34</v>
      </c>
      <c r="C27" s="21" t="s">
        <v>80</v>
      </c>
      <c r="D27" s="17" t="s">
        <v>45</v>
      </c>
      <c r="E27" s="22" t="s">
        <v>81</v>
      </c>
      <c r="F27" s="23" t="s">
        <v>82</v>
      </c>
      <c r="G27" s="24">
        <v>52</v>
      </c>
      <c r="H27" s="24"/>
      <c r="I27" s="24">
        <f>ROUND(ROUND(H27,2)*ROUND(G27,2),2)</f>
        <v>0</v>
      </c>
      <c r="O27">
        <f>(I27*21)/100</f>
        <v>0</v>
      </c>
      <c r="P27" t="s">
        <v>21</v>
      </c>
    </row>
    <row r="28" spans="1:5" ht="12.75" customHeight="1">
      <c r="A28" s="25" t="s">
        <v>47</v>
      </c>
      <c r="E28" s="26" t="s">
        <v>45</v>
      </c>
    </row>
    <row r="29" spans="1:5" ht="12.75" customHeight="1">
      <c r="A29" s="27" t="s">
        <v>48</v>
      </c>
      <c r="E29" s="67" t="s">
        <v>45</v>
      </c>
    </row>
    <row r="30" spans="1:5" ht="12.75" customHeight="1">
      <c r="A30" t="s">
        <v>49</v>
      </c>
      <c r="E30" s="26" t="s">
        <v>77</v>
      </c>
    </row>
    <row r="31" spans="1:16" ht="12.75" customHeight="1">
      <c r="A31" s="17" t="s">
        <v>44</v>
      </c>
      <c r="B31" s="21" t="s">
        <v>36</v>
      </c>
      <c r="C31" s="21" t="s">
        <v>83</v>
      </c>
      <c r="D31" s="17" t="s">
        <v>45</v>
      </c>
      <c r="E31" s="22" t="s">
        <v>84</v>
      </c>
      <c r="F31" s="23" t="s">
        <v>82</v>
      </c>
      <c r="G31" s="24">
        <v>100</v>
      </c>
      <c r="H31" s="24"/>
      <c r="I31" s="24">
        <f>ROUND(ROUND(H31,2)*ROUND(G31,2),2)</f>
        <v>0</v>
      </c>
      <c r="O31">
        <f>(I31*21)/100</f>
        <v>0</v>
      </c>
      <c r="P31" t="s">
        <v>21</v>
      </c>
    </row>
    <row r="32" spans="1:5" ht="12.75" customHeight="1">
      <c r="A32" s="25" t="s">
        <v>47</v>
      </c>
      <c r="E32" s="26" t="s">
        <v>45</v>
      </c>
    </row>
    <row r="33" spans="1:5" ht="12.75" customHeight="1">
      <c r="A33" s="27" t="s">
        <v>48</v>
      </c>
      <c r="E33" s="67" t="s">
        <v>45</v>
      </c>
    </row>
    <row r="34" spans="1:5" ht="12.75" customHeight="1">
      <c r="A34" t="s">
        <v>49</v>
      </c>
      <c r="E34" s="26" t="s">
        <v>77</v>
      </c>
    </row>
    <row r="35" spans="1:16" ht="12.75" customHeight="1">
      <c r="A35" s="17" t="s">
        <v>44</v>
      </c>
      <c r="B35" s="21" t="s">
        <v>50</v>
      </c>
      <c r="C35" s="21" t="s">
        <v>85</v>
      </c>
      <c r="D35" s="17" t="s">
        <v>45</v>
      </c>
      <c r="E35" s="22" t="s">
        <v>86</v>
      </c>
      <c r="F35" s="23" t="s">
        <v>74</v>
      </c>
      <c r="G35" s="24">
        <v>99.2</v>
      </c>
      <c r="H35" s="24"/>
      <c r="I35" s="24">
        <f>ROUND(ROUND(H35,2)*ROUND(G35,2),2)</f>
        <v>0</v>
      </c>
      <c r="O35">
        <f>(I35*21)/100</f>
        <v>0</v>
      </c>
      <c r="P35" t="s">
        <v>21</v>
      </c>
    </row>
    <row r="36" spans="1:5" ht="12.75" customHeight="1">
      <c r="A36" s="25" t="s">
        <v>47</v>
      </c>
      <c r="E36" s="26" t="s">
        <v>87</v>
      </c>
    </row>
    <row r="37" spans="1:5" ht="12.75" customHeight="1">
      <c r="A37" s="27" t="s">
        <v>48</v>
      </c>
      <c r="E37" s="67" t="s">
        <v>88</v>
      </c>
    </row>
    <row r="38" spans="1:5" ht="12.75" customHeight="1">
      <c r="A38" t="s">
        <v>49</v>
      </c>
      <c r="E38" s="26" t="s">
        <v>77</v>
      </c>
    </row>
    <row r="39" spans="1:16" ht="12.75" customHeight="1">
      <c r="A39" s="17" t="s">
        <v>44</v>
      </c>
      <c r="B39" s="21" t="s">
        <v>51</v>
      </c>
      <c r="C39" s="21" t="s">
        <v>89</v>
      </c>
      <c r="D39" s="17" t="s">
        <v>45</v>
      </c>
      <c r="E39" s="22" t="s">
        <v>90</v>
      </c>
      <c r="F39" s="23" t="s">
        <v>74</v>
      </c>
      <c r="G39" s="24">
        <v>27</v>
      </c>
      <c r="H39" s="24"/>
      <c r="I39" s="24">
        <f>ROUND(ROUND(H39,2)*ROUND(G39,2),2)</f>
        <v>0</v>
      </c>
      <c r="O39">
        <f>(I39*21)/100</f>
        <v>0</v>
      </c>
      <c r="P39" t="s">
        <v>21</v>
      </c>
    </row>
    <row r="40" spans="1:5" ht="12.75" customHeight="1">
      <c r="A40" s="25" t="s">
        <v>47</v>
      </c>
      <c r="E40" s="26" t="s">
        <v>45</v>
      </c>
    </row>
    <row r="41" spans="1:5" ht="12.75" customHeight="1">
      <c r="A41" s="27" t="s">
        <v>48</v>
      </c>
      <c r="E41" s="67" t="s">
        <v>91</v>
      </c>
    </row>
    <row r="42" spans="1:5" ht="293.25" customHeight="1">
      <c r="A42" t="s">
        <v>49</v>
      </c>
      <c r="E42" s="26" t="s">
        <v>92</v>
      </c>
    </row>
    <row r="43" spans="1:16" ht="12.75" customHeight="1">
      <c r="A43" s="17" t="s">
        <v>44</v>
      </c>
      <c r="B43" s="21" t="s">
        <v>39</v>
      </c>
      <c r="C43" s="21" t="s">
        <v>93</v>
      </c>
      <c r="D43" s="17" t="s">
        <v>45</v>
      </c>
      <c r="E43" s="22" t="s">
        <v>94</v>
      </c>
      <c r="F43" s="23" t="s">
        <v>74</v>
      </c>
      <c r="G43" s="24">
        <v>10.8</v>
      </c>
      <c r="H43" s="24"/>
      <c r="I43" s="24">
        <f>ROUND(ROUND(H43,2)*ROUND(G43,2),2)</f>
        <v>0</v>
      </c>
      <c r="O43">
        <f>(I43*21)/100</f>
        <v>0</v>
      </c>
      <c r="P43" t="s">
        <v>21</v>
      </c>
    </row>
    <row r="44" spans="1:5" ht="12.75" customHeight="1">
      <c r="A44" s="25" t="s">
        <v>47</v>
      </c>
      <c r="E44" s="26" t="s">
        <v>95</v>
      </c>
    </row>
    <row r="45" spans="1:5" ht="12.75" customHeight="1">
      <c r="A45" s="27" t="s">
        <v>48</v>
      </c>
      <c r="E45" s="67" t="s">
        <v>45</v>
      </c>
    </row>
    <row r="46" spans="1:5" ht="267.75" customHeight="1">
      <c r="A46" t="s">
        <v>49</v>
      </c>
      <c r="E46" s="26" t="s">
        <v>96</v>
      </c>
    </row>
    <row r="47" spans="1:16" ht="12.75" customHeight="1">
      <c r="A47" s="17" t="s">
        <v>44</v>
      </c>
      <c r="B47" s="21" t="s">
        <v>41</v>
      </c>
      <c r="C47" s="21" t="s">
        <v>97</v>
      </c>
      <c r="D47" s="17" t="s">
        <v>45</v>
      </c>
      <c r="E47" s="22" t="s">
        <v>98</v>
      </c>
      <c r="F47" s="23" t="s">
        <v>99</v>
      </c>
      <c r="G47" s="24">
        <v>1240</v>
      </c>
      <c r="H47" s="24"/>
      <c r="I47" s="24">
        <f>ROUND(ROUND(H47,2)*ROUND(G47,2),2)</f>
        <v>0</v>
      </c>
      <c r="O47">
        <f>(I47*21)/100</f>
        <v>0</v>
      </c>
      <c r="P47" t="s">
        <v>21</v>
      </c>
    </row>
    <row r="48" spans="1:5" ht="12.75" customHeight="1">
      <c r="A48" s="25" t="s">
        <v>47</v>
      </c>
      <c r="E48" s="26" t="s">
        <v>45</v>
      </c>
    </row>
    <row r="49" spans="1:5" ht="12.75" customHeight="1">
      <c r="A49" s="27" t="s">
        <v>48</v>
      </c>
      <c r="E49" s="67" t="s">
        <v>100</v>
      </c>
    </row>
    <row r="50" spans="1:5" ht="12.75" customHeight="1">
      <c r="A50" t="s">
        <v>49</v>
      </c>
      <c r="E50" s="26" t="s">
        <v>101</v>
      </c>
    </row>
    <row r="51" spans="1:16" ht="12.75" customHeight="1">
      <c r="A51" s="17" t="s">
        <v>44</v>
      </c>
      <c r="B51" s="21" t="s">
        <v>53</v>
      </c>
      <c r="C51" s="21" t="s">
        <v>102</v>
      </c>
      <c r="D51" s="17" t="s">
        <v>45</v>
      </c>
      <c r="E51" s="22" t="s">
        <v>103</v>
      </c>
      <c r="F51" s="23" t="s">
        <v>74</v>
      </c>
      <c r="G51" s="24">
        <v>9.6</v>
      </c>
      <c r="H51" s="24"/>
      <c r="I51" s="24">
        <f>ROUND(ROUND(H51,2)*ROUND(G51,2),2)</f>
        <v>0</v>
      </c>
      <c r="O51">
        <f>(I51*21)/100</f>
        <v>0</v>
      </c>
      <c r="P51" t="s">
        <v>21</v>
      </c>
    </row>
    <row r="52" spans="1:5" ht="12.75" customHeight="1">
      <c r="A52" s="25" t="s">
        <v>47</v>
      </c>
      <c r="E52" s="26" t="s">
        <v>45</v>
      </c>
    </row>
    <row r="53" spans="1:5" ht="25.5" customHeight="1">
      <c r="A53" s="27" t="s">
        <v>48</v>
      </c>
      <c r="E53" s="67" t="s">
        <v>104</v>
      </c>
    </row>
    <row r="54" spans="1:5" ht="255" customHeight="1">
      <c r="A54" t="s">
        <v>49</v>
      </c>
      <c r="E54" s="26" t="s">
        <v>105</v>
      </c>
    </row>
    <row r="55" spans="1:16" ht="12.75" customHeight="1">
      <c r="A55" s="17" t="s">
        <v>44</v>
      </c>
      <c r="B55" s="21" t="s">
        <v>55</v>
      </c>
      <c r="C55" s="21" t="s">
        <v>106</v>
      </c>
      <c r="D55" s="17" t="s">
        <v>45</v>
      </c>
      <c r="E55" s="22" t="s">
        <v>107</v>
      </c>
      <c r="F55" s="23" t="s">
        <v>74</v>
      </c>
      <c r="G55" s="24">
        <v>36.6</v>
      </c>
      <c r="H55" s="24"/>
      <c r="I55" s="24">
        <f>ROUND(ROUND(H55,2)*ROUND(G55,2),2)</f>
        <v>0</v>
      </c>
      <c r="O55">
        <f>(I55*21)/100</f>
        <v>0</v>
      </c>
      <c r="P55" t="s">
        <v>21</v>
      </c>
    </row>
    <row r="56" spans="1:5" ht="12.75" customHeight="1">
      <c r="A56" s="25" t="s">
        <v>47</v>
      </c>
      <c r="E56" s="26" t="s">
        <v>45</v>
      </c>
    </row>
    <row r="57" spans="1:5" ht="12.75" customHeight="1">
      <c r="A57" s="27" t="s">
        <v>48</v>
      </c>
      <c r="E57" s="67" t="s">
        <v>108</v>
      </c>
    </row>
    <row r="58" spans="1:5" ht="165.75" customHeight="1">
      <c r="A58" t="s">
        <v>49</v>
      </c>
      <c r="E58" s="26" t="s">
        <v>109</v>
      </c>
    </row>
    <row r="59" spans="1:16" ht="12.75" customHeight="1">
      <c r="A59" s="17" t="s">
        <v>44</v>
      </c>
      <c r="B59" s="21" t="s">
        <v>57</v>
      </c>
      <c r="C59" s="21" t="s">
        <v>110</v>
      </c>
      <c r="D59" s="17" t="s">
        <v>45</v>
      </c>
      <c r="E59" s="22" t="s">
        <v>111</v>
      </c>
      <c r="F59" s="23" t="s">
        <v>74</v>
      </c>
      <c r="G59" s="24">
        <v>4.8</v>
      </c>
      <c r="H59" s="24"/>
      <c r="I59" s="24">
        <f>ROUND(ROUND(H59,2)*ROUND(G59,2),2)</f>
        <v>0</v>
      </c>
      <c r="O59">
        <f>(I59*21)/100</f>
        <v>0</v>
      </c>
      <c r="P59" t="s">
        <v>21</v>
      </c>
    </row>
    <row r="60" spans="1:5" ht="12.75" customHeight="1">
      <c r="A60" s="25" t="s">
        <v>47</v>
      </c>
      <c r="E60" s="26" t="s">
        <v>45</v>
      </c>
    </row>
    <row r="61" spans="1:5" ht="25.5" customHeight="1">
      <c r="A61" s="27" t="s">
        <v>48</v>
      </c>
      <c r="E61" s="67" t="s">
        <v>112</v>
      </c>
    </row>
    <row r="62" spans="1:5" ht="178.5" customHeight="1">
      <c r="A62" t="s">
        <v>49</v>
      </c>
      <c r="E62" s="26" t="s">
        <v>113</v>
      </c>
    </row>
    <row r="63" spans="1:16" ht="12.75" customHeight="1">
      <c r="A63" s="17" t="s">
        <v>44</v>
      </c>
      <c r="B63" s="21" t="s">
        <v>114</v>
      </c>
      <c r="C63" s="21" t="s">
        <v>115</v>
      </c>
      <c r="D63" s="17" t="s">
        <v>45</v>
      </c>
      <c r="E63" s="22" t="s">
        <v>116</v>
      </c>
      <c r="F63" s="23" t="s">
        <v>74</v>
      </c>
      <c r="G63" s="24">
        <v>3.4</v>
      </c>
      <c r="H63" s="24"/>
      <c r="I63" s="24">
        <f>ROUND(ROUND(H63,2)*ROUND(G63,2),2)</f>
        <v>0</v>
      </c>
      <c r="O63">
        <f>(I63*21)/100</f>
        <v>0</v>
      </c>
      <c r="P63" t="s">
        <v>21</v>
      </c>
    </row>
    <row r="64" spans="1:5" ht="12.75" customHeight="1">
      <c r="A64" s="25" t="s">
        <v>47</v>
      </c>
      <c r="E64" s="26" t="s">
        <v>117</v>
      </c>
    </row>
    <row r="65" spans="1:5" ht="25.5" customHeight="1">
      <c r="A65" s="27" t="s">
        <v>48</v>
      </c>
      <c r="E65" s="67" t="s">
        <v>118</v>
      </c>
    </row>
    <row r="66" spans="1:5" ht="229.5" customHeight="1">
      <c r="A66" t="s">
        <v>49</v>
      </c>
      <c r="E66" s="26" t="s">
        <v>119</v>
      </c>
    </row>
    <row r="67" spans="1:16" ht="12.75" customHeight="1">
      <c r="A67" s="17" t="s">
        <v>44</v>
      </c>
      <c r="B67" s="21" t="s">
        <v>120</v>
      </c>
      <c r="C67" s="21" t="s">
        <v>121</v>
      </c>
      <c r="D67" s="17" t="s">
        <v>45</v>
      </c>
      <c r="E67" s="22" t="s">
        <v>122</v>
      </c>
      <c r="F67" s="23" t="s">
        <v>99</v>
      </c>
      <c r="G67" s="24">
        <v>2316</v>
      </c>
      <c r="H67" s="24"/>
      <c r="I67" s="24">
        <f>ROUND(ROUND(H67,2)*ROUND(G67,2),2)</f>
        <v>0</v>
      </c>
      <c r="O67">
        <f>(I67*21)/100</f>
        <v>0</v>
      </c>
      <c r="P67" t="s">
        <v>21</v>
      </c>
    </row>
    <row r="68" spans="1:5" ht="12.75" customHeight="1">
      <c r="A68" s="25" t="s">
        <v>47</v>
      </c>
      <c r="E68" s="26" t="s">
        <v>45</v>
      </c>
    </row>
    <row r="69" spans="1:5" ht="12.75" customHeight="1">
      <c r="A69" s="27" t="s">
        <v>48</v>
      </c>
      <c r="E69" s="67" t="s">
        <v>123</v>
      </c>
    </row>
    <row r="70" spans="1:5" ht="12.75" customHeight="1">
      <c r="A70" t="s">
        <v>49</v>
      </c>
      <c r="E70" s="26" t="s">
        <v>124</v>
      </c>
    </row>
    <row r="71" spans="1:16" ht="12.75" customHeight="1">
      <c r="A71" s="17" t="s">
        <v>44</v>
      </c>
      <c r="B71" s="21" t="s">
        <v>125</v>
      </c>
      <c r="C71" s="21" t="s">
        <v>126</v>
      </c>
      <c r="D71" s="17" t="s">
        <v>45</v>
      </c>
      <c r="E71" s="22" t="s">
        <v>127</v>
      </c>
      <c r="F71" s="23" t="s">
        <v>99</v>
      </c>
      <c r="G71" s="24">
        <v>108</v>
      </c>
      <c r="H71" s="24"/>
      <c r="I71" s="24">
        <f>ROUND(ROUND(H71,2)*ROUND(G71,2),2)</f>
        <v>0</v>
      </c>
      <c r="O71">
        <f>(I71*21)/100</f>
        <v>0</v>
      </c>
      <c r="P71" t="s">
        <v>21</v>
      </c>
    </row>
    <row r="72" spans="1:5" ht="12.75" customHeight="1">
      <c r="A72" s="25" t="s">
        <v>47</v>
      </c>
      <c r="E72" s="26" t="s">
        <v>45</v>
      </c>
    </row>
    <row r="73" spans="1:5" ht="12.75" customHeight="1">
      <c r="A73" s="27" t="s">
        <v>48</v>
      </c>
      <c r="E73" s="67" t="s">
        <v>45</v>
      </c>
    </row>
    <row r="74" spans="1:5" ht="38.25" customHeight="1">
      <c r="A74" t="s">
        <v>49</v>
      </c>
      <c r="E74" s="26" t="s">
        <v>128</v>
      </c>
    </row>
    <row r="75" spans="1:16" ht="12.75" customHeight="1">
      <c r="A75" s="17" t="s">
        <v>44</v>
      </c>
      <c r="B75" s="21" t="s">
        <v>129</v>
      </c>
      <c r="C75" s="21" t="s">
        <v>130</v>
      </c>
      <c r="D75" s="17" t="s">
        <v>45</v>
      </c>
      <c r="E75" s="22" t="s">
        <v>131</v>
      </c>
      <c r="F75" s="23" t="s">
        <v>99</v>
      </c>
      <c r="G75" s="24">
        <v>108</v>
      </c>
      <c r="H75" s="24"/>
      <c r="I75" s="24">
        <f>ROUND(ROUND(H75,2)*ROUND(G75,2),2)</f>
        <v>0</v>
      </c>
      <c r="O75">
        <f>(I75*21)/100</f>
        <v>0</v>
      </c>
      <c r="P75" t="s">
        <v>21</v>
      </c>
    </row>
    <row r="76" spans="1:5" ht="12.75" customHeight="1">
      <c r="A76" s="25" t="s">
        <v>47</v>
      </c>
      <c r="E76" s="26" t="s">
        <v>45</v>
      </c>
    </row>
    <row r="77" spans="1:5" ht="12.75" customHeight="1">
      <c r="A77" s="27" t="s">
        <v>48</v>
      </c>
      <c r="E77" s="67" t="s">
        <v>45</v>
      </c>
    </row>
    <row r="78" spans="1:5" ht="12.75" customHeight="1">
      <c r="A78" t="s">
        <v>49</v>
      </c>
      <c r="E78" s="26" t="s">
        <v>132</v>
      </c>
    </row>
    <row r="79" spans="1:16" ht="12.75" customHeight="1">
      <c r="A79" s="17" t="s">
        <v>44</v>
      </c>
      <c r="B79" s="21" t="s">
        <v>133</v>
      </c>
      <c r="C79" s="21" t="s">
        <v>134</v>
      </c>
      <c r="D79" s="17" t="s">
        <v>45</v>
      </c>
      <c r="E79" s="22" t="s">
        <v>135</v>
      </c>
      <c r="F79" s="23" t="s">
        <v>99</v>
      </c>
      <c r="G79" s="24">
        <v>108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 customHeight="1">
      <c r="A80" s="25" t="s">
        <v>47</v>
      </c>
      <c r="E80" s="26" t="s">
        <v>136</v>
      </c>
    </row>
    <row r="81" spans="1:5" ht="12.75" customHeight="1">
      <c r="A81" s="27" t="s">
        <v>48</v>
      </c>
      <c r="E81" s="67" t="s">
        <v>45</v>
      </c>
    </row>
    <row r="82" spans="1:5" ht="12.75" customHeight="1">
      <c r="A82" t="s">
        <v>49</v>
      </c>
      <c r="E82" s="26" t="s">
        <v>137</v>
      </c>
    </row>
    <row r="83" spans="1:9" ht="12.75" customHeight="1">
      <c r="A83" s="51" t="s">
        <v>42</v>
      </c>
      <c r="B83" s="51"/>
      <c r="C83" s="68" t="s">
        <v>21</v>
      </c>
      <c r="D83" s="51"/>
      <c r="E83" s="65" t="s">
        <v>138</v>
      </c>
      <c r="F83" s="51"/>
      <c r="G83" s="51"/>
      <c r="H83" s="51"/>
      <c r="I83" s="69">
        <f>0+I84+I88</f>
        <v>0</v>
      </c>
    </row>
    <row r="84" spans="1:16" ht="12.75" customHeight="1">
      <c r="A84" s="17" t="s">
        <v>44</v>
      </c>
      <c r="B84" s="21" t="s">
        <v>139</v>
      </c>
      <c r="C84" s="21" t="s">
        <v>140</v>
      </c>
      <c r="D84" s="17" t="s">
        <v>45</v>
      </c>
      <c r="E84" s="22" t="s">
        <v>141</v>
      </c>
      <c r="F84" s="23" t="s">
        <v>82</v>
      </c>
      <c r="G84" s="24">
        <v>270</v>
      </c>
      <c r="H84" s="24"/>
      <c r="I84" s="24">
        <f>ROUND(ROUND(H84,2)*ROUND(G84,2),2)</f>
        <v>0</v>
      </c>
      <c r="O84">
        <f>(I84*21)/100</f>
        <v>0</v>
      </c>
      <c r="P84" t="s">
        <v>21</v>
      </c>
    </row>
    <row r="85" spans="1:5" ht="12.75" customHeight="1">
      <c r="A85" s="25" t="s">
        <v>47</v>
      </c>
      <c r="E85" s="26" t="s">
        <v>45</v>
      </c>
    </row>
    <row r="86" spans="1:5" ht="12.75" customHeight="1">
      <c r="A86" s="27" t="s">
        <v>48</v>
      </c>
      <c r="E86" s="67" t="s">
        <v>45</v>
      </c>
    </row>
    <row r="87" spans="1:5" ht="114.75" customHeight="1">
      <c r="A87" t="s">
        <v>49</v>
      </c>
      <c r="E87" s="26" t="s">
        <v>142</v>
      </c>
    </row>
    <row r="88" spans="1:16" ht="12.75" customHeight="1">
      <c r="A88" s="17" t="s">
        <v>44</v>
      </c>
      <c r="B88" s="21" t="s">
        <v>143</v>
      </c>
      <c r="C88" s="21" t="s">
        <v>144</v>
      </c>
      <c r="D88" s="17" t="s">
        <v>45</v>
      </c>
      <c r="E88" s="22" t="s">
        <v>145</v>
      </c>
      <c r="F88" s="23" t="s">
        <v>99</v>
      </c>
      <c r="G88" s="24">
        <v>540</v>
      </c>
      <c r="H88" s="24"/>
      <c r="I88" s="24">
        <f>ROUND(ROUND(H88,2)*ROUND(G88,2),2)</f>
        <v>0</v>
      </c>
      <c r="O88">
        <f>(I88*21)/100</f>
        <v>0</v>
      </c>
      <c r="P88" t="s">
        <v>21</v>
      </c>
    </row>
    <row r="89" spans="1:5" ht="12.75" customHeight="1">
      <c r="A89" s="25" t="s">
        <v>47</v>
      </c>
      <c r="E89" s="26" t="s">
        <v>146</v>
      </c>
    </row>
    <row r="90" spans="1:5" ht="12.75" customHeight="1">
      <c r="A90" s="27" t="s">
        <v>48</v>
      </c>
      <c r="E90" s="67" t="s">
        <v>147</v>
      </c>
    </row>
    <row r="91" spans="1:5" ht="38.25" customHeight="1">
      <c r="A91" t="s">
        <v>49</v>
      </c>
      <c r="E91" s="26" t="s">
        <v>148</v>
      </c>
    </row>
    <row r="92" spans="1:9" ht="12.75" customHeight="1">
      <c r="A92" s="51" t="s">
        <v>42</v>
      </c>
      <c r="B92" s="51"/>
      <c r="C92" s="68" t="s">
        <v>32</v>
      </c>
      <c r="D92" s="51"/>
      <c r="E92" s="65" t="s">
        <v>149</v>
      </c>
      <c r="F92" s="51"/>
      <c r="G92" s="51"/>
      <c r="H92" s="51"/>
      <c r="I92" s="69">
        <f>0+I93</f>
        <v>0</v>
      </c>
    </row>
    <row r="93" spans="1:16" ht="12.75" customHeight="1">
      <c r="A93" s="17" t="s">
        <v>44</v>
      </c>
      <c r="B93" s="21" t="s">
        <v>150</v>
      </c>
      <c r="C93" s="21" t="s">
        <v>151</v>
      </c>
      <c r="D93" s="17" t="s">
        <v>45</v>
      </c>
      <c r="E93" s="22" t="s">
        <v>152</v>
      </c>
      <c r="F93" s="23" t="s">
        <v>74</v>
      </c>
      <c r="G93" s="24">
        <v>1.2</v>
      </c>
      <c r="H93" s="24"/>
      <c r="I93" s="24">
        <f>ROUND(ROUND(H93,2)*ROUND(G93,2),2)</f>
        <v>0</v>
      </c>
      <c r="O93">
        <f>(I93*21)/100</f>
        <v>0</v>
      </c>
      <c r="P93" t="s">
        <v>21</v>
      </c>
    </row>
    <row r="94" spans="1:5" ht="12.75" customHeight="1">
      <c r="A94" s="25" t="s">
        <v>47</v>
      </c>
      <c r="E94" s="26" t="s">
        <v>117</v>
      </c>
    </row>
    <row r="95" spans="1:5" ht="25.5" customHeight="1">
      <c r="A95" s="27" t="s">
        <v>48</v>
      </c>
      <c r="E95" s="67" t="s">
        <v>153</v>
      </c>
    </row>
    <row r="96" spans="1:5" ht="12.75" customHeight="1">
      <c r="A96" t="s">
        <v>49</v>
      </c>
      <c r="E96" s="26" t="s">
        <v>154</v>
      </c>
    </row>
    <row r="97" spans="1:9" ht="12.75" customHeight="1">
      <c r="A97" s="51" t="s">
        <v>42</v>
      </c>
      <c r="B97" s="51"/>
      <c r="C97" s="68" t="s">
        <v>34</v>
      </c>
      <c r="D97" s="51"/>
      <c r="E97" s="65" t="s">
        <v>155</v>
      </c>
      <c r="F97" s="51"/>
      <c r="G97" s="51"/>
      <c r="H97" s="51"/>
      <c r="I97" s="69">
        <f>0+I98+I102+I106+I110+I114+I118+I122+I126+I130+I134+I138+I142</f>
        <v>0</v>
      </c>
    </row>
    <row r="98" spans="1:16" ht="12.75" customHeight="1">
      <c r="A98" s="17" t="s">
        <v>44</v>
      </c>
      <c r="B98" s="21" t="s">
        <v>156</v>
      </c>
      <c r="C98" s="21" t="s">
        <v>157</v>
      </c>
      <c r="D98" s="17" t="s">
        <v>45</v>
      </c>
      <c r="E98" s="22" t="s">
        <v>158</v>
      </c>
      <c r="F98" s="23" t="s">
        <v>74</v>
      </c>
      <c r="G98" s="24">
        <v>178.2</v>
      </c>
      <c r="H98" s="24"/>
      <c r="I98" s="24">
        <f>ROUND(ROUND(H98,2)*ROUND(G98,2),2)</f>
        <v>0</v>
      </c>
      <c r="O98">
        <f>(I98*21)/100</f>
        <v>0</v>
      </c>
      <c r="P98" t="s">
        <v>21</v>
      </c>
    </row>
    <row r="99" spans="1:5" ht="12.75" customHeight="1">
      <c r="A99" s="25" t="s">
        <v>47</v>
      </c>
      <c r="E99" s="26" t="s">
        <v>159</v>
      </c>
    </row>
    <row r="100" spans="1:5" ht="12.75" customHeight="1">
      <c r="A100" s="27" t="s">
        <v>48</v>
      </c>
      <c r="E100" s="67" t="s">
        <v>160</v>
      </c>
    </row>
    <row r="101" spans="1:5" ht="102" customHeight="1">
      <c r="A101" t="s">
        <v>49</v>
      </c>
      <c r="E101" s="26" t="s">
        <v>161</v>
      </c>
    </row>
    <row r="102" spans="1:16" ht="12.75" customHeight="1">
      <c r="A102" s="17" t="s">
        <v>44</v>
      </c>
      <c r="B102" s="21" t="s">
        <v>162</v>
      </c>
      <c r="C102" s="21" t="s">
        <v>163</v>
      </c>
      <c r="D102" s="17" t="s">
        <v>45</v>
      </c>
      <c r="E102" s="22" t="s">
        <v>164</v>
      </c>
      <c r="F102" s="23" t="s">
        <v>74</v>
      </c>
      <c r="G102" s="24">
        <v>454.77</v>
      </c>
      <c r="H102" s="24"/>
      <c r="I102" s="24">
        <f>ROUND(ROUND(H102,2)*ROUND(G102,2),2)</f>
        <v>0</v>
      </c>
      <c r="O102">
        <f>(I102*21)/100</f>
        <v>0</v>
      </c>
      <c r="P102" t="s">
        <v>21</v>
      </c>
    </row>
    <row r="103" spans="1:5" ht="12.75" customHeight="1">
      <c r="A103" s="25" t="s">
        <v>47</v>
      </c>
      <c r="E103" s="26" t="s">
        <v>45</v>
      </c>
    </row>
    <row r="104" spans="1:5" ht="51" customHeight="1">
      <c r="A104" s="27" t="s">
        <v>48</v>
      </c>
      <c r="E104" s="67" t="s">
        <v>165</v>
      </c>
    </row>
    <row r="105" spans="1:5" ht="51" customHeight="1">
      <c r="A105" t="s">
        <v>49</v>
      </c>
      <c r="E105" s="26" t="s">
        <v>166</v>
      </c>
    </row>
    <row r="106" spans="1:16" ht="12.75" customHeight="1">
      <c r="A106" s="17" t="s">
        <v>44</v>
      </c>
      <c r="B106" s="21" t="s">
        <v>167</v>
      </c>
      <c r="C106" s="21" t="s">
        <v>168</v>
      </c>
      <c r="D106" s="17" t="s">
        <v>54</v>
      </c>
      <c r="E106" s="22" t="s">
        <v>169</v>
      </c>
      <c r="F106" s="23" t="s">
        <v>99</v>
      </c>
      <c r="G106" s="24">
        <v>2725</v>
      </c>
      <c r="H106" s="24"/>
      <c r="I106" s="24">
        <f>ROUND(ROUND(H106,2)*ROUND(G106,2),2)</f>
        <v>0</v>
      </c>
      <c r="O106">
        <f>(I106*21)/100</f>
        <v>0</v>
      </c>
      <c r="P106" t="s">
        <v>21</v>
      </c>
    </row>
    <row r="107" spans="1:5" ht="12.75" customHeight="1">
      <c r="A107" s="25" t="s">
        <v>47</v>
      </c>
      <c r="E107" s="26" t="s">
        <v>170</v>
      </c>
    </row>
    <row r="108" spans="1:5" ht="38.25" customHeight="1">
      <c r="A108" s="27" t="s">
        <v>48</v>
      </c>
      <c r="E108" s="67" t="s">
        <v>171</v>
      </c>
    </row>
    <row r="109" spans="1:5" ht="51" customHeight="1">
      <c r="A109" t="s">
        <v>49</v>
      </c>
      <c r="E109" s="26" t="s">
        <v>172</v>
      </c>
    </row>
    <row r="110" spans="1:16" ht="12.75" customHeight="1">
      <c r="A110" s="17" t="s">
        <v>44</v>
      </c>
      <c r="B110" s="21" t="s">
        <v>173</v>
      </c>
      <c r="C110" s="21" t="s">
        <v>168</v>
      </c>
      <c r="D110" s="17" t="s">
        <v>56</v>
      </c>
      <c r="E110" s="22" t="s">
        <v>169</v>
      </c>
      <c r="F110" s="23" t="s">
        <v>99</v>
      </c>
      <c r="G110" s="24">
        <v>2725</v>
      </c>
      <c r="H110" s="24"/>
      <c r="I110" s="24">
        <f>ROUND(ROUND(H110,2)*ROUND(G110,2),2)</f>
        <v>0</v>
      </c>
      <c r="O110">
        <f>(I110*21)/100</f>
        <v>0</v>
      </c>
      <c r="P110" t="s">
        <v>21</v>
      </c>
    </row>
    <row r="111" spans="1:5" ht="12.75" customHeight="1">
      <c r="A111" s="25" t="s">
        <v>47</v>
      </c>
      <c r="E111" s="26" t="s">
        <v>174</v>
      </c>
    </row>
    <row r="112" spans="1:5" ht="38.25" customHeight="1">
      <c r="A112" s="27" t="s">
        <v>48</v>
      </c>
      <c r="E112" s="67" t="s">
        <v>171</v>
      </c>
    </row>
    <row r="113" spans="1:5" ht="51" customHeight="1">
      <c r="A113" t="s">
        <v>49</v>
      </c>
      <c r="E113" s="26" t="s">
        <v>172</v>
      </c>
    </row>
    <row r="114" spans="1:16" ht="12.75" customHeight="1">
      <c r="A114" s="17" t="s">
        <v>44</v>
      </c>
      <c r="B114" s="21" t="s">
        <v>175</v>
      </c>
      <c r="C114" s="21" t="s">
        <v>176</v>
      </c>
      <c r="D114" s="17" t="s">
        <v>45</v>
      </c>
      <c r="E114" s="22" t="s">
        <v>177</v>
      </c>
      <c r="F114" s="23" t="s">
        <v>74</v>
      </c>
      <c r="G114" s="24">
        <v>109</v>
      </c>
      <c r="H114" s="24"/>
      <c r="I114" s="24">
        <f>ROUND(ROUND(H114,2)*ROUND(G114,2),2)</f>
        <v>0</v>
      </c>
      <c r="O114">
        <f>(I114*21)/100</f>
        <v>0</v>
      </c>
      <c r="P114" t="s">
        <v>21</v>
      </c>
    </row>
    <row r="115" spans="1:5" ht="12.75" customHeight="1">
      <c r="A115" s="25" t="s">
        <v>47</v>
      </c>
      <c r="E115" s="26" t="s">
        <v>45</v>
      </c>
    </row>
    <row r="116" spans="1:5" ht="38.25" customHeight="1">
      <c r="A116" s="27" t="s">
        <v>48</v>
      </c>
      <c r="E116" s="67" t="s">
        <v>178</v>
      </c>
    </row>
    <row r="117" spans="1:5" ht="89.25" customHeight="1">
      <c r="A117" t="s">
        <v>49</v>
      </c>
      <c r="E117" s="26" t="s">
        <v>179</v>
      </c>
    </row>
    <row r="118" spans="1:16" ht="12.75" customHeight="1">
      <c r="A118" s="17" t="s">
        <v>44</v>
      </c>
      <c r="B118" s="21" t="s">
        <v>180</v>
      </c>
      <c r="C118" s="21" t="s">
        <v>181</v>
      </c>
      <c r="D118" s="17" t="s">
        <v>45</v>
      </c>
      <c r="E118" s="22" t="s">
        <v>182</v>
      </c>
      <c r="F118" s="23" t="s">
        <v>74</v>
      </c>
      <c r="G118" s="24">
        <v>138.7</v>
      </c>
      <c r="H118" s="24"/>
      <c r="I118" s="24">
        <f>ROUND(ROUND(H118,2)*ROUND(G118,2),2)</f>
        <v>0</v>
      </c>
      <c r="O118">
        <f>(I118*21)/100</f>
        <v>0</v>
      </c>
      <c r="P118" t="s">
        <v>21</v>
      </c>
    </row>
    <row r="119" spans="1:5" ht="12.75" customHeight="1">
      <c r="A119" s="25" t="s">
        <v>47</v>
      </c>
      <c r="E119" s="26" t="s">
        <v>45</v>
      </c>
    </row>
    <row r="120" spans="1:5" ht="38.25" customHeight="1">
      <c r="A120" s="27" t="s">
        <v>48</v>
      </c>
      <c r="E120" s="67" t="s">
        <v>183</v>
      </c>
    </row>
    <row r="121" spans="1:5" ht="89.25" customHeight="1">
      <c r="A121" t="s">
        <v>49</v>
      </c>
      <c r="E121" s="26" t="s">
        <v>179</v>
      </c>
    </row>
    <row r="122" spans="1:16" ht="12.75" customHeight="1">
      <c r="A122" s="17" t="s">
        <v>44</v>
      </c>
      <c r="B122" s="21" t="s">
        <v>184</v>
      </c>
      <c r="C122" s="21" t="s">
        <v>185</v>
      </c>
      <c r="D122" s="17" t="s">
        <v>45</v>
      </c>
      <c r="E122" s="22" t="s">
        <v>186</v>
      </c>
      <c r="F122" s="23" t="s">
        <v>99</v>
      </c>
      <c r="G122" s="24">
        <v>418</v>
      </c>
      <c r="H122" s="24"/>
      <c r="I122" s="24">
        <f>ROUND(ROUND(H122,2)*ROUND(G122,2),2)</f>
        <v>0</v>
      </c>
      <c r="O122">
        <f>(I122*21)/100</f>
        <v>0</v>
      </c>
      <c r="P122" t="s">
        <v>21</v>
      </c>
    </row>
    <row r="123" spans="1:5" ht="12.75" customHeight="1">
      <c r="A123" s="25" t="s">
        <v>47</v>
      </c>
      <c r="E123" s="26" t="s">
        <v>187</v>
      </c>
    </row>
    <row r="124" spans="1:5" ht="12.75" customHeight="1">
      <c r="A124" s="27" t="s">
        <v>48</v>
      </c>
      <c r="E124" s="67" t="s">
        <v>188</v>
      </c>
    </row>
    <row r="125" spans="1:5" ht="89.25" customHeight="1">
      <c r="A125" t="s">
        <v>49</v>
      </c>
      <c r="E125" s="26" t="s">
        <v>189</v>
      </c>
    </row>
    <row r="126" spans="1:16" ht="12.75" customHeight="1">
      <c r="A126" s="17" t="s">
        <v>44</v>
      </c>
      <c r="B126" s="21" t="s">
        <v>190</v>
      </c>
      <c r="C126" s="21" t="s">
        <v>191</v>
      </c>
      <c r="D126" s="17" t="s">
        <v>45</v>
      </c>
      <c r="E126" s="22" t="s">
        <v>192</v>
      </c>
      <c r="F126" s="23" t="s">
        <v>99</v>
      </c>
      <c r="G126" s="24">
        <v>260</v>
      </c>
      <c r="H126" s="24"/>
      <c r="I126" s="24">
        <f>ROUND(ROUND(H126,2)*ROUND(G126,2),2)</f>
        <v>0</v>
      </c>
      <c r="O126">
        <f>(I126*21)/100</f>
        <v>0</v>
      </c>
      <c r="P126" t="s">
        <v>21</v>
      </c>
    </row>
    <row r="127" spans="1:5" ht="12.75" customHeight="1">
      <c r="A127" s="25" t="s">
        <v>47</v>
      </c>
      <c r="E127" s="26" t="s">
        <v>187</v>
      </c>
    </row>
    <row r="128" spans="1:5" ht="12.75" customHeight="1">
      <c r="A128" s="27" t="s">
        <v>48</v>
      </c>
      <c r="E128" s="67" t="s">
        <v>193</v>
      </c>
    </row>
    <row r="129" spans="1:5" ht="89.25" customHeight="1">
      <c r="A129" t="s">
        <v>49</v>
      </c>
      <c r="E129" s="26" t="s">
        <v>189</v>
      </c>
    </row>
    <row r="130" spans="1:16" ht="12.75" customHeight="1">
      <c r="A130" s="17" t="s">
        <v>44</v>
      </c>
      <c r="B130" s="21" t="s">
        <v>194</v>
      </c>
      <c r="C130" s="21" t="s">
        <v>195</v>
      </c>
      <c r="D130" s="17" t="s">
        <v>45</v>
      </c>
      <c r="E130" s="22" t="s">
        <v>196</v>
      </c>
      <c r="F130" s="23" t="s">
        <v>99</v>
      </c>
      <c r="G130" s="24">
        <v>7</v>
      </c>
      <c r="H130" s="24"/>
      <c r="I130" s="24">
        <f>ROUND(ROUND(H130,2)*ROUND(G130,2),2)</f>
        <v>0</v>
      </c>
      <c r="O130">
        <f>(I130*21)/100</f>
        <v>0</v>
      </c>
      <c r="P130" t="s">
        <v>21</v>
      </c>
    </row>
    <row r="131" spans="1:5" ht="25.5" customHeight="1">
      <c r="A131" s="25" t="s">
        <v>47</v>
      </c>
      <c r="E131" s="26" t="s">
        <v>197</v>
      </c>
    </row>
    <row r="132" spans="1:5" ht="12.75" customHeight="1">
      <c r="A132" s="27" t="s">
        <v>48</v>
      </c>
      <c r="E132" s="67" t="s">
        <v>45</v>
      </c>
    </row>
    <row r="133" spans="1:5" ht="89.25" customHeight="1">
      <c r="A133" t="s">
        <v>49</v>
      </c>
      <c r="E133" s="26" t="s">
        <v>189</v>
      </c>
    </row>
    <row r="134" spans="1:16" ht="12.75" customHeight="1">
      <c r="A134" s="17" t="s">
        <v>44</v>
      </c>
      <c r="B134" s="21" t="s">
        <v>198</v>
      </c>
      <c r="C134" s="21" t="s">
        <v>199</v>
      </c>
      <c r="D134" s="17" t="s">
        <v>45</v>
      </c>
      <c r="E134" s="22" t="s">
        <v>200</v>
      </c>
      <c r="F134" s="23" t="s">
        <v>99</v>
      </c>
      <c r="G134" s="24">
        <v>16</v>
      </c>
      <c r="H134" s="24"/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25.5" customHeight="1">
      <c r="A135" s="25" t="s">
        <v>47</v>
      </c>
      <c r="E135" s="26" t="s">
        <v>197</v>
      </c>
    </row>
    <row r="136" spans="1:5" ht="12.75" customHeight="1">
      <c r="A136" s="27" t="s">
        <v>48</v>
      </c>
      <c r="E136" s="67" t="s">
        <v>45</v>
      </c>
    </row>
    <row r="137" spans="1:5" ht="89.25" customHeight="1">
      <c r="A137" t="s">
        <v>49</v>
      </c>
      <c r="E137" s="26" t="s">
        <v>189</v>
      </c>
    </row>
    <row r="138" spans="1:16" ht="12.75" customHeight="1">
      <c r="A138" s="17" t="s">
        <v>44</v>
      </c>
      <c r="B138" s="21" t="s">
        <v>201</v>
      </c>
      <c r="C138" s="21" t="s">
        <v>202</v>
      </c>
      <c r="D138" s="17" t="s">
        <v>45</v>
      </c>
      <c r="E138" s="22" t="s">
        <v>203</v>
      </c>
      <c r="F138" s="23" t="s">
        <v>99</v>
      </c>
      <c r="G138" s="24">
        <v>3</v>
      </c>
      <c r="H138" s="24"/>
      <c r="I138" s="24">
        <f>ROUND(ROUND(H138,2)*ROUND(G138,2),2)</f>
        <v>0</v>
      </c>
      <c r="O138">
        <f>(I138*21)/100</f>
        <v>0</v>
      </c>
      <c r="P138" t="s">
        <v>21</v>
      </c>
    </row>
    <row r="139" spans="1:5" ht="12.75" customHeight="1">
      <c r="A139" s="25" t="s">
        <v>47</v>
      </c>
      <c r="E139" s="26" t="s">
        <v>45</v>
      </c>
    </row>
    <row r="140" spans="1:5" ht="12.75" customHeight="1">
      <c r="A140" s="27" t="s">
        <v>48</v>
      </c>
      <c r="E140" s="67" t="s">
        <v>45</v>
      </c>
    </row>
    <row r="141" spans="1:5" ht="51" customHeight="1">
      <c r="A141" t="s">
        <v>49</v>
      </c>
      <c r="E141" s="26" t="s">
        <v>204</v>
      </c>
    </row>
    <row r="142" spans="1:16" ht="12.75" customHeight="1">
      <c r="A142" s="17" t="s">
        <v>44</v>
      </c>
      <c r="B142" s="21" t="s">
        <v>205</v>
      </c>
      <c r="C142" s="21" t="s">
        <v>206</v>
      </c>
      <c r="D142" s="17" t="s">
        <v>45</v>
      </c>
      <c r="E142" s="22" t="s">
        <v>207</v>
      </c>
      <c r="F142" s="23" t="s">
        <v>82</v>
      </c>
      <c r="G142" s="24">
        <v>30</v>
      </c>
      <c r="H142" s="24"/>
      <c r="I142" s="24">
        <f>ROUND(ROUND(H142,2)*ROUND(G142,2),2)</f>
        <v>0</v>
      </c>
      <c r="O142">
        <f>(I142*21)/100</f>
        <v>0</v>
      </c>
      <c r="P142" t="s">
        <v>21</v>
      </c>
    </row>
    <row r="143" spans="1:5" ht="12.75" customHeight="1">
      <c r="A143" s="25" t="s">
        <v>47</v>
      </c>
      <c r="E143" s="26" t="s">
        <v>208</v>
      </c>
    </row>
    <row r="144" spans="1:5" ht="12.75" customHeight="1">
      <c r="A144" s="27" t="s">
        <v>48</v>
      </c>
      <c r="E144" s="67" t="s">
        <v>209</v>
      </c>
    </row>
    <row r="145" spans="1:5" ht="38.25" customHeight="1">
      <c r="A145" t="s">
        <v>49</v>
      </c>
      <c r="E145" s="26" t="s">
        <v>210</v>
      </c>
    </row>
    <row r="146" spans="1:9" ht="12.75" customHeight="1">
      <c r="A146" s="51" t="s">
        <v>42</v>
      </c>
      <c r="B146" s="51"/>
      <c r="C146" s="68" t="s">
        <v>50</v>
      </c>
      <c r="D146" s="51"/>
      <c r="E146" s="65" t="s">
        <v>211</v>
      </c>
      <c r="F146" s="51"/>
      <c r="G146" s="51"/>
      <c r="H146" s="51"/>
      <c r="I146" s="69">
        <f>0+I147</f>
        <v>0</v>
      </c>
    </row>
    <row r="147" spans="1:16" ht="12.75" customHeight="1">
      <c r="A147" s="17" t="s">
        <v>44</v>
      </c>
      <c r="B147" s="21" t="s">
        <v>212</v>
      </c>
      <c r="C147" s="21" t="s">
        <v>213</v>
      </c>
      <c r="D147" s="17" t="s">
        <v>45</v>
      </c>
      <c r="E147" s="22" t="s">
        <v>214</v>
      </c>
      <c r="F147" s="23" t="s">
        <v>99</v>
      </c>
      <c r="G147" s="24">
        <v>51</v>
      </c>
      <c r="H147" s="24"/>
      <c r="I147" s="24">
        <f>ROUND(ROUND(H147,2)*ROUND(G147,2),2)</f>
        <v>0</v>
      </c>
      <c r="O147">
        <f>(I147*21)/100</f>
        <v>0</v>
      </c>
      <c r="P147" t="s">
        <v>21</v>
      </c>
    </row>
    <row r="148" spans="1:5" ht="12.75" customHeight="1">
      <c r="A148" s="25" t="s">
        <v>47</v>
      </c>
      <c r="E148" s="26" t="s">
        <v>215</v>
      </c>
    </row>
    <row r="149" spans="1:5" ht="12.75" customHeight="1">
      <c r="A149" s="27" t="s">
        <v>48</v>
      </c>
      <c r="E149" s="67" t="s">
        <v>216</v>
      </c>
    </row>
    <row r="150" spans="1:5" ht="140.25" customHeight="1">
      <c r="A150" t="s">
        <v>49</v>
      </c>
      <c r="E150" s="26" t="s">
        <v>217</v>
      </c>
    </row>
    <row r="151" spans="1:9" ht="12.75" customHeight="1">
      <c r="A151" s="51" t="s">
        <v>42</v>
      </c>
      <c r="B151" s="51"/>
      <c r="C151" s="68" t="s">
        <v>51</v>
      </c>
      <c r="D151" s="51"/>
      <c r="E151" s="65" t="s">
        <v>218</v>
      </c>
      <c r="F151" s="51"/>
      <c r="G151" s="51"/>
      <c r="H151" s="51"/>
      <c r="I151" s="69">
        <f>0+I152+I156+I160</f>
        <v>0</v>
      </c>
    </row>
    <row r="152" spans="1:16" ht="12.75" customHeight="1">
      <c r="A152" s="17" t="s">
        <v>44</v>
      </c>
      <c r="B152" s="21" t="s">
        <v>219</v>
      </c>
      <c r="C152" s="21" t="s">
        <v>220</v>
      </c>
      <c r="D152" s="17" t="s">
        <v>45</v>
      </c>
      <c r="E152" s="22" t="s">
        <v>221</v>
      </c>
      <c r="F152" s="23" t="s">
        <v>82</v>
      </c>
      <c r="G152" s="24">
        <v>10</v>
      </c>
      <c r="H152" s="24"/>
      <c r="I152" s="24">
        <f>ROUND(ROUND(H152,2)*ROUND(G152,2),2)</f>
        <v>0</v>
      </c>
      <c r="O152">
        <f>(I152*21)/100</f>
        <v>0</v>
      </c>
      <c r="P152" t="s">
        <v>21</v>
      </c>
    </row>
    <row r="153" spans="1:5" ht="12.75" customHeight="1">
      <c r="A153" s="25" t="s">
        <v>47</v>
      </c>
      <c r="E153" s="26" t="s">
        <v>222</v>
      </c>
    </row>
    <row r="154" spans="1:5" ht="12.75" customHeight="1">
      <c r="A154" s="27" t="s">
        <v>48</v>
      </c>
      <c r="E154" s="67" t="s">
        <v>45</v>
      </c>
    </row>
    <row r="155" spans="1:5" ht="165.75" customHeight="1">
      <c r="A155" t="s">
        <v>49</v>
      </c>
      <c r="E155" s="26" t="s">
        <v>223</v>
      </c>
    </row>
    <row r="156" spans="1:16" ht="12.75" customHeight="1">
      <c r="A156" s="17" t="s">
        <v>44</v>
      </c>
      <c r="B156" s="21" t="s">
        <v>224</v>
      </c>
      <c r="C156" s="21" t="s">
        <v>225</v>
      </c>
      <c r="D156" s="17" t="s">
        <v>45</v>
      </c>
      <c r="E156" s="22" t="s">
        <v>226</v>
      </c>
      <c r="F156" s="23" t="s">
        <v>52</v>
      </c>
      <c r="G156" s="24">
        <v>11</v>
      </c>
      <c r="H156" s="24"/>
      <c r="I156" s="24">
        <f>ROUND(ROUND(H156,2)*ROUND(G156,2),2)</f>
        <v>0</v>
      </c>
      <c r="O156">
        <f>(I156*21)/100</f>
        <v>0</v>
      </c>
      <c r="P156" t="s">
        <v>21</v>
      </c>
    </row>
    <row r="157" spans="1:5" ht="12.75" customHeight="1">
      <c r="A157" s="25" t="s">
        <v>47</v>
      </c>
      <c r="E157" s="26" t="s">
        <v>45</v>
      </c>
    </row>
    <row r="158" spans="1:5" ht="12.75" customHeight="1">
      <c r="A158" s="27" t="s">
        <v>48</v>
      </c>
      <c r="E158" s="67" t="s">
        <v>45</v>
      </c>
    </row>
    <row r="159" spans="1:5" ht="12.75" customHeight="1">
      <c r="A159" t="s">
        <v>49</v>
      </c>
      <c r="E159" s="26" t="s">
        <v>227</v>
      </c>
    </row>
    <row r="160" spans="1:16" ht="12.75" customHeight="1">
      <c r="A160" s="17" t="s">
        <v>44</v>
      </c>
      <c r="B160" s="21" t="s">
        <v>228</v>
      </c>
      <c r="C160" s="21" t="s">
        <v>229</v>
      </c>
      <c r="D160" s="17" t="s">
        <v>45</v>
      </c>
      <c r="E160" s="22" t="s">
        <v>230</v>
      </c>
      <c r="F160" s="23" t="s">
        <v>52</v>
      </c>
      <c r="G160" s="24">
        <v>12</v>
      </c>
      <c r="H160" s="24"/>
      <c r="I160" s="24">
        <f>ROUND(ROUND(H160,2)*ROUND(G160,2),2)</f>
        <v>0</v>
      </c>
      <c r="O160">
        <f>(I160*21)/100</f>
        <v>0</v>
      </c>
      <c r="P160" t="s">
        <v>21</v>
      </c>
    </row>
    <row r="161" spans="1:5" ht="12.75" customHeight="1">
      <c r="A161" s="25" t="s">
        <v>47</v>
      </c>
      <c r="E161" s="26" t="s">
        <v>45</v>
      </c>
    </row>
    <row r="162" spans="1:5" ht="12.75" customHeight="1">
      <c r="A162" s="27" t="s">
        <v>48</v>
      </c>
      <c r="E162" s="67" t="s">
        <v>45</v>
      </c>
    </row>
    <row r="163" spans="1:5" ht="12.75" customHeight="1">
      <c r="A163" t="s">
        <v>49</v>
      </c>
      <c r="E163" s="26" t="s">
        <v>227</v>
      </c>
    </row>
    <row r="164" spans="1:9" ht="12.75" customHeight="1">
      <c r="A164" s="51" t="s">
        <v>42</v>
      </c>
      <c r="B164" s="51"/>
      <c r="C164" s="68" t="s">
        <v>39</v>
      </c>
      <c r="D164" s="51"/>
      <c r="E164" s="65" t="s">
        <v>58</v>
      </c>
      <c r="F164" s="51"/>
      <c r="G164" s="51"/>
      <c r="H164" s="51"/>
      <c r="I164" s="69">
        <f>0+I165+I169+I173+I177+I181+I185+I189+I193+I197+I201+I205+I209+I213+I217</f>
        <v>0</v>
      </c>
    </row>
    <row r="165" spans="1:16" ht="12.75" customHeight="1">
      <c r="A165" s="17" t="s">
        <v>44</v>
      </c>
      <c r="B165" s="21" t="s">
        <v>231</v>
      </c>
      <c r="C165" s="21" t="s">
        <v>232</v>
      </c>
      <c r="D165" s="17" t="s">
        <v>45</v>
      </c>
      <c r="E165" s="22" t="s">
        <v>233</v>
      </c>
      <c r="F165" s="23" t="s">
        <v>52</v>
      </c>
      <c r="G165" s="24">
        <v>9</v>
      </c>
      <c r="H165" s="24"/>
      <c r="I165" s="24">
        <f>ROUND(ROUND(H165,2)*ROUND(G165,2),2)</f>
        <v>0</v>
      </c>
      <c r="O165">
        <f>(I165*21)/100</f>
        <v>0</v>
      </c>
      <c r="P165" t="s">
        <v>21</v>
      </c>
    </row>
    <row r="166" spans="1:5" ht="12.75" customHeight="1">
      <c r="A166" s="25" t="s">
        <v>47</v>
      </c>
      <c r="E166" s="26" t="s">
        <v>234</v>
      </c>
    </row>
    <row r="167" spans="1:5" ht="12.75" customHeight="1">
      <c r="A167" s="27" t="s">
        <v>48</v>
      </c>
      <c r="E167" s="67" t="s">
        <v>45</v>
      </c>
    </row>
    <row r="168" spans="1:5" ht="63.75" customHeight="1">
      <c r="A168" t="s">
        <v>49</v>
      </c>
      <c r="E168" s="26" t="s">
        <v>235</v>
      </c>
    </row>
    <row r="169" spans="1:16" ht="12.75" customHeight="1">
      <c r="A169" s="17" t="s">
        <v>44</v>
      </c>
      <c r="B169" s="21" t="s">
        <v>236</v>
      </c>
      <c r="C169" s="21" t="s">
        <v>237</v>
      </c>
      <c r="D169" s="17" t="s">
        <v>45</v>
      </c>
      <c r="E169" s="22" t="s">
        <v>238</v>
      </c>
      <c r="F169" s="23" t="s">
        <v>52</v>
      </c>
      <c r="G169" s="24">
        <v>9</v>
      </c>
      <c r="H169" s="24"/>
      <c r="I169" s="24">
        <f>ROUND(ROUND(H169,2)*ROUND(G169,2),2)</f>
        <v>0</v>
      </c>
      <c r="O169">
        <f>(I169*21)/100</f>
        <v>0</v>
      </c>
      <c r="P169" t="s">
        <v>21</v>
      </c>
    </row>
    <row r="170" spans="1:5" ht="12.75" customHeight="1">
      <c r="A170" s="25" t="s">
        <v>47</v>
      </c>
      <c r="E170" s="26" t="s">
        <v>239</v>
      </c>
    </row>
    <row r="171" spans="1:5" ht="12.75" customHeight="1">
      <c r="A171" s="27" t="s">
        <v>48</v>
      </c>
      <c r="E171" s="67" t="s">
        <v>45</v>
      </c>
    </row>
    <row r="172" spans="1:5" ht="12.75" customHeight="1">
      <c r="A172" t="s">
        <v>49</v>
      </c>
      <c r="E172" s="26" t="s">
        <v>240</v>
      </c>
    </row>
    <row r="173" spans="1:16" ht="12.75" customHeight="1">
      <c r="A173" s="17" t="s">
        <v>44</v>
      </c>
      <c r="B173" s="21" t="s">
        <v>241</v>
      </c>
      <c r="C173" s="21" t="s">
        <v>242</v>
      </c>
      <c r="D173" s="17" t="s">
        <v>45</v>
      </c>
      <c r="E173" s="22" t="s">
        <v>243</v>
      </c>
      <c r="F173" s="23" t="s">
        <v>52</v>
      </c>
      <c r="G173" s="24">
        <v>6</v>
      </c>
      <c r="H173" s="24"/>
      <c r="I173" s="24">
        <f>ROUND(ROUND(H173,2)*ROUND(G173,2),2)</f>
        <v>0</v>
      </c>
      <c r="O173">
        <f>(I173*21)/100</f>
        <v>0</v>
      </c>
      <c r="P173" t="s">
        <v>21</v>
      </c>
    </row>
    <row r="174" spans="1:5" ht="12.75" customHeight="1">
      <c r="A174" s="25" t="s">
        <v>47</v>
      </c>
      <c r="E174" s="26" t="s">
        <v>244</v>
      </c>
    </row>
    <row r="175" spans="1:5" ht="12.75" customHeight="1">
      <c r="A175" s="27" t="s">
        <v>48</v>
      </c>
      <c r="E175" s="67" t="s">
        <v>45</v>
      </c>
    </row>
    <row r="176" spans="1:5" ht="63.75" customHeight="1">
      <c r="A176" t="s">
        <v>49</v>
      </c>
      <c r="E176" s="26" t="s">
        <v>245</v>
      </c>
    </row>
    <row r="177" spans="1:16" ht="12.75" customHeight="1">
      <c r="A177" s="17" t="s">
        <v>44</v>
      </c>
      <c r="B177" s="21" t="s">
        <v>246</v>
      </c>
      <c r="C177" s="21" t="s">
        <v>247</v>
      </c>
      <c r="D177" s="17" t="s">
        <v>45</v>
      </c>
      <c r="E177" s="22" t="s">
        <v>248</v>
      </c>
      <c r="F177" s="23" t="s">
        <v>52</v>
      </c>
      <c r="G177" s="24">
        <v>6</v>
      </c>
      <c r="H177" s="24"/>
      <c r="I177" s="24">
        <f>ROUND(ROUND(H177,2)*ROUND(G177,2),2)</f>
        <v>0</v>
      </c>
      <c r="O177">
        <f>(I177*21)/100</f>
        <v>0</v>
      </c>
      <c r="P177" t="s">
        <v>21</v>
      </c>
    </row>
    <row r="178" spans="1:5" ht="12.75" customHeight="1">
      <c r="A178" s="25" t="s">
        <v>47</v>
      </c>
      <c r="E178" s="26" t="s">
        <v>239</v>
      </c>
    </row>
    <row r="179" spans="1:5" ht="12.75" customHeight="1">
      <c r="A179" s="27" t="s">
        <v>48</v>
      </c>
      <c r="E179" s="67" t="s">
        <v>45</v>
      </c>
    </row>
    <row r="180" spans="1:5" ht="12.75" customHeight="1">
      <c r="A180" t="s">
        <v>49</v>
      </c>
      <c r="E180" s="26" t="s">
        <v>240</v>
      </c>
    </row>
    <row r="181" spans="1:16" ht="12.75" customHeight="1">
      <c r="A181" s="17" t="s">
        <v>44</v>
      </c>
      <c r="B181" s="21" t="s">
        <v>249</v>
      </c>
      <c r="C181" s="21" t="s">
        <v>250</v>
      </c>
      <c r="D181" s="17" t="s">
        <v>54</v>
      </c>
      <c r="E181" s="22" t="s">
        <v>251</v>
      </c>
      <c r="F181" s="23" t="s">
        <v>99</v>
      </c>
      <c r="G181" s="24">
        <v>14.25</v>
      </c>
      <c r="H181" s="24"/>
      <c r="I181" s="24">
        <f>ROUND(ROUND(H181,2)*ROUND(G181,2),2)</f>
        <v>0</v>
      </c>
      <c r="O181">
        <f>(I181*21)/100</f>
        <v>0</v>
      </c>
      <c r="P181" t="s">
        <v>21</v>
      </c>
    </row>
    <row r="182" spans="1:5" ht="12.75" customHeight="1">
      <c r="A182" s="25" t="s">
        <v>47</v>
      </c>
      <c r="E182" s="26" t="s">
        <v>252</v>
      </c>
    </row>
    <row r="183" spans="1:5" ht="12.75" customHeight="1">
      <c r="A183" s="27" t="s">
        <v>48</v>
      </c>
      <c r="E183" s="67" t="s">
        <v>253</v>
      </c>
    </row>
    <row r="184" spans="1:5" ht="38.25" customHeight="1">
      <c r="A184" t="s">
        <v>49</v>
      </c>
      <c r="E184" s="26" t="s">
        <v>254</v>
      </c>
    </row>
    <row r="185" spans="1:16" ht="12.75" customHeight="1">
      <c r="A185" s="17" t="s">
        <v>44</v>
      </c>
      <c r="B185" s="21" t="s">
        <v>255</v>
      </c>
      <c r="C185" s="21" t="s">
        <v>250</v>
      </c>
      <c r="D185" s="17" t="s">
        <v>56</v>
      </c>
      <c r="E185" s="22" t="s">
        <v>251</v>
      </c>
      <c r="F185" s="23" t="s">
        <v>99</v>
      </c>
      <c r="G185" s="24">
        <v>2.63</v>
      </c>
      <c r="H185" s="24"/>
      <c r="I185" s="24">
        <f>ROUND(ROUND(H185,2)*ROUND(G185,2),2)</f>
        <v>0</v>
      </c>
      <c r="O185">
        <f>(I185*21)/100</f>
        <v>0</v>
      </c>
      <c r="P185" t="s">
        <v>21</v>
      </c>
    </row>
    <row r="186" spans="1:5" ht="12.75" customHeight="1">
      <c r="A186" s="25" t="s">
        <v>47</v>
      </c>
      <c r="E186" s="26" t="s">
        <v>256</v>
      </c>
    </row>
    <row r="187" spans="1:5" ht="12.75" customHeight="1">
      <c r="A187" s="27" t="s">
        <v>48</v>
      </c>
      <c r="E187" s="67" t="s">
        <v>257</v>
      </c>
    </row>
    <row r="188" spans="1:5" ht="38.25" customHeight="1">
      <c r="A188" t="s">
        <v>49</v>
      </c>
      <c r="E188" s="26" t="s">
        <v>254</v>
      </c>
    </row>
    <row r="189" spans="1:16" ht="12.75" customHeight="1">
      <c r="A189" s="17" t="s">
        <v>44</v>
      </c>
      <c r="B189" s="21" t="s">
        <v>258</v>
      </c>
      <c r="C189" s="21" t="s">
        <v>566</v>
      </c>
      <c r="D189" s="17" t="s">
        <v>45</v>
      </c>
      <c r="E189" s="22" t="s">
        <v>567</v>
      </c>
      <c r="F189" s="23" t="s">
        <v>82</v>
      </c>
      <c r="G189" s="24">
        <v>125</v>
      </c>
      <c r="H189" s="24"/>
      <c r="I189" s="24">
        <f>ROUND(ROUND(H189,2)*ROUND(G189,2),2)</f>
        <v>0</v>
      </c>
      <c r="O189">
        <f>(I189*21)/100</f>
        <v>0</v>
      </c>
      <c r="P189" t="s">
        <v>21</v>
      </c>
    </row>
    <row r="190" spans="1:5" ht="12.75" customHeight="1">
      <c r="A190" s="25" t="s">
        <v>47</v>
      </c>
      <c r="E190" s="26" t="s">
        <v>270</v>
      </c>
    </row>
    <row r="191" spans="1:5" ht="12.75" customHeight="1">
      <c r="A191" s="27" t="s">
        <v>48</v>
      </c>
      <c r="E191" s="67" t="s">
        <v>45</v>
      </c>
    </row>
    <row r="192" spans="1:5" ht="38.25" customHeight="1">
      <c r="A192" t="s">
        <v>49</v>
      </c>
      <c r="E192" s="26" t="s">
        <v>262</v>
      </c>
    </row>
    <row r="193" spans="1:16" ht="12.75" customHeight="1">
      <c r="A193" s="17" t="s">
        <v>44</v>
      </c>
      <c r="B193" s="21" t="s">
        <v>263</v>
      </c>
      <c r="C193" s="21" t="s">
        <v>259</v>
      </c>
      <c r="D193" s="17" t="s">
        <v>45</v>
      </c>
      <c r="E193" s="22" t="s">
        <v>260</v>
      </c>
      <c r="F193" s="23" t="s">
        <v>82</v>
      </c>
      <c r="G193" s="24">
        <v>85</v>
      </c>
      <c r="H193" s="24"/>
      <c r="I193" s="24">
        <f>ROUND(ROUND(H193,2)*ROUND(G193,2),2)</f>
        <v>0</v>
      </c>
      <c r="O193">
        <f>(I193*21)/100</f>
        <v>0</v>
      </c>
      <c r="P193" t="s">
        <v>21</v>
      </c>
    </row>
    <row r="194" spans="1:5" ht="12.75" customHeight="1">
      <c r="A194" s="25" t="s">
        <v>47</v>
      </c>
      <c r="E194" s="26" t="s">
        <v>261</v>
      </c>
    </row>
    <row r="195" spans="1:5" ht="12.75" customHeight="1">
      <c r="A195" s="27" t="s">
        <v>48</v>
      </c>
      <c r="E195" s="67" t="s">
        <v>45</v>
      </c>
    </row>
    <row r="196" spans="1:5" ht="38.25" customHeight="1">
      <c r="A196" t="s">
        <v>49</v>
      </c>
      <c r="E196" s="26" t="s">
        <v>262</v>
      </c>
    </row>
    <row r="197" spans="1:16" ht="12.75" customHeight="1">
      <c r="A197" s="17" t="s">
        <v>44</v>
      </c>
      <c r="B197" s="21" t="s">
        <v>267</v>
      </c>
      <c r="C197" s="21" t="s">
        <v>264</v>
      </c>
      <c r="D197" s="17" t="s">
        <v>45</v>
      </c>
      <c r="E197" s="22" t="s">
        <v>265</v>
      </c>
      <c r="F197" s="23" t="s">
        <v>82</v>
      </c>
      <c r="G197" s="24">
        <v>194</v>
      </c>
      <c r="H197" s="24"/>
      <c r="I197" s="24">
        <f>ROUND(ROUND(H197,2)*ROUND(G197,2),2)</f>
        <v>0</v>
      </c>
      <c r="O197">
        <f>(I197*21)/100</f>
        <v>0</v>
      </c>
      <c r="P197" t="s">
        <v>21</v>
      </c>
    </row>
    <row r="198" spans="1:5" ht="12.75" customHeight="1">
      <c r="A198" s="25" t="s">
        <v>47</v>
      </c>
      <c r="E198" s="26" t="s">
        <v>266</v>
      </c>
    </row>
    <row r="199" spans="1:5" ht="12.75" customHeight="1">
      <c r="A199" s="27" t="s">
        <v>48</v>
      </c>
      <c r="E199" s="67" t="s">
        <v>45</v>
      </c>
    </row>
    <row r="200" spans="1:5" ht="38.25" customHeight="1">
      <c r="A200" t="s">
        <v>49</v>
      </c>
      <c r="E200" s="26" t="s">
        <v>262</v>
      </c>
    </row>
    <row r="201" spans="1:16" ht="12.75" customHeight="1">
      <c r="A201" s="17" t="s">
        <v>44</v>
      </c>
      <c r="B201" s="21" t="s">
        <v>272</v>
      </c>
      <c r="C201" s="21" t="s">
        <v>268</v>
      </c>
      <c r="D201" s="17" t="s">
        <v>45</v>
      </c>
      <c r="E201" s="22" t="s">
        <v>269</v>
      </c>
      <c r="F201" s="23" t="s">
        <v>82</v>
      </c>
      <c r="G201" s="24">
        <v>100</v>
      </c>
      <c r="H201" s="24"/>
      <c r="I201" s="24">
        <f>ROUND(ROUND(H201,2)*ROUND(G201,2),2)</f>
        <v>0</v>
      </c>
      <c r="O201">
        <f>(I201*21)/100</f>
        <v>0</v>
      </c>
      <c r="P201" t="s">
        <v>21</v>
      </c>
    </row>
    <row r="202" spans="1:5" ht="12.75" customHeight="1">
      <c r="A202" s="25" t="s">
        <v>47</v>
      </c>
      <c r="E202" s="26" t="s">
        <v>270</v>
      </c>
    </row>
    <row r="203" spans="1:5" ht="12.75" customHeight="1">
      <c r="A203" s="27" t="s">
        <v>48</v>
      </c>
      <c r="E203" s="67" t="s">
        <v>45</v>
      </c>
    </row>
    <row r="204" spans="1:5" ht="38.25" customHeight="1">
      <c r="A204" t="s">
        <v>49</v>
      </c>
      <c r="E204" s="26" t="s">
        <v>271</v>
      </c>
    </row>
    <row r="205" spans="1:16" ht="12.75" customHeight="1">
      <c r="A205" s="17" t="s">
        <v>44</v>
      </c>
      <c r="B205" s="21" t="s">
        <v>276</v>
      </c>
      <c r="C205" s="21" t="s">
        <v>273</v>
      </c>
      <c r="D205" s="17" t="s">
        <v>45</v>
      </c>
      <c r="E205" s="22" t="s">
        <v>274</v>
      </c>
      <c r="F205" s="23" t="s">
        <v>82</v>
      </c>
      <c r="G205" s="24">
        <v>401</v>
      </c>
      <c r="H205" s="24"/>
      <c r="I205" s="24">
        <f>ROUND(ROUND(H205,2)*ROUND(G205,2),2)</f>
        <v>0</v>
      </c>
      <c r="O205">
        <f>(I205*21)/100</f>
        <v>0</v>
      </c>
      <c r="P205" t="s">
        <v>21</v>
      </c>
    </row>
    <row r="206" spans="1:5" ht="12.75" customHeight="1">
      <c r="A206" s="25" t="s">
        <v>47</v>
      </c>
      <c r="E206" s="26" t="s">
        <v>270</v>
      </c>
    </row>
    <row r="207" spans="1:5" ht="12.75" customHeight="1">
      <c r="A207" s="27" t="s">
        <v>48</v>
      </c>
      <c r="E207" s="67" t="s">
        <v>45</v>
      </c>
    </row>
    <row r="208" spans="1:5" ht="12.75" customHeight="1">
      <c r="A208" t="s">
        <v>49</v>
      </c>
      <c r="E208" s="26" t="s">
        <v>275</v>
      </c>
    </row>
    <row r="209" spans="1:16" ht="12.75" customHeight="1">
      <c r="A209" s="17" t="s">
        <v>44</v>
      </c>
      <c r="B209" s="21" t="s">
        <v>280</v>
      </c>
      <c r="C209" s="21" t="s">
        <v>277</v>
      </c>
      <c r="D209" s="17" t="s">
        <v>45</v>
      </c>
      <c r="E209" s="22" t="s">
        <v>278</v>
      </c>
      <c r="F209" s="23" t="s">
        <v>82</v>
      </c>
      <c r="G209" s="24">
        <v>30</v>
      </c>
      <c r="H209" s="24"/>
      <c r="I209" s="24">
        <f>ROUND(ROUND(H209,2)*ROUND(G209,2),2)</f>
        <v>0</v>
      </c>
      <c r="O209">
        <f>(I209*21)/100</f>
        <v>0</v>
      </c>
      <c r="P209" t="s">
        <v>21</v>
      </c>
    </row>
    <row r="210" spans="1:5" ht="12.75" customHeight="1">
      <c r="A210" s="25" t="s">
        <v>47</v>
      </c>
      <c r="E210" s="26" t="s">
        <v>45</v>
      </c>
    </row>
    <row r="211" spans="1:5" ht="12.75" customHeight="1">
      <c r="A211" s="27" t="s">
        <v>48</v>
      </c>
      <c r="E211" s="67" t="s">
        <v>45</v>
      </c>
    </row>
    <row r="212" spans="1:5" ht="12.75" customHeight="1">
      <c r="A212" t="s">
        <v>49</v>
      </c>
      <c r="E212" s="26" t="s">
        <v>279</v>
      </c>
    </row>
    <row r="213" spans="1:16" ht="12.75" customHeight="1">
      <c r="A213" s="17" t="s">
        <v>44</v>
      </c>
      <c r="B213" s="21" t="s">
        <v>285</v>
      </c>
      <c r="C213" s="21" t="s">
        <v>281</v>
      </c>
      <c r="D213" s="17" t="s">
        <v>45</v>
      </c>
      <c r="E213" s="22" t="s">
        <v>282</v>
      </c>
      <c r="F213" s="23" t="s">
        <v>74</v>
      </c>
      <c r="G213" s="24">
        <v>1</v>
      </c>
      <c r="H213" s="24"/>
      <c r="I213" s="24">
        <f>ROUND(ROUND(H213,2)*ROUND(G213,2),2)</f>
        <v>0</v>
      </c>
      <c r="O213">
        <f>(I213*21)/100</f>
        <v>0</v>
      </c>
      <c r="P213" t="s">
        <v>21</v>
      </c>
    </row>
    <row r="214" spans="1:5" ht="12.75" customHeight="1">
      <c r="A214" s="25" t="s">
        <v>47</v>
      </c>
      <c r="E214" s="26" t="s">
        <v>283</v>
      </c>
    </row>
    <row r="215" spans="1:5" ht="12.75" customHeight="1">
      <c r="A215" s="27" t="s">
        <v>48</v>
      </c>
      <c r="E215" s="67" t="s">
        <v>45</v>
      </c>
    </row>
    <row r="216" spans="1:5" ht="63.75" customHeight="1">
      <c r="A216" t="s">
        <v>49</v>
      </c>
      <c r="E216" s="26" t="s">
        <v>284</v>
      </c>
    </row>
    <row r="217" spans="1:16" ht="12.75" customHeight="1">
      <c r="A217" s="17" t="s">
        <v>44</v>
      </c>
      <c r="B217" s="21" t="s">
        <v>568</v>
      </c>
      <c r="C217" s="21" t="s">
        <v>286</v>
      </c>
      <c r="D217" s="17" t="s">
        <v>45</v>
      </c>
      <c r="E217" s="22" t="s">
        <v>287</v>
      </c>
      <c r="F217" s="23" t="s">
        <v>52</v>
      </c>
      <c r="G217" s="24">
        <v>8</v>
      </c>
      <c r="H217" s="24"/>
      <c r="I217" s="24">
        <f>ROUND(ROUND(H217,2)*ROUND(G217,2),2)</f>
        <v>0</v>
      </c>
      <c r="O217">
        <f>(I217*21)/100</f>
        <v>0</v>
      </c>
      <c r="P217" t="s">
        <v>21</v>
      </c>
    </row>
    <row r="218" spans="1:5" ht="12.75" customHeight="1">
      <c r="A218" s="25" t="s">
        <v>47</v>
      </c>
      <c r="E218" s="26" t="s">
        <v>288</v>
      </c>
    </row>
    <row r="219" spans="1:5" ht="12.75" customHeight="1">
      <c r="A219" s="27" t="s">
        <v>48</v>
      </c>
      <c r="E219" s="67" t="s">
        <v>45</v>
      </c>
    </row>
    <row r="220" spans="1:5" ht="25.5" customHeight="1">
      <c r="A220" t="s">
        <v>49</v>
      </c>
      <c r="E220" s="26" t="s">
        <v>289</v>
      </c>
    </row>
  </sheetData>
  <sheetProtection/>
  <mergeCells count="10">
    <mergeCell ref="G6:G7"/>
    <mergeCell ref="H6:I6"/>
    <mergeCell ref="C3:D3"/>
    <mergeCell ref="C4:D4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zoomScalePageLayoutView="0" workbookViewId="0" topLeftCell="B1">
      <pane ySplit="8" topLeftCell="A9" activePane="bottomLeft" state="frozen"/>
      <selection pane="topLeft" activeCell="F78" sqref="F78"/>
      <selection pane="bottomLeft" activeCell="M5" sqref="M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56" t="s">
        <v>14</v>
      </c>
      <c r="D3" s="52"/>
      <c r="E3" s="10" t="s">
        <v>15</v>
      </c>
      <c r="F3" s="1"/>
      <c r="G3" s="8"/>
      <c r="H3" s="7" t="s">
        <v>59</v>
      </c>
      <c r="I3" s="31">
        <f>0+I9+I18+I83+I92+I97+I146+I151+I164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57" t="s">
        <v>59</v>
      </c>
      <c r="D4" s="58"/>
      <c r="E4" s="13" t="s">
        <v>60</v>
      </c>
      <c r="F4" s="5"/>
      <c r="G4" s="5"/>
      <c r="H4" s="14"/>
      <c r="I4" s="14"/>
      <c r="O4" t="s">
        <v>19</v>
      </c>
      <c r="P4" t="s">
        <v>21</v>
      </c>
    </row>
    <row r="5" spans="2:9" ht="15" customHeight="1">
      <c r="B5" s="12" t="s">
        <v>483</v>
      </c>
      <c r="C5" s="34"/>
      <c r="D5" s="13" t="s">
        <v>458</v>
      </c>
      <c r="E5" s="13"/>
      <c r="F5" s="35"/>
      <c r="G5" s="35"/>
      <c r="H5" s="14"/>
      <c r="I5" s="14"/>
    </row>
    <row r="6" spans="1:16" ht="12.75" customHeight="1">
      <c r="A6" s="55" t="s">
        <v>25</v>
      </c>
      <c r="B6" s="55" t="s">
        <v>27</v>
      </c>
      <c r="C6" s="55" t="s">
        <v>29</v>
      </c>
      <c r="D6" s="55" t="s">
        <v>30</v>
      </c>
      <c r="E6" s="55" t="s">
        <v>31</v>
      </c>
      <c r="F6" s="55" t="s">
        <v>33</v>
      </c>
      <c r="G6" s="55" t="s">
        <v>35</v>
      </c>
      <c r="H6" s="55" t="s">
        <v>37</v>
      </c>
      <c r="I6" s="55"/>
      <c r="O6" t="s">
        <v>20</v>
      </c>
      <c r="P6" t="s">
        <v>21</v>
      </c>
    </row>
    <row r="7" spans="1:9" ht="12.75" customHeight="1">
      <c r="A7" s="55"/>
      <c r="B7" s="55"/>
      <c r="C7" s="55"/>
      <c r="D7" s="55"/>
      <c r="E7" s="55"/>
      <c r="F7" s="55"/>
      <c r="G7" s="55"/>
      <c r="H7" s="11" t="s">
        <v>38</v>
      </c>
      <c r="I7" s="11" t="s">
        <v>40</v>
      </c>
    </row>
    <row r="8" spans="1:9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11" t="s">
        <v>39</v>
      </c>
      <c r="I8" s="11" t="s">
        <v>41</v>
      </c>
    </row>
    <row r="9" spans="1:9" ht="12.75" customHeight="1">
      <c r="A9" s="14" t="s">
        <v>42</v>
      </c>
      <c r="B9" s="14"/>
      <c r="C9" s="18" t="s">
        <v>26</v>
      </c>
      <c r="D9" s="14"/>
      <c r="E9" s="19" t="s">
        <v>43</v>
      </c>
      <c r="F9" s="14"/>
      <c r="G9" s="14"/>
      <c r="H9" s="14"/>
      <c r="I9" s="20">
        <f>0+I10+I14</f>
        <v>0</v>
      </c>
    </row>
    <row r="10" spans="1:16" ht="12.75" customHeight="1">
      <c r="A10" s="17" t="s">
        <v>44</v>
      </c>
      <c r="B10" s="21" t="s">
        <v>28</v>
      </c>
      <c r="C10" s="21" t="s">
        <v>61</v>
      </c>
      <c r="D10" s="17" t="s">
        <v>45</v>
      </c>
      <c r="E10" s="22" t="s">
        <v>62</v>
      </c>
      <c r="F10" s="23" t="s">
        <v>63</v>
      </c>
      <c r="G10" s="24">
        <v>1387.5</v>
      </c>
      <c r="H10" s="24"/>
      <c r="I10" s="24">
        <f>ROUND(ROUND(H10,2)*ROUND(G10,2),2)</f>
        <v>0</v>
      </c>
      <c r="O10">
        <f>(I10*21)/100</f>
        <v>0</v>
      </c>
      <c r="P10" t="s">
        <v>21</v>
      </c>
    </row>
    <row r="11" spans="1:5" ht="12.75" customHeight="1">
      <c r="A11" s="25" t="s">
        <v>47</v>
      </c>
      <c r="E11" s="26" t="s">
        <v>64</v>
      </c>
    </row>
    <row r="12" spans="1:5" ht="51" customHeight="1">
      <c r="A12" s="27" t="s">
        <v>48</v>
      </c>
      <c r="E12" s="28" t="s">
        <v>65</v>
      </c>
    </row>
    <row r="13" spans="1:5" ht="12.75" customHeight="1">
      <c r="A13" t="s">
        <v>49</v>
      </c>
      <c r="E13" s="26" t="s">
        <v>66</v>
      </c>
    </row>
    <row r="14" spans="1:16" ht="12.75" customHeight="1">
      <c r="A14" s="17" t="s">
        <v>44</v>
      </c>
      <c r="B14" s="21" t="s">
        <v>21</v>
      </c>
      <c r="C14" s="21" t="s">
        <v>67</v>
      </c>
      <c r="D14" s="17" t="s">
        <v>45</v>
      </c>
      <c r="E14" s="22" t="s">
        <v>68</v>
      </c>
      <c r="F14" s="23" t="s">
        <v>63</v>
      </c>
      <c r="G14" s="24">
        <v>672.48</v>
      </c>
      <c r="H14" s="24"/>
      <c r="I14" s="24">
        <f>ROUND(ROUND(H14,2)*ROUND(G14,2),2)</f>
        <v>0</v>
      </c>
      <c r="O14">
        <f>(I14*21)/100</f>
        <v>0</v>
      </c>
      <c r="P14" t="s">
        <v>21</v>
      </c>
    </row>
    <row r="15" spans="1:5" ht="12.75" customHeight="1">
      <c r="A15" s="25" t="s">
        <v>47</v>
      </c>
      <c r="E15" s="26" t="s">
        <v>69</v>
      </c>
    </row>
    <row r="16" spans="1:5" ht="12.75" customHeight="1">
      <c r="A16" s="27" t="s">
        <v>48</v>
      </c>
      <c r="E16" s="28" t="s">
        <v>70</v>
      </c>
    </row>
    <row r="17" spans="1:5" ht="12.75" customHeight="1">
      <c r="A17" t="s">
        <v>49</v>
      </c>
      <c r="E17" s="26" t="s">
        <v>66</v>
      </c>
    </row>
    <row r="18" spans="1:9" ht="12.75" customHeight="1">
      <c r="A18" s="5" t="s">
        <v>42</v>
      </c>
      <c r="B18" s="5"/>
      <c r="C18" s="29" t="s">
        <v>28</v>
      </c>
      <c r="D18" s="5"/>
      <c r="E18" s="19" t="s">
        <v>71</v>
      </c>
      <c r="F18" s="5"/>
      <c r="G18" s="5"/>
      <c r="H18" s="5"/>
      <c r="I18" s="30">
        <f>0+I19+I23+I27+I31+I35+I39+I43+I47+I51+I55+I59+I63+I67+I71+I75+I79</f>
        <v>0</v>
      </c>
    </row>
    <row r="19" spans="1:16" ht="12.75" customHeight="1">
      <c r="A19" s="17" t="s">
        <v>44</v>
      </c>
      <c r="B19" s="21" t="s">
        <v>22</v>
      </c>
      <c r="C19" s="21" t="s">
        <v>72</v>
      </c>
      <c r="D19" s="17" t="s">
        <v>54</v>
      </c>
      <c r="E19" s="22" t="s">
        <v>73</v>
      </c>
      <c r="F19" s="23" t="s">
        <v>74</v>
      </c>
      <c r="G19" s="24">
        <v>656.92</v>
      </c>
      <c r="H19" s="24"/>
      <c r="I19" s="24">
        <f>ROUND(ROUND(H19,2)*ROUND(G19,2),2)</f>
        <v>0</v>
      </c>
      <c r="O19">
        <f>(I19*21)/100</f>
        <v>0</v>
      </c>
      <c r="P19" t="s">
        <v>21</v>
      </c>
    </row>
    <row r="20" spans="1:5" ht="12.75" customHeight="1">
      <c r="A20" s="25" t="s">
        <v>47</v>
      </c>
      <c r="E20" s="26" t="s">
        <v>75</v>
      </c>
    </row>
    <row r="21" spans="1:5" ht="12.75" customHeight="1">
      <c r="A21" s="27" t="s">
        <v>48</v>
      </c>
      <c r="E21" s="28" t="s">
        <v>76</v>
      </c>
    </row>
    <row r="22" spans="1:5" ht="12.75" customHeight="1">
      <c r="A22" t="s">
        <v>49</v>
      </c>
      <c r="E22" s="26" t="s">
        <v>77</v>
      </c>
    </row>
    <row r="23" spans="1:16" ht="12.75" customHeight="1">
      <c r="A23" s="17" t="s">
        <v>44</v>
      </c>
      <c r="B23" s="21" t="s">
        <v>32</v>
      </c>
      <c r="C23" s="21" t="s">
        <v>72</v>
      </c>
      <c r="D23" s="17" t="s">
        <v>56</v>
      </c>
      <c r="E23" s="22" t="s">
        <v>73</v>
      </c>
      <c r="F23" s="23" t="s">
        <v>74</v>
      </c>
      <c r="G23" s="24">
        <v>182.69</v>
      </c>
      <c r="H23" s="24"/>
      <c r="I23" s="24">
        <f>ROUND(ROUND(H23,2)*ROUND(G23,2),2)</f>
        <v>0</v>
      </c>
      <c r="O23">
        <f>(I23*21)/100</f>
        <v>0</v>
      </c>
      <c r="P23" t="s">
        <v>21</v>
      </c>
    </row>
    <row r="24" spans="1:5" ht="12.75" customHeight="1">
      <c r="A24" s="25" t="s">
        <v>47</v>
      </c>
      <c r="E24" s="26" t="s">
        <v>78</v>
      </c>
    </row>
    <row r="25" spans="1:5" ht="38.25" customHeight="1">
      <c r="A25" s="27" t="s">
        <v>48</v>
      </c>
      <c r="E25" s="28" t="s">
        <v>79</v>
      </c>
    </row>
    <row r="26" spans="1:5" ht="12.75" customHeight="1">
      <c r="A26" t="s">
        <v>49</v>
      </c>
      <c r="E26" s="26" t="s">
        <v>77</v>
      </c>
    </row>
    <row r="27" spans="1:16" ht="12.75" customHeight="1">
      <c r="A27" s="17" t="s">
        <v>44</v>
      </c>
      <c r="B27" s="21" t="s">
        <v>34</v>
      </c>
      <c r="C27" s="21" t="s">
        <v>80</v>
      </c>
      <c r="D27" s="17" t="s">
        <v>45</v>
      </c>
      <c r="E27" s="22" t="s">
        <v>81</v>
      </c>
      <c r="F27" s="23" t="s">
        <v>82</v>
      </c>
      <c r="G27" s="24">
        <v>52</v>
      </c>
      <c r="H27" s="24"/>
      <c r="I27" s="24">
        <f>ROUND(ROUND(H27,2)*ROUND(G27,2),2)</f>
        <v>0</v>
      </c>
      <c r="O27">
        <f>(I27*21)/100</f>
        <v>0</v>
      </c>
      <c r="P27" t="s">
        <v>21</v>
      </c>
    </row>
    <row r="28" spans="1:5" ht="12.75" customHeight="1">
      <c r="A28" s="25" t="s">
        <v>47</v>
      </c>
      <c r="E28" s="26" t="s">
        <v>45</v>
      </c>
    </row>
    <row r="29" spans="1:5" ht="12.75" customHeight="1">
      <c r="A29" s="27" t="s">
        <v>48</v>
      </c>
      <c r="E29" s="28" t="s">
        <v>45</v>
      </c>
    </row>
    <row r="30" spans="1:5" ht="12.75" customHeight="1">
      <c r="A30" t="s">
        <v>49</v>
      </c>
      <c r="E30" s="26" t="s">
        <v>77</v>
      </c>
    </row>
    <row r="31" spans="1:16" ht="12.75" customHeight="1">
      <c r="A31" s="17" t="s">
        <v>44</v>
      </c>
      <c r="B31" s="21" t="s">
        <v>36</v>
      </c>
      <c r="C31" s="21" t="s">
        <v>83</v>
      </c>
      <c r="D31" s="17" t="s">
        <v>45</v>
      </c>
      <c r="E31" s="22" t="s">
        <v>84</v>
      </c>
      <c r="F31" s="23" t="s">
        <v>82</v>
      </c>
      <c r="G31" s="24">
        <v>100</v>
      </c>
      <c r="H31" s="24"/>
      <c r="I31" s="24">
        <f>ROUND(ROUND(H31,2)*ROUND(G31,2),2)</f>
        <v>0</v>
      </c>
      <c r="O31">
        <f>(I31*21)/100</f>
        <v>0</v>
      </c>
      <c r="P31" t="s">
        <v>21</v>
      </c>
    </row>
    <row r="32" spans="1:5" ht="12.75" customHeight="1">
      <c r="A32" s="25" t="s">
        <v>47</v>
      </c>
      <c r="E32" s="26" t="s">
        <v>45</v>
      </c>
    </row>
    <row r="33" spans="1:5" ht="12.75" customHeight="1">
      <c r="A33" s="27" t="s">
        <v>48</v>
      </c>
      <c r="E33" s="28" t="s">
        <v>45</v>
      </c>
    </row>
    <row r="34" spans="1:5" ht="12.75" customHeight="1">
      <c r="A34" t="s">
        <v>49</v>
      </c>
      <c r="E34" s="26" t="s">
        <v>77</v>
      </c>
    </row>
    <row r="35" spans="1:16" ht="12.75" customHeight="1">
      <c r="A35" s="17" t="s">
        <v>44</v>
      </c>
      <c r="B35" s="21" t="s">
        <v>50</v>
      </c>
      <c r="C35" s="21" t="s">
        <v>85</v>
      </c>
      <c r="D35" s="17" t="s">
        <v>45</v>
      </c>
      <c r="E35" s="22" t="s">
        <v>86</v>
      </c>
      <c r="F35" s="23" t="s">
        <v>74</v>
      </c>
      <c r="G35" s="24">
        <v>99.2</v>
      </c>
      <c r="H35" s="24"/>
      <c r="I35" s="24">
        <f>ROUND(ROUND(H35,2)*ROUND(G35,2),2)</f>
        <v>0</v>
      </c>
      <c r="O35">
        <f>(I35*21)/100</f>
        <v>0</v>
      </c>
      <c r="P35" t="s">
        <v>21</v>
      </c>
    </row>
    <row r="36" spans="1:5" ht="12.75" customHeight="1">
      <c r="A36" s="25" t="s">
        <v>47</v>
      </c>
      <c r="E36" s="26" t="s">
        <v>87</v>
      </c>
    </row>
    <row r="37" spans="1:5" ht="12.75" customHeight="1">
      <c r="A37" s="27" t="s">
        <v>48</v>
      </c>
      <c r="E37" s="28" t="s">
        <v>88</v>
      </c>
    </row>
    <row r="38" spans="1:5" ht="12.75" customHeight="1">
      <c r="A38" t="s">
        <v>49</v>
      </c>
      <c r="E38" s="26" t="s">
        <v>77</v>
      </c>
    </row>
    <row r="39" spans="1:16" ht="12.75" customHeight="1">
      <c r="A39" s="17" t="s">
        <v>44</v>
      </c>
      <c r="B39" s="21" t="s">
        <v>51</v>
      </c>
      <c r="C39" s="21" t="s">
        <v>89</v>
      </c>
      <c r="D39" s="17" t="s">
        <v>45</v>
      </c>
      <c r="E39" s="22" t="s">
        <v>90</v>
      </c>
      <c r="F39" s="23" t="s">
        <v>74</v>
      </c>
      <c r="G39" s="24">
        <v>27</v>
      </c>
      <c r="H39" s="24"/>
      <c r="I39" s="24">
        <f>ROUND(ROUND(H39,2)*ROUND(G39,2),2)</f>
        <v>0</v>
      </c>
      <c r="O39">
        <f>(I39*21)/100</f>
        <v>0</v>
      </c>
      <c r="P39" t="s">
        <v>21</v>
      </c>
    </row>
    <row r="40" spans="1:5" ht="12.75" customHeight="1">
      <c r="A40" s="25" t="s">
        <v>47</v>
      </c>
      <c r="E40" s="26" t="s">
        <v>45</v>
      </c>
    </row>
    <row r="41" spans="1:5" ht="12.75" customHeight="1">
      <c r="A41" s="27" t="s">
        <v>48</v>
      </c>
      <c r="E41" s="28" t="s">
        <v>91</v>
      </c>
    </row>
    <row r="42" spans="1:5" ht="293.25" customHeight="1">
      <c r="A42" t="s">
        <v>49</v>
      </c>
      <c r="E42" s="26" t="s">
        <v>92</v>
      </c>
    </row>
    <row r="43" spans="1:16" ht="12.75" customHeight="1">
      <c r="A43" s="17" t="s">
        <v>44</v>
      </c>
      <c r="B43" s="21" t="s">
        <v>39</v>
      </c>
      <c r="C43" s="21" t="s">
        <v>93</v>
      </c>
      <c r="D43" s="17" t="s">
        <v>45</v>
      </c>
      <c r="E43" s="22" t="s">
        <v>94</v>
      </c>
      <c r="F43" s="23" t="s">
        <v>74</v>
      </c>
      <c r="G43" s="24">
        <v>10.8</v>
      </c>
      <c r="H43" s="24"/>
      <c r="I43" s="24">
        <f>ROUND(ROUND(H43,2)*ROUND(G43,2),2)</f>
        <v>0</v>
      </c>
      <c r="O43">
        <f>(I43*21)/100</f>
        <v>0</v>
      </c>
      <c r="P43" t="s">
        <v>21</v>
      </c>
    </row>
    <row r="44" spans="1:5" ht="12.75" customHeight="1">
      <c r="A44" s="25" t="s">
        <v>47</v>
      </c>
      <c r="E44" s="26" t="s">
        <v>95</v>
      </c>
    </row>
    <row r="45" spans="1:5" ht="12.75" customHeight="1">
      <c r="A45" s="27" t="s">
        <v>48</v>
      </c>
      <c r="E45" s="28" t="s">
        <v>45</v>
      </c>
    </row>
    <row r="46" spans="1:5" ht="267.75" customHeight="1">
      <c r="A46" t="s">
        <v>49</v>
      </c>
      <c r="E46" s="26" t="s">
        <v>96</v>
      </c>
    </row>
    <row r="47" spans="1:16" ht="12.75" customHeight="1">
      <c r="A47" s="17" t="s">
        <v>44</v>
      </c>
      <c r="B47" s="21" t="s">
        <v>41</v>
      </c>
      <c r="C47" s="21" t="s">
        <v>97</v>
      </c>
      <c r="D47" s="17" t="s">
        <v>45</v>
      </c>
      <c r="E47" s="22" t="s">
        <v>98</v>
      </c>
      <c r="F47" s="23" t="s">
        <v>99</v>
      </c>
      <c r="G47" s="24">
        <v>1240</v>
      </c>
      <c r="H47" s="24"/>
      <c r="I47" s="24">
        <f>ROUND(ROUND(H47,2)*ROUND(G47,2),2)</f>
        <v>0</v>
      </c>
      <c r="O47">
        <f>(I47*21)/100</f>
        <v>0</v>
      </c>
      <c r="P47" t="s">
        <v>21</v>
      </c>
    </row>
    <row r="48" spans="1:5" ht="12.75" customHeight="1">
      <c r="A48" s="25" t="s">
        <v>47</v>
      </c>
      <c r="E48" s="26" t="s">
        <v>45</v>
      </c>
    </row>
    <row r="49" spans="1:5" ht="12.75" customHeight="1">
      <c r="A49" s="27" t="s">
        <v>48</v>
      </c>
      <c r="E49" s="28" t="s">
        <v>100</v>
      </c>
    </row>
    <row r="50" spans="1:5" ht="12.75" customHeight="1">
      <c r="A50" t="s">
        <v>49</v>
      </c>
      <c r="E50" s="26" t="s">
        <v>101</v>
      </c>
    </row>
    <row r="51" spans="1:16" ht="12.75" customHeight="1">
      <c r="A51" s="17" t="s">
        <v>44</v>
      </c>
      <c r="B51" s="21" t="s">
        <v>53</v>
      </c>
      <c r="C51" s="21" t="s">
        <v>102</v>
      </c>
      <c r="D51" s="17" t="s">
        <v>45</v>
      </c>
      <c r="E51" s="22" t="s">
        <v>103</v>
      </c>
      <c r="F51" s="23" t="s">
        <v>74</v>
      </c>
      <c r="G51" s="24">
        <v>9.6</v>
      </c>
      <c r="H51" s="24"/>
      <c r="I51" s="24">
        <f>ROUND(ROUND(H51,2)*ROUND(G51,2),2)</f>
        <v>0</v>
      </c>
      <c r="O51">
        <f>(I51*21)/100</f>
        <v>0</v>
      </c>
      <c r="P51" t="s">
        <v>21</v>
      </c>
    </row>
    <row r="52" spans="1:5" ht="12.75" customHeight="1">
      <c r="A52" s="25" t="s">
        <v>47</v>
      </c>
      <c r="E52" s="26" t="s">
        <v>45</v>
      </c>
    </row>
    <row r="53" spans="1:5" ht="25.5" customHeight="1">
      <c r="A53" s="27" t="s">
        <v>48</v>
      </c>
      <c r="E53" s="28" t="s">
        <v>104</v>
      </c>
    </row>
    <row r="54" spans="1:5" ht="255" customHeight="1">
      <c r="A54" t="s">
        <v>49</v>
      </c>
      <c r="E54" s="26" t="s">
        <v>105</v>
      </c>
    </row>
    <row r="55" spans="1:16" ht="12.75" customHeight="1">
      <c r="A55" s="17" t="s">
        <v>44</v>
      </c>
      <c r="B55" s="21" t="s">
        <v>55</v>
      </c>
      <c r="C55" s="21" t="s">
        <v>106</v>
      </c>
      <c r="D55" s="17" t="s">
        <v>45</v>
      </c>
      <c r="E55" s="22" t="s">
        <v>107</v>
      </c>
      <c r="F55" s="23" t="s">
        <v>74</v>
      </c>
      <c r="G55" s="24">
        <v>36.6</v>
      </c>
      <c r="H55" s="24"/>
      <c r="I55" s="24">
        <f>ROUND(ROUND(H55,2)*ROUND(G55,2),2)</f>
        <v>0</v>
      </c>
      <c r="O55">
        <f>(I55*21)/100</f>
        <v>0</v>
      </c>
      <c r="P55" t="s">
        <v>21</v>
      </c>
    </row>
    <row r="56" spans="1:5" ht="12.75" customHeight="1">
      <c r="A56" s="25" t="s">
        <v>47</v>
      </c>
      <c r="E56" s="26" t="s">
        <v>45</v>
      </c>
    </row>
    <row r="57" spans="1:5" ht="12.75" customHeight="1">
      <c r="A57" s="27" t="s">
        <v>48</v>
      </c>
      <c r="E57" s="28" t="s">
        <v>108</v>
      </c>
    </row>
    <row r="58" spans="1:5" ht="165.75" customHeight="1">
      <c r="A58" t="s">
        <v>49</v>
      </c>
      <c r="E58" s="26" t="s">
        <v>109</v>
      </c>
    </row>
    <row r="59" spans="1:16" ht="12.75" customHeight="1">
      <c r="A59" s="17" t="s">
        <v>44</v>
      </c>
      <c r="B59" s="21" t="s">
        <v>57</v>
      </c>
      <c r="C59" s="21" t="s">
        <v>110</v>
      </c>
      <c r="D59" s="17" t="s">
        <v>45</v>
      </c>
      <c r="E59" s="22" t="s">
        <v>111</v>
      </c>
      <c r="F59" s="23" t="s">
        <v>74</v>
      </c>
      <c r="G59" s="24">
        <v>4.8</v>
      </c>
      <c r="H59" s="24"/>
      <c r="I59" s="24">
        <f>ROUND(ROUND(H59,2)*ROUND(G59,2),2)</f>
        <v>0</v>
      </c>
      <c r="O59">
        <f>(I59*21)/100</f>
        <v>0</v>
      </c>
      <c r="P59" t="s">
        <v>21</v>
      </c>
    </row>
    <row r="60" spans="1:5" ht="12.75" customHeight="1">
      <c r="A60" s="25" t="s">
        <v>47</v>
      </c>
      <c r="E60" s="26" t="s">
        <v>45</v>
      </c>
    </row>
    <row r="61" spans="1:5" ht="25.5" customHeight="1">
      <c r="A61" s="27" t="s">
        <v>48</v>
      </c>
      <c r="E61" s="28" t="s">
        <v>112</v>
      </c>
    </row>
    <row r="62" spans="1:5" ht="178.5" customHeight="1">
      <c r="A62" t="s">
        <v>49</v>
      </c>
      <c r="E62" s="26" t="s">
        <v>113</v>
      </c>
    </row>
    <row r="63" spans="1:16" ht="12.75" customHeight="1">
      <c r="A63" s="17" t="s">
        <v>44</v>
      </c>
      <c r="B63" s="21" t="s">
        <v>114</v>
      </c>
      <c r="C63" s="21" t="s">
        <v>115</v>
      </c>
      <c r="D63" s="17" t="s">
        <v>45</v>
      </c>
      <c r="E63" s="22" t="s">
        <v>116</v>
      </c>
      <c r="F63" s="23" t="s">
        <v>74</v>
      </c>
      <c r="G63" s="24">
        <v>3.4</v>
      </c>
      <c r="H63" s="24"/>
      <c r="I63" s="24">
        <f>ROUND(ROUND(H63,2)*ROUND(G63,2),2)</f>
        <v>0</v>
      </c>
      <c r="O63">
        <f>(I63*21)/100</f>
        <v>0</v>
      </c>
      <c r="P63" t="s">
        <v>21</v>
      </c>
    </row>
    <row r="64" spans="1:5" ht="12.75" customHeight="1">
      <c r="A64" s="25" t="s">
        <v>47</v>
      </c>
      <c r="E64" s="26" t="s">
        <v>117</v>
      </c>
    </row>
    <row r="65" spans="1:5" ht="25.5" customHeight="1">
      <c r="A65" s="27" t="s">
        <v>48</v>
      </c>
      <c r="E65" s="28" t="s">
        <v>118</v>
      </c>
    </row>
    <row r="66" spans="1:5" ht="229.5" customHeight="1">
      <c r="A66" t="s">
        <v>49</v>
      </c>
      <c r="E66" s="26" t="s">
        <v>119</v>
      </c>
    </row>
    <row r="67" spans="1:16" ht="12.75" customHeight="1">
      <c r="A67" s="17" t="s">
        <v>44</v>
      </c>
      <c r="B67" s="21" t="s">
        <v>120</v>
      </c>
      <c r="C67" s="21" t="s">
        <v>121</v>
      </c>
      <c r="D67" s="17" t="s">
        <v>45</v>
      </c>
      <c r="E67" s="22" t="s">
        <v>122</v>
      </c>
      <c r="F67" s="23" t="s">
        <v>99</v>
      </c>
      <c r="G67" s="24">
        <v>2316</v>
      </c>
      <c r="H67" s="24"/>
      <c r="I67" s="24">
        <f>ROUND(ROUND(H67,2)*ROUND(G67,2),2)</f>
        <v>0</v>
      </c>
      <c r="O67">
        <f>(I67*21)/100</f>
        <v>0</v>
      </c>
      <c r="P67" t="s">
        <v>21</v>
      </c>
    </row>
    <row r="68" spans="1:5" ht="12.75" customHeight="1">
      <c r="A68" s="25" t="s">
        <v>47</v>
      </c>
      <c r="E68" s="26" t="s">
        <v>45</v>
      </c>
    </row>
    <row r="69" spans="1:5" ht="12.75" customHeight="1">
      <c r="A69" s="27" t="s">
        <v>48</v>
      </c>
      <c r="E69" s="28" t="s">
        <v>123</v>
      </c>
    </row>
    <row r="70" spans="1:5" ht="12.75" customHeight="1">
      <c r="A70" t="s">
        <v>49</v>
      </c>
      <c r="E70" s="26" t="s">
        <v>124</v>
      </c>
    </row>
    <row r="71" spans="1:16" ht="12.75" customHeight="1">
      <c r="A71" s="17" t="s">
        <v>44</v>
      </c>
      <c r="B71" s="21" t="s">
        <v>125</v>
      </c>
      <c r="C71" s="21" t="s">
        <v>126</v>
      </c>
      <c r="D71" s="17" t="s">
        <v>45</v>
      </c>
      <c r="E71" s="22" t="s">
        <v>127</v>
      </c>
      <c r="F71" s="23" t="s">
        <v>99</v>
      </c>
      <c r="G71" s="24">
        <v>108</v>
      </c>
      <c r="H71" s="24"/>
      <c r="I71" s="24">
        <f>ROUND(ROUND(H71,2)*ROUND(G71,2),2)</f>
        <v>0</v>
      </c>
      <c r="O71">
        <f>(I71*21)/100</f>
        <v>0</v>
      </c>
      <c r="P71" t="s">
        <v>21</v>
      </c>
    </row>
    <row r="72" spans="1:5" ht="12.75" customHeight="1">
      <c r="A72" s="25" t="s">
        <v>47</v>
      </c>
      <c r="E72" s="26" t="s">
        <v>45</v>
      </c>
    </row>
    <row r="73" spans="1:5" ht="12.75" customHeight="1">
      <c r="A73" s="27" t="s">
        <v>48</v>
      </c>
      <c r="E73" s="28" t="s">
        <v>45</v>
      </c>
    </row>
    <row r="74" spans="1:5" ht="38.25" customHeight="1">
      <c r="A74" t="s">
        <v>49</v>
      </c>
      <c r="E74" s="26" t="s">
        <v>128</v>
      </c>
    </row>
    <row r="75" spans="1:16" ht="12.75" customHeight="1">
      <c r="A75" s="17" t="s">
        <v>44</v>
      </c>
      <c r="B75" s="21" t="s">
        <v>129</v>
      </c>
      <c r="C75" s="21" t="s">
        <v>130</v>
      </c>
      <c r="D75" s="17" t="s">
        <v>45</v>
      </c>
      <c r="E75" s="22" t="s">
        <v>131</v>
      </c>
      <c r="F75" s="23" t="s">
        <v>99</v>
      </c>
      <c r="G75" s="24">
        <v>108</v>
      </c>
      <c r="H75" s="24"/>
      <c r="I75" s="24">
        <f>ROUND(ROUND(H75,2)*ROUND(G75,2),2)</f>
        <v>0</v>
      </c>
      <c r="O75">
        <f>(I75*21)/100</f>
        <v>0</v>
      </c>
      <c r="P75" t="s">
        <v>21</v>
      </c>
    </row>
    <row r="76" spans="1:5" ht="12.75" customHeight="1">
      <c r="A76" s="25" t="s">
        <v>47</v>
      </c>
      <c r="E76" s="26" t="s">
        <v>45</v>
      </c>
    </row>
    <row r="77" spans="1:5" ht="12.75" customHeight="1">
      <c r="A77" s="27" t="s">
        <v>48</v>
      </c>
      <c r="E77" s="28" t="s">
        <v>45</v>
      </c>
    </row>
    <row r="78" spans="1:5" ht="12.75" customHeight="1">
      <c r="A78" t="s">
        <v>49</v>
      </c>
      <c r="E78" s="26" t="s">
        <v>132</v>
      </c>
    </row>
    <row r="79" spans="1:16" ht="12.75" customHeight="1">
      <c r="A79" s="17" t="s">
        <v>44</v>
      </c>
      <c r="B79" s="21" t="s">
        <v>133</v>
      </c>
      <c r="C79" s="21" t="s">
        <v>134</v>
      </c>
      <c r="D79" s="17" t="s">
        <v>45</v>
      </c>
      <c r="E79" s="22" t="s">
        <v>135</v>
      </c>
      <c r="F79" s="23" t="s">
        <v>99</v>
      </c>
      <c r="G79" s="24">
        <v>108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 customHeight="1">
      <c r="A80" s="25" t="s">
        <v>47</v>
      </c>
      <c r="E80" s="26" t="s">
        <v>136</v>
      </c>
    </row>
    <row r="81" spans="1:5" ht="12.75" customHeight="1">
      <c r="A81" s="27" t="s">
        <v>48</v>
      </c>
      <c r="E81" s="28" t="s">
        <v>45</v>
      </c>
    </row>
    <row r="82" spans="1:5" ht="12.75" customHeight="1">
      <c r="A82" t="s">
        <v>49</v>
      </c>
      <c r="E82" s="26" t="s">
        <v>137</v>
      </c>
    </row>
    <row r="83" spans="1:9" ht="12.75" customHeight="1">
      <c r="A83" s="5" t="s">
        <v>42</v>
      </c>
      <c r="B83" s="5"/>
      <c r="C83" s="29" t="s">
        <v>21</v>
      </c>
      <c r="D83" s="5"/>
      <c r="E83" s="19" t="s">
        <v>138</v>
      </c>
      <c r="F83" s="5"/>
      <c r="G83" s="5"/>
      <c r="H83" s="5"/>
      <c r="I83" s="30">
        <f>0+I84+I88</f>
        <v>0</v>
      </c>
    </row>
    <row r="84" spans="1:16" ht="12.75" customHeight="1">
      <c r="A84" s="17" t="s">
        <v>44</v>
      </c>
      <c r="B84" s="21" t="s">
        <v>139</v>
      </c>
      <c r="C84" s="21" t="s">
        <v>140</v>
      </c>
      <c r="D84" s="17" t="s">
        <v>45</v>
      </c>
      <c r="E84" s="22" t="s">
        <v>141</v>
      </c>
      <c r="F84" s="23" t="s">
        <v>82</v>
      </c>
      <c r="G84" s="24">
        <v>270</v>
      </c>
      <c r="H84" s="24"/>
      <c r="I84" s="24">
        <f>ROUND(ROUND(H84,2)*ROUND(G84,2),2)</f>
        <v>0</v>
      </c>
      <c r="O84">
        <f>(I84*21)/100</f>
        <v>0</v>
      </c>
      <c r="P84" t="s">
        <v>21</v>
      </c>
    </row>
    <row r="85" spans="1:5" ht="12.75" customHeight="1">
      <c r="A85" s="25" t="s">
        <v>47</v>
      </c>
      <c r="E85" s="26" t="s">
        <v>45</v>
      </c>
    </row>
    <row r="86" spans="1:5" ht="12.75" customHeight="1">
      <c r="A86" s="27" t="s">
        <v>48</v>
      </c>
      <c r="E86" s="28" t="s">
        <v>45</v>
      </c>
    </row>
    <row r="87" spans="1:5" ht="114.75" customHeight="1">
      <c r="A87" t="s">
        <v>49</v>
      </c>
      <c r="E87" s="26" t="s">
        <v>142</v>
      </c>
    </row>
    <row r="88" spans="1:16" ht="12.75" customHeight="1">
      <c r="A88" s="17" t="s">
        <v>44</v>
      </c>
      <c r="B88" s="21" t="s">
        <v>143</v>
      </c>
      <c r="C88" s="21" t="s">
        <v>144</v>
      </c>
      <c r="D88" s="17" t="s">
        <v>45</v>
      </c>
      <c r="E88" s="22" t="s">
        <v>145</v>
      </c>
      <c r="F88" s="23" t="s">
        <v>99</v>
      </c>
      <c r="G88" s="24">
        <v>540</v>
      </c>
      <c r="H88" s="24"/>
      <c r="I88" s="24">
        <f>ROUND(ROUND(H88,2)*ROUND(G88,2),2)</f>
        <v>0</v>
      </c>
      <c r="O88">
        <f>(I88*21)/100</f>
        <v>0</v>
      </c>
      <c r="P88" t="s">
        <v>21</v>
      </c>
    </row>
    <row r="89" spans="1:5" ht="12.75" customHeight="1">
      <c r="A89" s="25" t="s">
        <v>47</v>
      </c>
      <c r="E89" s="26" t="s">
        <v>146</v>
      </c>
    </row>
    <row r="90" spans="1:5" ht="12.75" customHeight="1">
      <c r="A90" s="27" t="s">
        <v>48</v>
      </c>
      <c r="E90" s="28" t="s">
        <v>147</v>
      </c>
    </row>
    <row r="91" spans="1:5" ht="38.25" customHeight="1">
      <c r="A91" t="s">
        <v>49</v>
      </c>
      <c r="E91" s="26" t="s">
        <v>148</v>
      </c>
    </row>
    <row r="92" spans="1:9" ht="12.75" customHeight="1">
      <c r="A92" s="5" t="s">
        <v>42</v>
      </c>
      <c r="B92" s="5"/>
      <c r="C92" s="29" t="s">
        <v>32</v>
      </c>
      <c r="D92" s="5"/>
      <c r="E92" s="19" t="s">
        <v>149</v>
      </c>
      <c r="F92" s="5"/>
      <c r="G92" s="5"/>
      <c r="H92" s="5"/>
      <c r="I92" s="30">
        <f>0+I93</f>
        <v>0</v>
      </c>
    </row>
    <row r="93" spans="1:16" ht="12.75" customHeight="1">
      <c r="A93" s="17" t="s">
        <v>44</v>
      </c>
      <c r="B93" s="21" t="s">
        <v>150</v>
      </c>
      <c r="C93" s="21" t="s">
        <v>151</v>
      </c>
      <c r="D93" s="17" t="s">
        <v>45</v>
      </c>
      <c r="E93" s="22" t="s">
        <v>152</v>
      </c>
      <c r="F93" s="23" t="s">
        <v>74</v>
      </c>
      <c r="G93" s="24">
        <v>1.2</v>
      </c>
      <c r="H93" s="24"/>
      <c r="I93" s="24">
        <f>ROUND(ROUND(H93,2)*ROUND(G93,2),2)</f>
        <v>0</v>
      </c>
      <c r="O93">
        <f>(I93*21)/100</f>
        <v>0</v>
      </c>
      <c r="P93" t="s">
        <v>21</v>
      </c>
    </row>
    <row r="94" spans="1:5" ht="12.75" customHeight="1">
      <c r="A94" s="25" t="s">
        <v>47</v>
      </c>
      <c r="E94" s="26" t="s">
        <v>117</v>
      </c>
    </row>
    <row r="95" spans="1:5" ht="25.5" customHeight="1">
      <c r="A95" s="27" t="s">
        <v>48</v>
      </c>
      <c r="E95" s="28" t="s">
        <v>153</v>
      </c>
    </row>
    <row r="96" spans="1:5" ht="12.75" customHeight="1">
      <c r="A96" t="s">
        <v>49</v>
      </c>
      <c r="E96" s="26" t="s">
        <v>154</v>
      </c>
    </row>
    <row r="97" spans="1:9" ht="12.75" customHeight="1">
      <c r="A97" s="5" t="s">
        <v>42</v>
      </c>
      <c r="B97" s="5"/>
      <c r="C97" s="29" t="s">
        <v>34</v>
      </c>
      <c r="D97" s="5"/>
      <c r="E97" s="19" t="s">
        <v>155</v>
      </c>
      <c r="F97" s="5"/>
      <c r="G97" s="5"/>
      <c r="H97" s="5"/>
      <c r="I97" s="30">
        <f>0+I98+I102+I106+I110+I114+I118+I122+I126+I130+I134+I138+I142</f>
        <v>0</v>
      </c>
    </row>
    <row r="98" spans="1:16" ht="12.75" customHeight="1">
      <c r="A98" s="17" t="s">
        <v>44</v>
      </c>
      <c r="B98" s="21" t="s">
        <v>156</v>
      </c>
      <c r="C98" s="21" t="s">
        <v>157</v>
      </c>
      <c r="D98" s="17" t="s">
        <v>45</v>
      </c>
      <c r="E98" s="22" t="s">
        <v>158</v>
      </c>
      <c r="F98" s="23" t="s">
        <v>74</v>
      </c>
      <c r="G98" s="24">
        <v>178.2</v>
      </c>
      <c r="H98" s="24"/>
      <c r="I98" s="24">
        <f>ROUND(ROUND(H98,2)*ROUND(G98,2),2)</f>
        <v>0</v>
      </c>
      <c r="O98">
        <f>(I98*21)/100</f>
        <v>0</v>
      </c>
      <c r="P98" t="s">
        <v>21</v>
      </c>
    </row>
    <row r="99" spans="1:5" ht="12.75" customHeight="1">
      <c r="A99" s="25" t="s">
        <v>47</v>
      </c>
      <c r="E99" s="26" t="s">
        <v>159</v>
      </c>
    </row>
    <row r="100" spans="1:5" ht="12.75" customHeight="1">
      <c r="A100" s="27" t="s">
        <v>48</v>
      </c>
      <c r="E100" s="28" t="s">
        <v>160</v>
      </c>
    </row>
    <row r="101" spans="1:5" ht="102" customHeight="1">
      <c r="A101" t="s">
        <v>49</v>
      </c>
      <c r="E101" s="26" t="s">
        <v>161</v>
      </c>
    </row>
    <row r="102" spans="1:16" ht="12.75" customHeight="1">
      <c r="A102" s="17" t="s">
        <v>44</v>
      </c>
      <c r="B102" s="21" t="s">
        <v>162</v>
      </c>
      <c r="C102" s="21" t="s">
        <v>163</v>
      </c>
      <c r="D102" s="17" t="s">
        <v>45</v>
      </c>
      <c r="E102" s="22" t="s">
        <v>164</v>
      </c>
      <c r="F102" s="23" t="s">
        <v>74</v>
      </c>
      <c r="G102" s="24">
        <v>454.77</v>
      </c>
      <c r="H102" s="24"/>
      <c r="I102" s="24">
        <f>ROUND(ROUND(H102,2)*ROUND(G102,2),2)</f>
        <v>0</v>
      </c>
      <c r="O102">
        <f>(I102*21)/100</f>
        <v>0</v>
      </c>
      <c r="P102" t="s">
        <v>21</v>
      </c>
    </row>
    <row r="103" spans="1:5" ht="12.75" customHeight="1">
      <c r="A103" s="25" t="s">
        <v>47</v>
      </c>
      <c r="E103" s="26" t="s">
        <v>45</v>
      </c>
    </row>
    <row r="104" spans="1:5" ht="51" customHeight="1">
      <c r="A104" s="27" t="s">
        <v>48</v>
      </c>
      <c r="E104" s="28" t="s">
        <v>165</v>
      </c>
    </row>
    <row r="105" spans="1:5" ht="51" customHeight="1">
      <c r="A105" t="s">
        <v>49</v>
      </c>
      <c r="E105" s="26" t="s">
        <v>166</v>
      </c>
    </row>
    <row r="106" spans="1:16" ht="12.75" customHeight="1">
      <c r="A106" s="17" t="s">
        <v>44</v>
      </c>
      <c r="B106" s="21" t="s">
        <v>167</v>
      </c>
      <c r="C106" s="21" t="s">
        <v>168</v>
      </c>
      <c r="D106" s="17" t="s">
        <v>54</v>
      </c>
      <c r="E106" s="22" t="s">
        <v>169</v>
      </c>
      <c r="F106" s="23" t="s">
        <v>99</v>
      </c>
      <c r="G106" s="24">
        <v>2725</v>
      </c>
      <c r="H106" s="24"/>
      <c r="I106" s="24">
        <f>ROUND(ROUND(H106,2)*ROUND(G106,2),2)</f>
        <v>0</v>
      </c>
      <c r="O106">
        <f>(I106*21)/100</f>
        <v>0</v>
      </c>
      <c r="P106" t="s">
        <v>21</v>
      </c>
    </row>
    <row r="107" spans="1:5" ht="12.75" customHeight="1">
      <c r="A107" s="25" t="s">
        <v>47</v>
      </c>
      <c r="E107" s="26" t="s">
        <v>170</v>
      </c>
    </row>
    <row r="108" spans="1:5" ht="38.25" customHeight="1">
      <c r="A108" s="27" t="s">
        <v>48</v>
      </c>
      <c r="E108" s="28" t="s">
        <v>171</v>
      </c>
    </row>
    <row r="109" spans="1:5" ht="51" customHeight="1">
      <c r="A109" t="s">
        <v>49</v>
      </c>
      <c r="E109" s="26" t="s">
        <v>172</v>
      </c>
    </row>
    <row r="110" spans="1:16" ht="12.75" customHeight="1">
      <c r="A110" s="17" t="s">
        <v>44</v>
      </c>
      <c r="B110" s="21" t="s">
        <v>173</v>
      </c>
      <c r="C110" s="21" t="s">
        <v>168</v>
      </c>
      <c r="D110" s="17" t="s">
        <v>56</v>
      </c>
      <c r="E110" s="22" t="s">
        <v>169</v>
      </c>
      <c r="F110" s="23" t="s">
        <v>99</v>
      </c>
      <c r="G110" s="24">
        <v>2725</v>
      </c>
      <c r="H110" s="24"/>
      <c r="I110" s="24">
        <f>ROUND(ROUND(H110,2)*ROUND(G110,2),2)</f>
        <v>0</v>
      </c>
      <c r="O110">
        <f>(I110*21)/100</f>
        <v>0</v>
      </c>
      <c r="P110" t="s">
        <v>21</v>
      </c>
    </row>
    <row r="111" spans="1:5" ht="12.75" customHeight="1">
      <c r="A111" s="25" t="s">
        <v>47</v>
      </c>
      <c r="E111" s="26" t="s">
        <v>174</v>
      </c>
    </row>
    <row r="112" spans="1:5" ht="38.25" customHeight="1">
      <c r="A112" s="27" t="s">
        <v>48</v>
      </c>
      <c r="E112" s="28" t="s">
        <v>171</v>
      </c>
    </row>
    <row r="113" spans="1:5" ht="51" customHeight="1">
      <c r="A113" t="s">
        <v>49</v>
      </c>
      <c r="E113" s="26" t="s">
        <v>172</v>
      </c>
    </row>
    <row r="114" spans="1:16" ht="12.75" customHeight="1">
      <c r="A114" s="17" t="s">
        <v>44</v>
      </c>
      <c r="B114" s="21" t="s">
        <v>175</v>
      </c>
      <c r="C114" s="21" t="s">
        <v>176</v>
      </c>
      <c r="D114" s="17" t="s">
        <v>45</v>
      </c>
      <c r="E114" s="22" t="s">
        <v>177</v>
      </c>
      <c r="F114" s="23" t="s">
        <v>74</v>
      </c>
      <c r="G114" s="24">
        <v>109</v>
      </c>
      <c r="H114" s="24"/>
      <c r="I114" s="24">
        <f>ROUND(ROUND(H114,2)*ROUND(G114,2),2)</f>
        <v>0</v>
      </c>
      <c r="O114">
        <f>(I114*21)/100</f>
        <v>0</v>
      </c>
      <c r="P114" t="s">
        <v>21</v>
      </c>
    </row>
    <row r="115" spans="1:5" ht="12.75" customHeight="1">
      <c r="A115" s="25" t="s">
        <v>47</v>
      </c>
      <c r="E115" s="26" t="s">
        <v>45</v>
      </c>
    </row>
    <row r="116" spans="1:5" ht="38.25" customHeight="1">
      <c r="A116" s="27" t="s">
        <v>48</v>
      </c>
      <c r="E116" s="28" t="s">
        <v>178</v>
      </c>
    </row>
    <row r="117" spans="1:5" ht="89.25" customHeight="1">
      <c r="A117" t="s">
        <v>49</v>
      </c>
      <c r="E117" s="26" t="s">
        <v>179</v>
      </c>
    </row>
    <row r="118" spans="1:16" ht="12.75" customHeight="1">
      <c r="A118" s="17" t="s">
        <v>44</v>
      </c>
      <c r="B118" s="21" t="s">
        <v>180</v>
      </c>
      <c r="C118" s="21" t="s">
        <v>181</v>
      </c>
      <c r="D118" s="17" t="s">
        <v>45</v>
      </c>
      <c r="E118" s="22" t="s">
        <v>182</v>
      </c>
      <c r="F118" s="23" t="s">
        <v>74</v>
      </c>
      <c r="G118" s="24">
        <v>138.7</v>
      </c>
      <c r="H118" s="24"/>
      <c r="I118" s="24">
        <f>ROUND(ROUND(H118,2)*ROUND(G118,2),2)</f>
        <v>0</v>
      </c>
      <c r="O118">
        <f>(I118*21)/100</f>
        <v>0</v>
      </c>
      <c r="P118" t="s">
        <v>21</v>
      </c>
    </row>
    <row r="119" spans="1:5" ht="12.75" customHeight="1">
      <c r="A119" s="25" t="s">
        <v>47</v>
      </c>
      <c r="E119" s="26" t="s">
        <v>45</v>
      </c>
    </row>
    <row r="120" spans="1:5" ht="38.25" customHeight="1">
      <c r="A120" s="27" t="s">
        <v>48</v>
      </c>
      <c r="E120" s="28" t="s">
        <v>183</v>
      </c>
    </row>
    <row r="121" spans="1:5" ht="89.25" customHeight="1">
      <c r="A121" t="s">
        <v>49</v>
      </c>
      <c r="E121" s="26" t="s">
        <v>179</v>
      </c>
    </row>
    <row r="122" spans="1:16" ht="12.75" customHeight="1">
      <c r="A122" s="17" t="s">
        <v>44</v>
      </c>
      <c r="B122" s="21" t="s">
        <v>184</v>
      </c>
      <c r="C122" s="21" t="s">
        <v>185</v>
      </c>
      <c r="D122" s="17" t="s">
        <v>45</v>
      </c>
      <c r="E122" s="22" t="s">
        <v>186</v>
      </c>
      <c r="F122" s="23" t="s">
        <v>99</v>
      </c>
      <c r="G122" s="24">
        <v>418</v>
      </c>
      <c r="H122" s="24"/>
      <c r="I122" s="24">
        <f>ROUND(ROUND(H122,2)*ROUND(G122,2),2)</f>
        <v>0</v>
      </c>
      <c r="O122">
        <f>(I122*21)/100</f>
        <v>0</v>
      </c>
      <c r="P122" t="s">
        <v>21</v>
      </c>
    </row>
    <row r="123" spans="1:5" ht="12.75" customHeight="1">
      <c r="A123" s="25" t="s">
        <v>47</v>
      </c>
      <c r="E123" s="26" t="s">
        <v>187</v>
      </c>
    </row>
    <row r="124" spans="1:5" ht="12.75" customHeight="1">
      <c r="A124" s="27" t="s">
        <v>48</v>
      </c>
      <c r="E124" s="28" t="s">
        <v>188</v>
      </c>
    </row>
    <row r="125" spans="1:5" ht="89.25" customHeight="1">
      <c r="A125" t="s">
        <v>49</v>
      </c>
      <c r="E125" s="26" t="s">
        <v>189</v>
      </c>
    </row>
    <row r="126" spans="1:16" ht="12.75" customHeight="1">
      <c r="A126" s="17" t="s">
        <v>44</v>
      </c>
      <c r="B126" s="21" t="s">
        <v>190</v>
      </c>
      <c r="C126" s="21" t="s">
        <v>191</v>
      </c>
      <c r="D126" s="17" t="s">
        <v>45</v>
      </c>
      <c r="E126" s="22" t="s">
        <v>192</v>
      </c>
      <c r="F126" s="23" t="s">
        <v>99</v>
      </c>
      <c r="G126" s="24">
        <v>260</v>
      </c>
      <c r="H126" s="24"/>
      <c r="I126" s="24">
        <f>ROUND(ROUND(H126,2)*ROUND(G126,2),2)</f>
        <v>0</v>
      </c>
      <c r="O126">
        <f>(I126*21)/100</f>
        <v>0</v>
      </c>
      <c r="P126" t="s">
        <v>21</v>
      </c>
    </row>
    <row r="127" spans="1:5" ht="12.75" customHeight="1">
      <c r="A127" s="25" t="s">
        <v>47</v>
      </c>
      <c r="E127" s="26" t="s">
        <v>187</v>
      </c>
    </row>
    <row r="128" spans="1:5" ht="12.75" customHeight="1">
      <c r="A128" s="27" t="s">
        <v>48</v>
      </c>
      <c r="E128" s="28" t="s">
        <v>193</v>
      </c>
    </row>
    <row r="129" spans="1:5" ht="89.25" customHeight="1">
      <c r="A129" t="s">
        <v>49</v>
      </c>
      <c r="E129" s="26" t="s">
        <v>189</v>
      </c>
    </row>
    <row r="130" spans="1:16" ht="12.75" customHeight="1">
      <c r="A130" s="17" t="s">
        <v>44</v>
      </c>
      <c r="B130" s="21" t="s">
        <v>194</v>
      </c>
      <c r="C130" s="21" t="s">
        <v>195</v>
      </c>
      <c r="D130" s="17" t="s">
        <v>45</v>
      </c>
      <c r="E130" s="22" t="s">
        <v>196</v>
      </c>
      <c r="F130" s="23" t="s">
        <v>99</v>
      </c>
      <c r="G130" s="24">
        <v>7</v>
      </c>
      <c r="H130" s="24"/>
      <c r="I130" s="24">
        <f>ROUND(ROUND(H130,2)*ROUND(G130,2),2)</f>
        <v>0</v>
      </c>
      <c r="O130">
        <f>(I130*21)/100</f>
        <v>0</v>
      </c>
      <c r="P130" t="s">
        <v>21</v>
      </c>
    </row>
    <row r="131" spans="1:5" ht="25.5" customHeight="1">
      <c r="A131" s="25" t="s">
        <v>47</v>
      </c>
      <c r="E131" s="26" t="s">
        <v>197</v>
      </c>
    </row>
    <row r="132" spans="1:5" ht="12.75" customHeight="1">
      <c r="A132" s="27" t="s">
        <v>48</v>
      </c>
      <c r="E132" s="28" t="s">
        <v>45</v>
      </c>
    </row>
    <row r="133" spans="1:5" ht="89.25" customHeight="1">
      <c r="A133" t="s">
        <v>49</v>
      </c>
      <c r="E133" s="26" t="s">
        <v>189</v>
      </c>
    </row>
    <row r="134" spans="1:16" ht="12.75" customHeight="1">
      <c r="A134" s="17" t="s">
        <v>44</v>
      </c>
      <c r="B134" s="21" t="s">
        <v>198</v>
      </c>
      <c r="C134" s="21" t="s">
        <v>199</v>
      </c>
      <c r="D134" s="17" t="s">
        <v>45</v>
      </c>
      <c r="E134" s="22" t="s">
        <v>200</v>
      </c>
      <c r="F134" s="23" t="s">
        <v>99</v>
      </c>
      <c r="G134" s="24">
        <v>16</v>
      </c>
      <c r="H134" s="24"/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25.5" customHeight="1">
      <c r="A135" s="25" t="s">
        <v>47</v>
      </c>
      <c r="E135" s="26" t="s">
        <v>197</v>
      </c>
    </row>
    <row r="136" spans="1:5" ht="12.75" customHeight="1">
      <c r="A136" s="27" t="s">
        <v>48</v>
      </c>
      <c r="E136" s="28" t="s">
        <v>45</v>
      </c>
    </row>
    <row r="137" spans="1:5" ht="89.25" customHeight="1">
      <c r="A137" t="s">
        <v>49</v>
      </c>
      <c r="E137" s="26" t="s">
        <v>189</v>
      </c>
    </row>
    <row r="138" spans="1:16" ht="12.75" customHeight="1">
      <c r="A138" s="17" t="s">
        <v>44</v>
      </c>
      <c r="B138" s="21" t="s">
        <v>201</v>
      </c>
      <c r="C138" s="21" t="s">
        <v>202</v>
      </c>
      <c r="D138" s="17" t="s">
        <v>45</v>
      </c>
      <c r="E138" s="22" t="s">
        <v>203</v>
      </c>
      <c r="F138" s="23" t="s">
        <v>99</v>
      </c>
      <c r="G138" s="24">
        <v>3</v>
      </c>
      <c r="H138" s="24"/>
      <c r="I138" s="24">
        <f>ROUND(ROUND(H138,2)*ROUND(G138,2),2)</f>
        <v>0</v>
      </c>
      <c r="O138">
        <f>(I138*21)/100</f>
        <v>0</v>
      </c>
      <c r="P138" t="s">
        <v>21</v>
      </c>
    </row>
    <row r="139" spans="1:5" ht="12.75" customHeight="1">
      <c r="A139" s="25" t="s">
        <v>47</v>
      </c>
      <c r="E139" s="26" t="s">
        <v>45</v>
      </c>
    </row>
    <row r="140" spans="1:5" ht="12.75" customHeight="1">
      <c r="A140" s="27" t="s">
        <v>48</v>
      </c>
      <c r="E140" s="28" t="s">
        <v>45</v>
      </c>
    </row>
    <row r="141" spans="1:5" ht="51" customHeight="1">
      <c r="A141" t="s">
        <v>49</v>
      </c>
      <c r="E141" s="26" t="s">
        <v>204</v>
      </c>
    </row>
    <row r="142" spans="1:16" ht="12.75" customHeight="1">
      <c r="A142" s="17" t="s">
        <v>44</v>
      </c>
      <c r="B142" s="21" t="s">
        <v>205</v>
      </c>
      <c r="C142" s="21" t="s">
        <v>206</v>
      </c>
      <c r="D142" s="17" t="s">
        <v>45</v>
      </c>
      <c r="E142" s="22" t="s">
        <v>207</v>
      </c>
      <c r="F142" s="23" t="s">
        <v>82</v>
      </c>
      <c r="G142" s="24">
        <v>30</v>
      </c>
      <c r="H142" s="24"/>
      <c r="I142" s="24">
        <f>ROUND(ROUND(H142,2)*ROUND(G142,2),2)</f>
        <v>0</v>
      </c>
      <c r="O142">
        <f>(I142*21)/100</f>
        <v>0</v>
      </c>
      <c r="P142" t="s">
        <v>21</v>
      </c>
    </row>
    <row r="143" spans="1:5" ht="12.75" customHeight="1">
      <c r="A143" s="25" t="s">
        <v>47</v>
      </c>
      <c r="E143" s="26" t="s">
        <v>208</v>
      </c>
    </row>
    <row r="144" spans="1:5" ht="12.75" customHeight="1">
      <c r="A144" s="27" t="s">
        <v>48</v>
      </c>
      <c r="E144" s="28" t="s">
        <v>209</v>
      </c>
    </row>
    <row r="145" spans="1:5" ht="38.25" customHeight="1">
      <c r="A145" t="s">
        <v>49</v>
      </c>
      <c r="E145" s="26" t="s">
        <v>210</v>
      </c>
    </row>
    <row r="146" spans="1:9" ht="12.75" customHeight="1">
      <c r="A146" s="5" t="s">
        <v>42</v>
      </c>
      <c r="B146" s="5"/>
      <c r="C146" s="29" t="s">
        <v>50</v>
      </c>
      <c r="D146" s="5"/>
      <c r="E146" s="19" t="s">
        <v>211</v>
      </c>
      <c r="F146" s="5"/>
      <c r="G146" s="5"/>
      <c r="H146" s="5"/>
      <c r="I146" s="30">
        <f>0+I147</f>
        <v>0</v>
      </c>
    </row>
    <row r="147" spans="1:16" ht="12.75" customHeight="1">
      <c r="A147" s="17" t="s">
        <v>44</v>
      </c>
      <c r="B147" s="21" t="s">
        <v>212</v>
      </c>
      <c r="C147" s="21" t="s">
        <v>213</v>
      </c>
      <c r="D147" s="17" t="s">
        <v>45</v>
      </c>
      <c r="E147" s="22" t="s">
        <v>214</v>
      </c>
      <c r="F147" s="23" t="s">
        <v>99</v>
      </c>
      <c r="G147" s="24">
        <v>51</v>
      </c>
      <c r="H147" s="24"/>
      <c r="I147" s="24">
        <f>ROUND(ROUND(H147,2)*ROUND(G147,2),2)</f>
        <v>0</v>
      </c>
      <c r="O147">
        <f>(I147*21)/100</f>
        <v>0</v>
      </c>
      <c r="P147" t="s">
        <v>21</v>
      </c>
    </row>
    <row r="148" spans="1:5" ht="12.75" customHeight="1">
      <c r="A148" s="25" t="s">
        <v>47</v>
      </c>
      <c r="E148" s="26" t="s">
        <v>215</v>
      </c>
    </row>
    <row r="149" spans="1:5" ht="12.75" customHeight="1">
      <c r="A149" s="27" t="s">
        <v>48</v>
      </c>
      <c r="E149" s="28" t="s">
        <v>216</v>
      </c>
    </row>
    <row r="150" spans="1:5" ht="140.25" customHeight="1">
      <c r="A150" t="s">
        <v>49</v>
      </c>
      <c r="E150" s="26" t="s">
        <v>217</v>
      </c>
    </row>
    <row r="151" spans="1:9" ht="12.75" customHeight="1">
      <c r="A151" s="5" t="s">
        <v>42</v>
      </c>
      <c r="B151" s="5"/>
      <c r="C151" s="29" t="s">
        <v>51</v>
      </c>
      <c r="D151" s="5"/>
      <c r="E151" s="19" t="s">
        <v>218</v>
      </c>
      <c r="F151" s="5"/>
      <c r="G151" s="5"/>
      <c r="H151" s="5"/>
      <c r="I151" s="30">
        <f>0+I152+I156+I160</f>
        <v>0</v>
      </c>
    </row>
    <row r="152" spans="1:16" ht="12.75" customHeight="1">
      <c r="A152" s="17" t="s">
        <v>44</v>
      </c>
      <c r="B152" s="21" t="s">
        <v>219</v>
      </c>
      <c r="C152" s="21" t="s">
        <v>220</v>
      </c>
      <c r="D152" s="17" t="s">
        <v>45</v>
      </c>
      <c r="E152" s="22" t="s">
        <v>221</v>
      </c>
      <c r="F152" s="23" t="s">
        <v>82</v>
      </c>
      <c r="G152" s="24">
        <v>10</v>
      </c>
      <c r="H152" s="24"/>
      <c r="I152" s="24">
        <f>ROUND(ROUND(H152,2)*ROUND(G152,2),2)</f>
        <v>0</v>
      </c>
      <c r="O152">
        <f>(I152*21)/100</f>
        <v>0</v>
      </c>
      <c r="P152" t="s">
        <v>21</v>
      </c>
    </row>
    <row r="153" spans="1:5" ht="12.75" customHeight="1">
      <c r="A153" s="25" t="s">
        <v>47</v>
      </c>
      <c r="E153" s="26" t="s">
        <v>222</v>
      </c>
    </row>
    <row r="154" spans="1:5" ht="12.75" customHeight="1">
      <c r="A154" s="27" t="s">
        <v>48</v>
      </c>
      <c r="E154" s="28" t="s">
        <v>45</v>
      </c>
    </row>
    <row r="155" spans="1:5" ht="165.75" customHeight="1">
      <c r="A155" t="s">
        <v>49</v>
      </c>
      <c r="E155" s="26" t="s">
        <v>223</v>
      </c>
    </row>
    <row r="156" spans="1:16" ht="12.75" customHeight="1">
      <c r="A156" s="17" t="s">
        <v>44</v>
      </c>
      <c r="B156" s="21" t="s">
        <v>224</v>
      </c>
      <c r="C156" s="21" t="s">
        <v>225</v>
      </c>
      <c r="D156" s="17" t="s">
        <v>45</v>
      </c>
      <c r="E156" s="22" t="s">
        <v>226</v>
      </c>
      <c r="F156" s="23" t="s">
        <v>52</v>
      </c>
      <c r="G156" s="24">
        <v>11</v>
      </c>
      <c r="H156" s="24"/>
      <c r="I156" s="24">
        <f>ROUND(ROUND(H156,2)*ROUND(G156,2),2)</f>
        <v>0</v>
      </c>
      <c r="O156">
        <f>(I156*21)/100</f>
        <v>0</v>
      </c>
      <c r="P156" t="s">
        <v>21</v>
      </c>
    </row>
    <row r="157" spans="1:5" ht="12.75" customHeight="1">
      <c r="A157" s="25" t="s">
        <v>47</v>
      </c>
      <c r="E157" s="26" t="s">
        <v>45</v>
      </c>
    </row>
    <row r="158" spans="1:5" ht="12.75" customHeight="1">
      <c r="A158" s="27" t="s">
        <v>48</v>
      </c>
      <c r="E158" s="28" t="s">
        <v>45</v>
      </c>
    </row>
    <row r="159" spans="1:5" ht="12.75" customHeight="1">
      <c r="A159" t="s">
        <v>49</v>
      </c>
      <c r="E159" s="26" t="s">
        <v>227</v>
      </c>
    </row>
    <row r="160" spans="1:16" ht="12.75" customHeight="1">
      <c r="A160" s="17" t="s">
        <v>44</v>
      </c>
      <c r="B160" s="21" t="s">
        <v>228</v>
      </c>
      <c r="C160" s="21" t="s">
        <v>229</v>
      </c>
      <c r="D160" s="17" t="s">
        <v>45</v>
      </c>
      <c r="E160" s="22" t="s">
        <v>230</v>
      </c>
      <c r="F160" s="23" t="s">
        <v>52</v>
      </c>
      <c r="G160" s="24">
        <v>12</v>
      </c>
      <c r="H160" s="24"/>
      <c r="I160" s="24">
        <f>ROUND(ROUND(H160,2)*ROUND(G160,2),2)</f>
        <v>0</v>
      </c>
      <c r="O160">
        <f>(I160*21)/100</f>
        <v>0</v>
      </c>
      <c r="P160" t="s">
        <v>21</v>
      </c>
    </row>
    <row r="161" spans="1:5" ht="12.75" customHeight="1">
      <c r="A161" s="25" t="s">
        <v>47</v>
      </c>
      <c r="E161" s="26" t="s">
        <v>45</v>
      </c>
    </row>
    <row r="162" spans="1:5" ht="12.75" customHeight="1">
      <c r="A162" s="27" t="s">
        <v>48</v>
      </c>
      <c r="E162" s="28" t="s">
        <v>45</v>
      </c>
    </row>
    <row r="163" spans="1:5" ht="12.75" customHeight="1">
      <c r="A163" t="s">
        <v>49</v>
      </c>
      <c r="E163" s="26" t="s">
        <v>227</v>
      </c>
    </row>
    <row r="164" spans="1:9" ht="12.75" customHeight="1">
      <c r="A164" s="5" t="s">
        <v>42</v>
      </c>
      <c r="B164" s="5"/>
      <c r="C164" s="29" t="s">
        <v>39</v>
      </c>
      <c r="D164" s="5"/>
      <c r="E164" s="19" t="s">
        <v>58</v>
      </c>
      <c r="F164" s="5"/>
      <c r="G164" s="5"/>
      <c r="H164" s="5"/>
      <c r="I164" s="30">
        <f>0+I165+I169+I173+I177+I181+I185+I189+I193+I197+I201+I205+I209+I213</f>
        <v>0</v>
      </c>
    </row>
    <row r="165" spans="1:16" ht="12.75" customHeight="1">
      <c r="A165" s="17" t="s">
        <v>44</v>
      </c>
      <c r="B165" s="21" t="s">
        <v>231</v>
      </c>
      <c r="C165" s="21" t="s">
        <v>232</v>
      </c>
      <c r="D165" s="17" t="s">
        <v>45</v>
      </c>
      <c r="E165" s="22" t="s">
        <v>233</v>
      </c>
      <c r="F165" s="23" t="s">
        <v>52</v>
      </c>
      <c r="G165" s="24">
        <v>9</v>
      </c>
      <c r="H165" s="24"/>
      <c r="I165" s="24">
        <f>ROUND(ROUND(H165,2)*ROUND(G165,2),2)</f>
        <v>0</v>
      </c>
      <c r="O165">
        <f>(I165*21)/100</f>
        <v>0</v>
      </c>
      <c r="P165" t="s">
        <v>21</v>
      </c>
    </row>
    <row r="166" spans="1:5" ht="12.75" customHeight="1">
      <c r="A166" s="25" t="s">
        <v>47</v>
      </c>
      <c r="E166" s="26" t="s">
        <v>234</v>
      </c>
    </row>
    <row r="167" spans="1:5" ht="12.75" customHeight="1">
      <c r="A167" s="27" t="s">
        <v>48</v>
      </c>
      <c r="E167" s="28" t="s">
        <v>45</v>
      </c>
    </row>
    <row r="168" spans="1:5" ht="63.75" customHeight="1">
      <c r="A168" t="s">
        <v>49</v>
      </c>
      <c r="E168" s="26" t="s">
        <v>235</v>
      </c>
    </row>
    <row r="169" spans="1:16" ht="12.75" customHeight="1">
      <c r="A169" s="17" t="s">
        <v>44</v>
      </c>
      <c r="B169" s="21" t="s">
        <v>236</v>
      </c>
      <c r="C169" s="21" t="s">
        <v>237</v>
      </c>
      <c r="D169" s="17" t="s">
        <v>45</v>
      </c>
      <c r="E169" s="22" t="s">
        <v>238</v>
      </c>
      <c r="F169" s="23" t="s">
        <v>52</v>
      </c>
      <c r="G169" s="24">
        <v>9</v>
      </c>
      <c r="H169" s="24"/>
      <c r="I169" s="24">
        <f>ROUND(ROUND(H169,2)*ROUND(G169,2),2)</f>
        <v>0</v>
      </c>
      <c r="O169">
        <f>(I169*21)/100</f>
        <v>0</v>
      </c>
      <c r="P169" t="s">
        <v>21</v>
      </c>
    </row>
    <row r="170" spans="1:5" ht="12.75" customHeight="1">
      <c r="A170" s="25" t="s">
        <v>47</v>
      </c>
      <c r="E170" s="26" t="s">
        <v>239</v>
      </c>
    </row>
    <row r="171" spans="1:5" ht="12.75" customHeight="1">
      <c r="A171" s="27" t="s">
        <v>48</v>
      </c>
      <c r="E171" s="28" t="s">
        <v>45</v>
      </c>
    </row>
    <row r="172" spans="1:5" ht="12.75" customHeight="1">
      <c r="A172" t="s">
        <v>49</v>
      </c>
      <c r="E172" s="26" t="s">
        <v>240</v>
      </c>
    </row>
    <row r="173" spans="1:16" ht="12.75" customHeight="1">
      <c r="A173" s="17" t="s">
        <v>44</v>
      </c>
      <c r="B173" s="21" t="s">
        <v>241</v>
      </c>
      <c r="C173" s="21" t="s">
        <v>242</v>
      </c>
      <c r="D173" s="17" t="s">
        <v>45</v>
      </c>
      <c r="E173" s="22" t="s">
        <v>243</v>
      </c>
      <c r="F173" s="23" t="s">
        <v>52</v>
      </c>
      <c r="G173" s="24">
        <v>6</v>
      </c>
      <c r="H173" s="24"/>
      <c r="I173" s="24">
        <f>ROUND(ROUND(H173,2)*ROUND(G173,2),2)</f>
        <v>0</v>
      </c>
      <c r="O173">
        <f>(I173*21)/100</f>
        <v>0</v>
      </c>
      <c r="P173" t="s">
        <v>21</v>
      </c>
    </row>
    <row r="174" spans="1:5" ht="12.75" customHeight="1">
      <c r="A174" s="25" t="s">
        <v>47</v>
      </c>
      <c r="E174" s="26" t="s">
        <v>244</v>
      </c>
    </row>
    <row r="175" spans="1:5" ht="12.75" customHeight="1">
      <c r="A175" s="27" t="s">
        <v>48</v>
      </c>
      <c r="E175" s="28" t="s">
        <v>45</v>
      </c>
    </row>
    <row r="176" spans="1:5" ht="63.75" customHeight="1">
      <c r="A176" t="s">
        <v>49</v>
      </c>
      <c r="E176" s="26" t="s">
        <v>245</v>
      </c>
    </row>
    <row r="177" spans="1:16" ht="12.75" customHeight="1">
      <c r="A177" s="17" t="s">
        <v>44</v>
      </c>
      <c r="B177" s="21" t="s">
        <v>246</v>
      </c>
      <c r="C177" s="21" t="s">
        <v>247</v>
      </c>
      <c r="D177" s="17" t="s">
        <v>45</v>
      </c>
      <c r="E177" s="22" t="s">
        <v>248</v>
      </c>
      <c r="F177" s="23" t="s">
        <v>52</v>
      </c>
      <c r="G177" s="24">
        <v>6</v>
      </c>
      <c r="H177" s="24"/>
      <c r="I177" s="24">
        <f>ROUND(ROUND(H177,2)*ROUND(G177,2),2)</f>
        <v>0</v>
      </c>
      <c r="O177">
        <f>(I177*21)/100</f>
        <v>0</v>
      </c>
      <c r="P177" t="s">
        <v>21</v>
      </c>
    </row>
    <row r="178" spans="1:5" ht="12.75" customHeight="1">
      <c r="A178" s="25" t="s">
        <v>47</v>
      </c>
      <c r="E178" s="26" t="s">
        <v>239</v>
      </c>
    </row>
    <row r="179" spans="1:5" ht="12.75" customHeight="1">
      <c r="A179" s="27" t="s">
        <v>48</v>
      </c>
      <c r="E179" s="28" t="s">
        <v>45</v>
      </c>
    </row>
    <row r="180" spans="1:5" ht="12.75" customHeight="1">
      <c r="A180" t="s">
        <v>49</v>
      </c>
      <c r="E180" s="26" t="s">
        <v>240</v>
      </c>
    </row>
    <row r="181" spans="1:16" ht="12.75" customHeight="1">
      <c r="A181" s="17" t="s">
        <v>44</v>
      </c>
      <c r="B181" s="21" t="s">
        <v>249</v>
      </c>
      <c r="C181" s="21" t="s">
        <v>250</v>
      </c>
      <c r="D181" s="17" t="s">
        <v>54</v>
      </c>
      <c r="E181" s="22" t="s">
        <v>251</v>
      </c>
      <c r="F181" s="23" t="s">
        <v>99</v>
      </c>
      <c r="G181" s="24">
        <v>14.25</v>
      </c>
      <c r="H181" s="24"/>
      <c r="I181" s="24">
        <f>ROUND(ROUND(H181,2)*ROUND(G181,2),2)</f>
        <v>0</v>
      </c>
      <c r="O181">
        <f>(I181*21)/100</f>
        <v>0</v>
      </c>
      <c r="P181" t="s">
        <v>21</v>
      </c>
    </row>
    <row r="182" spans="1:5" ht="12.75" customHeight="1">
      <c r="A182" s="25" t="s">
        <v>47</v>
      </c>
      <c r="E182" s="26" t="s">
        <v>252</v>
      </c>
    </row>
    <row r="183" spans="1:5" ht="12.75" customHeight="1">
      <c r="A183" s="27" t="s">
        <v>48</v>
      </c>
      <c r="E183" s="28" t="s">
        <v>253</v>
      </c>
    </row>
    <row r="184" spans="1:5" ht="38.25" customHeight="1">
      <c r="A184" t="s">
        <v>49</v>
      </c>
      <c r="E184" s="26" t="s">
        <v>254</v>
      </c>
    </row>
    <row r="185" spans="1:16" ht="12.75" customHeight="1">
      <c r="A185" s="17" t="s">
        <v>44</v>
      </c>
      <c r="B185" s="21" t="s">
        <v>255</v>
      </c>
      <c r="C185" s="21" t="s">
        <v>250</v>
      </c>
      <c r="D185" s="17" t="s">
        <v>56</v>
      </c>
      <c r="E185" s="22" t="s">
        <v>251</v>
      </c>
      <c r="F185" s="23" t="s">
        <v>99</v>
      </c>
      <c r="G185" s="24">
        <v>2.63</v>
      </c>
      <c r="H185" s="24"/>
      <c r="I185" s="24">
        <f>ROUND(ROUND(H185,2)*ROUND(G185,2),2)</f>
        <v>0</v>
      </c>
      <c r="O185">
        <f>(I185*21)/100</f>
        <v>0</v>
      </c>
      <c r="P185" t="s">
        <v>21</v>
      </c>
    </row>
    <row r="186" spans="1:5" ht="12.75" customHeight="1">
      <c r="A186" s="25" t="s">
        <v>47</v>
      </c>
      <c r="E186" s="26" t="s">
        <v>256</v>
      </c>
    </row>
    <row r="187" spans="1:5" ht="12.75" customHeight="1">
      <c r="A187" s="27" t="s">
        <v>48</v>
      </c>
      <c r="E187" s="28" t="s">
        <v>257</v>
      </c>
    </row>
    <row r="188" spans="1:5" ht="38.25" customHeight="1">
      <c r="A188" t="s">
        <v>49</v>
      </c>
      <c r="E188" s="26" t="s">
        <v>254</v>
      </c>
    </row>
    <row r="189" spans="1:16" ht="12.75" customHeight="1">
      <c r="A189" s="17" t="s">
        <v>44</v>
      </c>
      <c r="B189" s="21" t="s">
        <v>258</v>
      </c>
      <c r="C189" s="21" t="s">
        <v>259</v>
      </c>
      <c r="D189" s="17" t="s">
        <v>45</v>
      </c>
      <c r="E189" s="22" t="s">
        <v>260</v>
      </c>
      <c r="F189" s="23" t="s">
        <v>82</v>
      </c>
      <c r="G189" s="24">
        <v>55</v>
      </c>
      <c r="H189" s="24"/>
      <c r="I189" s="24">
        <f>ROUND(ROUND(H189,2)*ROUND(G189,2),2)</f>
        <v>0</v>
      </c>
      <c r="O189">
        <f>(I189*21)/100</f>
        <v>0</v>
      </c>
      <c r="P189" t="s">
        <v>21</v>
      </c>
    </row>
    <row r="190" spans="1:5" ht="12.75" customHeight="1">
      <c r="A190" s="25" t="s">
        <v>47</v>
      </c>
      <c r="E190" s="26" t="s">
        <v>261</v>
      </c>
    </row>
    <row r="191" spans="1:5" ht="12.75" customHeight="1">
      <c r="A191" s="27" t="s">
        <v>48</v>
      </c>
      <c r="E191" s="28" t="s">
        <v>45</v>
      </c>
    </row>
    <row r="192" spans="1:5" ht="38.25" customHeight="1">
      <c r="A192" t="s">
        <v>49</v>
      </c>
      <c r="E192" s="26" t="s">
        <v>262</v>
      </c>
    </row>
    <row r="193" spans="1:16" ht="12.75" customHeight="1">
      <c r="A193" s="17" t="s">
        <v>44</v>
      </c>
      <c r="B193" s="21" t="s">
        <v>263</v>
      </c>
      <c r="C193" s="21" t="s">
        <v>264</v>
      </c>
      <c r="D193" s="17" t="s">
        <v>45</v>
      </c>
      <c r="E193" s="22" t="s">
        <v>265</v>
      </c>
      <c r="F193" s="23" t="s">
        <v>82</v>
      </c>
      <c r="G193" s="24">
        <v>194</v>
      </c>
      <c r="H193" s="24"/>
      <c r="I193" s="24">
        <f>ROUND(ROUND(H193,2)*ROUND(G193,2),2)</f>
        <v>0</v>
      </c>
      <c r="O193">
        <f>(I193*21)/100</f>
        <v>0</v>
      </c>
      <c r="P193" t="s">
        <v>21</v>
      </c>
    </row>
    <row r="194" spans="1:5" ht="12.75" customHeight="1">
      <c r="A194" s="25" t="s">
        <v>47</v>
      </c>
      <c r="E194" s="26" t="s">
        <v>266</v>
      </c>
    </row>
    <row r="195" spans="1:5" ht="12.75" customHeight="1">
      <c r="A195" s="27" t="s">
        <v>48</v>
      </c>
      <c r="E195" s="28" t="s">
        <v>45</v>
      </c>
    </row>
    <row r="196" spans="1:5" ht="38.25" customHeight="1">
      <c r="A196" t="s">
        <v>49</v>
      </c>
      <c r="E196" s="26" t="s">
        <v>262</v>
      </c>
    </row>
    <row r="197" spans="1:16" ht="12.75" customHeight="1">
      <c r="A197" s="17" t="s">
        <v>44</v>
      </c>
      <c r="B197" s="21" t="s">
        <v>267</v>
      </c>
      <c r="C197" s="21" t="s">
        <v>268</v>
      </c>
      <c r="D197" s="17" t="s">
        <v>45</v>
      </c>
      <c r="E197" s="22" t="s">
        <v>269</v>
      </c>
      <c r="F197" s="23" t="s">
        <v>82</v>
      </c>
      <c r="G197" s="24">
        <v>100</v>
      </c>
      <c r="H197" s="24"/>
      <c r="I197" s="24">
        <f>ROUND(ROUND(H197,2)*ROUND(G197,2),2)</f>
        <v>0</v>
      </c>
      <c r="O197">
        <f>(I197*21)/100</f>
        <v>0</v>
      </c>
      <c r="P197" t="s">
        <v>21</v>
      </c>
    </row>
    <row r="198" spans="1:5" ht="12.75" customHeight="1">
      <c r="A198" s="25" t="s">
        <v>47</v>
      </c>
      <c r="E198" s="26" t="s">
        <v>270</v>
      </c>
    </row>
    <row r="199" spans="1:5" ht="12.75" customHeight="1">
      <c r="A199" s="27" t="s">
        <v>48</v>
      </c>
      <c r="E199" s="28" t="s">
        <v>45</v>
      </c>
    </row>
    <row r="200" spans="1:5" ht="38.25" customHeight="1">
      <c r="A200" t="s">
        <v>49</v>
      </c>
      <c r="E200" s="26" t="s">
        <v>271</v>
      </c>
    </row>
    <row r="201" spans="1:16" ht="12.75" customHeight="1">
      <c r="A201" s="17" t="s">
        <v>44</v>
      </c>
      <c r="B201" s="21" t="s">
        <v>272</v>
      </c>
      <c r="C201" s="21" t="s">
        <v>273</v>
      </c>
      <c r="D201" s="17" t="s">
        <v>45</v>
      </c>
      <c r="E201" s="22" t="s">
        <v>274</v>
      </c>
      <c r="F201" s="23" t="s">
        <v>82</v>
      </c>
      <c r="G201" s="24">
        <v>401</v>
      </c>
      <c r="H201" s="24"/>
      <c r="I201" s="24">
        <f>ROUND(ROUND(H201,2)*ROUND(G201,2),2)</f>
        <v>0</v>
      </c>
      <c r="O201">
        <f>(I201*21)/100</f>
        <v>0</v>
      </c>
      <c r="P201" t="s">
        <v>21</v>
      </c>
    </row>
    <row r="202" spans="1:5" ht="12.75" customHeight="1">
      <c r="A202" s="25" t="s">
        <v>47</v>
      </c>
      <c r="E202" s="26" t="s">
        <v>270</v>
      </c>
    </row>
    <row r="203" spans="1:5" ht="12.75" customHeight="1">
      <c r="A203" s="27" t="s">
        <v>48</v>
      </c>
      <c r="E203" s="28" t="s">
        <v>45</v>
      </c>
    </row>
    <row r="204" spans="1:5" ht="12.75" customHeight="1">
      <c r="A204" t="s">
        <v>49</v>
      </c>
      <c r="E204" s="26" t="s">
        <v>275</v>
      </c>
    </row>
    <row r="205" spans="1:16" ht="12.75" customHeight="1">
      <c r="A205" s="17" t="s">
        <v>44</v>
      </c>
      <c r="B205" s="21" t="s">
        <v>276</v>
      </c>
      <c r="C205" s="21" t="s">
        <v>277</v>
      </c>
      <c r="D205" s="17" t="s">
        <v>45</v>
      </c>
      <c r="E205" s="22" t="s">
        <v>278</v>
      </c>
      <c r="F205" s="23" t="s">
        <v>82</v>
      </c>
      <c r="G205" s="24">
        <v>30</v>
      </c>
      <c r="H205" s="24"/>
      <c r="I205" s="24">
        <f>ROUND(ROUND(H205,2)*ROUND(G205,2),2)</f>
        <v>0</v>
      </c>
      <c r="O205">
        <f>(I205*21)/100</f>
        <v>0</v>
      </c>
      <c r="P205" t="s">
        <v>21</v>
      </c>
    </row>
    <row r="206" spans="1:5" ht="12.75" customHeight="1">
      <c r="A206" s="25" t="s">
        <v>47</v>
      </c>
      <c r="E206" s="26" t="s">
        <v>45</v>
      </c>
    </row>
    <row r="207" spans="1:5" ht="12.75" customHeight="1">
      <c r="A207" s="27" t="s">
        <v>48</v>
      </c>
      <c r="E207" s="28" t="s">
        <v>45</v>
      </c>
    </row>
    <row r="208" spans="1:5" ht="12.75" customHeight="1">
      <c r="A208" t="s">
        <v>49</v>
      </c>
      <c r="E208" s="26" t="s">
        <v>279</v>
      </c>
    </row>
    <row r="209" spans="1:16" ht="12.75" customHeight="1">
      <c r="A209" s="17" t="s">
        <v>44</v>
      </c>
      <c r="B209" s="21" t="s">
        <v>280</v>
      </c>
      <c r="C209" s="21" t="s">
        <v>281</v>
      </c>
      <c r="D209" s="17" t="s">
        <v>45</v>
      </c>
      <c r="E209" s="22" t="s">
        <v>282</v>
      </c>
      <c r="F209" s="23" t="s">
        <v>74</v>
      </c>
      <c r="G209" s="24">
        <v>1</v>
      </c>
      <c r="H209" s="24"/>
      <c r="I209" s="24">
        <f>ROUND(ROUND(H209,2)*ROUND(G209,2),2)</f>
        <v>0</v>
      </c>
      <c r="O209">
        <f>(I209*21)/100</f>
        <v>0</v>
      </c>
      <c r="P209" t="s">
        <v>21</v>
      </c>
    </row>
    <row r="210" spans="1:5" ht="12.75" customHeight="1">
      <c r="A210" s="25" t="s">
        <v>47</v>
      </c>
      <c r="E210" s="26" t="s">
        <v>283</v>
      </c>
    </row>
    <row r="211" spans="1:5" ht="12.75" customHeight="1">
      <c r="A211" s="27" t="s">
        <v>48</v>
      </c>
      <c r="E211" s="28" t="s">
        <v>45</v>
      </c>
    </row>
    <row r="212" spans="1:5" ht="63.75" customHeight="1">
      <c r="A212" t="s">
        <v>49</v>
      </c>
      <c r="E212" s="26" t="s">
        <v>284</v>
      </c>
    </row>
    <row r="213" spans="1:16" ht="12.75" customHeight="1">
      <c r="A213" s="17" t="s">
        <v>44</v>
      </c>
      <c r="B213" s="21" t="s">
        <v>285</v>
      </c>
      <c r="C213" s="21" t="s">
        <v>286</v>
      </c>
      <c r="D213" s="17" t="s">
        <v>45</v>
      </c>
      <c r="E213" s="22" t="s">
        <v>287</v>
      </c>
      <c r="F213" s="23" t="s">
        <v>52</v>
      </c>
      <c r="G213" s="24">
        <v>8</v>
      </c>
      <c r="H213" s="24"/>
      <c r="I213" s="24">
        <f>ROUND(ROUND(H213,2)*ROUND(G213,2),2)</f>
        <v>0</v>
      </c>
      <c r="O213">
        <f>(I213*21)/100</f>
        <v>0</v>
      </c>
      <c r="P213" t="s">
        <v>21</v>
      </c>
    </row>
    <row r="214" spans="1:5" ht="12.75" customHeight="1">
      <c r="A214" s="25" t="s">
        <v>47</v>
      </c>
      <c r="E214" s="26" t="s">
        <v>288</v>
      </c>
    </row>
    <row r="215" spans="1:5" ht="12.75" customHeight="1">
      <c r="A215" s="27" t="s">
        <v>48</v>
      </c>
      <c r="E215" s="28" t="s">
        <v>45</v>
      </c>
    </row>
    <row r="216" spans="1:5" ht="25.5" customHeight="1">
      <c r="A216" t="s">
        <v>49</v>
      </c>
      <c r="E216" s="26" t="s">
        <v>289</v>
      </c>
    </row>
  </sheetData>
  <sheetProtection/>
  <mergeCells count="10">
    <mergeCell ref="G6:G7"/>
    <mergeCell ref="H6:I6"/>
    <mergeCell ref="C3:D3"/>
    <mergeCell ref="C4:D4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8"/>
  <sheetViews>
    <sheetView zoomScalePageLayoutView="0" workbookViewId="0" topLeftCell="A1">
      <pane ySplit="8" topLeftCell="A9" activePane="bottomLeft" state="frozen"/>
      <selection pane="topLeft" activeCell="M39" sqref="M39"/>
      <selection pane="bottomLeft" activeCell="K6" sqref="K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56" t="s">
        <v>14</v>
      </c>
      <c r="D3" s="52"/>
      <c r="E3" s="10" t="s">
        <v>15</v>
      </c>
      <c r="F3" s="1"/>
      <c r="G3" s="8"/>
      <c r="H3" s="7" t="s">
        <v>290</v>
      </c>
      <c r="I3" s="31">
        <f>0+I9+I78+I83+I100+I109+I170+I183+I196+I201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57" t="s">
        <v>290</v>
      </c>
      <c r="D4" s="58"/>
      <c r="E4" s="13" t="s">
        <v>291</v>
      </c>
      <c r="F4" s="5"/>
      <c r="G4" s="5"/>
      <c r="H4" s="14"/>
      <c r="I4" s="14"/>
      <c r="O4" t="s">
        <v>19</v>
      </c>
      <c r="P4" t="s">
        <v>21</v>
      </c>
    </row>
    <row r="5" spans="2:9" ht="15" customHeight="1">
      <c r="B5" s="12" t="s">
        <v>483</v>
      </c>
      <c r="C5" s="34"/>
      <c r="D5" s="13" t="s">
        <v>484</v>
      </c>
      <c r="E5" s="13"/>
      <c r="F5" s="35"/>
      <c r="G5" s="35"/>
      <c r="H5" s="14"/>
      <c r="I5" s="14"/>
    </row>
    <row r="6" spans="1:16" ht="12.75" customHeight="1">
      <c r="A6" s="55" t="s">
        <v>25</v>
      </c>
      <c r="B6" s="55" t="s">
        <v>27</v>
      </c>
      <c r="C6" s="55" t="s">
        <v>29</v>
      </c>
      <c r="D6" s="55" t="s">
        <v>30</v>
      </c>
      <c r="E6" s="55" t="s">
        <v>31</v>
      </c>
      <c r="F6" s="55" t="s">
        <v>33</v>
      </c>
      <c r="G6" s="55" t="s">
        <v>35</v>
      </c>
      <c r="H6" s="55" t="s">
        <v>37</v>
      </c>
      <c r="I6" s="55"/>
      <c r="O6" t="s">
        <v>20</v>
      </c>
      <c r="P6" t="s">
        <v>21</v>
      </c>
    </row>
    <row r="7" spans="1:9" ht="12.75" customHeight="1">
      <c r="A7" s="55"/>
      <c r="B7" s="55"/>
      <c r="C7" s="55"/>
      <c r="D7" s="55"/>
      <c r="E7" s="55"/>
      <c r="F7" s="55"/>
      <c r="G7" s="55"/>
      <c r="H7" s="11" t="s">
        <v>38</v>
      </c>
      <c r="I7" s="11" t="s">
        <v>40</v>
      </c>
    </row>
    <row r="8" spans="1:9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11" t="s">
        <v>39</v>
      </c>
      <c r="I8" s="11" t="s">
        <v>41</v>
      </c>
    </row>
    <row r="9" spans="1:9" ht="12.75" customHeight="1">
      <c r="A9" s="14" t="s">
        <v>42</v>
      </c>
      <c r="B9" s="14"/>
      <c r="C9" s="18" t="s">
        <v>28</v>
      </c>
      <c r="D9" s="14"/>
      <c r="E9" s="19" t="s">
        <v>71</v>
      </c>
      <c r="F9" s="14"/>
      <c r="G9" s="14"/>
      <c r="H9" s="14"/>
      <c r="I9" s="20">
        <f>0+I10+I14+I18+I22+I26+I30+I34+I38+I42+I46+I50+I54+I58+I62+I66+I70+I74</f>
        <v>0</v>
      </c>
    </row>
    <row r="10" spans="1:16" ht="12.75" customHeight="1">
      <c r="A10" s="17" t="s">
        <v>44</v>
      </c>
      <c r="B10" s="21" t="s">
        <v>21</v>
      </c>
      <c r="C10" s="21" t="s">
        <v>292</v>
      </c>
      <c r="D10" s="17" t="s">
        <v>45</v>
      </c>
      <c r="E10" s="22" t="s">
        <v>293</v>
      </c>
      <c r="F10" s="23" t="s">
        <v>74</v>
      </c>
      <c r="G10" s="24">
        <v>28.67</v>
      </c>
      <c r="H10" s="24"/>
      <c r="I10" s="24">
        <f>ROUND(ROUND(H10,2)*ROUND(G10,2),2)</f>
        <v>0</v>
      </c>
      <c r="O10">
        <f>(I10*21)/100</f>
        <v>0</v>
      </c>
      <c r="P10" t="s">
        <v>21</v>
      </c>
    </row>
    <row r="11" spans="1:5" ht="12.75" customHeight="1">
      <c r="A11" s="25" t="s">
        <v>47</v>
      </c>
      <c r="E11" s="26" t="s">
        <v>294</v>
      </c>
    </row>
    <row r="12" spans="1:5" ht="89.25" customHeight="1">
      <c r="A12" s="27" t="s">
        <v>48</v>
      </c>
      <c r="E12" s="28" t="s">
        <v>295</v>
      </c>
    </row>
    <row r="13" spans="1:5" ht="12.75" customHeight="1">
      <c r="A13" t="s">
        <v>49</v>
      </c>
      <c r="E13" s="26" t="s">
        <v>45</v>
      </c>
    </row>
    <row r="14" spans="1:16" ht="12.75" customHeight="1">
      <c r="A14" s="17" t="s">
        <v>44</v>
      </c>
      <c r="B14" s="21" t="s">
        <v>22</v>
      </c>
      <c r="C14" s="21" t="s">
        <v>296</v>
      </c>
      <c r="D14" s="17" t="s">
        <v>45</v>
      </c>
      <c r="E14" s="22" t="s">
        <v>297</v>
      </c>
      <c r="F14" s="23" t="s">
        <v>74</v>
      </c>
      <c r="G14" s="24">
        <v>8.6</v>
      </c>
      <c r="H14" s="24"/>
      <c r="I14" s="24">
        <f>ROUND(ROUND(H14,2)*ROUND(G14,2),2)</f>
        <v>0</v>
      </c>
      <c r="O14">
        <f>(I14*21)/100</f>
        <v>0</v>
      </c>
      <c r="P14" t="s">
        <v>21</v>
      </c>
    </row>
    <row r="15" spans="1:5" ht="12.75" customHeight="1">
      <c r="A15" s="25" t="s">
        <v>47</v>
      </c>
      <c r="E15" s="26" t="s">
        <v>298</v>
      </c>
    </row>
    <row r="16" spans="1:5" ht="25.5" customHeight="1">
      <c r="A16" s="27" t="s">
        <v>48</v>
      </c>
      <c r="E16" s="28" t="s">
        <v>299</v>
      </c>
    </row>
    <row r="17" spans="1:5" ht="12.75" customHeight="1">
      <c r="A17" t="s">
        <v>49</v>
      </c>
      <c r="E17" s="26" t="s">
        <v>45</v>
      </c>
    </row>
    <row r="18" spans="1:16" ht="12.75" customHeight="1">
      <c r="A18" s="17" t="s">
        <v>44</v>
      </c>
      <c r="B18" s="21" t="s">
        <v>32</v>
      </c>
      <c r="C18" s="21" t="s">
        <v>300</v>
      </c>
      <c r="D18" s="17" t="s">
        <v>45</v>
      </c>
      <c r="E18" s="22" t="s">
        <v>301</v>
      </c>
      <c r="F18" s="23" t="s">
        <v>74</v>
      </c>
      <c r="G18" s="24">
        <v>28.67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12.75" customHeight="1">
      <c r="A19" s="25" t="s">
        <v>47</v>
      </c>
      <c r="E19" s="26" t="s">
        <v>302</v>
      </c>
    </row>
    <row r="20" spans="1:5" ht="89.25" customHeight="1">
      <c r="A20" s="27" t="s">
        <v>48</v>
      </c>
      <c r="E20" s="28" t="s">
        <v>295</v>
      </c>
    </row>
    <row r="21" spans="1:5" ht="12.75" customHeight="1">
      <c r="A21" t="s">
        <v>49</v>
      </c>
      <c r="E21" s="26" t="s">
        <v>45</v>
      </c>
    </row>
    <row r="22" spans="1:16" ht="12.75" customHeight="1">
      <c r="A22" s="17" t="s">
        <v>44</v>
      </c>
      <c r="B22" s="21" t="s">
        <v>34</v>
      </c>
      <c r="C22" s="21" t="s">
        <v>303</v>
      </c>
      <c r="D22" s="17" t="s">
        <v>45</v>
      </c>
      <c r="E22" s="22" t="s">
        <v>304</v>
      </c>
      <c r="F22" s="23" t="s">
        <v>74</v>
      </c>
      <c r="G22" s="24">
        <v>8.6</v>
      </c>
      <c r="H22" s="24"/>
      <c r="I22" s="24">
        <f>ROUND(ROUND(H22,2)*ROUND(G22,2),2)</f>
        <v>0</v>
      </c>
      <c r="O22">
        <f>(I22*21)/100</f>
        <v>0</v>
      </c>
      <c r="P22" t="s">
        <v>21</v>
      </c>
    </row>
    <row r="23" spans="1:5" ht="12.75" customHeight="1">
      <c r="A23" s="25" t="s">
        <v>47</v>
      </c>
      <c r="E23" s="26" t="s">
        <v>305</v>
      </c>
    </row>
    <row r="24" spans="1:5" ht="25.5" customHeight="1">
      <c r="A24" s="27" t="s">
        <v>48</v>
      </c>
      <c r="E24" s="28" t="s">
        <v>299</v>
      </c>
    </row>
    <row r="25" spans="1:5" ht="12.75" customHeight="1">
      <c r="A25" t="s">
        <v>49</v>
      </c>
      <c r="E25" s="26" t="s">
        <v>45</v>
      </c>
    </row>
    <row r="26" spans="1:16" ht="12.75" customHeight="1">
      <c r="A26" s="17" t="s">
        <v>44</v>
      </c>
      <c r="B26" s="21" t="s">
        <v>36</v>
      </c>
      <c r="C26" s="21" t="s">
        <v>306</v>
      </c>
      <c r="D26" s="17" t="s">
        <v>45</v>
      </c>
      <c r="E26" s="22" t="s">
        <v>307</v>
      </c>
      <c r="F26" s="23" t="s">
        <v>99</v>
      </c>
      <c r="G26" s="24">
        <v>160.52</v>
      </c>
      <c r="H26" s="24"/>
      <c r="I26" s="24">
        <f>ROUND(ROUND(H26,2)*ROUND(G26,2),2)</f>
        <v>0</v>
      </c>
      <c r="O26">
        <f>(I26*21)/100</f>
        <v>0</v>
      </c>
      <c r="P26" t="s">
        <v>21</v>
      </c>
    </row>
    <row r="27" spans="1:5" ht="12.75" customHeight="1">
      <c r="A27" s="25" t="s">
        <v>47</v>
      </c>
      <c r="E27" s="26" t="s">
        <v>308</v>
      </c>
    </row>
    <row r="28" spans="1:5" ht="25.5" customHeight="1">
      <c r="A28" s="27" t="s">
        <v>48</v>
      </c>
      <c r="E28" s="28" t="s">
        <v>309</v>
      </c>
    </row>
    <row r="29" spans="1:5" ht="12.75" customHeight="1">
      <c r="A29" t="s">
        <v>49</v>
      </c>
      <c r="E29" s="26" t="s">
        <v>45</v>
      </c>
    </row>
    <row r="30" spans="1:16" ht="12.75" customHeight="1">
      <c r="A30" s="17" t="s">
        <v>44</v>
      </c>
      <c r="B30" s="21" t="s">
        <v>50</v>
      </c>
      <c r="C30" s="21" t="s">
        <v>310</v>
      </c>
      <c r="D30" s="17" t="s">
        <v>45</v>
      </c>
      <c r="E30" s="22" t="s">
        <v>311</v>
      </c>
      <c r="F30" s="23" t="s">
        <v>99</v>
      </c>
      <c r="G30" s="24">
        <v>160.52</v>
      </c>
      <c r="H30" s="24"/>
      <c r="I30" s="24">
        <f>ROUND(ROUND(H30,2)*ROUND(G30,2),2)</f>
        <v>0</v>
      </c>
      <c r="O30">
        <f>(I30*21)/100</f>
        <v>0</v>
      </c>
      <c r="P30" t="s">
        <v>21</v>
      </c>
    </row>
    <row r="31" spans="1:5" ht="12.75" customHeight="1">
      <c r="A31" s="25" t="s">
        <v>47</v>
      </c>
      <c r="E31" s="26" t="s">
        <v>312</v>
      </c>
    </row>
    <row r="32" spans="1:5" ht="12.75" customHeight="1">
      <c r="A32" s="27" t="s">
        <v>48</v>
      </c>
      <c r="E32" s="28" t="s">
        <v>45</v>
      </c>
    </row>
    <row r="33" spans="1:5" ht="12.75" customHeight="1">
      <c r="A33" t="s">
        <v>49</v>
      </c>
      <c r="E33" s="26" t="s">
        <v>45</v>
      </c>
    </row>
    <row r="34" spans="1:16" ht="12.75" customHeight="1">
      <c r="A34" s="17" t="s">
        <v>44</v>
      </c>
      <c r="B34" s="21" t="s">
        <v>51</v>
      </c>
      <c r="C34" s="21" t="s">
        <v>313</v>
      </c>
      <c r="D34" s="17" t="s">
        <v>45</v>
      </c>
      <c r="E34" s="22" t="s">
        <v>314</v>
      </c>
      <c r="F34" s="23" t="s">
        <v>74</v>
      </c>
      <c r="G34" s="24">
        <v>57.33</v>
      </c>
      <c r="H34" s="24"/>
      <c r="I34" s="24">
        <f>ROUND(ROUND(H34,2)*ROUND(G34,2),2)</f>
        <v>0</v>
      </c>
      <c r="O34">
        <f>(I34*21)/100</f>
        <v>0</v>
      </c>
      <c r="P34" t="s">
        <v>21</v>
      </c>
    </row>
    <row r="35" spans="1:5" ht="12.75" customHeight="1">
      <c r="A35" s="25" t="s">
        <v>47</v>
      </c>
      <c r="E35" s="26" t="s">
        <v>315</v>
      </c>
    </row>
    <row r="36" spans="1:5" ht="51" customHeight="1">
      <c r="A36" s="27" t="s">
        <v>48</v>
      </c>
      <c r="E36" s="28" t="s">
        <v>316</v>
      </c>
    </row>
    <row r="37" spans="1:5" ht="12.75" customHeight="1">
      <c r="A37" t="s">
        <v>49</v>
      </c>
      <c r="E37" s="26" t="s">
        <v>45</v>
      </c>
    </row>
    <row r="38" spans="1:16" ht="12.75" customHeight="1">
      <c r="A38" s="17" t="s">
        <v>44</v>
      </c>
      <c r="B38" s="21" t="s">
        <v>39</v>
      </c>
      <c r="C38" s="21" t="s">
        <v>317</v>
      </c>
      <c r="D38" s="17" t="s">
        <v>45</v>
      </c>
      <c r="E38" s="22" t="s">
        <v>318</v>
      </c>
      <c r="F38" s="23" t="s">
        <v>74</v>
      </c>
      <c r="G38" s="24">
        <v>10.65</v>
      </c>
      <c r="H38" s="24"/>
      <c r="I38" s="24">
        <f>ROUND(ROUND(H38,2)*ROUND(G38,2),2)</f>
        <v>0</v>
      </c>
      <c r="O38">
        <f>(I38*21)/100</f>
        <v>0</v>
      </c>
      <c r="P38" t="s">
        <v>21</v>
      </c>
    </row>
    <row r="39" spans="1:5" ht="12.75" customHeight="1">
      <c r="A39" s="25" t="s">
        <v>47</v>
      </c>
      <c r="E39" s="26" t="s">
        <v>319</v>
      </c>
    </row>
    <row r="40" spans="1:5" ht="38.25" customHeight="1">
      <c r="A40" s="27" t="s">
        <v>48</v>
      </c>
      <c r="E40" s="32" t="s">
        <v>320</v>
      </c>
    </row>
    <row r="41" spans="1:5" ht="12.75" customHeight="1">
      <c r="A41" t="s">
        <v>49</v>
      </c>
      <c r="E41" s="26" t="s">
        <v>45</v>
      </c>
    </row>
    <row r="42" spans="1:16" ht="12.75" customHeight="1">
      <c r="A42" s="17" t="s">
        <v>44</v>
      </c>
      <c r="B42" s="21" t="s">
        <v>41</v>
      </c>
      <c r="C42" s="21" t="s">
        <v>321</v>
      </c>
      <c r="D42" s="17" t="s">
        <v>45</v>
      </c>
      <c r="E42" s="22" t="s">
        <v>322</v>
      </c>
      <c r="F42" s="23" t="s">
        <v>74</v>
      </c>
      <c r="G42" s="24">
        <v>46.68</v>
      </c>
      <c r="H42" s="24"/>
      <c r="I42" s="24">
        <f>ROUND(ROUND(H42,2)*ROUND(G42,2),2)</f>
        <v>0</v>
      </c>
      <c r="O42">
        <f>(I42*21)/100</f>
        <v>0</v>
      </c>
      <c r="P42" t="s">
        <v>21</v>
      </c>
    </row>
    <row r="43" spans="1:5" ht="12.75" customHeight="1">
      <c r="A43" s="25" t="s">
        <v>47</v>
      </c>
      <c r="E43" s="26" t="s">
        <v>323</v>
      </c>
    </row>
    <row r="44" spans="1:5" ht="76.5" customHeight="1">
      <c r="A44" s="27" t="s">
        <v>48</v>
      </c>
      <c r="E44" s="32" t="s">
        <v>324</v>
      </c>
    </row>
    <row r="45" spans="1:5" ht="12.75" customHeight="1">
      <c r="A45" t="s">
        <v>49</v>
      </c>
      <c r="E45" s="26" t="s">
        <v>45</v>
      </c>
    </row>
    <row r="46" spans="1:16" ht="12.75" customHeight="1">
      <c r="A46" s="17" t="s">
        <v>44</v>
      </c>
      <c r="B46" s="21" t="s">
        <v>53</v>
      </c>
      <c r="C46" s="21" t="s">
        <v>325</v>
      </c>
      <c r="D46" s="17" t="s">
        <v>45</v>
      </c>
      <c r="E46" s="22" t="s">
        <v>326</v>
      </c>
      <c r="F46" s="23" t="s">
        <v>74</v>
      </c>
      <c r="G46" s="24">
        <v>10.92</v>
      </c>
      <c r="H46" s="24"/>
      <c r="I46" s="24">
        <f>ROUND(ROUND(H46,2)*ROUND(G46,2),2)</f>
        <v>0</v>
      </c>
      <c r="O46">
        <f>(I46*21)/100</f>
        <v>0</v>
      </c>
      <c r="P46" t="s">
        <v>21</v>
      </c>
    </row>
    <row r="47" spans="1:5" ht="12.75" customHeight="1">
      <c r="A47" s="25" t="s">
        <v>47</v>
      </c>
      <c r="E47" s="26" t="s">
        <v>327</v>
      </c>
    </row>
    <row r="48" spans="1:5" ht="25.5" customHeight="1">
      <c r="A48" s="27" t="s">
        <v>48</v>
      </c>
      <c r="E48" s="28" t="s">
        <v>328</v>
      </c>
    </row>
    <row r="49" spans="1:5" ht="12.75" customHeight="1">
      <c r="A49" t="s">
        <v>49</v>
      </c>
      <c r="E49" s="26" t="s">
        <v>45</v>
      </c>
    </row>
    <row r="50" spans="1:16" ht="12.75" customHeight="1">
      <c r="A50" s="17" t="s">
        <v>44</v>
      </c>
      <c r="B50" s="21" t="s">
        <v>55</v>
      </c>
      <c r="C50" s="21" t="s">
        <v>329</v>
      </c>
      <c r="D50" s="17" t="s">
        <v>45</v>
      </c>
      <c r="E50" s="22" t="s">
        <v>330</v>
      </c>
      <c r="F50" s="23" t="s">
        <v>74</v>
      </c>
      <c r="G50" s="24">
        <v>46.68</v>
      </c>
      <c r="H50" s="24"/>
      <c r="I50" s="24">
        <f>ROUND(ROUND(H50,2)*ROUND(G50,2),2)</f>
        <v>0</v>
      </c>
      <c r="O50">
        <f>(I50*21)/100</f>
        <v>0</v>
      </c>
      <c r="P50" t="s">
        <v>21</v>
      </c>
    </row>
    <row r="51" spans="1:5" ht="12.75" customHeight="1">
      <c r="A51" s="25" t="s">
        <v>47</v>
      </c>
      <c r="E51" s="26" t="s">
        <v>330</v>
      </c>
    </row>
    <row r="52" spans="1:5" ht="12.75" customHeight="1">
      <c r="A52" s="27" t="s">
        <v>48</v>
      </c>
      <c r="E52" s="28" t="s">
        <v>45</v>
      </c>
    </row>
    <row r="53" spans="1:5" ht="12.75" customHeight="1">
      <c r="A53" t="s">
        <v>49</v>
      </c>
      <c r="E53" s="26" t="s">
        <v>45</v>
      </c>
    </row>
    <row r="54" spans="1:16" ht="12.75" customHeight="1">
      <c r="A54" s="17" t="s">
        <v>44</v>
      </c>
      <c r="B54" s="21" t="s">
        <v>57</v>
      </c>
      <c r="C54" s="21" t="s">
        <v>331</v>
      </c>
      <c r="D54" s="17" t="s">
        <v>45</v>
      </c>
      <c r="E54" s="22" t="s">
        <v>332</v>
      </c>
      <c r="F54" s="23" t="s">
        <v>63</v>
      </c>
      <c r="G54" s="24">
        <v>84.03</v>
      </c>
      <c r="H54" s="24"/>
      <c r="I54" s="24">
        <f>ROUND(ROUND(H54,2)*ROUND(G54,2),2)</f>
        <v>0</v>
      </c>
      <c r="O54">
        <f>(I54*21)/100</f>
        <v>0</v>
      </c>
      <c r="P54" t="s">
        <v>21</v>
      </c>
    </row>
    <row r="55" spans="1:5" ht="12.75" customHeight="1">
      <c r="A55" s="25" t="s">
        <v>47</v>
      </c>
      <c r="E55" s="26" t="s">
        <v>333</v>
      </c>
    </row>
    <row r="56" spans="1:5" ht="25.5" customHeight="1">
      <c r="A56" s="27" t="s">
        <v>48</v>
      </c>
      <c r="E56" s="28" t="s">
        <v>334</v>
      </c>
    </row>
    <row r="57" spans="1:5" ht="12.75" customHeight="1">
      <c r="A57" t="s">
        <v>49</v>
      </c>
      <c r="E57" s="26" t="s">
        <v>45</v>
      </c>
    </row>
    <row r="58" spans="1:16" ht="12.75" customHeight="1">
      <c r="A58" s="17" t="s">
        <v>44</v>
      </c>
      <c r="B58" s="21" t="s">
        <v>114</v>
      </c>
      <c r="C58" s="21" t="s">
        <v>335</v>
      </c>
      <c r="D58" s="17" t="s">
        <v>45</v>
      </c>
      <c r="E58" s="22" t="s">
        <v>336</v>
      </c>
      <c r="F58" s="23" t="s">
        <v>74</v>
      </c>
      <c r="G58" s="24">
        <v>10.65</v>
      </c>
      <c r="H58" s="24"/>
      <c r="I58" s="24">
        <f>ROUND(ROUND(H58,2)*ROUND(G58,2),2)</f>
        <v>0</v>
      </c>
      <c r="O58">
        <f>(I58*21)/100</f>
        <v>0</v>
      </c>
      <c r="P58" t="s">
        <v>21</v>
      </c>
    </row>
    <row r="59" spans="1:5" ht="12.75" customHeight="1">
      <c r="A59" s="25" t="s">
        <v>47</v>
      </c>
      <c r="E59" s="26" t="s">
        <v>337</v>
      </c>
    </row>
    <row r="60" spans="1:5" ht="25.5" customHeight="1">
      <c r="A60" s="27" t="s">
        <v>48</v>
      </c>
      <c r="E60" s="28" t="s">
        <v>338</v>
      </c>
    </row>
    <row r="61" spans="1:5" ht="12.75" customHeight="1">
      <c r="A61" t="s">
        <v>49</v>
      </c>
      <c r="E61" s="26" t="s">
        <v>45</v>
      </c>
    </row>
    <row r="62" spans="1:16" ht="12.75" customHeight="1">
      <c r="A62" s="17" t="s">
        <v>44</v>
      </c>
      <c r="B62" s="21" t="s">
        <v>120</v>
      </c>
      <c r="C62" s="21" t="s">
        <v>335</v>
      </c>
      <c r="D62" s="17" t="s">
        <v>28</v>
      </c>
      <c r="E62" s="22" t="s">
        <v>336</v>
      </c>
      <c r="F62" s="23" t="s">
        <v>74</v>
      </c>
      <c r="G62" s="24">
        <v>10.65</v>
      </c>
      <c r="H62" s="24"/>
      <c r="I62" s="24">
        <f>ROUND(ROUND(H62,2)*ROUND(G62,2),2)</f>
        <v>0</v>
      </c>
      <c r="O62">
        <f>(I62*21)/100</f>
        <v>0</v>
      </c>
      <c r="P62" t="s">
        <v>21</v>
      </c>
    </row>
    <row r="63" spans="1:5" ht="12.75" customHeight="1">
      <c r="A63" s="25" t="s">
        <v>47</v>
      </c>
      <c r="E63" s="26" t="s">
        <v>337</v>
      </c>
    </row>
    <row r="64" spans="1:5" ht="89.25" customHeight="1">
      <c r="A64" s="27" t="s">
        <v>48</v>
      </c>
      <c r="E64" s="28" t="s">
        <v>339</v>
      </c>
    </row>
    <row r="65" spans="1:5" ht="12.75" customHeight="1">
      <c r="A65" t="s">
        <v>49</v>
      </c>
      <c r="E65" s="26" t="s">
        <v>45</v>
      </c>
    </row>
    <row r="66" spans="1:16" ht="12.75" customHeight="1">
      <c r="A66" s="17" t="s">
        <v>44</v>
      </c>
      <c r="B66" s="21" t="s">
        <v>125</v>
      </c>
      <c r="C66" s="21" t="s">
        <v>340</v>
      </c>
      <c r="D66" s="17" t="s">
        <v>45</v>
      </c>
      <c r="E66" s="22" t="s">
        <v>341</v>
      </c>
      <c r="F66" s="23" t="s">
        <v>74</v>
      </c>
      <c r="G66" s="24">
        <v>25.12</v>
      </c>
      <c r="H66" s="24"/>
      <c r="I66" s="24">
        <f>ROUND(ROUND(H66,2)*ROUND(G66,2),2)</f>
        <v>0</v>
      </c>
      <c r="O66">
        <f>(I66*21)/100</f>
        <v>0</v>
      </c>
      <c r="P66" t="s">
        <v>21</v>
      </c>
    </row>
    <row r="67" spans="1:5" ht="12.75" customHeight="1">
      <c r="A67" s="25" t="s">
        <v>47</v>
      </c>
      <c r="E67" s="26" t="s">
        <v>342</v>
      </c>
    </row>
    <row r="68" spans="1:5" ht="25.5" customHeight="1">
      <c r="A68" s="27" t="s">
        <v>48</v>
      </c>
      <c r="E68" s="28" t="s">
        <v>343</v>
      </c>
    </row>
    <row r="69" spans="1:5" ht="12.75" customHeight="1">
      <c r="A69" t="s">
        <v>49</v>
      </c>
      <c r="E69" s="26" t="s">
        <v>45</v>
      </c>
    </row>
    <row r="70" spans="1:16" ht="12.75" customHeight="1">
      <c r="A70" s="17" t="s">
        <v>44</v>
      </c>
      <c r="B70" s="21" t="s">
        <v>167</v>
      </c>
      <c r="C70" s="21" t="s">
        <v>344</v>
      </c>
      <c r="D70" s="17" t="s">
        <v>45</v>
      </c>
      <c r="E70" s="22" t="s">
        <v>345</v>
      </c>
      <c r="F70" s="23" t="s">
        <v>63</v>
      </c>
      <c r="G70" s="24">
        <v>50.23</v>
      </c>
      <c r="H70" s="24"/>
      <c r="I70" s="24">
        <f>ROUND(ROUND(H70,2)*ROUND(G70,2),2)</f>
        <v>0</v>
      </c>
      <c r="O70">
        <f>(I70*21)/100</f>
        <v>0</v>
      </c>
      <c r="P70" t="s">
        <v>21</v>
      </c>
    </row>
    <row r="71" spans="1:5" ht="12.75" customHeight="1">
      <c r="A71" s="25" t="s">
        <v>47</v>
      </c>
      <c r="E71" s="26" t="s">
        <v>345</v>
      </c>
    </row>
    <row r="72" spans="1:5" ht="25.5" customHeight="1">
      <c r="A72" s="27" t="s">
        <v>48</v>
      </c>
      <c r="E72" s="28" t="s">
        <v>346</v>
      </c>
    </row>
    <row r="73" spans="1:5" ht="12.75" customHeight="1">
      <c r="A73" t="s">
        <v>49</v>
      </c>
      <c r="E73" s="26" t="s">
        <v>45</v>
      </c>
    </row>
    <row r="74" spans="1:16" ht="12.75" customHeight="1">
      <c r="A74" s="17" t="s">
        <v>44</v>
      </c>
      <c r="B74" s="21" t="s">
        <v>272</v>
      </c>
      <c r="C74" s="21" t="s">
        <v>347</v>
      </c>
      <c r="D74" s="17" t="s">
        <v>45</v>
      </c>
      <c r="E74" s="22" t="s">
        <v>348</v>
      </c>
      <c r="F74" s="23" t="s">
        <v>63</v>
      </c>
      <c r="G74" s="24">
        <v>21.29</v>
      </c>
      <c r="H74" s="24"/>
      <c r="I74" s="24">
        <f>ROUND(ROUND(H74,2)*ROUND(G74,2),2)</f>
        <v>0</v>
      </c>
      <c r="O74">
        <f>(I74*21)/100</f>
        <v>0</v>
      </c>
      <c r="P74" t="s">
        <v>21</v>
      </c>
    </row>
    <row r="75" spans="1:5" ht="12.75" customHeight="1">
      <c r="A75" s="25" t="s">
        <v>47</v>
      </c>
      <c r="E75" s="26" t="s">
        <v>349</v>
      </c>
    </row>
    <row r="76" spans="1:5" ht="25.5" customHeight="1">
      <c r="A76" s="27" t="s">
        <v>48</v>
      </c>
      <c r="E76" s="28" t="s">
        <v>350</v>
      </c>
    </row>
    <row r="77" spans="1:5" ht="12.75" customHeight="1">
      <c r="A77" t="s">
        <v>49</v>
      </c>
      <c r="E77" s="26" t="s">
        <v>45</v>
      </c>
    </row>
    <row r="78" spans="1:9" ht="12.75" customHeight="1">
      <c r="A78" s="5" t="s">
        <v>42</v>
      </c>
      <c r="B78" s="5"/>
      <c r="C78" s="29" t="s">
        <v>21</v>
      </c>
      <c r="D78" s="5"/>
      <c r="E78" s="19" t="s">
        <v>351</v>
      </c>
      <c r="F78" s="5"/>
      <c r="G78" s="5"/>
      <c r="H78" s="5"/>
      <c r="I78" s="30">
        <f>0+I79</f>
        <v>0</v>
      </c>
    </row>
    <row r="79" spans="1:16" ht="12.75" customHeight="1">
      <c r="A79" s="17" t="s">
        <v>44</v>
      </c>
      <c r="B79" s="21" t="s">
        <v>129</v>
      </c>
      <c r="C79" s="21" t="s">
        <v>352</v>
      </c>
      <c r="D79" s="17" t="s">
        <v>45</v>
      </c>
      <c r="E79" s="22" t="s">
        <v>353</v>
      </c>
      <c r="F79" s="23" t="s">
        <v>82</v>
      </c>
      <c r="G79" s="24">
        <v>54.6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 customHeight="1">
      <c r="A80" s="25" t="s">
        <v>47</v>
      </c>
      <c r="E80" s="26" t="s">
        <v>353</v>
      </c>
    </row>
    <row r="81" spans="1:5" ht="12.75" customHeight="1">
      <c r="A81" s="27" t="s">
        <v>48</v>
      </c>
      <c r="E81" s="28" t="s">
        <v>45</v>
      </c>
    </row>
    <row r="82" spans="1:5" ht="12.75" customHeight="1">
      <c r="A82" t="s">
        <v>49</v>
      </c>
      <c r="E82" s="26" t="s">
        <v>45</v>
      </c>
    </row>
    <row r="83" spans="1:9" ht="12.75" customHeight="1">
      <c r="A83" s="5" t="s">
        <v>42</v>
      </c>
      <c r="B83" s="5"/>
      <c r="C83" s="29" t="s">
        <v>22</v>
      </c>
      <c r="D83" s="5"/>
      <c r="E83" s="19" t="s">
        <v>354</v>
      </c>
      <c r="F83" s="5"/>
      <c r="G83" s="5"/>
      <c r="H83" s="5"/>
      <c r="I83" s="30">
        <f>0+I84+I88+I92+I96</f>
        <v>0</v>
      </c>
    </row>
    <row r="84" spans="1:16" ht="12.75" customHeight="1">
      <c r="A84" s="17" t="s">
        <v>44</v>
      </c>
      <c r="B84" s="21" t="s">
        <v>133</v>
      </c>
      <c r="C84" s="21" t="s">
        <v>355</v>
      </c>
      <c r="D84" s="17" t="s">
        <v>45</v>
      </c>
      <c r="E84" s="22" t="s">
        <v>356</v>
      </c>
      <c r="F84" s="23" t="s">
        <v>82</v>
      </c>
      <c r="G84" s="24">
        <v>21</v>
      </c>
      <c r="H84" s="24"/>
      <c r="I84" s="24">
        <f>ROUND(ROUND(H84,2)*ROUND(G84,2),2)</f>
        <v>0</v>
      </c>
      <c r="O84">
        <f>(I84*21)/100</f>
        <v>0</v>
      </c>
      <c r="P84" t="s">
        <v>21</v>
      </c>
    </row>
    <row r="85" spans="1:5" ht="12.75" customHeight="1">
      <c r="A85" s="25" t="s">
        <v>47</v>
      </c>
      <c r="E85" s="26" t="s">
        <v>357</v>
      </c>
    </row>
    <row r="86" spans="1:5" ht="12.75" customHeight="1">
      <c r="A86" s="27" t="s">
        <v>48</v>
      </c>
      <c r="E86" s="28" t="s">
        <v>45</v>
      </c>
    </row>
    <row r="87" spans="1:5" ht="12.75" customHeight="1">
      <c r="A87" t="s">
        <v>49</v>
      </c>
      <c r="E87" s="26" t="s">
        <v>45</v>
      </c>
    </row>
    <row r="88" spans="1:16" ht="12.75" customHeight="1">
      <c r="A88" s="17" t="s">
        <v>44</v>
      </c>
      <c r="B88" s="21" t="s">
        <v>139</v>
      </c>
      <c r="C88" s="21" t="s">
        <v>358</v>
      </c>
      <c r="D88" s="17" t="s">
        <v>45</v>
      </c>
      <c r="E88" s="22" t="s">
        <v>359</v>
      </c>
      <c r="F88" s="23" t="s">
        <v>82</v>
      </c>
      <c r="G88" s="24">
        <v>54.6</v>
      </c>
      <c r="H88" s="24"/>
      <c r="I88" s="24">
        <f>ROUND(ROUND(H88,2)*ROUND(G88,2),2)</f>
        <v>0</v>
      </c>
      <c r="O88">
        <f>(I88*21)/100</f>
        <v>0</v>
      </c>
      <c r="P88" t="s">
        <v>21</v>
      </c>
    </row>
    <row r="89" spans="1:5" ht="12.75" customHeight="1">
      <c r="A89" s="25" t="s">
        <v>47</v>
      </c>
      <c r="E89" s="26" t="s">
        <v>360</v>
      </c>
    </row>
    <row r="90" spans="1:5" ht="12.75" customHeight="1">
      <c r="A90" s="27" t="s">
        <v>48</v>
      </c>
      <c r="E90" s="28" t="s">
        <v>45</v>
      </c>
    </row>
    <row r="91" spans="1:5" ht="12.75" customHeight="1">
      <c r="A91" t="s">
        <v>49</v>
      </c>
      <c r="E91" s="26" t="s">
        <v>45</v>
      </c>
    </row>
    <row r="92" spans="1:16" ht="12.75" customHeight="1">
      <c r="A92" s="17" t="s">
        <v>44</v>
      </c>
      <c r="B92" s="21" t="s">
        <v>143</v>
      </c>
      <c r="C92" s="21" t="s">
        <v>361</v>
      </c>
      <c r="D92" s="17" t="s">
        <v>45</v>
      </c>
      <c r="E92" s="22" t="s">
        <v>362</v>
      </c>
      <c r="F92" s="23" t="s">
        <v>82</v>
      </c>
      <c r="G92" s="24">
        <v>54.6</v>
      </c>
      <c r="H92" s="24"/>
      <c r="I92" s="24">
        <f>ROUND(ROUND(H92,2)*ROUND(G92,2),2)</f>
        <v>0</v>
      </c>
      <c r="O92">
        <f>(I92*21)/100</f>
        <v>0</v>
      </c>
      <c r="P92" t="s">
        <v>21</v>
      </c>
    </row>
    <row r="93" spans="1:5" ht="12.75" customHeight="1">
      <c r="A93" s="25" t="s">
        <v>47</v>
      </c>
      <c r="E93" s="26" t="s">
        <v>363</v>
      </c>
    </row>
    <row r="94" spans="1:5" ht="12.75" customHeight="1">
      <c r="A94" s="27" t="s">
        <v>48</v>
      </c>
      <c r="E94" s="28" t="s">
        <v>45</v>
      </c>
    </row>
    <row r="95" spans="1:5" ht="12.75" customHeight="1">
      <c r="A95" t="s">
        <v>49</v>
      </c>
      <c r="E95" s="26" t="s">
        <v>45</v>
      </c>
    </row>
    <row r="96" spans="1:16" ht="12.75" customHeight="1">
      <c r="A96" s="17" t="s">
        <v>44</v>
      </c>
      <c r="B96" s="21" t="s">
        <v>150</v>
      </c>
      <c r="C96" s="21" t="s">
        <v>364</v>
      </c>
      <c r="D96" s="17" t="s">
        <v>45</v>
      </c>
      <c r="E96" s="22" t="s">
        <v>365</v>
      </c>
      <c r="F96" s="23" t="s">
        <v>74</v>
      </c>
      <c r="G96" s="24">
        <v>0.1</v>
      </c>
      <c r="H96" s="24"/>
      <c r="I96" s="24">
        <f>ROUND(ROUND(H96,2)*ROUND(G96,2),2)</f>
        <v>0</v>
      </c>
      <c r="O96">
        <f>(I96*21)/100</f>
        <v>0</v>
      </c>
      <c r="P96" t="s">
        <v>21</v>
      </c>
    </row>
    <row r="97" spans="1:5" ht="12.75" customHeight="1">
      <c r="A97" s="25" t="s">
        <v>47</v>
      </c>
      <c r="E97" s="26" t="s">
        <v>365</v>
      </c>
    </row>
    <row r="98" spans="1:5" ht="25.5" customHeight="1">
      <c r="A98" s="27" t="s">
        <v>48</v>
      </c>
      <c r="E98" s="28" t="s">
        <v>366</v>
      </c>
    </row>
    <row r="99" spans="1:5" ht="12.75" customHeight="1">
      <c r="A99" t="s">
        <v>49</v>
      </c>
      <c r="E99" s="26" t="s">
        <v>45</v>
      </c>
    </row>
    <row r="100" spans="1:9" ht="12.75" customHeight="1">
      <c r="A100" s="5" t="s">
        <v>42</v>
      </c>
      <c r="B100" s="5"/>
      <c r="C100" s="29" t="s">
        <v>32</v>
      </c>
      <c r="D100" s="5"/>
      <c r="E100" s="19" t="s">
        <v>149</v>
      </c>
      <c r="F100" s="5"/>
      <c r="G100" s="5"/>
      <c r="H100" s="5"/>
      <c r="I100" s="30">
        <f>0+I101+I105</f>
        <v>0</v>
      </c>
    </row>
    <row r="101" spans="1:16" ht="12.75" customHeight="1">
      <c r="A101" s="17" t="s">
        <v>44</v>
      </c>
      <c r="B101" s="21" t="s">
        <v>156</v>
      </c>
      <c r="C101" s="21" t="s">
        <v>367</v>
      </c>
      <c r="D101" s="17" t="s">
        <v>45</v>
      </c>
      <c r="E101" s="22" t="s">
        <v>368</v>
      </c>
      <c r="F101" s="23" t="s">
        <v>74</v>
      </c>
      <c r="G101" s="24">
        <v>10.92</v>
      </c>
      <c r="H101" s="24"/>
      <c r="I101" s="24">
        <f>ROUND(ROUND(H101,2)*ROUND(G101,2),2)</f>
        <v>0</v>
      </c>
      <c r="O101">
        <f>(I101*21)/100</f>
        <v>0</v>
      </c>
      <c r="P101" t="s">
        <v>21</v>
      </c>
    </row>
    <row r="102" spans="1:5" ht="12.75" customHeight="1">
      <c r="A102" s="25" t="s">
        <v>47</v>
      </c>
      <c r="E102" s="26" t="s">
        <v>369</v>
      </c>
    </row>
    <row r="103" spans="1:5" ht="38.25" customHeight="1">
      <c r="A103" s="27" t="s">
        <v>48</v>
      </c>
      <c r="E103" s="28" t="s">
        <v>370</v>
      </c>
    </row>
    <row r="104" spans="1:5" ht="12.75" customHeight="1">
      <c r="A104" t="s">
        <v>49</v>
      </c>
      <c r="E104" s="26" t="s">
        <v>45</v>
      </c>
    </row>
    <row r="105" spans="1:16" ht="12.75" customHeight="1">
      <c r="A105" s="17" t="s">
        <v>44</v>
      </c>
      <c r="B105" s="21" t="s">
        <v>162</v>
      </c>
      <c r="C105" s="21" t="s">
        <v>371</v>
      </c>
      <c r="D105" s="17" t="s">
        <v>45</v>
      </c>
      <c r="E105" s="22" t="s">
        <v>372</v>
      </c>
      <c r="F105" s="23" t="s">
        <v>99</v>
      </c>
      <c r="G105" s="24">
        <v>21.84</v>
      </c>
      <c r="H105" s="24"/>
      <c r="I105" s="24">
        <f>ROUND(ROUND(H105,2)*ROUND(G105,2),2)</f>
        <v>0</v>
      </c>
      <c r="O105">
        <f>(I105*21)/100</f>
        <v>0</v>
      </c>
      <c r="P105" t="s">
        <v>21</v>
      </c>
    </row>
    <row r="106" spans="1:5" ht="12.75" customHeight="1">
      <c r="A106" s="25" t="s">
        <v>47</v>
      </c>
      <c r="E106" s="26" t="s">
        <v>373</v>
      </c>
    </row>
    <row r="107" spans="1:5" ht="25.5" customHeight="1">
      <c r="A107" s="27" t="s">
        <v>48</v>
      </c>
      <c r="E107" s="28" t="s">
        <v>374</v>
      </c>
    </row>
    <row r="108" spans="1:5" ht="12.75" customHeight="1">
      <c r="A108" t="s">
        <v>49</v>
      </c>
      <c r="E108" s="26" t="s">
        <v>45</v>
      </c>
    </row>
    <row r="109" spans="1:9" ht="12.75" customHeight="1">
      <c r="A109" s="5" t="s">
        <v>42</v>
      </c>
      <c r="B109" s="5"/>
      <c r="C109" s="29" t="s">
        <v>51</v>
      </c>
      <c r="D109" s="5"/>
      <c r="E109" s="19" t="s">
        <v>375</v>
      </c>
      <c r="F109" s="5"/>
      <c r="G109" s="5"/>
      <c r="H109" s="5"/>
      <c r="I109" s="30">
        <f>0+I110+I114+I118+I122+I126+I130+I134+I138+I142+I146+I150+I154+I158+I162+I166</f>
        <v>0</v>
      </c>
    </row>
    <row r="110" spans="1:16" ht="12.75" customHeight="1">
      <c r="A110" s="17" t="s">
        <v>44</v>
      </c>
      <c r="B110" s="21" t="s">
        <v>173</v>
      </c>
      <c r="C110" s="21" t="s">
        <v>376</v>
      </c>
      <c r="D110" s="17" t="s">
        <v>45</v>
      </c>
      <c r="E110" s="22" t="s">
        <v>377</v>
      </c>
      <c r="F110" s="23" t="s">
        <v>52</v>
      </c>
      <c r="G110" s="24">
        <v>12.18</v>
      </c>
      <c r="H110" s="24"/>
      <c r="I110" s="24">
        <f>ROUND(ROUND(H110,2)*ROUND(G110,2),2)</f>
        <v>0</v>
      </c>
      <c r="O110">
        <f>(I110*21)/100</f>
        <v>0</v>
      </c>
      <c r="P110" t="s">
        <v>21</v>
      </c>
    </row>
    <row r="111" spans="1:5" ht="12.75" customHeight="1">
      <c r="A111" s="25" t="s">
        <v>47</v>
      </c>
      <c r="E111" s="26" t="s">
        <v>378</v>
      </c>
    </row>
    <row r="112" spans="1:5" ht="12.75" customHeight="1">
      <c r="A112" s="27" t="s">
        <v>48</v>
      </c>
      <c r="E112" s="28" t="s">
        <v>45</v>
      </c>
    </row>
    <row r="113" spans="1:5" ht="12.75" customHeight="1">
      <c r="A113" t="s">
        <v>49</v>
      </c>
      <c r="E113" s="26" t="s">
        <v>45</v>
      </c>
    </row>
    <row r="114" spans="1:16" ht="12.75" customHeight="1">
      <c r="A114" s="17" t="s">
        <v>44</v>
      </c>
      <c r="B114" s="21" t="s">
        <v>175</v>
      </c>
      <c r="C114" s="21" t="s">
        <v>379</v>
      </c>
      <c r="D114" s="17" t="s">
        <v>45</v>
      </c>
      <c r="E114" s="22" t="s">
        <v>380</v>
      </c>
      <c r="F114" s="23" t="s">
        <v>52</v>
      </c>
      <c r="G114" s="24">
        <v>12.18</v>
      </c>
      <c r="H114" s="24"/>
      <c r="I114" s="24">
        <f>ROUND(ROUND(H114,2)*ROUND(G114,2),2)</f>
        <v>0</v>
      </c>
      <c r="O114">
        <f>(I114*21)/100</f>
        <v>0</v>
      </c>
      <c r="P114" t="s">
        <v>21</v>
      </c>
    </row>
    <row r="115" spans="1:5" ht="12.75" customHeight="1">
      <c r="A115" s="25" t="s">
        <v>47</v>
      </c>
      <c r="E115" s="26" t="s">
        <v>381</v>
      </c>
    </row>
    <row r="116" spans="1:5" ht="12.75" customHeight="1">
      <c r="A116" s="27" t="s">
        <v>48</v>
      </c>
      <c r="E116" s="28" t="s">
        <v>45</v>
      </c>
    </row>
    <row r="117" spans="1:5" ht="12.75" customHeight="1">
      <c r="A117" t="s">
        <v>49</v>
      </c>
      <c r="E117" s="26" t="s">
        <v>45</v>
      </c>
    </row>
    <row r="118" spans="1:16" ht="12.75" customHeight="1">
      <c r="A118" s="17" t="s">
        <v>44</v>
      </c>
      <c r="B118" s="21" t="s">
        <v>180</v>
      </c>
      <c r="C118" s="21" t="s">
        <v>382</v>
      </c>
      <c r="D118" s="17" t="s">
        <v>45</v>
      </c>
      <c r="E118" s="22" t="s">
        <v>383</v>
      </c>
      <c r="F118" s="23" t="s">
        <v>52</v>
      </c>
      <c r="G118" s="24">
        <v>12.18</v>
      </c>
      <c r="H118" s="24"/>
      <c r="I118" s="24">
        <f>ROUND(ROUND(H118,2)*ROUND(G118,2),2)</f>
        <v>0</v>
      </c>
      <c r="O118">
        <f>(I118*21)/100</f>
        <v>0</v>
      </c>
      <c r="P118" t="s">
        <v>21</v>
      </c>
    </row>
    <row r="119" spans="1:5" ht="12.75" customHeight="1">
      <c r="A119" s="25" t="s">
        <v>47</v>
      </c>
      <c r="E119" s="26" t="s">
        <v>384</v>
      </c>
    </row>
    <row r="120" spans="1:5" ht="12.75" customHeight="1">
      <c r="A120" s="27" t="s">
        <v>48</v>
      </c>
      <c r="E120" s="28" t="s">
        <v>45</v>
      </c>
    </row>
    <row r="121" spans="1:5" ht="12.75" customHeight="1">
      <c r="A121" t="s">
        <v>49</v>
      </c>
      <c r="E121" s="26" t="s">
        <v>45</v>
      </c>
    </row>
    <row r="122" spans="1:16" ht="12.75" customHeight="1">
      <c r="A122" s="17" t="s">
        <v>44</v>
      </c>
      <c r="B122" s="21" t="s">
        <v>184</v>
      </c>
      <c r="C122" s="21" t="s">
        <v>385</v>
      </c>
      <c r="D122" s="17" t="s">
        <v>45</v>
      </c>
      <c r="E122" s="22" t="s">
        <v>386</v>
      </c>
      <c r="F122" s="23" t="s">
        <v>52</v>
      </c>
      <c r="G122" s="24">
        <v>12.18</v>
      </c>
      <c r="H122" s="24"/>
      <c r="I122" s="24">
        <f>ROUND(ROUND(H122,2)*ROUND(G122,2),2)</f>
        <v>0</v>
      </c>
      <c r="O122">
        <f>(I122*21)/100</f>
        <v>0</v>
      </c>
      <c r="P122" t="s">
        <v>21</v>
      </c>
    </row>
    <row r="123" spans="1:5" ht="12.75" customHeight="1">
      <c r="A123" s="25" t="s">
        <v>47</v>
      </c>
      <c r="E123" s="26" t="s">
        <v>387</v>
      </c>
    </row>
    <row r="124" spans="1:5" ht="12.75" customHeight="1">
      <c r="A124" s="27" t="s">
        <v>48</v>
      </c>
      <c r="E124" s="28" t="s">
        <v>45</v>
      </c>
    </row>
    <row r="125" spans="1:5" ht="12.75" customHeight="1">
      <c r="A125" t="s">
        <v>49</v>
      </c>
      <c r="E125" s="26" t="s">
        <v>45</v>
      </c>
    </row>
    <row r="126" spans="1:16" ht="12.75" customHeight="1">
      <c r="A126" s="17" t="s">
        <v>44</v>
      </c>
      <c r="B126" s="21" t="s">
        <v>190</v>
      </c>
      <c r="C126" s="21" t="s">
        <v>388</v>
      </c>
      <c r="D126" s="17" t="s">
        <v>45</v>
      </c>
      <c r="E126" s="22" t="s">
        <v>389</v>
      </c>
      <c r="F126" s="23" t="s">
        <v>52</v>
      </c>
      <c r="G126" s="24">
        <v>12.18</v>
      </c>
      <c r="H126" s="24"/>
      <c r="I126" s="24">
        <f>ROUND(ROUND(H126,2)*ROUND(G126,2),2)</f>
        <v>0</v>
      </c>
      <c r="O126">
        <f>(I126*21)/100</f>
        <v>0</v>
      </c>
      <c r="P126" t="s">
        <v>21</v>
      </c>
    </row>
    <row r="127" spans="1:5" ht="12.75" customHeight="1">
      <c r="A127" s="25" t="s">
        <v>47</v>
      </c>
      <c r="E127" s="26" t="s">
        <v>390</v>
      </c>
    </row>
    <row r="128" spans="1:5" ht="12.75" customHeight="1">
      <c r="A128" s="27" t="s">
        <v>48</v>
      </c>
      <c r="E128" s="28" t="s">
        <v>45</v>
      </c>
    </row>
    <row r="129" spans="1:5" ht="12.75" customHeight="1">
      <c r="A129" t="s">
        <v>49</v>
      </c>
      <c r="E129" s="26" t="s">
        <v>45</v>
      </c>
    </row>
    <row r="130" spans="1:16" ht="12.75" customHeight="1">
      <c r="A130" s="17" t="s">
        <v>44</v>
      </c>
      <c r="B130" s="21" t="s">
        <v>194</v>
      </c>
      <c r="C130" s="21" t="s">
        <v>391</v>
      </c>
      <c r="D130" s="17" t="s">
        <v>45</v>
      </c>
      <c r="E130" s="22" t="s">
        <v>392</v>
      </c>
      <c r="F130" s="23" t="s">
        <v>52</v>
      </c>
      <c r="G130" s="24">
        <v>12.18</v>
      </c>
      <c r="H130" s="24"/>
      <c r="I130" s="24">
        <f>ROUND(ROUND(H130,2)*ROUND(G130,2),2)</f>
        <v>0</v>
      </c>
      <c r="O130">
        <f>(I130*21)/100</f>
        <v>0</v>
      </c>
      <c r="P130" t="s">
        <v>21</v>
      </c>
    </row>
    <row r="131" spans="1:5" ht="12.75" customHeight="1">
      <c r="A131" s="25" t="s">
        <v>47</v>
      </c>
      <c r="E131" s="26" t="s">
        <v>393</v>
      </c>
    </row>
    <row r="132" spans="1:5" ht="12.75" customHeight="1">
      <c r="A132" s="27" t="s">
        <v>48</v>
      </c>
      <c r="E132" s="28" t="s">
        <v>45</v>
      </c>
    </row>
    <row r="133" spans="1:5" ht="12.75" customHeight="1">
      <c r="A133" t="s">
        <v>49</v>
      </c>
      <c r="E133" s="26" t="s">
        <v>45</v>
      </c>
    </row>
    <row r="134" spans="1:16" ht="12.75" customHeight="1">
      <c r="A134" s="17" t="s">
        <v>44</v>
      </c>
      <c r="B134" s="21" t="s">
        <v>198</v>
      </c>
      <c r="C134" s="21" t="s">
        <v>394</v>
      </c>
      <c r="D134" s="17" t="s">
        <v>45</v>
      </c>
      <c r="E134" s="22" t="s">
        <v>395</v>
      </c>
      <c r="F134" s="23" t="s">
        <v>82</v>
      </c>
      <c r="G134" s="24">
        <v>62.79</v>
      </c>
      <c r="H134" s="24"/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12.75" customHeight="1">
      <c r="A135" s="25" t="s">
        <v>47</v>
      </c>
      <c r="E135" s="26" t="s">
        <v>395</v>
      </c>
    </row>
    <row r="136" spans="1:5" ht="12.75" customHeight="1">
      <c r="A136" s="27" t="s">
        <v>48</v>
      </c>
      <c r="E136" s="28" t="s">
        <v>45</v>
      </c>
    </row>
    <row r="137" spans="1:5" ht="12.75" customHeight="1">
      <c r="A137" t="s">
        <v>49</v>
      </c>
      <c r="E137" s="26" t="s">
        <v>45</v>
      </c>
    </row>
    <row r="138" spans="1:16" ht="12.75" customHeight="1">
      <c r="A138" s="17" t="s">
        <v>44</v>
      </c>
      <c r="B138" s="21" t="s">
        <v>201</v>
      </c>
      <c r="C138" s="21" t="s">
        <v>396</v>
      </c>
      <c r="D138" s="17" t="s">
        <v>45</v>
      </c>
      <c r="E138" s="22" t="s">
        <v>397</v>
      </c>
      <c r="F138" s="23" t="s">
        <v>52</v>
      </c>
      <c r="G138" s="24">
        <v>12.18</v>
      </c>
      <c r="H138" s="24"/>
      <c r="I138" s="24">
        <f>ROUND(ROUND(H138,2)*ROUND(G138,2),2)</f>
        <v>0</v>
      </c>
      <c r="O138">
        <f>(I138*21)/100</f>
        <v>0</v>
      </c>
      <c r="P138" t="s">
        <v>21</v>
      </c>
    </row>
    <row r="139" spans="1:5" ht="12.75" customHeight="1">
      <c r="A139" s="25" t="s">
        <v>47</v>
      </c>
      <c r="E139" s="26" t="s">
        <v>398</v>
      </c>
    </row>
    <row r="140" spans="1:5" ht="12.75" customHeight="1">
      <c r="A140" s="27" t="s">
        <v>48</v>
      </c>
      <c r="E140" s="28" t="s">
        <v>45</v>
      </c>
    </row>
    <row r="141" spans="1:5" ht="12.75" customHeight="1">
      <c r="A141" t="s">
        <v>49</v>
      </c>
      <c r="E141" s="26" t="s">
        <v>45</v>
      </c>
    </row>
    <row r="142" spans="1:16" ht="12.75" customHeight="1">
      <c r="A142" s="17" t="s">
        <v>44</v>
      </c>
      <c r="B142" s="21" t="s">
        <v>205</v>
      </c>
      <c r="C142" s="21" t="s">
        <v>399</v>
      </c>
      <c r="D142" s="17" t="s">
        <v>45</v>
      </c>
      <c r="E142" s="22" t="s">
        <v>400</v>
      </c>
      <c r="F142" s="23" t="s">
        <v>52</v>
      </c>
      <c r="G142" s="24">
        <v>11.17</v>
      </c>
      <c r="H142" s="24"/>
      <c r="I142" s="24">
        <f>ROUND(ROUND(H142,2)*ROUND(G142,2),2)</f>
        <v>0</v>
      </c>
      <c r="O142">
        <f>(I142*21)/100</f>
        <v>0</v>
      </c>
      <c r="P142" t="s">
        <v>21</v>
      </c>
    </row>
    <row r="143" spans="1:5" ht="12.75" customHeight="1">
      <c r="A143" s="25" t="s">
        <v>47</v>
      </c>
      <c r="E143" s="26" t="s">
        <v>401</v>
      </c>
    </row>
    <row r="144" spans="1:5" ht="12.75" customHeight="1">
      <c r="A144" s="27" t="s">
        <v>48</v>
      </c>
      <c r="E144" s="28" t="s">
        <v>45</v>
      </c>
    </row>
    <row r="145" spans="1:5" ht="12.75" customHeight="1">
      <c r="A145" t="s">
        <v>49</v>
      </c>
      <c r="E145" s="26" t="s">
        <v>45</v>
      </c>
    </row>
    <row r="146" spans="1:16" ht="12.75" customHeight="1">
      <c r="A146" s="17" t="s">
        <v>44</v>
      </c>
      <c r="B146" s="21" t="s">
        <v>212</v>
      </c>
      <c r="C146" s="21" t="s">
        <v>402</v>
      </c>
      <c r="D146" s="17" t="s">
        <v>45</v>
      </c>
      <c r="E146" s="22" t="s">
        <v>403</v>
      </c>
      <c r="F146" s="23" t="s">
        <v>82</v>
      </c>
      <c r="G146" s="24">
        <v>54.6</v>
      </c>
      <c r="H146" s="24"/>
      <c r="I146" s="24">
        <f>ROUND(ROUND(H146,2)*ROUND(G146,2),2)</f>
        <v>0</v>
      </c>
      <c r="O146">
        <f>(I146*21)/100</f>
        <v>0</v>
      </c>
      <c r="P146" t="s">
        <v>21</v>
      </c>
    </row>
    <row r="147" spans="1:5" ht="12.75" customHeight="1">
      <c r="A147" s="25" t="s">
        <v>47</v>
      </c>
      <c r="E147" s="26" t="s">
        <v>404</v>
      </c>
    </row>
    <row r="148" spans="1:5" ht="12.75" customHeight="1">
      <c r="A148" s="27" t="s">
        <v>48</v>
      </c>
      <c r="E148" s="28" t="s">
        <v>45</v>
      </c>
    </row>
    <row r="149" spans="1:5" ht="12.75" customHeight="1">
      <c r="A149" t="s">
        <v>49</v>
      </c>
      <c r="E149" s="26" t="s">
        <v>45</v>
      </c>
    </row>
    <row r="150" spans="1:16" ht="12.75" customHeight="1">
      <c r="A150" s="17" t="s">
        <v>44</v>
      </c>
      <c r="B150" s="21" t="s">
        <v>219</v>
      </c>
      <c r="C150" s="21" t="s">
        <v>405</v>
      </c>
      <c r="D150" s="17" t="s">
        <v>45</v>
      </c>
      <c r="E150" s="22" t="s">
        <v>406</v>
      </c>
      <c r="F150" s="23" t="s">
        <v>52</v>
      </c>
      <c r="G150" s="24">
        <v>11</v>
      </c>
      <c r="H150" s="24"/>
      <c r="I150" s="24">
        <f>ROUND(ROUND(H150,2)*ROUND(G150,2),2)</f>
        <v>0</v>
      </c>
      <c r="O150">
        <f>(I150*21)/100</f>
        <v>0</v>
      </c>
      <c r="P150" t="s">
        <v>21</v>
      </c>
    </row>
    <row r="151" spans="1:5" ht="12.75" customHeight="1">
      <c r="A151" s="25" t="s">
        <v>47</v>
      </c>
      <c r="E151" s="26" t="s">
        <v>406</v>
      </c>
    </row>
    <row r="152" spans="1:5" ht="12.75" customHeight="1">
      <c r="A152" s="27" t="s">
        <v>48</v>
      </c>
      <c r="E152" s="28" t="s">
        <v>45</v>
      </c>
    </row>
    <row r="153" spans="1:5" ht="12.75" customHeight="1">
      <c r="A153" t="s">
        <v>49</v>
      </c>
      <c r="E153" s="26" t="s">
        <v>45</v>
      </c>
    </row>
    <row r="154" spans="1:16" ht="12.75" customHeight="1">
      <c r="A154" s="17" t="s">
        <v>44</v>
      </c>
      <c r="B154" s="21" t="s">
        <v>224</v>
      </c>
      <c r="C154" s="21" t="s">
        <v>407</v>
      </c>
      <c r="D154" s="17" t="s">
        <v>45</v>
      </c>
      <c r="E154" s="22" t="s">
        <v>408</v>
      </c>
      <c r="F154" s="23" t="s">
        <v>52</v>
      </c>
      <c r="G154" s="24">
        <v>1</v>
      </c>
      <c r="H154" s="24"/>
      <c r="I154" s="24">
        <f>ROUND(ROUND(H154,2)*ROUND(G154,2),2)</f>
        <v>0</v>
      </c>
      <c r="O154">
        <f>(I154*21)/100</f>
        <v>0</v>
      </c>
      <c r="P154" t="s">
        <v>21</v>
      </c>
    </row>
    <row r="155" spans="1:5" ht="12.75" customHeight="1">
      <c r="A155" s="25" t="s">
        <v>47</v>
      </c>
      <c r="E155" s="26" t="s">
        <v>408</v>
      </c>
    </row>
    <row r="156" spans="1:5" ht="12.75" customHeight="1">
      <c r="A156" s="27" t="s">
        <v>48</v>
      </c>
      <c r="E156" s="28" t="s">
        <v>45</v>
      </c>
    </row>
    <row r="157" spans="1:5" ht="12.75" customHeight="1">
      <c r="A157" t="s">
        <v>49</v>
      </c>
      <c r="E157" s="26" t="s">
        <v>45</v>
      </c>
    </row>
    <row r="158" spans="1:16" ht="12.75" customHeight="1">
      <c r="A158" s="17" t="s">
        <v>44</v>
      </c>
      <c r="B158" s="21" t="s">
        <v>228</v>
      </c>
      <c r="C158" s="21" t="s">
        <v>409</v>
      </c>
      <c r="D158" s="17" t="s">
        <v>45</v>
      </c>
      <c r="E158" s="22" t="s">
        <v>410</v>
      </c>
      <c r="F158" s="23" t="s">
        <v>411</v>
      </c>
      <c r="G158" s="24">
        <v>12</v>
      </c>
      <c r="H158" s="24"/>
      <c r="I158" s="24">
        <f>ROUND(ROUND(H158,2)*ROUND(G158,2),2)</f>
        <v>0</v>
      </c>
      <c r="O158">
        <f>(I158*21)/100</f>
        <v>0</v>
      </c>
      <c r="P158" t="s">
        <v>21</v>
      </c>
    </row>
    <row r="159" spans="1:5" ht="12.75" customHeight="1">
      <c r="A159" s="25" t="s">
        <v>47</v>
      </c>
      <c r="E159" s="26" t="s">
        <v>412</v>
      </c>
    </row>
    <row r="160" spans="1:5" ht="12.75" customHeight="1">
      <c r="A160" s="27" t="s">
        <v>48</v>
      </c>
      <c r="E160" s="28" t="s">
        <v>45</v>
      </c>
    </row>
    <row r="161" spans="1:5" ht="12.75" customHeight="1">
      <c r="A161" t="s">
        <v>49</v>
      </c>
      <c r="E161" s="26" t="s">
        <v>45</v>
      </c>
    </row>
    <row r="162" spans="1:16" ht="12.75" customHeight="1">
      <c r="A162" s="17" t="s">
        <v>44</v>
      </c>
      <c r="B162" s="21" t="s">
        <v>231</v>
      </c>
      <c r="C162" s="21" t="s">
        <v>413</v>
      </c>
      <c r="D162" s="17" t="s">
        <v>45</v>
      </c>
      <c r="E162" s="22" t="s">
        <v>414</v>
      </c>
      <c r="F162" s="23" t="s">
        <v>52</v>
      </c>
      <c r="G162" s="24">
        <v>12</v>
      </c>
      <c r="H162" s="24"/>
      <c r="I162" s="24">
        <f>ROUND(ROUND(H162,2)*ROUND(G162,2),2)</f>
        <v>0</v>
      </c>
      <c r="O162">
        <f>(I162*21)/100</f>
        <v>0</v>
      </c>
      <c r="P162" t="s">
        <v>21</v>
      </c>
    </row>
    <row r="163" spans="1:5" ht="12.75" customHeight="1">
      <c r="A163" s="25" t="s">
        <v>47</v>
      </c>
      <c r="E163" s="26" t="s">
        <v>414</v>
      </c>
    </row>
    <row r="164" spans="1:5" ht="12.75" customHeight="1">
      <c r="A164" s="27" t="s">
        <v>48</v>
      </c>
      <c r="E164" s="28" t="s">
        <v>45</v>
      </c>
    </row>
    <row r="165" spans="1:5" ht="12.75" customHeight="1">
      <c r="A165" t="s">
        <v>49</v>
      </c>
      <c r="E165" s="26" t="s">
        <v>45</v>
      </c>
    </row>
    <row r="166" spans="1:16" ht="12.75" customHeight="1">
      <c r="A166" s="17" t="s">
        <v>44</v>
      </c>
      <c r="B166" s="21" t="s">
        <v>267</v>
      </c>
      <c r="C166" s="21" t="s">
        <v>415</v>
      </c>
      <c r="D166" s="17" t="s">
        <v>45</v>
      </c>
      <c r="E166" s="22" t="s">
        <v>416</v>
      </c>
      <c r="F166" s="23" t="s">
        <v>52</v>
      </c>
      <c r="G166" s="24">
        <v>1</v>
      </c>
      <c r="H166" s="24"/>
      <c r="I166" s="24">
        <f>ROUND(ROUND(H166,2)*ROUND(G166,2),2)</f>
        <v>0</v>
      </c>
      <c r="O166">
        <f>(I166*21)/100</f>
        <v>0</v>
      </c>
      <c r="P166" t="s">
        <v>21</v>
      </c>
    </row>
    <row r="167" spans="1:5" ht="25.5" customHeight="1">
      <c r="A167" s="25" t="s">
        <v>47</v>
      </c>
      <c r="E167" s="26" t="s">
        <v>417</v>
      </c>
    </row>
    <row r="168" spans="1:5" ht="12.75" customHeight="1">
      <c r="A168" s="27" t="s">
        <v>48</v>
      </c>
      <c r="E168" s="28" t="s">
        <v>45</v>
      </c>
    </row>
    <row r="169" spans="1:5" ht="12.75" customHeight="1">
      <c r="A169" t="s">
        <v>49</v>
      </c>
      <c r="E169" s="26" t="s">
        <v>45</v>
      </c>
    </row>
    <row r="170" spans="1:9" ht="12.75" customHeight="1">
      <c r="A170" s="5" t="s">
        <v>42</v>
      </c>
      <c r="B170" s="5"/>
      <c r="C170" s="29" t="s">
        <v>39</v>
      </c>
      <c r="D170" s="5"/>
      <c r="E170" s="19" t="s">
        <v>418</v>
      </c>
      <c r="F170" s="5"/>
      <c r="G170" s="5"/>
      <c r="H170" s="5"/>
      <c r="I170" s="30">
        <f>0+I171+I175+I179</f>
        <v>0</v>
      </c>
    </row>
    <row r="171" spans="1:16" ht="12.75" customHeight="1">
      <c r="A171" s="17" t="s">
        <v>44</v>
      </c>
      <c r="B171" s="21" t="s">
        <v>236</v>
      </c>
      <c r="C171" s="21" t="s">
        <v>419</v>
      </c>
      <c r="D171" s="17" t="s">
        <v>45</v>
      </c>
      <c r="E171" s="22" t="s">
        <v>420</v>
      </c>
      <c r="F171" s="23" t="s">
        <v>82</v>
      </c>
      <c r="G171" s="24">
        <v>4</v>
      </c>
      <c r="H171" s="24"/>
      <c r="I171" s="24">
        <f>ROUND(ROUND(H171,2)*ROUND(G171,2),2)</f>
        <v>0</v>
      </c>
      <c r="O171">
        <f>(I171*21)/100</f>
        <v>0</v>
      </c>
      <c r="P171" t="s">
        <v>21</v>
      </c>
    </row>
    <row r="172" spans="1:5" ht="12.75" customHeight="1">
      <c r="A172" s="25" t="s">
        <v>47</v>
      </c>
      <c r="E172" s="26" t="s">
        <v>421</v>
      </c>
    </row>
    <row r="173" spans="1:5" ht="12.75" customHeight="1">
      <c r="A173" s="27" t="s">
        <v>48</v>
      </c>
      <c r="E173" s="28" t="s">
        <v>45</v>
      </c>
    </row>
    <row r="174" spans="1:5" ht="12.75" customHeight="1">
      <c r="A174" t="s">
        <v>49</v>
      </c>
      <c r="E174" s="26" t="s">
        <v>45</v>
      </c>
    </row>
    <row r="175" spans="1:16" ht="12.75" customHeight="1">
      <c r="A175" s="17" t="s">
        <v>44</v>
      </c>
      <c r="B175" s="21" t="s">
        <v>241</v>
      </c>
      <c r="C175" s="21" t="s">
        <v>422</v>
      </c>
      <c r="D175" s="17" t="s">
        <v>45</v>
      </c>
      <c r="E175" s="22" t="s">
        <v>423</v>
      </c>
      <c r="F175" s="23" t="s">
        <v>82</v>
      </c>
      <c r="G175" s="24">
        <v>0.15</v>
      </c>
      <c r="H175" s="24"/>
      <c r="I175" s="24">
        <f>ROUND(ROUND(H175,2)*ROUND(G175,2),2)</f>
        <v>0</v>
      </c>
      <c r="O175">
        <f>(I175*21)/100</f>
        <v>0</v>
      </c>
      <c r="P175" t="s">
        <v>21</v>
      </c>
    </row>
    <row r="176" spans="1:5" ht="12.75" customHeight="1">
      <c r="A176" s="25" t="s">
        <v>47</v>
      </c>
      <c r="E176" s="26" t="s">
        <v>424</v>
      </c>
    </row>
    <row r="177" spans="1:5" ht="25.5" customHeight="1">
      <c r="A177" s="27" t="s">
        <v>48</v>
      </c>
      <c r="E177" s="28" t="s">
        <v>425</v>
      </c>
    </row>
    <row r="178" spans="1:5" ht="12.75" customHeight="1">
      <c r="A178" t="s">
        <v>49</v>
      </c>
      <c r="E178" s="26" t="s">
        <v>45</v>
      </c>
    </row>
    <row r="179" spans="1:16" ht="12.75" customHeight="1">
      <c r="A179" s="17" t="s">
        <v>44</v>
      </c>
      <c r="B179" s="21" t="s">
        <v>246</v>
      </c>
      <c r="C179" s="21" t="s">
        <v>426</v>
      </c>
      <c r="D179" s="17" t="s">
        <v>45</v>
      </c>
      <c r="E179" s="22" t="s">
        <v>427</v>
      </c>
      <c r="F179" s="23" t="s">
        <v>82</v>
      </c>
      <c r="G179" s="24">
        <v>1.65</v>
      </c>
      <c r="H179" s="24"/>
      <c r="I179" s="24">
        <f>ROUND(ROUND(H179,2)*ROUND(G179,2),2)</f>
        <v>0</v>
      </c>
      <c r="O179">
        <f>(I179*21)/100</f>
        <v>0</v>
      </c>
      <c r="P179" t="s">
        <v>21</v>
      </c>
    </row>
    <row r="180" spans="1:5" ht="12.75" customHeight="1">
      <c r="A180" s="25" t="s">
        <v>47</v>
      </c>
      <c r="E180" s="26" t="s">
        <v>428</v>
      </c>
    </row>
    <row r="181" spans="1:5" ht="25.5" customHeight="1">
      <c r="A181" s="27" t="s">
        <v>48</v>
      </c>
      <c r="E181" s="28" t="s">
        <v>429</v>
      </c>
    </row>
    <row r="182" spans="1:5" ht="12.75" customHeight="1">
      <c r="A182" t="s">
        <v>49</v>
      </c>
      <c r="E182" s="26" t="s">
        <v>45</v>
      </c>
    </row>
    <row r="183" spans="1:9" ht="12.75" customHeight="1">
      <c r="A183" s="5" t="s">
        <v>42</v>
      </c>
      <c r="B183" s="5"/>
      <c r="C183" s="29" t="s">
        <v>430</v>
      </c>
      <c r="D183" s="5"/>
      <c r="E183" s="19" t="s">
        <v>431</v>
      </c>
      <c r="F183" s="5"/>
      <c r="G183" s="5"/>
      <c r="H183" s="5"/>
      <c r="I183" s="30">
        <f>0+I184+I188+I192</f>
        <v>0</v>
      </c>
    </row>
    <row r="184" spans="1:16" ht="12.75" customHeight="1">
      <c r="A184" s="17" t="s">
        <v>44</v>
      </c>
      <c r="B184" s="21" t="s">
        <v>249</v>
      </c>
      <c r="C184" s="21" t="s">
        <v>432</v>
      </c>
      <c r="D184" s="17" t="s">
        <v>45</v>
      </c>
      <c r="E184" s="22" t="s">
        <v>433</v>
      </c>
      <c r="F184" s="23" t="s">
        <v>63</v>
      </c>
      <c r="G184" s="24">
        <v>0.49</v>
      </c>
      <c r="H184" s="24"/>
      <c r="I184" s="24">
        <f>ROUND(ROUND(H184,2)*ROUND(G184,2),2)</f>
        <v>0</v>
      </c>
      <c r="O184">
        <f>(I184*21)/100</f>
        <v>0</v>
      </c>
      <c r="P184" t="s">
        <v>21</v>
      </c>
    </row>
    <row r="185" spans="1:5" ht="12.75" customHeight="1">
      <c r="A185" s="25" t="s">
        <v>47</v>
      </c>
      <c r="E185" s="26" t="s">
        <v>434</v>
      </c>
    </row>
    <row r="186" spans="1:5" ht="38.25" customHeight="1">
      <c r="A186" s="27" t="s">
        <v>48</v>
      </c>
      <c r="E186" s="28" t="s">
        <v>435</v>
      </c>
    </row>
    <row r="187" spans="1:5" ht="12.75" customHeight="1">
      <c r="A187" t="s">
        <v>49</v>
      </c>
      <c r="E187" s="26" t="s">
        <v>45</v>
      </c>
    </row>
    <row r="188" spans="1:16" ht="12.75" customHeight="1">
      <c r="A188" s="17" t="s">
        <v>44</v>
      </c>
      <c r="B188" s="21" t="s">
        <v>255</v>
      </c>
      <c r="C188" s="21" t="s">
        <v>436</v>
      </c>
      <c r="D188" s="17" t="s">
        <v>45</v>
      </c>
      <c r="E188" s="22" t="s">
        <v>437</v>
      </c>
      <c r="F188" s="23" t="s">
        <v>63</v>
      </c>
      <c r="G188" s="24">
        <v>2.46</v>
      </c>
      <c r="H188" s="24"/>
      <c r="I188" s="24">
        <f>ROUND(ROUND(H188,2)*ROUND(G188,2),2)</f>
        <v>0</v>
      </c>
      <c r="O188">
        <f>(I188*21)/100</f>
        <v>0</v>
      </c>
      <c r="P188" t="s">
        <v>21</v>
      </c>
    </row>
    <row r="189" spans="1:5" ht="12.75" customHeight="1">
      <c r="A189" s="25" t="s">
        <v>47</v>
      </c>
      <c r="E189" s="26" t="s">
        <v>438</v>
      </c>
    </row>
    <row r="190" spans="1:5" ht="25.5" customHeight="1">
      <c r="A190" s="27" t="s">
        <v>48</v>
      </c>
      <c r="E190" s="28" t="s">
        <v>439</v>
      </c>
    </row>
    <row r="191" spans="1:5" ht="12.75" customHeight="1">
      <c r="A191" t="s">
        <v>49</v>
      </c>
      <c r="E191" s="26" t="s">
        <v>45</v>
      </c>
    </row>
    <row r="192" spans="1:16" ht="12.75" customHeight="1">
      <c r="A192" s="17" t="s">
        <v>44</v>
      </c>
      <c r="B192" s="21" t="s">
        <v>258</v>
      </c>
      <c r="C192" s="21" t="s">
        <v>440</v>
      </c>
      <c r="D192" s="17" t="s">
        <v>45</v>
      </c>
      <c r="E192" s="22" t="s">
        <v>441</v>
      </c>
      <c r="F192" s="23" t="s">
        <v>63</v>
      </c>
      <c r="G192" s="24">
        <v>0.49</v>
      </c>
      <c r="H192" s="24"/>
      <c r="I192" s="24">
        <f>ROUND(ROUND(H192,2)*ROUND(G192,2),2)</f>
        <v>0</v>
      </c>
      <c r="O192">
        <f>(I192*21)/100</f>
        <v>0</v>
      </c>
      <c r="P192" t="s">
        <v>21</v>
      </c>
    </row>
    <row r="193" spans="1:5" ht="12.75" customHeight="1">
      <c r="A193" s="25" t="s">
        <v>47</v>
      </c>
      <c r="E193" s="26" t="s">
        <v>442</v>
      </c>
    </row>
    <row r="194" spans="1:5" ht="25.5" customHeight="1">
      <c r="A194" s="27" t="s">
        <v>48</v>
      </c>
      <c r="E194" s="28" t="s">
        <v>443</v>
      </c>
    </row>
    <row r="195" spans="1:5" ht="12.75" customHeight="1">
      <c r="A195" t="s">
        <v>49</v>
      </c>
      <c r="E195" s="26" t="s">
        <v>45</v>
      </c>
    </row>
    <row r="196" spans="1:9" ht="12.75" customHeight="1">
      <c r="A196" s="5" t="s">
        <v>42</v>
      </c>
      <c r="B196" s="5"/>
      <c r="C196" s="29" t="s">
        <v>444</v>
      </c>
      <c r="D196" s="5"/>
      <c r="E196" s="19" t="s">
        <v>445</v>
      </c>
      <c r="F196" s="5"/>
      <c r="G196" s="5"/>
      <c r="H196" s="5"/>
      <c r="I196" s="30">
        <f>0+I197</f>
        <v>0</v>
      </c>
    </row>
    <row r="197" spans="1:16" ht="12.75" customHeight="1">
      <c r="A197" s="17" t="s">
        <v>44</v>
      </c>
      <c r="B197" s="21" t="s">
        <v>263</v>
      </c>
      <c r="C197" s="21" t="s">
        <v>446</v>
      </c>
      <c r="D197" s="17" t="s">
        <v>45</v>
      </c>
      <c r="E197" s="22" t="s">
        <v>447</v>
      </c>
      <c r="F197" s="23" t="s">
        <v>63</v>
      </c>
      <c r="G197" s="24">
        <v>13.16</v>
      </c>
      <c r="H197" s="24"/>
      <c r="I197" s="24">
        <f>ROUND(ROUND(H197,2)*ROUND(G197,2),2)</f>
        <v>0</v>
      </c>
      <c r="O197">
        <f>(I197*21)/100</f>
        <v>0</v>
      </c>
      <c r="P197" t="s">
        <v>21</v>
      </c>
    </row>
    <row r="198" spans="1:5" ht="12.75" customHeight="1">
      <c r="A198" s="25" t="s">
        <v>47</v>
      </c>
      <c r="E198" s="26" t="s">
        <v>448</v>
      </c>
    </row>
    <row r="199" spans="1:5" ht="12.75" customHeight="1">
      <c r="A199" s="27" t="s">
        <v>48</v>
      </c>
      <c r="E199" s="28" t="s">
        <v>45</v>
      </c>
    </row>
    <row r="200" spans="1:5" ht="12.75" customHeight="1">
      <c r="A200" t="s">
        <v>49</v>
      </c>
      <c r="E200" s="26" t="s">
        <v>45</v>
      </c>
    </row>
    <row r="201" spans="1:9" ht="12.75" customHeight="1">
      <c r="A201" s="5" t="s">
        <v>42</v>
      </c>
      <c r="B201" s="5"/>
      <c r="C201" s="29" t="s">
        <v>449</v>
      </c>
      <c r="D201" s="5"/>
      <c r="E201" s="19" t="s">
        <v>450</v>
      </c>
      <c r="F201" s="5"/>
      <c r="G201" s="5"/>
      <c r="H201" s="5"/>
      <c r="I201" s="30">
        <f>0+I202</f>
        <v>0</v>
      </c>
    </row>
    <row r="202" spans="1:16" ht="12.75" customHeight="1">
      <c r="A202" s="17" t="s">
        <v>44</v>
      </c>
      <c r="B202" s="21" t="s">
        <v>28</v>
      </c>
      <c r="C202" s="21" t="s">
        <v>451</v>
      </c>
      <c r="D202" s="17" t="s">
        <v>45</v>
      </c>
      <c r="E202" s="22" t="s">
        <v>452</v>
      </c>
      <c r="F202" s="23" t="s">
        <v>46</v>
      </c>
      <c r="G202" s="24">
        <v>8</v>
      </c>
      <c r="H202" s="24"/>
      <c r="I202" s="24">
        <f>ROUND(ROUND(H202,2)*ROUND(G202,2),2)</f>
        <v>0</v>
      </c>
      <c r="O202">
        <f>(I202*21)/100</f>
        <v>0</v>
      </c>
      <c r="P202" t="s">
        <v>21</v>
      </c>
    </row>
    <row r="203" spans="1:5" ht="12.75" customHeight="1">
      <c r="A203" s="25" t="s">
        <v>47</v>
      </c>
      <c r="E203" s="26" t="s">
        <v>453</v>
      </c>
    </row>
    <row r="204" spans="1:5" ht="12.75" customHeight="1">
      <c r="A204" s="27" t="s">
        <v>48</v>
      </c>
      <c r="E204" s="28" t="s">
        <v>45</v>
      </c>
    </row>
    <row r="205" spans="1:5" ht="12.75" customHeight="1">
      <c r="A205" t="s">
        <v>49</v>
      </c>
      <c r="E205" s="26" t="s">
        <v>45</v>
      </c>
    </row>
    <row r="208" spans="2:37" ht="93.75" customHeight="1">
      <c r="B208" s="59" t="s">
        <v>456</v>
      </c>
      <c r="C208" s="59"/>
      <c r="D208" s="59"/>
      <c r="E208" s="59"/>
      <c r="F208" s="59"/>
      <c r="G208" s="59"/>
      <c r="H208" s="59"/>
      <c r="I208" s="5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</sheetData>
  <sheetProtection/>
  <mergeCells count="11">
    <mergeCell ref="F6:F7"/>
    <mergeCell ref="G6:G7"/>
    <mergeCell ref="H6:I6"/>
    <mergeCell ref="B208:I208"/>
    <mergeCell ref="C3:D3"/>
    <mergeCell ref="C4:D4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B1">
      <pane ySplit="8" topLeftCell="A9" activePane="bottomLeft" state="frozen"/>
      <selection pane="topLeft" activeCell="C28" sqref="C28"/>
      <selection pane="bottomLeft" activeCell="M36" sqref="M3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10" width="16.7109375" style="0" customWidth="1"/>
    <col min="16" max="17" width="9.140625" style="0" hidden="1" customWidth="1"/>
  </cols>
  <sheetData>
    <row r="1" spans="1:17" ht="12.75" customHeight="1">
      <c r="A1" t="s">
        <v>10</v>
      </c>
      <c r="B1" s="1"/>
      <c r="C1" s="1"/>
      <c r="D1" s="1"/>
      <c r="E1" s="1"/>
      <c r="F1" s="1"/>
      <c r="G1" s="1"/>
      <c r="H1" s="33"/>
      <c r="I1" s="1"/>
      <c r="J1" s="1"/>
      <c r="Q1" t="s">
        <v>21</v>
      </c>
    </row>
    <row r="2" spans="2:17" ht="24.75" customHeight="1">
      <c r="B2" s="1"/>
      <c r="C2" s="1"/>
      <c r="D2" s="1"/>
      <c r="E2" s="2" t="s">
        <v>12</v>
      </c>
      <c r="F2" s="1"/>
      <c r="G2" s="1"/>
      <c r="H2" s="33"/>
      <c r="I2" s="5"/>
      <c r="J2" s="5"/>
      <c r="Q2" t="s">
        <v>22</v>
      </c>
    </row>
    <row r="3" spans="1:17" ht="15" customHeight="1">
      <c r="A3" t="s">
        <v>11</v>
      </c>
      <c r="B3" s="9" t="s">
        <v>13</v>
      </c>
      <c r="C3" s="56" t="s">
        <v>14</v>
      </c>
      <c r="D3" s="52"/>
      <c r="E3" s="10" t="s">
        <v>15</v>
      </c>
      <c r="F3" s="1"/>
      <c r="G3" s="8"/>
      <c r="H3" s="8"/>
      <c r="I3" s="7" t="s">
        <v>454</v>
      </c>
      <c r="J3" s="31">
        <f>SUM(J9)</f>
        <v>0</v>
      </c>
      <c r="P3" t="s">
        <v>18</v>
      </c>
      <c r="Q3" t="s">
        <v>21</v>
      </c>
    </row>
    <row r="4" spans="1:17" ht="15" customHeight="1">
      <c r="A4" t="s">
        <v>16</v>
      </c>
      <c r="B4" s="12" t="s">
        <v>17</v>
      </c>
      <c r="C4" s="57" t="s">
        <v>454</v>
      </c>
      <c r="D4" s="58"/>
      <c r="E4" s="13" t="s">
        <v>455</v>
      </c>
      <c r="F4" s="5"/>
      <c r="G4" s="5"/>
      <c r="H4" s="35"/>
      <c r="I4" s="14"/>
      <c r="J4" s="14"/>
      <c r="P4" t="s">
        <v>19</v>
      </c>
      <c r="Q4" t="s">
        <v>21</v>
      </c>
    </row>
    <row r="5" spans="2:10" ht="15" customHeight="1">
      <c r="B5" s="12" t="s">
        <v>483</v>
      </c>
      <c r="C5" s="34"/>
      <c r="D5" s="13" t="s">
        <v>485</v>
      </c>
      <c r="E5" s="13"/>
      <c r="F5" s="35"/>
      <c r="G5" s="35"/>
      <c r="H5" s="35"/>
      <c r="I5" s="14"/>
      <c r="J5" s="14"/>
    </row>
    <row r="6" spans="1:17" ht="12.75" customHeight="1">
      <c r="A6" s="55" t="s">
        <v>25</v>
      </c>
      <c r="B6" s="55" t="s">
        <v>27</v>
      </c>
      <c r="C6" s="55" t="s">
        <v>29</v>
      </c>
      <c r="D6" s="55" t="s">
        <v>30</v>
      </c>
      <c r="E6" s="55" t="s">
        <v>31</v>
      </c>
      <c r="F6" s="55" t="s">
        <v>33</v>
      </c>
      <c r="G6" s="55" t="s">
        <v>35</v>
      </c>
      <c r="H6" s="61" t="s">
        <v>37</v>
      </c>
      <c r="I6" s="62"/>
      <c r="J6" s="63"/>
      <c r="P6" t="s">
        <v>20</v>
      </c>
      <c r="Q6" t="s">
        <v>21</v>
      </c>
    </row>
    <row r="7" spans="1:10" ht="28.5" customHeight="1">
      <c r="A7" s="55"/>
      <c r="B7" s="55"/>
      <c r="C7" s="55"/>
      <c r="D7" s="55"/>
      <c r="E7" s="55"/>
      <c r="F7" s="55"/>
      <c r="G7" s="55"/>
      <c r="H7" s="36" t="s">
        <v>561</v>
      </c>
      <c r="I7" s="36" t="s">
        <v>562</v>
      </c>
      <c r="J7" s="11" t="s">
        <v>40</v>
      </c>
    </row>
    <row r="8" spans="1:10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36">
        <v>8</v>
      </c>
      <c r="I8" s="11" t="s">
        <v>39</v>
      </c>
      <c r="J8" s="11" t="s">
        <v>41</v>
      </c>
    </row>
    <row r="9" spans="1:10" ht="12.75" customHeight="1">
      <c r="A9" s="14" t="s">
        <v>42</v>
      </c>
      <c r="B9" s="14"/>
      <c r="C9" s="18" t="s">
        <v>50</v>
      </c>
      <c r="D9" s="14"/>
      <c r="E9" s="19" t="s">
        <v>211</v>
      </c>
      <c r="F9" s="14"/>
      <c r="G9" s="14"/>
      <c r="H9" s="14"/>
      <c r="I9" s="14"/>
      <c r="J9" s="20">
        <f>SUM(J10:J44)</f>
        <v>0</v>
      </c>
    </row>
    <row r="10" spans="2:10" ht="12.75" customHeight="1">
      <c r="B10" s="46" t="s">
        <v>23</v>
      </c>
      <c r="C10" s="46" t="s">
        <v>23</v>
      </c>
      <c r="E10" s="47" t="s">
        <v>520</v>
      </c>
      <c r="F10" s="48" t="s">
        <v>555</v>
      </c>
      <c r="G10" s="48">
        <v>11</v>
      </c>
      <c r="H10" s="49"/>
      <c r="I10" s="49"/>
      <c r="J10" s="49">
        <f aca="true" t="shared" si="0" ref="J10:J15">SUM(G10)*(H10+I10)</f>
        <v>0</v>
      </c>
    </row>
    <row r="11" spans="2:10" ht="12.75" customHeight="1">
      <c r="B11" s="46" t="s">
        <v>486</v>
      </c>
      <c r="C11" s="46" t="s">
        <v>486</v>
      </c>
      <c r="E11" s="47" t="s">
        <v>521</v>
      </c>
      <c r="F11" s="48" t="s">
        <v>555</v>
      </c>
      <c r="G11" s="48">
        <v>10</v>
      </c>
      <c r="H11" s="49"/>
      <c r="I11" s="49"/>
      <c r="J11" s="49">
        <f t="shared" si="0"/>
        <v>0</v>
      </c>
    </row>
    <row r="12" spans="2:10" ht="12.75" customHeight="1">
      <c r="B12" s="46" t="s">
        <v>487</v>
      </c>
      <c r="C12" s="46" t="s">
        <v>487</v>
      </c>
      <c r="E12" s="47" t="s">
        <v>522</v>
      </c>
      <c r="F12" s="48" t="s">
        <v>555</v>
      </c>
      <c r="G12" s="48">
        <v>10</v>
      </c>
      <c r="H12" s="49"/>
      <c r="I12" s="49"/>
      <c r="J12" s="49">
        <f t="shared" si="0"/>
        <v>0</v>
      </c>
    </row>
    <row r="13" spans="2:10" ht="12.75" customHeight="1">
      <c r="B13" s="46" t="s">
        <v>488</v>
      </c>
      <c r="C13" s="46" t="s">
        <v>488</v>
      </c>
      <c r="D13" s="46"/>
      <c r="E13" s="47" t="s">
        <v>523</v>
      </c>
      <c r="F13" s="48" t="s">
        <v>555</v>
      </c>
      <c r="G13" s="48">
        <v>10</v>
      </c>
      <c r="H13" s="49"/>
      <c r="I13" s="49"/>
      <c r="J13" s="49">
        <f t="shared" si="0"/>
        <v>0</v>
      </c>
    </row>
    <row r="14" spans="2:10" ht="12.75" customHeight="1">
      <c r="B14" s="46" t="s">
        <v>489</v>
      </c>
      <c r="C14" s="46" t="s">
        <v>489</v>
      </c>
      <c r="D14" s="46"/>
      <c r="E14" s="47" t="s">
        <v>524</v>
      </c>
      <c r="F14" s="48" t="s">
        <v>555</v>
      </c>
      <c r="G14" s="48">
        <v>4</v>
      </c>
      <c r="H14" s="49"/>
      <c r="I14" s="49"/>
      <c r="J14" s="49">
        <f t="shared" si="0"/>
        <v>0</v>
      </c>
    </row>
    <row r="15" spans="2:10" ht="12.75" customHeight="1">
      <c r="B15" s="46" t="s">
        <v>490</v>
      </c>
      <c r="C15" s="46" t="s">
        <v>490</v>
      </c>
      <c r="D15" s="46"/>
      <c r="E15" s="47" t="s">
        <v>525</v>
      </c>
      <c r="F15" s="48" t="s">
        <v>555</v>
      </c>
      <c r="G15" s="48">
        <v>6</v>
      </c>
      <c r="H15" s="49"/>
      <c r="I15" s="49"/>
      <c r="J15" s="49">
        <f t="shared" si="0"/>
        <v>0</v>
      </c>
    </row>
    <row r="16" spans="2:10" ht="12.75" customHeight="1">
      <c r="B16" s="46" t="s">
        <v>491</v>
      </c>
      <c r="C16" s="46" t="s">
        <v>491</v>
      </c>
      <c r="D16" s="46"/>
      <c r="E16" s="47" t="s">
        <v>526</v>
      </c>
      <c r="F16" s="48" t="s">
        <v>555</v>
      </c>
      <c r="G16" s="48">
        <v>6</v>
      </c>
      <c r="H16" s="49"/>
      <c r="I16" s="49"/>
      <c r="J16" s="49">
        <f aca="true" t="shared" si="1" ref="J16:J44">SUM(G16)*(H16+I16)</f>
        <v>0</v>
      </c>
    </row>
    <row r="17" spans="2:10" ht="12.75" customHeight="1">
      <c r="B17" s="46" t="s">
        <v>492</v>
      </c>
      <c r="C17" s="46" t="s">
        <v>492</v>
      </c>
      <c r="D17" s="46"/>
      <c r="E17" s="47" t="s">
        <v>527</v>
      </c>
      <c r="F17" s="48" t="s">
        <v>555</v>
      </c>
      <c r="G17" s="48">
        <v>10</v>
      </c>
      <c r="H17" s="49"/>
      <c r="I17" s="49"/>
      <c r="J17" s="49">
        <f t="shared" si="1"/>
        <v>0</v>
      </c>
    </row>
    <row r="18" spans="2:10" ht="12.75" customHeight="1">
      <c r="B18" s="46" t="s">
        <v>493</v>
      </c>
      <c r="C18" s="46" t="s">
        <v>493</v>
      </c>
      <c r="D18" s="46"/>
      <c r="E18" s="47" t="s">
        <v>528</v>
      </c>
      <c r="F18" s="48" t="s">
        <v>555</v>
      </c>
      <c r="G18" s="48">
        <v>10</v>
      </c>
      <c r="H18" s="49"/>
      <c r="I18" s="49"/>
      <c r="J18" s="49">
        <f t="shared" si="1"/>
        <v>0</v>
      </c>
    </row>
    <row r="19" spans="2:10" ht="12.75" customHeight="1">
      <c r="B19" s="46" t="s">
        <v>494</v>
      </c>
      <c r="C19" s="46" t="s">
        <v>494</v>
      </c>
      <c r="D19" s="46"/>
      <c r="E19" s="47" t="s">
        <v>529</v>
      </c>
      <c r="F19" s="48" t="s">
        <v>555</v>
      </c>
      <c r="G19" s="48">
        <v>10</v>
      </c>
      <c r="H19" s="49"/>
      <c r="I19" s="49"/>
      <c r="J19" s="49">
        <f t="shared" si="1"/>
        <v>0</v>
      </c>
    </row>
    <row r="20" spans="2:10" ht="12.75" customHeight="1">
      <c r="B20" s="46" t="s">
        <v>495</v>
      </c>
      <c r="C20" s="46" t="s">
        <v>495</v>
      </c>
      <c r="D20" s="46"/>
      <c r="E20" s="47" t="s">
        <v>530</v>
      </c>
      <c r="F20" s="48" t="s">
        <v>556</v>
      </c>
      <c r="G20" s="48">
        <v>480</v>
      </c>
      <c r="H20" s="49"/>
      <c r="I20" s="49"/>
      <c r="J20" s="49">
        <f t="shared" si="1"/>
        <v>0</v>
      </c>
    </row>
    <row r="21" spans="2:10" ht="12.75" customHeight="1">
      <c r="B21" s="46" t="s">
        <v>496</v>
      </c>
      <c r="C21" s="46" t="s">
        <v>496</v>
      </c>
      <c r="D21" s="46"/>
      <c r="E21" s="47" t="s">
        <v>531</v>
      </c>
      <c r="F21" s="48" t="s">
        <v>556</v>
      </c>
      <c r="G21" s="48">
        <v>100</v>
      </c>
      <c r="H21" s="49"/>
      <c r="I21" s="49"/>
      <c r="J21" s="49">
        <f t="shared" si="1"/>
        <v>0</v>
      </c>
    </row>
    <row r="22" spans="2:10" ht="12.75" customHeight="1">
      <c r="B22" s="46" t="s">
        <v>497</v>
      </c>
      <c r="C22" s="46" t="s">
        <v>497</v>
      </c>
      <c r="D22" s="46"/>
      <c r="E22" s="47" t="s">
        <v>532</v>
      </c>
      <c r="F22" s="48" t="s">
        <v>556</v>
      </c>
      <c r="G22" s="48">
        <v>430</v>
      </c>
      <c r="H22" s="49"/>
      <c r="I22" s="49"/>
      <c r="J22" s="49">
        <f t="shared" si="1"/>
        <v>0</v>
      </c>
    </row>
    <row r="23" spans="2:10" ht="12.75" customHeight="1">
      <c r="B23" s="46" t="s">
        <v>498</v>
      </c>
      <c r="C23" s="46" t="s">
        <v>498</v>
      </c>
      <c r="D23" s="46"/>
      <c r="E23" s="47" t="s">
        <v>533</v>
      </c>
      <c r="F23" s="48" t="s">
        <v>556</v>
      </c>
      <c r="G23" s="48">
        <v>15</v>
      </c>
      <c r="H23" s="49"/>
      <c r="I23" s="49"/>
      <c r="J23" s="49">
        <f t="shared" si="1"/>
        <v>0</v>
      </c>
    </row>
    <row r="24" spans="2:10" ht="12.75" customHeight="1">
      <c r="B24" s="46" t="s">
        <v>499</v>
      </c>
      <c r="C24" s="46" t="s">
        <v>499</v>
      </c>
      <c r="D24" s="46"/>
      <c r="E24" s="47" t="s">
        <v>534</v>
      </c>
      <c r="F24" s="48" t="s">
        <v>555</v>
      </c>
      <c r="G24" s="48">
        <v>10</v>
      </c>
      <c r="H24" s="49"/>
      <c r="I24" s="49"/>
      <c r="J24" s="49">
        <f t="shared" si="1"/>
        <v>0</v>
      </c>
    </row>
    <row r="25" spans="2:10" ht="12.75" customHeight="1">
      <c r="B25" s="46" t="s">
        <v>500</v>
      </c>
      <c r="C25" s="46" t="s">
        <v>500</v>
      </c>
      <c r="D25" s="46"/>
      <c r="E25" s="47" t="s">
        <v>535</v>
      </c>
      <c r="F25" s="48" t="s">
        <v>555</v>
      </c>
      <c r="G25" s="48">
        <v>26</v>
      </c>
      <c r="H25" s="49"/>
      <c r="I25" s="49"/>
      <c r="J25" s="49">
        <f t="shared" si="1"/>
        <v>0</v>
      </c>
    </row>
    <row r="26" spans="2:10" ht="12.75" customHeight="1">
      <c r="B26" s="46" t="s">
        <v>501</v>
      </c>
      <c r="C26" s="46" t="s">
        <v>501</v>
      </c>
      <c r="D26" s="46"/>
      <c r="E26" s="47" t="s">
        <v>536</v>
      </c>
      <c r="F26" s="48" t="s">
        <v>556</v>
      </c>
      <c r="G26" s="48">
        <v>430</v>
      </c>
      <c r="H26" s="49"/>
      <c r="I26" s="49"/>
      <c r="J26" s="49">
        <f t="shared" si="1"/>
        <v>0</v>
      </c>
    </row>
    <row r="27" spans="2:10" ht="12.75" customHeight="1">
      <c r="B27" s="46" t="s">
        <v>502</v>
      </c>
      <c r="C27" s="46" t="s">
        <v>502</v>
      </c>
      <c r="D27" s="46"/>
      <c r="E27" s="47" t="s">
        <v>537</v>
      </c>
      <c r="F27" s="48" t="s">
        <v>556</v>
      </c>
      <c r="G27" s="48">
        <v>30</v>
      </c>
      <c r="H27" s="49"/>
      <c r="I27" s="49"/>
      <c r="J27" s="49">
        <f t="shared" si="1"/>
        <v>0</v>
      </c>
    </row>
    <row r="28" spans="2:10" ht="12.75" customHeight="1">
      <c r="B28" s="46" t="s">
        <v>503</v>
      </c>
      <c r="C28" s="46" t="s">
        <v>503</v>
      </c>
      <c r="D28" s="46"/>
      <c r="E28" s="47" t="s">
        <v>538</v>
      </c>
      <c r="F28" s="48" t="s">
        <v>556</v>
      </c>
      <c r="G28" s="48">
        <v>430</v>
      </c>
      <c r="H28" s="49"/>
      <c r="I28" s="49"/>
      <c r="J28" s="49">
        <f t="shared" si="1"/>
        <v>0</v>
      </c>
    </row>
    <row r="29" spans="2:10" ht="12.75" customHeight="1">
      <c r="B29" s="46" t="s">
        <v>504</v>
      </c>
      <c r="C29" s="46" t="s">
        <v>504</v>
      </c>
      <c r="D29" s="46"/>
      <c r="E29" s="47" t="s">
        <v>539</v>
      </c>
      <c r="F29" s="48" t="s">
        <v>557</v>
      </c>
      <c r="G29" s="48">
        <v>400</v>
      </c>
      <c r="H29" s="49"/>
      <c r="I29" s="49"/>
      <c r="J29" s="49">
        <f t="shared" si="1"/>
        <v>0</v>
      </c>
    </row>
    <row r="30" spans="2:10" ht="12.75" customHeight="1">
      <c r="B30" s="46" t="s">
        <v>505</v>
      </c>
      <c r="C30" s="46" t="s">
        <v>505</v>
      </c>
      <c r="D30" s="46"/>
      <c r="E30" s="47" t="s">
        <v>540</v>
      </c>
      <c r="F30" s="48" t="s">
        <v>557</v>
      </c>
      <c r="G30" s="48">
        <v>400</v>
      </c>
      <c r="H30" s="49"/>
      <c r="I30" s="49"/>
      <c r="J30" s="49">
        <f t="shared" si="1"/>
        <v>0</v>
      </c>
    </row>
    <row r="31" spans="2:10" ht="12.75" customHeight="1">
      <c r="B31" s="46" t="s">
        <v>506</v>
      </c>
      <c r="C31" s="46" t="s">
        <v>506</v>
      </c>
      <c r="D31" s="46"/>
      <c r="E31" s="47" t="s">
        <v>541</v>
      </c>
      <c r="F31" s="48" t="s">
        <v>557</v>
      </c>
      <c r="G31" s="48">
        <v>30</v>
      </c>
      <c r="H31" s="49"/>
      <c r="I31" s="49"/>
      <c r="J31" s="49">
        <f t="shared" si="1"/>
        <v>0</v>
      </c>
    </row>
    <row r="32" spans="2:10" ht="12.75" customHeight="1">
      <c r="B32" s="46" t="s">
        <v>507</v>
      </c>
      <c r="C32" s="46" t="s">
        <v>507</v>
      </c>
      <c r="D32" s="46"/>
      <c r="E32" s="47" t="s">
        <v>542</v>
      </c>
      <c r="F32" s="48" t="s">
        <v>557</v>
      </c>
      <c r="G32" s="48">
        <v>30</v>
      </c>
      <c r="H32" s="49"/>
      <c r="I32" s="49"/>
      <c r="J32" s="49">
        <f t="shared" si="1"/>
        <v>0</v>
      </c>
    </row>
    <row r="33" spans="2:10" ht="12.75" customHeight="1">
      <c r="B33" s="46" t="s">
        <v>508</v>
      </c>
      <c r="C33" s="46" t="s">
        <v>508</v>
      </c>
      <c r="D33" s="46"/>
      <c r="E33" s="47" t="s">
        <v>543</v>
      </c>
      <c r="F33" s="48" t="s">
        <v>557</v>
      </c>
      <c r="G33" s="48">
        <v>430</v>
      </c>
      <c r="H33" s="49"/>
      <c r="I33" s="49"/>
      <c r="J33" s="49">
        <f t="shared" si="1"/>
        <v>0</v>
      </c>
    </row>
    <row r="34" spans="2:10" ht="12.75" customHeight="1">
      <c r="B34" s="46" t="s">
        <v>509</v>
      </c>
      <c r="C34" s="46" t="s">
        <v>509</v>
      </c>
      <c r="D34" s="46"/>
      <c r="E34" s="47" t="s">
        <v>544</v>
      </c>
      <c r="F34" s="48" t="s">
        <v>558</v>
      </c>
      <c r="G34" s="48">
        <v>10</v>
      </c>
      <c r="H34" s="49"/>
      <c r="I34" s="49"/>
      <c r="J34" s="49">
        <f t="shared" si="1"/>
        <v>0</v>
      </c>
    </row>
    <row r="35" spans="2:10" ht="12.75" customHeight="1">
      <c r="B35" s="46" t="s">
        <v>510</v>
      </c>
      <c r="C35" s="46" t="s">
        <v>510</v>
      </c>
      <c r="D35" s="46"/>
      <c r="E35" s="47" t="s">
        <v>545</v>
      </c>
      <c r="F35" s="48" t="s">
        <v>555</v>
      </c>
      <c r="G35" s="48">
        <v>3</v>
      </c>
      <c r="H35" s="49"/>
      <c r="I35" s="49"/>
      <c r="J35" s="49">
        <f t="shared" si="1"/>
        <v>0</v>
      </c>
    </row>
    <row r="36" spans="2:10" ht="12.75" customHeight="1">
      <c r="B36" s="46" t="s">
        <v>511</v>
      </c>
      <c r="C36" s="46" t="s">
        <v>511</v>
      </c>
      <c r="D36" s="46"/>
      <c r="E36" s="47" t="s">
        <v>546</v>
      </c>
      <c r="F36" s="48" t="s">
        <v>555</v>
      </c>
      <c r="G36" s="48">
        <v>1</v>
      </c>
      <c r="H36" s="49"/>
      <c r="I36" s="49"/>
      <c r="J36" s="49">
        <f t="shared" si="1"/>
        <v>0</v>
      </c>
    </row>
    <row r="37" spans="2:10" ht="12.75" customHeight="1">
      <c r="B37" s="46" t="s">
        <v>512</v>
      </c>
      <c r="C37" s="46" t="s">
        <v>512</v>
      </c>
      <c r="D37" s="46"/>
      <c r="E37" s="47" t="s">
        <v>547</v>
      </c>
      <c r="F37" s="48" t="s">
        <v>559</v>
      </c>
      <c r="G37" s="48">
        <v>30</v>
      </c>
      <c r="H37" s="49"/>
      <c r="I37" s="49"/>
      <c r="J37" s="49">
        <f t="shared" si="1"/>
        <v>0</v>
      </c>
    </row>
    <row r="38" spans="2:10" ht="12.75" customHeight="1">
      <c r="B38" s="46" t="s">
        <v>513</v>
      </c>
      <c r="C38" s="46" t="s">
        <v>513</v>
      </c>
      <c r="D38" s="46"/>
      <c r="E38" s="47" t="s">
        <v>548</v>
      </c>
      <c r="F38" s="48" t="s">
        <v>558</v>
      </c>
      <c r="G38" s="48">
        <v>2</v>
      </c>
      <c r="H38" s="49"/>
      <c r="I38" s="49"/>
      <c r="J38" s="49">
        <f t="shared" si="1"/>
        <v>0</v>
      </c>
    </row>
    <row r="39" spans="2:10" ht="12.75" customHeight="1">
      <c r="B39" s="46" t="s">
        <v>514</v>
      </c>
      <c r="C39" s="46" t="s">
        <v>514</v>
      </c>
      <c r="D39" s="46"/>
      <c r="E39" s="47" t="s">
        <v>549</v>
      </c>
      <c r="F39" s="48" t="s">
        <v>558</v>
      </c>
      <c r="G39" s="48">
        <v>15</v>
      </c>
      <c r="H39" s="49"/>
      <c r="I39" s="49"/>
      <c r="J39" s="49">
        <f t="shared" si="1"/>
        <v>0</v>
      </c>
    </row>
    <row r="40" spans="2:10" ht="12.75" customHeight="1">
      <c r="B40" s="46" t="s">
        <v>515</v>
      </c>
      <c r="C40" s="46" t="s">
        <v>515</v>
      </c>
      <c r="D40" s="46"/>
      <c r="E40" s="47" t="s">
        <v>550</v>
      </c>
      <c r="F40" s="48" t="s">
        <v>558</v>
      </c>
      <c r="G40" s="48">
        <v>10</v>
      </c>
      <c r="H40" s="49"/>
      <c r="I40" s="49"/>
      <c r="J40" s="49">
        <f t="shared" si="1"/>
        <v>0</v>
      </c>
    </row>
    <row r="41" spans="2:10" ht="12.75" customHeight="1">
      <c r="B41" s="46" t="s">
        <v>516</v>
      </c>
      <c r="C41" s="46" t="s">
        <v>516</v>
      </c>
      <c r="D41" s="46"/>
      <c r="E41" s="47" t="s">
        <v>551</v>
      </c>
      <c r="F41" s="48" t="s">
        <v>555</v>
      </c>
      <c r="G41" s="48">
        <v>1</v>
      </c>
      <c r="H41" s="49"/>
      <c r="I41" s="49"/>
      <c r="J41" s="49">
        <f t="shared" si="1"/>
        <v>0</v>
      </c>
    </row>
    <row r="42" spans="2:10" ht="12.75" customHeight="1">
      <c r="B42" s="46" t="s">
        <v>517</v>
      </c>
      <c r="C42" s="46" t="s">
        <v>517</v>
      </c>
      <c r="D42" s="46"/>
      <c r="E42" s="47" t="s">
        <v>552</v>
      </c>
      <c r="F42" s="48" t="s">
        <v>560</v>
      </c>
      <c r="G42" s="48">
        <v>0.43</v>
      </c>
      <c r="H42" s="49"/>
      <c r="I42" s="49"/>
      <c r="J42" s="49">
        <f t="shared" si="1"/>
        <v>0</v>
      </c>
    </row>
    <row r="43" spans="2:10" ht="12.75" customHeight="1">
      <c r="B43" s="46" t="s">
        <v>518</v>
      </c>
      <c r="C43" s="46" t="s">
        <v>518</v>
      </c>
      <c r="D43" s="46"/>
      <c r="E43" s="47" t="s">
        <v>553</v>
      </c>
      <c r="F43" s="48" t="s">
        <v>555</v>
      </c>
      <c r="G43" s="48">
        <v>1</v>
      </c>
      <c r="H43" s="49"/>
      <c r="I43" s="49"/>
      <c r="J43" s="49">
        <f t="shared" si="1"/>
        <v>0</v>
      </c>
    </row>
    <row r="44" spans="2:10" ht="12.75" customHeight="1">
      <c r="B44" s="46" t="s">
        <v>519</v>
      </c>
      <c r="C44" s="46" t="s">
        <v>519</v>
      </c>
      <c r="D44" s="46"/>
      <c r="E44" s="47" t="s">
        <v>554</v>
      </c>
      <c r="F44" s="48" t="s">
        <v>555</v>
      </c>
      <c r="G44" s="48">
        <v>1</v>
      </c>
      <c r="H44" s="49"/>
      <c r="I44" s="49"/>
      <c r="J44" s="49">
        <f t="shared" si="1"/>
        <v>0</v>
      </c>
    </row>
    <row r="46" spans="2:8" ht="12.75" customHeight="1">
      <c r="B46" s="50" t="s">
        <v>563</v>
      </c>
      <c r="C46" s="60" t="s">
        <v>564</v>
      </c>
      <c r="D46" s="60"/>
      <c r="E46" s="60"/>
      <c r="F46" s="60"/>
      <c r="G46" s="60"/>
      <c r="H46" s="60"/>
    </row>
    <row r="47" spans="2:8" ht="12.75" customHeight="1">
      <c r="B47" s="50"/>
      <c r="C47" s="60" t="s">
        <v>565</v>
      </c>
      <c r="D47" s="60"/>
      <c r="E47" s="60"/>
      <c r="F47" s="60"/>
      <c r="G47" s="60"/>
      <c r="H47" s="60"/>
    </row>
  </sheetData>
  <sheetProtection/>
  <mergeCells count="12">
    <mergeCell ref="F6:F7"/>
    <mergeCell ref="G6:G7"/>
    <mergeCell ref="C3:D3"/>
    <mergeCell ref="C4:D4"/>
    <mergeCell ref="C47:H47"/>
    <mergeCell ref="A6:A7"/>
    <mergeCell ref="B6:B7"/>
    <mergeCell ref="C6:C7"/>
    <mergeCell ref="D6:D7"/>
    <mergeCell ref="H6:J6"/>
    <mergeCell ref="C46:H46"/>
    <mergeCell ref="E6:E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2017-05-22T06:17:37Z</cp:lastPrinted>
  <dcterms:created xsi:type="dcterms:W3CDTF">2017-05-22T06:18:57Z</dcterms:created>
  <dcterms:modified xsi:type="dcterms:W3CDTF">2017-05-22T07:08:43Z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