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18855" windowHeight="13230" activeTab="0"/>
  </bookViews>
  <sheets>
    <sheet name="Titul" sheetId="4" r:id="rId1"/>
    <sheet name="Rekapitulace stavby" sheetId="1" r:id="rId2"/>
    <sheet name="Položky" sheetId="2" r:id="rId3"/>
    <sheet name="Pokyny pro vyplnění" sheetId="3" r:id="rId4"/>
  </sheets>
  <definedNames>
    <definedName name="_xlnm._FilterDatabase" localSheetId="2" hidden="1">'Položky'!$C$90:$K$755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2">'Položky'!$C$4:$J$34,'Položky'!$C$40:$J$74,'Položky'!$C$80:$K$755</definedName>
    <definedName name="_xlnm.Print_Area" localSheetId="1">'Rekapitulace stavby'!$D$4:$AO$33,'Rekapitulace stavby'!$C$39:$AQ$53</definedName>
    <definedName name="_xlnm.Print_Area" localSheetId="0">'Titul'!$A$1:$J$38</definedName>
    <definedName name="_xlnm.Print_Titles" localSheetId="1">'Rekapitulace stavby'!$49:$49</definedName>
    <definedName name="_xlnm.Print_Titles" localSheetId="2">'Položky'!$90:$90</definedName>
  </definedNames>
  <calcPr calcId="125725"/>
</workbook>
</file>

<file path=xl/sharedStrings.xml><?xml version="1.0" encoding="utf-8"?>
<sst xmlns="http://schemas.openxmlformats.org/spreadsheetml/2006/main" count="7723" uniqueCount="1253">
  <si>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</si>
  <si>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</si>
  <si>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</si>
  <si>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</si>
  <si>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</si>
  <si>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</si>
  <si>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</si>
  <si>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</si>
  <si>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</si>
  <si>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</si>
  <si>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</si>
  <si>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</si>
  <si>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</si>
  <si>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</si>
  <si>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</si>
  <si>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</si>
  <si>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</si>
  <si>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</si>
  <si>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</si>
  <si>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</si>
  <si>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</si>
  <si>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</si>
  <si>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</si>
  <si>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</si>
  <si>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</si>
  <si>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</si>
  <si>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</si>
  <si>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</si>
  <si>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</si>
  <si>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</si>
  <si>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</si>
  <si>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</si>
  <si>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</si>
  <si>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</si>
  <si>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</si>
  <si>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</si>
  <si>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</si>
  <si>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</si>
  <si>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</si>
  <si>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</si>
  <si>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</si>
  <si>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</si>
  <si>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</si>
  <si>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</si>
  <si>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</si>
  <si>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</si>
  <si>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</si>
  <si>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</si>
  <si>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</si>
  <si>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</si>
  <si>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</si>
  <si>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</si>
  <si>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</si>
  <si>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</si>
  <si>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</si>
  <si>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</si>
  <si>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</si>
  <si>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</si>
  <si>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</si>
  <si>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</si>
  <si>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</si>
  <si>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</si>
  <si>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</si>
  <si>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</si>
  <si>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</si>
  <si>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</si>
  <si>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</si>
  <si>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</si>
  <si>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</si>
  <si>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</si>
  <si>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</si>
  <si>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</si>
  <si>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</si>
  <si>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{0adbab0e-6746-4d31-ba31-7d65af2dab9e}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</si>
  <si>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</si>
  <si>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</si>
  <si>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</si>
  <si>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</si>
  <si>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</si>
  <si>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</si>
  <si>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</si>
  <si>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</si>
  <si>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AMLVETZM1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</si>
  <si>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</si>
  <si>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</si>
  <si>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Přístavba tělocvičny - DDM Větrník, Riegrova 1278/16, ppč 2923 k.ú. Liberec</t>
  </si>
  <si>
    <t>KSO:</t>
  </si>
  <si>
    <t>8013914</t>
  </si>
  <si>
    <t>CC-CZ:</t>
  </si>
  <si>
    <t/>
  </si>
  <si>
    <t>Místo:</t>
  </si>
  <si>
    <t xml:space="preserve"> </t>
  </si>
  <si>
    <t>Datum:</t>
  </si>
  <si>
    <t>27. 9. 2017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</si>
  <si>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</si>
  <si>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</si>
  <si>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</si>
  <si>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</si>
  <si>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</si>
  <si>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</si>
  <si>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</si>
  <si>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Ing.arch.Libor Holečko, Milan Vavruška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</si>
  <si>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</si>
  <si>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</si>
  <si>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</si>
  <si>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</si>
  <si>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</si>
  <si>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</si>
  <si>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</si>
  <si>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</si>
  <si>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</si>
  <si>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</si>
  <si>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</si>
  <si>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</si>
  <si>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</si>
  <si>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</si>
  <si>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</si>
  <si>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</si>
  <si>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</si>
  <si>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</si>
  <si>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</si>
  <si>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</si>
  <si>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</si>
  <si>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</si>
  <si>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</si>
  <si>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</si>
  <si>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</si>
  <si>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</si>
  <si>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</si>
  <si>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</si>
  <si>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</si>
  <si>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</si>
  <si>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</si>
  <si>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</si>
  <si>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</si>
  <si>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</si>
  <si>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</si>
  <si>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</si>
  <si>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</si>
  <si>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</si>
  <si>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</si>
  <si>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</si>
  <si>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</si>
  <si>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</si>
  <si>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</si>
  <si>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</si>
  <si>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</si>
  <si>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</si>
  <si>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</si>
  <si>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</si>
  <si>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</si>
  <si>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</si>
  <si>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</si>
  <si>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</si>
  <si>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</si>
  <si>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</si>
  <si>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</si>
  <si>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</si>
  <si>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</si>
  <si>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</si>
  <si>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</si>
  <si>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</si>
  <si>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</si>
  <si>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</si>
  <si>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</si>
  <si>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</si>
  <si>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</si>
  <si>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</si>
  <si>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</si>
  <si>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</si>
  <si>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</si>
  <si>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</si>
  <si>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</si>
  <si>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 vč. přesunu hmot</t>
  </si>
  <si>
    <t xml:space="preserve">    771 - Podlahy z dlaždic</t>
  </si>
  <si>
    <t xml:space="preserve">    784 - Dokončovací práce - malby a tapety</t>
  </si>
  <si>
    <t xml:space="preserve">    921 - Elektroinstalace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</si>
  <si>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</si>
  <si>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</si>
  <si>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</si>
  <si>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</si>
  <si>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</si>
  <si>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</si>
  <si>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</si>
  <si>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</si>
  <si>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</si>
  <si>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</si>
  <si>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</si>
  <si>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</si>
  <si>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</si>
  <si>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</si>
  <si>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</si>
  <si>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</si>
  <si>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</si>
  <si>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</si>
  <si>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</si>
  <si>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</si>
  <si>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131103101</t>
  </si>
  <si>
    <t>Hloubení jam ručním nebo pneum nářadím v soudržných horninách tř. 1 a 2</t>
  </si>
  <si>
    <t>m3</t>
  </si>
  <si>
    <t>CS ÚRS 2017 01</t>
  </si>
  <si>
    <t>4</t>
  </si>
  <si>
    <t>212796126</t>
  </si>
  <si>
    <t>VV</t>
  </si>
  <si>
    <t>na úroveň -2,050 z úrovně -0,850</t>
  </si>
  <si>
    <t>(4,15*4,26+0,4*1,2+0,4*1,9)*(2,05-0,85)</t>
  </si>
  <si>
    <t>Součet</t>
  </si>
  <si>
    <t>132101101</t>
  </si>
  <si>
    <t>Hloubení rýh šířky do 600 mm v hornině tř. 1 a 2 objemu do 100 m3</t>
  </si>
  <si>
    <t>-1549596844</t>
  </si>
  <si>
    <t>4,26*0,6*0,3</t>
  </si>
  <si>
    <t>(1,2+1,9)*0,5*0,3</t>
  </si>
  <si>
    <t>3</t>
  </si>
  <si>
    <t>139711101</t>
  </si>
  <si>
    <t>Vykopávky v uzavřených prostorách v hornině tř. 1 až 4</t>
  </si>
  <si>
    <t>-1518714850</t>
  </si>
  <si>
    <t>pro základy sklepa</t>
  </si>
  <si>
    <t>2,98*0,6*0,55*3</t>
  </si>
  <si>
    <t>161101501</t>
  </si>
  <si>
    <t>Svislé přemístění výkopku nošením svisle do v 3 m v hornině tř. 1 až 4</t>
  </si>
  <si>
    <t>336910810</t>
  </si>
  <si>
    <t>2,95</t>
  </si>
  <si>
    <t>5</t>
  </si>
  <si>
    <t>162201101</t>
  </si>
  <si>
    <t>Vodorovné přemístění do 20 m výkopku/sypaniny z horniny tř. 1 až 4</t>
  </si>
  <si>
    <t>-1846099524</t>
  </si>
  <si>
    <t>na  meziskládku</t>
  </si>
  <si>
    <t>8,427</t>
  </si>
  <si>
    <t>zpět pro zásyp</t>
  </si>
  <si>
    <t>6</t>
  </si>
  <si>
    <t>162201201</t>
  </si>
  <si>
    <t>Vodorovné přemístění do 10 m nošením výkopku z horniny tř. 1 až 4</t>
  </si>
  <si>
    <t>-1066154452</t>
  </si>
  <si>
    <t>od výkopu k vysouvací šachtě</t>
  </si>
  <si>
    <t>7</t>
  </si>
  <si>
    <t>162201209</t>
  </si>
  <si>
    <t>Příplatek k vodorovnému přemístění nošením ZKD 10 m nošení výkopku z horniny tř. 1 až 4</t>
  </si>
  <si>
    <t>-293604356</t>
  </si>
  <si>
    <t>odhad celkem dalších 30 m</t>
  </si>
  <si>
    <t>2,95*3</t>
  </si>
  <si>
    <t>8</t>
  </si>
  <si>
    <t>1627011.1</t>
  </si>
  <si>
    <t>Vodorovné přemístění přebytečné zeminy na skládku dodavatele</t>
  </si>
  <si>
    <t>1242248188</t>
  </si>
  <si>
    <t>výkopy</t>
  </si>
  <si>
    <t>22,703+1,232+2,95</t>
  </si>
  <si>
    <t>odpočet zásypu</t>
  </si>
  <si>
    <t>-8,427</t>
  </si>
  <si>
    <t>9</t>
  </si>
  <si>
    <t>171201211</t>
  </si>
  <si>
    <t>Poplatek za uložení odpadu ze sypaniny na skládce (skládkovné)</t>
  </si>
  <si>
    <t>t</t>
  </si>
  <si>
    <t>146995060</t>
  </si>
  <si>
    <t>18,458*1,8</t>
  </si>
  <si>
    <t>10</t>
  </si>
  <si>
    <t>174101101</t>
  </si>
  <si>
    <t>Zásyp jam, šachet rýh nebo kolem objektů sypaninou se zhutněním</t>
  </si>
  <si>
    <t>-10045235</t>
  </si>
  <si>
    <t>4,26*1,85*0,45</t>
  </si>
  <si>
    <t>4,26*0,6*1,0</t>
  </si>
  <si>
    <t>0,5*1,5*1,2</t>
  </si>
  <si>
    <t>0,5*1,5*1,9</t>
  </si>
  <si>
    <t>Zakládání</t>
  </si>
  <si>
    <t>11</t>
  </si>
  <si>
    <t>274313611</t>
  </si>
  <si>
    <t>Základové pásy z betonu tř. C 16/20</t>
  </si>
  <si>
    <t>1503694447</t>
  </si>
  <si>
    <t>sklep</t>
  </si>
  <si>
    <t>2,98*0,6*0,6*3</t>
  </si>
  <si>
    <t>12</t>
  </si>
  <si>
    <t>275313811</t>
  </si>
  <si>
    <t>Základové patky z betonu tř. C 25/30</t>
  </si>
  <si>
    <t>1374054902</t>
  </si>
  <si>
    <t>0,6*0,6*0,24*4</t>
  </si>
  <si>
    <t>0,4*0,3*0,09*4</t>
  </si>
  <si>
    <t>13</t>
  </si>
  <si>
    <t>275351215</t>
  </si>
  <si>
    <t>Zřízení bednění stěn základových patek</t>
  </si>
  <si>
    <t>m2</t>
  </si>
  <si>
    <t>-126875074</t>
  </si>
  <si>
    <t>0,6*4*0,24*4</t>
  </si>
  <si>
    <t>0,4*0,09*4</t>
  </si>
  <si>
    <t>14</t>
  </si>
  <si>
    <t>275351216</t>
  </si>
  <si>
    <t>Odstranění bednění stěn základových patek</t>
  </si>
  <si>
    <t>1770459612</t>
  </si>
  <si>
    <t>2,448</t>
  </si>
  <si>
    <t>Svislé a kompletní konstrukce</t>
  </si>
  <si>
    <t>311113134</t>
  </si>
  <si>
    <t>Nosná zeď tl do 300 mm z hladkých tvárnic ztraceného bednění včetně výplně z betonu tř. C 16/20</t>
  </si>
  <si>
    <t>-1549025649</t>
  </si>
  <si>
    <t>suterénní</t>
  </si>
  <si>
    <t>2,98*2,42*2-0,8*2,1*2</t>
  </si>
  <si>
    <t>základové</t>
  </si>
  <si>
    <t>4,26*0,5</t>
  </si>
  <si>
    <t>1,0*2*0,5</t>
  </si>
  <si>
    <t>4,26*1,0</t>
  </si>
  <si>
    <t>16</t>
  </si>
  <si>
    <t>311113135</t>
  </si>
  <si>
    <t>Nosná zeď tl do 400 mm z hladkých tvárnic ztraceného bednění včetně výplně z betonu tř. C 16/20</t>
  </si>
  <si>
    <t>1809047073</t>
  </si>
  <si>
    <t>2,98*2,42-0,9*2,1</t>
  </si>
  <si>
    <t>17</t>
  </si>
  <si>
    <t>3112381.03</t>
  </si>
  <si>
    <t>Zdivo nosné  POROTHERM tl 240 mm pevnosti P 10 na MVC</t>
  </si>
  <si>
    <t>-1926096825</t>
  </si>
  <si>
    <t>4,25*(0,60+1,50+0,15)</t>
  </si>
  <si>
    <t>0,70*0,65+2,275*(2,00-0,30)</t>
  </si>
  <si>
    <t>odpočet otvorů</t>
  </si>
  <si>
    <t>-(1,00*2+1,50)*0,60</t>
  </si>
  <si>
    <t>18</t>
  </si>
  <si>
    <t>3112382.05</t>
  </si>
  <si>
    <t>Zdivo nosné vnější tl 400 mm pevnosti P 10 na MC - zazdívka z keramických tvárnic - pl. do 4m2</t>
  </si>
  <si>
    <t>1953385221</t>
  </si>
  <si>
    <t xml:space="preserve">po vybouraných výplních </t>
  </si>
  <si>
    <t>(2,50+0,90)*2,325</t>
  </si>
  <si>
    <t>-0,70*1,00*2</t>
  </si>
  <si>
    <t>-1,59*2,10</t>
  </si>
  <si>
    <t>19</t>
  </si>
  <si>
    <t>3112724.1</t>
  </si>
  <si>
    <t>Zdivo z plynosilikátových tvárnic (porobeton)</t>
  </si>
  <si>
    <t>-458735587</t>
  </si>
  <si>
    <t>meziprostor - skladba B</t>
  </si>
  <si>
    <t>3,7*1,0*0,5</t>
  </si>
  <si>
    <t>20</t>
  </si>
  <si>
    <t>311361821</t>
  </si>
  <si>
    <t>Výztuž nosných zdí betonářskou ocelí 10 505</t>
  </si>
  <si>
    <t>2048516733</t>
  </si>
  <si>
    <t>v 1.PP</t>
  </si>
  <si>
    <t>5,322*(2,5*0,395+8*0,395)*0,001</t>
  </si>
  <si>
    <t>18,453*(2,5*0,395+8*0,395)*0,001</t>
  </si>
  <si>
    <t>317941121</t>
  </si>
  <si>
    <t>Osazování ocelových válcovaných nosníků na zdivu I, IE, U, UE nebo L do č 12</t>
  </si>
  <si>
    <t>-1202628049</t>
  </si>
  <si>
    <t>překlady L</t>
  </si>
  <si>
    <t>(2,84*2+1,00*2)*14,71*0,001</t>
  </si>
  <si>
    <t>I č.100</t>
  </si>
  <si>
    <t>(1,3*3+1,2*4)*8,34*0,001</t>
  </si>
  <si>
    <t>22</t>
  </si>
  <si>
    <t>M</t>
  </si>
  <si>
    <t>130107420</t>
  </si>
  <si>
    <t>ocel profilová I v jakosti 11 375, h=100 mm</t>
  </si>
  <si>
    <t>-749408245</t>
  </si>
  <si>
    <t>0,073*1,08</t>
  </si>
  <si>
    <t>23</t>
  </si>
  <si>
    <t>1301044.0</t>
  </si>
  <si>
    <t>Úhelník ocelový rovnostranný, v jakosti 11 375, 120 x 120 x 8 mm</t>
  </si>
  <si>
    <t>-1898269746</t>
  </si>
  <si>
    <t>0,113*1,08</t>
  </si>
  <si>
    <t>Vodorovné konstrukce</t>
  </si>
  <si>
    <t>24</t>
  </si>
  <si>
    <t>411321313</t>
  </si>
  <si>
    <t>Stropy deskové ze ŽB tř. C 16/20</t>
  </si>
  <si>
    <t>-1319461263</t>
  </si>
  <si>
    <t>(4,26+0,25)*(2,025+0,25)*(0,03+0,05/2)</t>
  </si>
  <si>
    <t>25</t>
  </si>
  <si>
    <t>411354247</t>
  </si>
  <si>
    <t>Bednění stropů ztracené z hraněných trapézových vln v 50 mm plech pozinkovaný tl 0,88 mm</t>
  </si>
  <si>
    <t>-1861984572</t>
  </si>
  <si>
    <t>4,26*2,025</t>
  </si>
  <si>
    <t>26</t>
  </si>
  <si>
    <t>411361821</t>
  </si>
  <si>
    <t>Výztuž stropů betonářskou ocelí 10 505</t>
  </si>
  <si>
    <t>1649306575</t>
  </si>
  <si>
    <t>4,5*10*0,617*1,2*0,001</t>
  </si>
  <si>
    <t>27</t>
  </si>
  <si>
    <t>411362021</t>
  </si>
  <si>
    <t>Výztuž stropů svařovanými sítěmi Kari</t>
  </si>
  <si>
    <t>-1430219534</t>
  </si>
  <si>
    <t>síť  100/100/5 + 20 % přesah</t>
  </si>
  <si>
    <t>(4,26+0,25)*(2,025+0,25)*3,08*0,001*1,2</t>
  </si>
  <si>
    <t>28</t>
  </si>
  <si>
    <t>4132312.1</t>
  </si>
  <si>
    <t>Zabetonávka zhlaví stropních trámů průřezu do 40000 mm2 vč.částečného bednění</t>
  </si>
  <si>
    <t>kus</t>
  </si>
  <si>
    <t>1156553684</t>
  </si>
  <si>
    <t>dle vysekání kapes pro nosníky</t>
  </si>
  <si>
    <t>29</t>
  </si>
  <si>
    <t>4132312.2</t>
  </si>
  <si>
    <t>1272367138</t>
  </si>
  <si>
    <t>30</t>
  </si>
  <si>
    <t>413231221</t>
  </si>
  <si>
    <t>Zazdívka zhlaví stropních trámů průřezu do 40000 mm2</t>
  </si>
  <si>
    <t>-1201684187</t>
  </si>
  <si>
    <t>31</t>
  </si>
  <si>
    <t>413231231</t>
  </si>
  <si>
    <t>Zazdívka zhlaví stropních trámů průřezu přes 40000 mm2</t>
  </si>
  <si>
    <t>-715050202</t>
  </si>
  <si>
    <t>průvlakové nosníky</t>
  </si>
  <si>
    <t>32</t>
  </si>
  <si>
    <t>413941121</t>
  </si>
  <si>
    <t>Osazování ocelových válcovaných nosníků stropů I, IE, U, UE nebo L do č.12</t>
  </si>
  <si>
    <t>-81057423</t>
  </si>
  <si>
    <t>U 120</t>
  </si>
  <si>
    <t>4,16*2*13,4*0,001</t>
  </si>
  <si>
    <t>I 120</t>
  </si>
  <si>
    <t>2,43*7*11,1*0,001</t>
  </si>
  <si>
    <t>33</t>
  </si>
  <si>
    <t>130109300</t>
  </si>
  <si>
    <t>ocel profilová U, v jakosti 11 375, h=120 mm</t>
  </si>
  <si>
    <t>-1658668136</t>
  </si>
  <si>
    <t>0,111*1,08</t>
  </si>
  <si>
    <t>34</t>
  </si>
  <si>
    <t>130107440</t>
  </si>
  <si>
    <t>ocel profilová I v jakosti 11 375, h=120 mm</t>
  </si>
  <si>
    <t>972130452</t>
  </si>
  <si>
    <t>0,189*1,08</t>
  </si>
  <si>
    <t>35</t>
  </si>
  <si>
    <t>413941123</t>
  </si>
  <si>
    <t>Osazování ocelových válcovaných nosníků stropů I, IE, U, UE nebo L do č. 22</t>
  </si>
  <si>
    <t>1106764375</t>
  </si>
  <si>
    <t>3,63*8*31,1*0,001</t>
  </si>
  <si>
    <t>36</t>
  </si>
  <si>
    <t>130107540</t>
  </si>
  <si>
    <t>ocel profilová I, v jakosti 11 375, h=220 mm</t>
  </si>
  <si>
    <t>-200372725</t>
  </si>
  <si>
    <t>0,903*1,08</t>
  </si>
  <si>
    <t>37</t>
  </si>
  <si>
    <t>417321313</t>
  </si>
  <si>
    <t>Ztužující pásy a věnce ze ŽB tř. C 16/20</t>
  </si>
  <si>
    <t>CS ÚRS 2014 01</t>
  </si>
  <si>
    <t>-2127366088</t>
  </si>
  <si>
    <t>(4,25+2,275)*0,25*0,30</t>
  </si>
  <si>
    <t>38</t>
  </si>
  <si>
    <t>417351115</t>
  </si>
  <si>
    <t>Zřízení bednění ztužujících věnců</t>
  </si>
  <si>
    <t>-1983885981</t>
  </si>
  <si>
    <t>(4,25+2,275)*0,30*2</t>
  </si>
  <si>
    <t>(1,00*2+1,50)*0,25</t>
  </si>
  <si>
    <t>39</t>
  </si>
  <si>
    <t>417351116</t>
  </si>
  <si>
    <t>Odstranění bednění ztužujících věnců</t>
  </si>
  <si>
    <t>-1632571555</t>
  </si>
  <si>
    <t>40</t>
  </si>
  <si>
    <t>417361821</t>
  </si>
  <si>
    <t>Výztuž ztužujících pásů a věnců betonářskou ocelí 10 505</t>
  </si>
  <si>
    <t>-928492169</t>
  </si>
  <si>
    <t>věnce</t>
  </si>
  <si>
    <t>(4,25+2,275)*(0,617*4+0,222*1,4*5)*0,001*1,1</t>
  </si>
  <si>
    <t>obetonování - předpoklad 70 kg/m3, třmínky + sítě</t>
  </si>
  <si>
    <t>2,399*70,0*0,001</t>
  </si>
  <si>
    <t>41</t>
  </si>
  <si>
    <t>4173620.1</t>
  </si>
  <si>
    <t>Obetonování válcovaných nosníků v prostoru, ŽB C25/30</t>
  </si>
  <si>
    <t>-616020917</t>
  </si>
  <si>
    <t>0,4*0,4*3,3*4</t>
  </si>
  <si>
    <t>0,25*0,27*4,25</t>
  </si>
  <si>
    <t>42</t>
  </si>
  <si>
    <t>4173620.3</t>
  </si>
  <si>
    <t>Bednění obetonování válcovaných nosníků v prostoru vč.odstranění bednění a podpěrné konstrukce</t>
  </si>
  <si>
    <t>-142042890</t>
  </si>
  <si>
    <t>3,3*0,4*(2*2+3*2)</t>
  </si>
  <si>
    <t>4,25*(0,25+2*0,27)</t>
  </si>
  <si>
    <t>Úpravy povrchů, podlahy a osazování výplní</t>
  </si>
  <si>
    <t>43</t>
  </si>
  <si>
    <t>612311141</t>
  </si>
  <si>
    <t>Vápenná omítka štuková dvouvrstvá vnitřních stěn nanášená ručně</t>
  </si>
  <si>
    <t>-310675855</t>
  </si>
  <si>
    <t>4,25*2,44</t>
  </si>
  <si>
    <t>4,25*3,10</t>
  </si>
  <si>
    <t>(2,44+3,10)/2*2,025*2</t>
  </si>
  <si>
    <t>dle zazdívky</t>
  </si>
  <si>
    <t>3,166</t>
  </si>
  <si>
    <t>ostatní související - poškozené plochy</t>
  </si>
  <si>
    <t>2,00</t>
  </si>
  <si>
    <t>-(1,00*0,60*2+1,50*0,60+0,70*1,00*2+1,59*2,10)</t>
  </si>
  <si>
    <t>přípočet ostění</t>
  </si>
  <si>
    <t>(1,00+0,60)*2*0,15*2</t>
  </si>
  <si>
    <t>(1,50+0,60)*2*0,15</t>
  </si>
  <si>
    <t>(0,70+1,00)*2*0,35*2</t>
  </si>
  <si>
    <t>(1,59+2,10*2)*0,35</t>
  </si>
  <si>
    <t>44</t>
  </si>
  <si>
    <t>6123120.1</t>
  </si>
  <si>
    <t>Očištění a oprava suterénní stěny pro podklad svislé hydroizolace</t>
  </si>
  <si>
    <t>741847373</t>
  </si>
  <si>
    <t>4,25*1,9</t>
  </si>
  <si>
    <t>45</t>
  </si>
  <si>
    <t>6220020.1</t>
  </si>
  <si>
    <t>Zednická úprava stávajících fasádních ploch po bourání přístřešku - zapravením štukovou omítkou</t>
  </si>
  <si>
    <t>1676297342</t>
  </si>
  <si>
    <t>předpoklad</t>
  </si>
  <si>
    <t>1,5</t>
  </si>
  <si>
    <t>46</t>
  </si>
  <si>
    <t>622211011</t>
  </si>
  <si>
    <t>Montáž kontaktního zateplení vnějších stěn z polystyrénových desek tl do 80 mm</t>
  </si>
  <si>
    <t>660575731</t>
  </si>
  <si>
    <t>sokl - tl.80 mm</t>
  </si>
  <si>
    <t>4,25*1,1</t>
  </si>
  <si>
    <t>doizolování svislé části pravého přístavku (dorovnání) - tl.60 mm</t>
  </si>
  <si>
    <t>0,45*3,0*2</t>
  </si>
  <si>
    <t>47</t>
  </si>
  <si>
    <t>2837635.0</t>
  </si>
  <si>
    <t>Deska fasádní polystyrénová izolační XPS tl.80 mm - sokl</t>
  </si>
  <si>
    <t>749653974</t>
  </si>
  <si>
    <t>4,675*1,02</t>
  </si>
  <si>
    <t>48</t>
  </si>
  <si>
    <t>283759340</t>
  </si>
  <si>
    <t>deska fasádní polystyrénová EPS 70 F 1000 x 500 x 60 mm</t>
  </si>
  <si>
    <t>87131285</t>
  </si>
  <si>
    <t>2,7*1,02</t>
  </si>
  <si>
    <t>49</t>
  </si>
  <si>
    <t>622211021</t>
  </si>
  <si>
    <t>Montáž kontaktního zateplení vnějších stěn z polystyrénových desek tl do 120 mm</t>
  </si>
  <si>
    <t>-242738492</t>
  </si>
  <si>
    <t>4,60*2,35</t>
  </si>
  <si>
    <t>(2,275+0,10)*3,10</t>
  </si>
  <si>
    <t>-1,00*0,60*2</t>
  </si>
  <si>
    <t>-1,50*0,60</t>
  </si>
  <si>
    <t>50</t>
  </si>
  <si>
    <t>283759380</t>
  </si>
  <si>
    <t>Deska fasádní polystyrénová EPS 70 F 1000 x 500 x 100 mm</t>
  </si>
  <si>
    <t>833282437</t>
  </si>
  <si>
    <t>16,073*1,02</t>
  </si>
  <si>
    <t>51</t>
  </si>
  <si>
    <t>622212001</t>
  </si>
  <si>
    <t>Montáž kontaktního zateplení vnějšího ostění hl. špalety do 200 mm z polystyrenu tl do 40 mm</t>
  </si>
  <si>
    <t>bm</t>
  </si>
  <si>
    <t>52621280</t>
  </si>
  <si>
    <t>vnější ostění  - EPS tl.20 mm</t>
  </si>
  <si>
    <t>(1,0+2*0,6)*2</t>
  </si>
  <si>
    <t>1,5+2*0,6</t>
  </si>
  <si>
    <t>vnitřní ostění - XPS tl.20 mm</t>
  </si>
  <si>
    <t>52</t>
  </si>
  <si>
    <t>283759300</t>
  </si>
  <si>
    <t>deska fasádní polystyrénová EPS 70 F 1000 x 500 x 20 mm</t>
  </si>
  <si>
    <t>-1240227212</t>
  </si>
  <si>
    <t>(1,0+2*0,6)*0,1*2*1,02</t>
  </si>
  <si>
    <t>(1,5+2*0,6)*0,1*1,02</t>
  </si>
  <si>
    <t>53</t>
  </si>
  <si>
    <t>2837600.1</t>
  </si>
  <si>
    <t>deska z extrudovaného polystyrénu XPS tl.20 mm</t>
  </si>
  <si>
    <t>-554240763</t>
  </si>
  <si>
    <t>(1,0+2*0,6)*0,2*2*1,02</t>
  </si>
  <si>
    <t>(1,5+2*0,6)*0,2*1,02</t>
  </si>
  <si>
    <t>54</t>
  </si>
  <si>
    <t>622212071</t>
  </si>
  <si>
    <t>Montáž kontaktního zateplení vnějšího (vnitřního) ostění hl. špalety do 400 mm z polystyrenu tl do 120 mm</t>
  </si>
  <si>
    <t>1841265781</t>
  </si>
  <si>
    <t>nadpraží - XPS tl.100 mm</t>
  </si>
  <si>
    <t>1,0*2+1,5</t>
  </si>
  <si>
    <t>55</t>
  </si>
  <si>
    <t>2830000.2</t>
  </si>
  <si>
    <t>deska z extrudovaného polystyrénu XPS tl.100 mm</t>
  </si>
  <si>
    <t>618866825</t>
  </si>
  <si>
    <t>(1,0*2+1,5)*0,25*1,02</t>
  </si>
  <si>
    <t>56</t>
  </si>
  <si>
    <t>6222130.1</t>
  </si>
  <si>
    <t>Montáž a dodávka systémových lišt KZS (zakládací, rohové, nadpražní, okenní)</t>
  </si>
  <si>
    <t>kpl</t>
  </si>
  <si>
    <t>-1532857646</t>
  </si>
  <si>
    <t>57</t>
  </si>
  <si>
    <t>6225111.1</t>
  </si>
  <si>
    <t>Tenkovrstvá štuková úprava soklu vč.šedého nátěru</t>
  </si>
  <si>
    <t>843774473</t>
  </si>
  <si>
    <t>58</t>
  </si>
  <si>
    <t>622521011</t>
  </si>
  <si>
    <t>Tenkovrstvá silikátová zrnitá omítka tl. 1,5 mm včetně penetrace vnějších stěn</t>
  </si>
  <si>
    <t>1170893935</t>
  </si>
  <si>
    <t>(1,00+0,60)*2*0,10*2</t>
  </si>
  <si>
    <t>(1,50+0,60)*2*0,10</t>
  </si>
  <si>
    <t>vyrovnávací plocha na KZS tl.60 mm</t>
  </si>
  <si>
    <t>(0,45+0,06)*3,0*2</t>
  </si>
  <si>
    <t>0,06*3,0</t>
  </si>
  <si>
    <t>59</t>
  </si>
  <si>
    <t>631311114</t>
  </si>
  <si>
    <t>Mazanina tl do 80 mm z betonu prostého bez zvýšených nároků na prostředí tř. C 16/20</t>
  </si>
  <si>
    <t>-384856147</t>
  </si>
  <si>
    <t>skladba A+B</t>
  </si>
  <si>
    <t>3,6*4,25*0,05*2</t>
  </si>
  <si>
    <t>skladba B na plynosilikátovém zdivu</t>
  </si>
  <si>
    <t>4,25*1,3*0,05</t>
  </si>
  <si>
    <t>ochranná - skladba B</t>
  </si>
  <si>
    <t>(0,3+1,2)*4,25*0,05</t>
  </si>
  <si>
    <t>60</t>
  </si>
  <si>
    <t>631311134</t>
  </si>
  <si>
    <t>Mazanina tl do 240 mm z betonu prostého bez zvýšených nároků na prostředí tř. C 16/20</t>
  </si>
  <si>
    <t>167390263</t>
  </si>
  <si>
    <t>podkladní mazanina - tl.150mm</t>
  </si>
  <si>
    <t>4,25*1,3*0,13</t>
  </si>
  <si>
    <t>61</t>
  </si>
  <si>
    <t>631319175</t>
  </si>
  <si>
    <t>Příplatek k mazanině tl do 240 mm za stržení povrchu spodní vrstvy před vložením výztuže</t>
  </si>
  <si>
    <t>-844176659</t>
  </si>
  <si>
    <t>0,718</t>
  </si>
  <si>
    <t>62</t>
  </si>
  <si>
    <t>631362021</t>
  </si>
  <si>
    <t>Výztuž mazanin svařovanými sítěmi Kari</t>
  </si>
  <si>
    <t>-406955252</t>
  </si>
  <si>
    <t>podkladní mazanina - tl.150mm - 100x100x6mm + 20% překrytí</t>
  </si>
  <si>
    <t>4,25*1,3*4,44*0,001*1,2</t>
  </si>
  <si>
    <t>63</t>
  </si>
  <si>
    <t>6324412.05</t>
  </si>
  <si>
    <t>Potěr anhydritový samonivelační tl do 56 mm C20 litý</t>
  </si>
  <si>
    <t>-1000028310</t>
  </si>
  <si>
    <t>4,25*2,025+1,59*0,40</t>
  </si>
  <si>
    <t>64</t>
  </si>
  <si>
    <t>6362114.1</t>
  </si>
  <si>
    <t>Doplnění dlažby z cihel pl do 1 m2 naplocho (bez dodávky - viz demontáž)</t>
  </si>
  <si>
    <t>1824542288</t>
  </si>
  <si>
    <t>2,98*0,15*6+0,9*0,3+0,8*0,3*2</t>
  </si>
  <si>
    <t>65</t>
  </si>
  <si>
    <t>6362140.1</t>
  </si>
  <si>
    <t>Očištění betonového povrchu stropu po odstranění zeminy a nesoudržných částí</t>
  </si>
  <si>
    <t>574881447</t>
  </si>
  <si>
    <t>3,6*4,25</t>
  </si>
  <si>
    <t>66</t>
  </si>
  <si>
    <t>637121111</t>
  </si>
  <si>
    <t>Okapový chodník z kačírku tl 100 mm s udusáním</t>
  </si>
  <si>
    <t>-1822531487</t>
  </si>
  <si>
    <t>4,6*0,4</t>
  </si>
  <si>
    <t>67</t>
  </si>
  <si>
    <t>6373111.1</t>
  </si>
  <si>
    <t>Okapový chodník z betonových zahradních obrubníků stojatých lože beton, vel.min.200/50 mm</t>
  </si>
  <si>
    <t>-1825716248</t>
  </si>
  <si>
    <t>4,6</t>
  </si>
  <si>
    <t>Ostatní konstrukce a práce, bourání</t>
  </si>
  <si>
    <t>68</t>
  </si>
  <si>
    <t>949101111</t>
  </si>
  <si>
    <t>Lešení pomocné pro objekty pozemních staveb s lešeňovou podlahou v do 1,9 m zatížení do 150 kg/m2</t>
  </si>
  <si>
    <t>1899649329</t>
  </si>
  <si>
    <t>uvnitř objektu</t>
  </si>
  <si>
    <t>8,60</t>
  </si>
  <si>
    <t>kolem objektu</t>
  </si>
  <si>
    <t>(1,32+4,60+0,50)*1,50</t>
  </si>
  <si>
    <t>(2,275+0,50)*1,00</t>
  </si>
  <si>
    <t>69</t>
  </si>
  <si>
    <t>952901111</t>
  </si>
  <si>
    <t>Vyčištění budov bytové a občanské výstavby při výšce podlaží do 4 m</t>
  </si>
  <si>
    <t>-608530048</t>
  </si>
  <si>
    <t>4,60*2,375</t>
  </si>
  <si>
    <t>70</t>
  </si>
  <si>
    <t>9620211.1</t>
  </si>
  <si>
    <t>Vyčištění stávající cihelné dlažby tlakovou vodou v suterénu</t>
  </si>
  <si>
    <t>-671784981</t>
  </si>
  <si>
    <t>2,98*(13,08-0,6)</t>
  </si>
  <si>
    <t>-2,08*0,4</t>
  </si>
  <si>
    <t>-1,09*4*0,3</t>
  </si>
  <si>
    <t>71</t>
  </si>
  <si>
    <t>9620311.1</t>
  </si>
  <si>
    <t>Bourání příček - izolační přizdívka vč.případné volné hydroizolace</t>
  </si>
  <si>
    <t>964819132</t>
  </si>
  <si>
    <t>4,25*1,65</t>
  </si>
  <si>
    <t>72</t>
  </si>
  <si>
    <t>962032230</t>
  </si>
  <si>
    <t>Bourání zdiva z cihel pálených nebo vápenopískových na MV nebo MVC do 1 m3</t>
  </si>
  <si>
    <t>-458343585</t>
  </si>
  <si>
    <t>1,59*1,25*0,45</t>
  </si>
  <si>
    <t>0,70*0,13*0,45*2</t>
  </si>
  <si>
    <t>73</t>
  </si>
  <si>
    <t>962081131</t>
  </si>
  <si>
    <t>Bourání okna ze skleněných tvárnic tl do 100 mm</t>
  </si>
  <si>
    <t>912975056</t>
  </si>
  <si>
    <t>(0,90+2,50)*2,325</t>
  </si>
  <si>
    <t>74</t>
  </si>
  <si>
    <t>9630400.00</t>
  </si>
  <si>
    <t>Bourání konstrukcí nad stávajícím předloženým schodištěm (zastřešení, oplechování střechy a zídky) vč.likvidace suti</t>
  </si>
  <si>
    <t>-1296726462</t>
  </si>
  <si>
    <t>75</t>
  </si>
  <si>
    <t>9650311.1</t>
  </si>
  <si>
    <t>Šetrné vybourání podlah z cihel kladených na plocho pl přes 1 m2, část pro zpětnou zádlažbu</t>
  </si>
  <si>
    <t>-1471090832</t>
  </si>
  <si>
    <t>2,98*0,6*3</t>
  </si>
  <si>
    <t>76</t>
  </si>
  <si>
    <t>973031325</t>
  </si>
  <si>
    <t>Vysekání kapes ve zdivu cihelném na MV nebo MVC pl do 0,10 m2 hl do 300 mm</t>
  </si>
  <si>
    <t>981973373</t>
  </si>
  <si>
    <t>pro osazení ocel.nosníku</t>
  </si>
  <si>
    <t xml:space="preserve">překlad </t>
  </si>
  <si>
    <t xml:space="preserve">pozednice </t>
  </si>
  <si>
    <t>krokve</t>
  </si>
  <si>
    <t>pro stropní nosníky pod VSŽ</t>
  </si>
  <si>
    <t>77</t>
  </si>
  <si>
    <t>973031336</t>
  </si>
  <si>
    <t>Vysekání kapes ve zdivu cihelném na MV nebo MVC pl do 0,16 m2 hl do 450 mm</t>
  </si>
  <si>
    <t>1739316290</t>
  </si>
  <si>
    <t>pro průvlakové nosníky</t>
  </si>
  <si>
    <t>78</t>
  </si>
  <si>
    <t>99050001</t>
  </si>
  <si>
    <t>Očištění stávajících průvlaků od poškozených a uvolněných částí</t>
  </si>
  <si>
    <t>-169897183</t>
  </si>
  <si>
    <t>(0,25+2*0,3)*2,98*3</t>
  </si>
  <si>
    <t>79</t>
  </si>
  <si>
    <t>99050010</t>
  </si>
  <si>
    <t>Zednické výpomoci specialistům ( účtováno pouze na pokyn investora )</t>
  </si>
  <si>
    <t>hod</t>
  </si>
  <si>
    <t>500551004</t>
  </si>
  <si>
    <t>115</t>
  </si>
  <si>
    <t>80</t>
  </si>
  <si>
    <t>990600</t>
  </si>
  <si>
    <t>Provizorní ochranná konstrukce prostoru tělocvičny</t>
  </si>
  <si>
    <t>-1577840377</t>
  </si>
  <si>
    <t>(1,50*2+5,00)*4,10</t>
  </si>
  <si>
    <t>81</t>
  </si>
  <si>
    <t>990700</t>
  </si>
  <si>
    <t>Ochrana stávajících konstrukcí před poškozením (tělocvična, transportní trasy, fasáda)</t>
  </si>
  <si>
    <t>-316177340</t>
  </si>
  <si>
    <t>82</t>
  </si>
  <si>
    <t>990700.2</t>
  </si>
  <si>
    <t>Kompletace detailů v projektu neuvedených</t>
  </si>
  <si>
    <t>-256889434</t>
  </si>
  <si>
    <t>83</t>
  </si>
  <si>
    <t>990700.3</t>
  </si>
  <si>
    <t>Zřízení kontrolní sondy pro určení případných základů v suterénu</t>
  </si>
  <si>
    <t>182669651</t>
  </si>
  <si>
    <t>997</t>
  </si>
  <si>
    <t>Přesun sutě</t>
  </si>
  <si>
    <t>84</t>
  </si>
  <si>
    <t>997013111</t>
  </si>
  <si>
    <t>Vnitrostaveništní doprava suti a vybouraných hmot pro budovy v do 6 m s použitím mechanizace</t>
  </si>
  <si>
    <t>-599174772</t>
  </si>
  <si>
    <t>85</t>
  </si>
  <si>
    <t>997013501</t>
  </si>
  <si>
    <t>Odvoz suti a vybouraných hmot na skládku nebo meziskládku do 1 km se složením</t>
  </si>
  <si>
    <t>314463665</t>
  </si>
  <si>
    <t>86</t>
  </si>
  <si>
    <t>997013509</t>
  </si>
  <si>
    <t>Příplatek k odvozu suti a vybouraných hmot na skládku ZKD 1 km přes 1 km</t>
  </si>
  <si>
    <t>1596245400</t>
  </si>
  <si>
    <t>87</t>
  </si>
  <si>
    <t>9970138.1</t>
  </si>
  <si>
    <t>Poplatek za uložení tříděné stavení suti na skládce (skládkovné)</t>
  </si>
  <si>
    <t>-811214643</t>
  </si>
  <si>
    <t>4,529-0,435</t>
  </si>
  <si>
    <t>88</t>
  </si>
  <si>
    <t>997013804</t>
  </si>
  <si>
    <t>Poplatek za uložení stavebního odpadu ze skla na skládce (skládkovné)</t>
  </si>
  <si>
    <t>1291715930</t>
  </si>
  <si>
    <t>0,435</t>
  </si>
  <si>
    <t>998</t>
  </si>
  <si>
    <t>Přesun hmot</t>
  </si>
  <si>
    <t>89</t>
  </si>
  <si>
    <t>998011001</t>
  </si>
  <si>
    <t>Přesun hmot pro budovy zděné v do 6 m</t>
  </si>
  <si>
    <t>698609093</t>
  </si>
  <si>
    <t>PSV</t>
  </si>
  <si>
    <t>Práce a dodávky PSV</t>
  </si>
  <si>
    <t>711</t>
  </si>
  <si>
    <t>Izolace proti vodě, vlhkosti a plynům</t>
  </si>
  <si>
    <t>90</t>
  </si>
  <si>
    <t>711111001</t>
  </si>
  <si>
    <t>Provedení izolace proti zemní vlhkosti vodorovné za studena nátěrem penetračním</t>
  </si>
  <si>
    <t>2079248521</t>
  </si>
  <si>
    <t>suterén</t>
  </si>
  <si>
    <t>na původním stropu - viz skladba A+B</t>
  </si>
  <si>
    <t>pod terénem - viz skladba B</t>
  </si>
  <si>
    <t>1,35*4,25</t>
  </si>
  <si>
    <t>pod podlahou skladu - viz skladba A</t>
  </si>
  <si>
    <t>2,25*4,25</t>
  </si>
  <si>
    <t>91</t>
  </si>
  <si>
    <t>711112001</t>
  </si>
  <si>
    <t>Provedení izolace proti zemní vlhkosti svislé za studena nátěrem penetračním</t>
  </si>
  <si>
    <t>158635072</t>
  </si>
  <si>
    <t>prostor mezi stropy</t>
  </si>
  <si>
    <t>vnější hydroizolace - viz skladba C+D</t>
  </si>
  <si>
    <t>2,2*4,25</t>
  </si>
  <si>
    <t>92</t>
  </si>
  <si>
    <t>111631510</t>
  </si>
  <si>
    <t>Lak asfaltový ALP/9 (MJ kg) bal 9 kg</t>
  </si>
  <si>
    <t>kg</t>
  </si>
  <si>
    <t>-1489034141</t>
  </si>
  <si>
    <t>35,965*0,3</t>
  </si>
  <si>
    <t>17,425*0,35</t>
  </si>
  <si>
    <t>93</t>
  </si>
  <si>
    <t>711141559</t>
  </si>
  <si>
    <t>Provedení izolace proti zemní vlhkosti pásy přitavením vodorovné NAIP</t>
  </si>
  <si>
    <t>-1891465946</t>
  </si>
  <si>
    <t>1,35*4,25*2</t>
  </si>
  <si>
    <t>96</t>
  </si>
  <si>
    <t>7111420.1</t>
  </si>
  <si>
    <t>Ochranný asfaltový nátěr s penetrací průvlakových nosníků</t>
  </si>
  <si>
    <t>62053257</t>
  </si>
  <si>
    <t>94</t>
  </si>
  <si>
    <t>711142559</t>
  </si>
  <si>
    <t>Provedení izolace proti zemní vlhkosti pásy přitavením svislé NAIP</t>
  </si>
  <si>
    <t>674715994</t>
  </si>
  <si>
    <t>2,2*4,25*2</t>
  </si>
  <si>
    <t>95</t>
  </si>
  <si>
    <t>6285225.1</t>
  </si>
  <si>
    <t>Pás asfaltovaný modifikovaný SBS Special mineral se skelnou vložkou</t>
  </si>
  <si>
    <t>1593166631</t>
  </si>
  <si>
    <t>41,702*1,15</t>
  </si>
  <si>
    <t>26,775*1,2</t>
  </si>
  <si>
    <t>97</t>
  </si>
  <si>
    <t>711491172</t>
  </si>
  <si>
    <t>Provedení izolace proti tlakové vodě vodorovné z textilií vrstva ochranná</t>
  </si>
  <si>
    <t>723567024</t>
  </si>
  <si>
    <t>98</t>
  </si>
  <si>
    <t>711491272</t>
  </si>
  <si>
    <t>Provedení izolace proti tlakové vodě svislé z textilií vrstva ochranná</t>
  </si>
  <si>
    <t>-2080740661</t>
  </si>
  <si>
    <t>vnější hydroizolace - viz skladba C</t>
  </si>
  <si>
    <t>1,0*4,25</t>
  </si>
  <si>
    <t>99</t>
  </si>
  <si>
    <t>6931100.1</t>
  </si>
  <si>
    <t>geotextilie ochranná min.300 g/m2</t>
  </si>
  <si>
    <t>-2028076515</t>
  </si>
  <si>
    <t>24,863*1,05</t>
  </si>
  <si>
    <t>4,25*1,05</t>
  </si>
  <si>
    <t>100</t>
  </si>
  <si>
    <t>998711101</t>
  </si>
  <si>
    <t>Přesun hmot tonážní pro izolace proti vodě, vlhkosti a plynům v objektech výšky do 6 m</t>
  </si>
  <si>
    <t>-1832538397</t>
  </si>
  <si>
    <t>713</t>
  </si>
  <si>
    <t>Izolace tepelné</t>
  </si>
  <si>
    <t>104</t>
  </si>
  <si>
    <t>713121111</t>
  </si>
  <si>
    <t>Montáž izolace tepelné podlah volně kladenými rohožemi, pásy, dílci, deskami 1 vrstva</t>
  </si>
  <si>
    <t>-1819792749</t>
  </si>
  <si>
    <t>4,25*2,025</t>
  </si>
  <si>
    <t>105</t>
  </si>
  <si>
    <t>283759120</t>
  </si>
  <si>
    <t>Deska z pěnového polystyrenu EPS 150 S 1000 x 500 x 80 mm</t>
  </si>
  <si>
    <t>657318888</t>
  </si>
  <si>
    <t>8,606*1,02</t>
  </si>
  <si>
    <t>101</t>
  </si>
  <si>
    <t>713131145</t>
  </si>
  <si>
    <t>Montáž izolace tepelné stěn a základů lepením bodově rohoží, pásů, dílců, desek - pod terénem</t>
  </si>
  <si>
    <t>-1975615647</t>
  </si>
  <si>
    <t>XPS tl.100 mm</t>
  </si>
  <si>
    <t>(4,26+1,4+0,7)*0,7</t>
  </si>
  <si>
    <t>XPS tl.80 mm</t>
  </si>
  <si>
    <t>4,6*0,5</t>
  </si>
  <si>
    <t>102</t>
  </si>
  <si>
    <t>2837638.3</t>
  </si>
  <si>
    <t>Polystyren extrudovaný XPS tl.100 mm</t>
  </si>
  <si>
    <t>-90977363</t>
  </si>
  <si>
    <t>4,452*1,02</t>
  </si>
  <si>
    <t>103</t>
  </si>
  <si>
    <t>2837638.4</t>
  </si>
  <si>
    <t>Polystyren extrudovaný XPS tl.80 mm</t>
  </si>
  <si>
    <t>-1097812163</t>
  </si>
  <si>
    <t>2,3*1,02</t>
  </si>
  <si>
    <t>106</t>
  </si>
  <si>
    <t>713151111</t>
  </si>
  <si>
    <t>Montáž izolace tepelné střech šikmých kladené volně mezi krokve rohoží, pásů, desek</t>
  </si>
  <si>
    <t>-468828748</t>
  </si>
  <si>
    <t>2 vrstvy</t>
  </si>
  <si>
    <t>2,40*4,60*2</t>
  </si>
  <si>
    <t>107</t>
  </si>
  <si>
    <t>6314815.1</t>
  </si>
  <si>
    <t>Deska minerální izolační tl. 160 mm</t>
  </si>
  <si>
    <t>-816364429</t>
  </si>
  <si>
    <t>22,08*0,5*1,02</t>
  </si>
  <si>
    <t>108</t>
  </si>
  <si>
    <t>6314815.2</t>
  </si>
  <si>
    <t>Deska minerální izolační tl. 60 mm</t>
  </si>
  <si>
    <t>-120844943</t>
  </si>
  <si>
    <t>109</t>
  </si>
  <si>
    <t>713151141</t>
  </si>
  <si>
    <t>Montáž izolace tepelné střech šikmých parotěsné reflexní tl do 5 mm</t>
  </si>
  <si>
    <t>-465214964</t>
  </si>
  <si>
    <t>2,40*4,60</t>
  </si>
  <si>
    <t>110</t>
  </si>
  <si>
    <t>28355300</t>
  </si>
  <si>
    <t>Folie parotěsná tepelně izolační</t>
  </si>
  <si>
    <t>1940584433</t>
  </si>
  <si>
    <t>4,60*2,40*1,1</t>
  </si>
  <si>
    <t>111</t>
  </si>
  <si>
    <t>713191133</t>
  </si>
  <si>
    <t>Montáž izolace tepelné podlah, stropů vrchem nebo střech překrytí fólií s přelepeným spojem</t>
  </si>
  <si>
    <t>-892482976</t>
  </si>
  <si>
    <t>8,60*1,10</t>
  </si>
  <si>
    <t>112</t>
  </si>
  <si>
    <t>283233140</t>
  </si>
  <si>
    <t>Fólie PE tl. 0,2 mm, 2 x 50 m, 100 m2/role</t>
  </si>
  <si>
    <t>-360827243</t>
  </si>
  <si>
    <t>9,46*1,1</t>
  </si>
  <si>
    <t>113</t>
  </si>
  <si>
    <t>998713101</t>
  </si>
  <si>
    <t>Přesun hmot tonážní pro izolace tepelné v objektech v do 6 m</t>
  </si>
  <si>
    <t>-741238618</t>
  </si>
  <si>
    <t>762</t>
  </si>
  <si>
    <t>Konstrukce tesařské</t>
  </si>
  <si>
    <t>114</t>
  </si>
  <si>
    <t>762083121</t>
  </si>
  <si>
    <t>Impregnace řeziva proti dřevokaznému hmyzu, houbám a plísním máčením třída ohrožení 1 a 2</t>
  </si>
  <si>
    <t>1455350194</t>
  </si>
  <si>
    <t>0,547</t>
  </si>
  <si>
    <t>762332532</t>
  </si>
  <si>
    <t>Montáž vázaných kcí krovů pravidelných z řeziva hoblovaného průřezové plochy do 224 cm2</t>
  </si>
  <si>
    <t>-627717608</t>
  </si>
  <si>
    <t>6,10+3,30*9</t>
  </si>
  <si>
    <t>116</t>
  </si>
  <si>
    <t>605120110</t>
  </si>
  <si>
    <t>Řezivo jehličnaté hranol jakost I nad 120 cm2</t>
  </si>
  <si>
    <t>-121097366</t>
  </si>
  <si>
    <t>160x120mm</t>
  </si>
  <si>
    <t>0,16*0,12*6,10*1,1</t>
  </si>
  <si>
    <t>80x160mm</t>
  </si>
  <si>
    <t>0,08*0,16*3,30*9*1,1</t>
  </si>
  <si>
    <t>118</t>
  </si>
  <si>
    <t>762342214</t>
  </si>
  <si>
    <t>Montáž laťování na střechách jednoduchých sklonu do 60° osové vzdálenosti do 360 mm</t>
  </si>
  <si>
    <t>-718926499</t>
  </si>
  <si>
    <t>6,00*3,00</t>
  </si>
  <si>
    <t>119</t>
  </si>
  <si>
    <t>605141140</t>
  </si>
  <si>
    <t>Řezivo jehličnaté, střešní latě impregnované dl 4 m</t>
  </si>
  <si>
    <t>934845132</t>
  </si>
  <si>
    <t>latě, kontralatě 60x40mm</t>
  </si>
  <si>
    <t>6,00*3,00/0,20</t>
  </si>
  <si>
    <t>27,00</t>
  </si>
  <si>
    <t>Mezisoučet</t>
  </si>
  <si>
    <t>-117,00</t>
  </si>
  <si>
    <t>117,00*0,06*0,04*1,1</t>
  </si>
  <si>
    <t>117</t>
  </si>
  <si>
    <t>762342441</t>
  </si>
  <si>
    <t>Montáž lišt trojúhelníkových nebo kontralatí na střechách sklonu do 60°</t>
  </si>
  <si>
    <t>-746885305</t>
  </si>
  <si>
    <t>3,00*9</t>
  </si>
  <si>
    <t>120</t>
  </si>
  <si>
    <t>762395000</t>
  </si>
  <si>
    <t>Spojovací prostředky pro montáž krovu, bednění, laťování, světlíky, klíny</t>
  </si>
  <si>
    <t>-999802981</t>
  </si>
  <si>
    <t>0,547+0,309</t>
  </si>
  <si>
    <t>121</t>
  </si>
  <si>
    <t>7624001.01</t>
  </si>
  <si>
    <t>Příplatek na oizolování konců pozednic + impregnovaná podložka</t>
  </si>
  <si>
    <t>-354859561</t>
  </si>
  <si>
    <t>122</t>
  </si>
  <si>
    <t>7624001.02</t>
  </si>
  <si>
    <t>Příplatek na pohledovou úpravu konců krokví ve fasádě</t>
  </si>
  <si>
    <t>-1514566034</t>
  </si>
  <si>
    <t>123</t>
  </si>
  <si>
    <t>7624001.03</t>
  </si>
  <si>
    <t>Příplatek na doplňkové kotvení pozednice k věnci chemickými kotvami</t>
  </si>
  <si>
    <t>-1178884840</t>
  </si>
  <si>
    <t>124</t>
  </si>
  <si>
    <t>998762101</t>
  </si>
  <si>
    <t>Přesun hmot tonážní pro kce tesařské v objektech v do 6 m</t>
  </si>
  <si>
    <t>1630953018</t>
  </si>
  <si>
    <t>763</t>
  </si>
  <si>
    <t>Konstrukce suché výstavby</t>
  </si>
  <si>
    <t>125</t>
  </si>
  <si>
    <t>763131411</t>
  </si>
  <si>
    <t>SDK podhled desky 1xA 12,5 bez TI dvouvrstvá spodní kce profil CD+UD</t>
  </si>
  <si>
    <t>-1537279248</t>
  </si>
  <si>
    <t>4,25*2,15</t>
  </si>
  <si>
    <t>126</t>
  </si>
  <si>
    <t>763999100</t>
  </si>
  <si>
    <t xml:space="preserve">Montáž a dodávka parozábrany pro sdk podhled </t>
  </si>
  <si>
    <t>-1607222848</t>
  </si>
  <si>
    <t>127</t>
  </si>
  <si>
    <t>998763301</t>
  </si>
  <si>
    <t>Přesun hmot tonážní pro sádrokartonové konstrukce v objektech v do 6 m</t>
  </si>
  <si>
    <t>-930325832</t>
  </si>
  <si>
    <t>764</t>
  </si>
  <si>
    <t>Konstrukce klempířské</t>
  </si>
  <si>
    <t>128</t>
  </si>
  <si>
    <t>7640019.01</t>
  </si>
  <si>
    <t>Napojení klempířských konstrukcí (2x svod do nového gaigru) na dešťovou kanalizaci + provizorní zajištění odvodu dešťových vod během stavby</t>
  </si>
  <si>
    <t>1345725670</t>
  </si>
  <si>
    <t>129</t>
  </si>
  <si>
    <t>7640019.02</t>
  </si>
  <si>
    <t xml:space="preserve">Osazení a dodávka nového plastového gaigru vč.zemních prací a úpravy napojení na stávající dešťovou kanalizaci </t>
  </si>
  <si>
    <t>-103486014</t>
  </si>
  <si>
    <t>130</t>
  </si>
  <si>
    <t>7642423.01</t>
  </si>
  <si>
    <t>Oplechování rovné okapové hrany z ocelového barevného plechu (např.Lindab) rš 250 mm - ozn.3/K</t>
  </si>
  <si>
    <t>-1712420876</t>
  </si>
  <si>
    <t>131</t>
  </si>
  <si>
    <t>7642463.04</t>
  </si>
  <si>
    <t>Oplechování parapetů rovných mechanicky kotvené z  ocelového barevného plechu (např.Lindab) rš 330 mm</t>
  </si>
  <si>
    <t>245393097</t>
  </si>
  <si>
    <t>1,05*2+1,55</t>
  </si>
  <si>
    <t>132</t>
  </si>
  <si>
    <t>7643413.05</t>
  </si>
  <si>
    <t>Lemování rovných zdí střech s krytinou skládanou z  ocelového barevného plechu (např.Lindab rš 450 mm -ozn.4/K</t>
  </si>
  <si>
    <t>1020593486</t>
  </si>
  <si>
    <t>5,90+2,50*2</t>
  </si>
  <si>
    <t>133</t>
  </si>
  <si>
    <t>7645413.06</t>
  </si>
  <si>
    <t>Žlab podokapní půlkruhový z  ocelového barevného plechu (např.Lindab) rš 250 mm - ozn.2/K</t>
  </si>
  <si>
    <t>-1898366531</t>
  </si>
  <si>
    <t>134</t>
  </si>
  <si>
    <t>7645484.07</t>
  </si>
  <si>
    <t>Svody kruhové včetně objímek, kolen, odskoků z  ocelového barevného plechu (např.Lindab) průměru 100 mm - ozn.1/K</t>
  </si>
  <si>
    <t>245461384</t>
  </si>
  <si>
    <t>135</t>
  </si>
  <si>
    <t>7645490.01</t>
  </si>
  <si>
    <t>Zkrácení stávajícího svodu a vyvedení svodové trubky na novou střechu v délce cca 1 m</t>
  </si>
  <si>
    <t>-2099586912</t>
  </si>
  <si>
    <t>136</t>
  </si>
  <si>
    <t>998764101</t>
  </si>
  <si>
    <t>Přesun hmot tonážní pro konstrukce klempířské v objektech v do 6 m</t>
  </si>
  <si>
    <t>1425003338</t>
  </si>
  <si>
    <t>765</t>
  </si>
  <si>
    <t>Krytina skládaná</t>
  </si>
  <si>
    <t>137</t>
  </si>
  <si>
    <t>7651311.4</t>
  </si>
  <si>
    <t>Montáž a dodávka vláknocementové krytiny  do 30° skládané z pravoúhlých obdélníkových formátů, barava grafit (např.dánský obdélník systému Cembrit)</t>
  </si>
  <si>
    <t>-557571924</t>
  </si>
  <si>
    <t>3,05*6,00</t>
  </si>
  <si>
    <t>140</t>
  </si>
  <si>
    <t>7651350.2</t>
  </si>
  <si>
    <t>Montáž a dodávka ochranného pásu proti ptákům, černý</t>
  </si>
  <si>
    <t>-2051222580</t>
  </si>
  <si>
    <t>6,0</t>
  </si>
  <si>
    <t>138</t>
  </si>
  <si>
    <t>765135001</t>
  </si>
  <si>
    <t>Montáž střešních doplňků skládané vláknocementové krytiny plochy do 0,2m2</t>
  </si>
  <si>
    <t>1773997581</t>
  </si>
  <si>
    <t>hlavice</t>
  </si>
  <si>
    <t>139</t>
  </si>
  <si>
    <t>5916100.0</t>
  </si>
  <si>
    <t>Hlavice větrací plastová systémová se střešní krytinou - pro šablony - ozn.5/K</t>
  </si>
  <si>
    <t>-1718087263</t>
  </si>
  <si>
    <t>141</t>
  </si>
  <si>
    <t>765191011</t>
  </si>
  <si>
    <t>Montáž pojistné hydroizolační fólie kladené ve sklonu do 30° volně na krokve</t>
  </si>
  <si>
    <t>-621138356</t>
  </si>
  <si>
    <t>18,30</t>
  </si>
  <si>
    <t>142</t>
  </si>
  <si>
    <t>2832926.1</t>
  </si>
  <si>
    <t>Folie podstřešní difúzní 110g/m2</t>
  </si>
  <si>
    <t>1377835311</t>
  </si>
  <si>
    <t>18,3*1,1</t>
  </si>
  <si>
    <t>143</t>
  </si>
  <si>
    <t>998765101</t>
  </si>
  <si>
    <t>Přesun hmot tonážní pro krytiny skládané v objektech v do 6 m</t>
  </si>
  <si>
    <t>669687220</t>
  </si>
  <si>
    <t>766</t>
  </si>
  <si>
    <t>Konstrukce truhlářské vč. přesunu hmot</t>
  </si>
  <si>
    <t>144</t>
  </si>
  <si>
    <t>766300100</t>
  </si>
  <si>
    <t>Montáž a dodávka vnitřních parapetů z dřevotřískové desky s povrchem HPL tl. 19mm vč. systémových detailů a prvků</t>
  </si>
  <si>
    <t>-46391217</t>
  </si>
  <si>
    <t>1,00*2+1,50*1+0,70*4</t>
  </si>
  <si>
    <t>145</t>
  </si>
  <si>
    <t>76662001.01</t>
  </si>
  <si>
    <t>Montáž a dodávka  dřevěného okna  vel.1000x600mm - 1křídlové, zasklení izolačním dvojsklem, sklápěcí - ozn. A</t>
  </si>
  <si>
    <t>-1801098673</t>
  </si>
  <si>
    <t>146</t>
  </si>
  <si>
    <t>76662001.02</t>
  </si>
  <si>
    <t>Montáž a dodávka  dřevěného okna  vel.1500x600mm - 2křídlové, zasklení izolačním dvojsklem, sklápěcí - ozn. B</t>
  </si>
  <si>
    <t>-1230802430</t>
  </si>
  <si>
    <t>147</t>
  </si>
  <si>
    <t>76662001.03</t>
  </si>
  <si>
    <t>Montáž a dodávka  dřevěného okna  vel.700x1000mm - 1křídlové, zasklení jednoduché, otevíravé a sklápěcí - ozn. C</t>
  </si>
  <si>
    <t>-1980844871</t>
  </si>
  <si>
    <t>148</t>
  </si>
  <si>
    <t>7666601.04</t>
  </si>
  <si>
    <t>Montáž a dodávka dveří vnitřních vel.1400x1970mm - 2křídlové, částečně prosklené, rámová zárubeň - ozn. 1</t>
  </si>
  <si>
    <t>-1131680470</t>
  </si>
  <si>
    <t>149</t>
  </si>
  <si>
    <t>766999500</t>
  </si>
  <si>
    <t>Podhledová konstrukce bočního vstupu a přesahu střechy palubkovým obkladem vč.finálního lazurovacího nátěru</t>
  </si>
  <si>
    <t>1187456543</t>
  </si>
  <si>
    <t>1,32*3,0</t>
  </si>
  <si>
    <t>4,6*0,8</t>
  </si>
  <si>
    <t>150</t>
  </si>
  <si>
    <t>766999700</t>
  </si>
  <si>
    <t>Montáž a dodávka větrací plastové mřížky 200/200 mm</t>
  </si>
  <si>
    <t>-709331612</t>
  </si>
  <si>
    <t>771</t>
  </si>
  <si>
    <t>Podlahy z dlaždic</t>
  </si>
  <si>
    <t>151</t>
  </si>
  <si>
    <t>771471111</t>
  </si>
  <si>
    <t>Montáž soklíků z dlaždic keramických rovných do malty v do 65 mm</t>
  </si>
  <si>
    <t>-1671102257</t>
  </si>
  <si>
    <t>(4,25+2,025)*2-1,59</t>
  </si>
  <si>
    <t>152</t>
  </si>
  <si>
    <t>5976143.01</t>
  </si>
  <si>
    <t>Dlaždice keramické slinuté neglazované vel.cca 300/300/9 mm</t>
  </si>
  <si>
    <t>1597181089</t>
  </si>
  <si>
    <t>8,606*1,1</t>
  </si>
  <si>
    <t>sokl</t>
  </si>
  <si>
    <t>10,96*0,05*1,1</t>
  </si>
  <si>
    <t>153</t>
  </si>
  <si>
    <t>771574113</t>
  </si>
  <si>
    <t>Montáž podlah keramických režných hladkých lepených flexibilním lepidlem do 12 ks/m2</t>
  </si>
  <si>
    <t>-335909464</t>
  </si>
  <si>
    <t>154</t>
  </si>
  <si>
    <t>998771101</t>
  </si>
  <si>
    <t>Přesun hmot tonážní pro podlahy z dlaždic v objektech v do 6 m</t>
  </si>
  <si>
    <t>2003979277</t>
  </si>
  <si>
    <t>784</t>
  </si>
  <si>
    <t>Dokončovací práce - malby a tapety</t>
  </si>
  <si>
    <t>155</t>
  </si>
  <si>
    <t>78421100</t>
  </si>
  <si>
    <t>Dvojnásobné bílé malby ze směsí na sdk v místnostech výšky do 4,5 m vč. penetrace</t>
  </si>
  <si>
    <t>-836715067</t>
  </si>
  <si>
    <t>SDK podhled</t>
  </si>
  <si>
    <t>156</t>
  </si>
  <si>
    <t>78421110</t>
  </si>
  <si>
    <t>Dvojnásobné bílé malby ze směsí na omítané kce v místnostech výšky do 4,5 m vč. penetrace</t>
  </si>
  <si>
    <t>1526646287</t>
  </si>
  <si>
    <t>na straně zazdívky - tělocvična</t>
  </si>
  <si>
    <t>6,40*4,10</t>
  </si>
  <si>
    <t>921</t>
  </si>
  <si>
    <t>Elektroinstalace</t>
  </si>
  <si>
    <t>157</t>
  </si>
  <si>
    <t>92100100</t>
  </si>
  <si>
    <t>Montáž a dodávka doplnění elektroinstalace (svítidla, rozvod, vypínače, napojení, vyhřívání žlabů a svodů) vč.revize</t>
  </si>
  <si>
    <t>1769875986</t>
  </si>
  <si>
    <t>VRN</t>
  </si>
  <si>
    <t>Vedlejší rozpočtové náklady</t>
  </si>
  <si>
    <t>158</t>
  </si>
  <si>
    <t>012303000</t>
  </si>
  <si>
    <t>Geodetické práce po výstavbě (zaměření přístavby)</t>
  </si>
  <si>
    <t>Kč</t>
  </si>
  <si>
    <t>1024</t>
  </si>
  <si>
    <t>378244505</t>
  </si>
  <si>
    <t>159</t>
  </si>
  <si>
    <t>013254000</t>
  </si>
  <si>
    <t>Dokumentace skutečného provedení stavby</t>
  </si>
  <si>
    <t>-1347120443</t>
  </si>
  <si>
    <t>160</t>
  </si>
  <si>
    <t>032002000</t>
  </si>
  <si>
    <t>Vybavení zařízení staveniště</t>
  </si>
  <si>
    <t>-1346733543</t>
  </si>
  <si>
    <t>161</t>
  </si>
  <si>
    <t>033002000</t>
  </si>
  <si>
    <t>Připojení staveniště na inženýrské sítě (dle parametrů investora)</t>
  </si>
  <si>
    <t>-146269619</t>
  </si>
  <si>
    <t>162</t>
  </si>
  <si>
    <t>045002000</t>
  </si>
  <si>
    <t>Kompletační a koordinační činnost</t>
  </si>
  <si>
    <t>-1171876521</t>
  </si>
  <si>
    <t>163</t>
  </si>
  <si>
    <t>070001000</t>
  </si>
  <si>
    <t>Ztížené provozní vlivy uvnitř i vně objektu (dle parametrů stanovených investorem - bezpečnost, průběžný úklid, provoz na parkovišti, Větrníku atd.)</t>
  </si>
  <si>
    <t>-2032115306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</si>
  <si>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</si>
  <si>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</si>
  <si>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</si>
  <si>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</si>
  <si>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</si>
  <si>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</si>
  <si>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</si>
  <si>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</si>
  <si>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</si>
  <si>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</si>
  <si>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</si>
  <si>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</si>
  <si>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</si>
  <si>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</si>
  <si>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</si>
  <si>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</si>
  <si>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</si>
  <si>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</si>
  <si>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</si>
  <si>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</si>
  <si>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</si>
  <si>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</si>
  <si>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</si>
  <si>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</si>
  <si>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</si>
  <si>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</si>
  <si>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</si>
  <si>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</si>
  <si>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</si>
  <si>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</si>
  <si>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</si>
  <si>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</si>
  <si>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</si>
  <si>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</si>
  <si>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</si>
  <si>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</si>
  <si>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</si>
  <si>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</si>
  <si>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</si>
  <si>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</si>
  <si>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</si>
  <si>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</si>
  <si>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</si>
  <si>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</si>
  <si>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</si>
  <si>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</si>
  <si>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</si>
  <si>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</si>
  <si>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</si>
  <si>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</si>
  <si>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</si>
  <si>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</si>
  <si>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</si>
  <si>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</si>
  <si>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</si>
  <si>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</si>
  <si>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</si>
  <si>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</si>
  <si>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</si>
  <si>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</si>
  <si>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</si>
  <si>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</si>
  <si>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</si>
  <si>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</si>
  <si>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</si>
  <si>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</si>
  <si>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</si>
  <si>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</si>
  <si>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</si>
  <si>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</si>
  <si>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</si>
  <si>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</si>
  <si>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</si>
  <si>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</si>
  <si>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</si>
  <si>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</si>
  <si>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</si>
  <si>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</si>
  <si>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</si>
  <si>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</si>
  <si>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</si>
  <si>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</si>
  <si>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</si>
  <si>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</si>
  <si>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</si>
  <si>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</si>
  <si>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</si>
  <si>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</si>
  <si>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</si>
  <si>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</si>
  <si>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</si>
  <si>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</si>
  <si>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</si>
  <si>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</si>
  <si>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</si>
  <si>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</si>
  <si>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</si>
  <si>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</si>
  <si>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</si>
  <si>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</si>
  <si>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</si>
  <si>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</si>
  <si>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</si>
  <si>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</si>
  <si>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</si>
  <si>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</si>
  <si>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</si>
  <si>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</si>
  <si>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</si>
  <si>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</si>
  <si>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</si>
  <si>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</si>
  <si>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</si>
  <si>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</si>
  <si>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</si>
  <si>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</si>
  <si>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</si>
  <si>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 xml:space="preserve">                      </t>
  </si>
  <si>
    <t>SOUPIS PRACÍ A DODÁVEK</t>
  </si>
  <si>
    <t>DODAVATEL:</t>
  </si>
  <si>
    <t>ADRESA:</t>
  </si>
  <si>
    <t>TELEFON, E-MAIL:</t>
  </si>
  <si>
    <t>ODPOVĚDNÝ ZÁSTUPCE:</t>
  </si>
  <si>
    <t>ZPRACOVÁNO:</t>
  </si>
  <si>
    <t>RAZÍTKO, PODPIS:</t>
  </si>
  <si>
    <t>AKCE: PŘÍSTAVBA TĚLOCVIČNY - DŮM DĚTÍ A MLÁDEŽE, VĚTRNÍK, LIBEREC</t>
  </si>
  <si>
    <t>_______________________________________________________________________</t>
  </si>
  <si>
    <r>
      <t xml:space="preserve">DLE PROJEKTU STAVBY - ING.ARCH.HOLEČKO </t>
    </r>
    <r>
      <rPr>
        <b/>
        <sz val="9.5"/>
        <color indexed="12"/>
        <rFont val="Times New Roman CE"/>
        <family val="2"/>
      </rPr>
      <t xml:space="preserve">(VRCHNÍ STAVBA), </t>
    </r>
    <r>
      <rPr>
        <b/>
        <sz val="11.5"/>
        <color indexed="12"/>
        <rFont val="Times New Roman CE"/>
        <family val="2"/>
      </rPr>
      <t xml:space="preserve">ROK 2015 </t>
    </r>
  </si>
  <si>
    <r>
      <t xml:space="preserve">DLE PROJEKTU STAVBY - MILAN VAVRUŠKA </t>
    </r>
    <r>
      <rPr>
        <b/>
        <sz val="9.5"/>
        <color indexed="12"/>
        <rFont val="Times New Roman CE"/>
        <family val="2"/>
      </rPr>
      <t xml:space="preserve">(SPODNÍ STAVBA), </t>
    </r>
    <r>
      <rPr>
        <b/>
        <sz val="11.5"/>
        <color indexed="12"/>
        <rFont val="Times New Roman CE"/>
        <family val="2"/>
      </rPr>
      <t>ROK 2017</t>
    </r>
  </si>
  <si>
    <t>INVESTOR: STATUTÁRNÍ MĚSTO LIBEREC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</si>
</sst>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66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sz val="12"/>
      <name val="Times New Roman CE"/>
      <family val="1"/>
    </font>
    <font>
      <b/>
      <sz val="13"/>
      <color indexed="12"/>
      <name val="Times New Roman"/>
      <family val="1"/>
    </font>
    <font>
      <b/>
      <sz val="13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25"/>
      <color rgb="FF3333FF"/>
      <name val="Times New Roman CE"/>
      <family val="1"/>
    </font>
    <font>
      <sz val="18"/>
      <color indexed="12"/>
      <name val="Times New Roman CE"/>
      <family val="2"/>
    </font>
    <font>
      <sz val="18"/>
      <name val="Times New Roman CE"/>
      <family val="2"/>
    </font>
    <font>
      <b/>
      <sz val="25"/>
      <color indexed="12"/>
      <name val="Times New Roman CE"/>
      <family val="1"/>
    </font>
    <font>
      <sz val="12"/>
      <color indexed="12"/>
      <name val="Times New Roman CE"/>
      <family val="1"/>
    </font>
    <font>
      <sz val="16"/>
      <color indexed="12"/>
      <name val="Times New Roman CE"/>
      <family val="1"/>
    </font>
    <font>
      <sz val="9"/>
      <color indexed="12"/>
      <name val="Times New Roman CE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MS Sans Serif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.5"/>
      <color indexed="12"/>
      <name val="Times New Roman CE"/>
      <family val="2"/>
    </font>
    <font>
      <b/>
      <sz val="9.5"/>
      <color indexed="12"/>
      <name val="Times New Roman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/>
      <top/>
      <bottom style="thin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12"/>
      </bottom>
    </border>
    <border>
      <left style="thin">
        <color indexed="9"/>
      </left>
      <right/>
      <top style="thin">
        <color indexed="9"/>
      </top>
      <bottom style="thin">
        <color indexed="12"/>
      </bottom>
    </border>
    <border>
      <left/>
      <right/>
      <top style="thin">
        <color indexed="9"/>
      </top>
      <bottom style="thin">
        <color indexed="12"/>
      </bottom>
    </border>
    <border>
      <left/>
      <right style="thin">
        <color indexed="9"/>
      </right>
      <top style="thin">
        <color indexed="9"/>
      </top>
      <bottom style="thin">
        <color indexed="12"/>
      </bottom>
    </border>
    <border>
      <left/>
      <right/>
      <top style="thin">
        <color indexed="9"/>
      </top>
      <bottom/>
    </border>
    <border>
      <left/>
      <right/>
      <top style="thin">
        <color indexed="12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>
      <alignment/>
      <protection locked="0"/>
    </xf>
    <xf numFmtId="0" fontId="1" fillId="0" borderId="0">
      <alignment/>
      <protection/>
    </xf>
  </cellStyleXfs>
  <cellXfs count="4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29" fillId="0" borderId="2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7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2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/>
      <protection/>
    </xf>
    <xf numFmtId="49" fontId="0" fillId="0" borderId="28" xfId="0" applyNumberFormat="1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167" fontId="0" fillId="0" borderId="28" xfId="0" applyNumberFormat="1" applyFont="1" applyBorder="1" applyAlignment="1" applyProtection="1">
      <alignment vertical="center"/>
      <protection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6" fillId="0" borderId="28" xfId="0" applyFont="1" applyBorder="1" applyAlignment="1" applyProtection="1">
      <alignment horizontal="center" vertical="center"/>
      <protection/>
    </xf>
    <xf numFmtId="49" fontId="36" fillId="0" borderId="28" xfId="0" applyNumberFormat="1" applyFont="1" applyBorder="1" applyAlignment="1" applyProtection="1">
      <alignment horizontal="left" vertical="center" wrapText="1"/>
      <protection/>
    </xf>
    <xf numFmtId="0" fontId="36" fillId="0" borderId="28" xfId="0" applyFont="1" applyBorder="1" applyAlignment="1" applyProtection="1">
      <alignment horizontal="left" vertical="center" wrapText="1"/>
      <protection/>
    </xf>
    <xf numFmtId="0" fontId="36" fillId="0" borderId="28" xfId="0" applyFont="1" applyBorder="1" applyAlignment="1" applyProtection="1">
      <alignment horizontal="center" vertical="center" wrapText="1"/>
      <protection/>
    </xf>
    <xf numFmtId="167" fontId="36" fillId="0" borderId="28" xfId="0" applyNumberFormat="1" applyFont="1" applyBorder="1" applyAlignment="1" applyProtection="1">
      <alignment vertical="center"/>
      <protection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26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29" fillId="0" borderId="2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top"/>
      <protection locked="0"/>
    </xf>
    <xf numFmtId="0" fontId="5" fillId="0" borderId="26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9" fillId="5" borderId="36" xfId="0" applyFont="1" applyFill="1" applyBorder="1" applyAlignment="1">
      <alignment vertical="top"/>
    </xf>
    <xf numFmtId="0" fontId="39" fillId="5" borderId="0" xfId="0" applyFont="1" applyFill="1" applyAlignment="1">
      <alignment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36" xfId="0" applyFont="1" applyBorder="1" applyAlignment="1">
      <alignment/>
    </xf>
    <xf numFmtId="0" fontId="41" fillId="0" borderId="37" xfId="0" applyFont="1" applyBorder="1" applyAlignment="1">
      <alignment/>
    </xf>
    <xf numFmtId="0" fontId="42" fillId="0" borderId="38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36" xfId="0" applyFont="1" applyBorder="1" applyAlignment="1">
      <alignment/>
    </xf>
    <xf numFmtId="0" fontId="45" fillId="5" borderId="0" xfId="0" applyFont="1" applyFill="1" applyBorder="1" applyAlignment="1">
      <alignment horizontal="center"/>
    </xf>
    <xf numFmtId="0" fontId="46" fillId="5" borderId="0" xfId="0" applyFont="1" applyFill="1" applyAlignment="1">
      <alignment vertical="top"/>
    </xf>
    <xf numFmtId="0" fontId="48" fillId="5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51" fillId="5" borderId="0" xfId="0" applyFont="1" applyFill="1" applyAlignment="1">
      <alignment horizontal="center" vertical="center" wrapText="1"/>
    </xf>
    <xf numFmtId="0" fontId="51" fillId="5" borderId="0" xfId="0" applyFont="1" applyFill="1" applyAlignment="1">
      <alignment horizontal="left" vertical="center" wrapText="1" indent="1"/>
    </xf>
    <xf numFmtId="0" fontId="53" fillId="5" borderId="0" xfId="0" applyFont="1" applyFill="1"/>
    <xf numFmtId="0" fontId="54" fillId="5" borderId="0" xfId="0" applyFont="1" applyFill="1"/>
    <xf numFmtId="0" fontId="55" fillId="5" borderId="0" xfId="0" applyFont="1" applyFill="1"/>
    <xf numFmtId="0" fontId="51" fillId="5" borderId="0" xfId="0" applyFont="1" applyFill="1" applyAlignment="1">
      <alignment horizontal="right"/>
    </xf>
    <xf numFmtId="0" fontId="56" fillId="5" borderId="0" xfId="0" applyFont="1" applyFill="1"/>
    <xf numFmtId="0" fontId="57" fillId="5" borderId="0" xfId="0" applyFont="1" applyFill="1" applyBorder="1"/>
    <xf numFmtId="49" fontId="52" fillId="5" borderId="0" xfId="0" applyNumberFormat="1" applyFont="1" applyFill="1" applyBorder="1"/>
    <xf numFmtId="49" fontId="57" fillId="5" borderId="0" xfId="0" applyNumberFormat="1" applyFont="1" applyFill="1" applyBorder="1"/>
    <xf numFmtId="0" fontId="43" fillId="0" borderId="0" xfId="22" applyFont="1" applyFill="1">
      <alignment/>
      <protection/>
    </xf>
    <xf numFmtId="0" fontId="43" fillId="0" borderId="0" xfId="22" applyFont="1">
      <alignment/>
      <protection/>
    </xf>
    <xf numFmtId="0" fontId="59" fillId="0" borderId="0" xfId="22" applyFont="1" applyAlignment="1">
      <alignment horizontal="center" vertical="center" wrapText="1"/>
      <protection/>
    </xf>
    <xf numFmtId="49" fontId="61" fillId="0" borderId="0" xfId="22" applyNumberFormat="1" applyFont="1" applyFill="1">
      <alignment/>
      <protection/>
    </xf>
    <xf numFmtId="49" fontId="61" fillId="0" borderId="0" xfId="22" applyNumberFormat="1" applyFont="1">
      <alignment/>
      <protection/>
    </xf>
    <xf numFmtId="0" fontId="62" fillId="0" borderId="0" xfId="22" applyFont="1" applyFill="1">
      <alignment/>
      <protection/>
    </xf>
    <xf numFmtId="0" fontId="62" fillId="0" borderId="0" xfId="22" applyFont="1">
      <alignment/>
      <protection/>
    </xf>
    <xf numFmtId="0" fontId="42" fillId="0" borderId="0" xfId="22" applyFont="1">
      <alignment/>
      <protection/>
    </xf>
    <xf numFmtId="0" fontId="59" fillId="5" borderId="0" xfId="22" applyFont="1" applyFill="1">
      <alignment/>
      <protection/>
    </xf>
    <xf numFmtId="0" fontId="59" fillId="5" borderId="39" xfId="22" applyFont="1" applyFill="1" applyBorder="1">
      <alignment/>
      <protection/>
    </xf>
    <xf numFmtId="0" fontId="63" fillId="0" borderId="0" xfId="22" applyFont="1" applyFill="1">
      <alignment/>
      <protection/>
    </xf>
    <xf numFmtId="0" fontId="63" fillId="5" borderId="0" xfId="22" applyFont="1" applyFill="1">
      <alignment/>
      <protection/>
    </xf>
    <xf numFmtId="0" fontId="5" fillId="0" borderId="0" xfId="0" applyFont="1" applyAlignment="1" applyProtection="1">
      <alignment vertical="top"/>
      <protection locked="0"/>
    </xf>
    <xf numFmtId="0" fontId="48" fillId="5" borderId="0" xfId="0" applyFont="1" applyFill="1" applyBorder="1" applyAlignment="1">
      <alignment horizontal="center" vertical="center"/>
    </xf>
    <xf numFmtId="0" fontId="52" fillId="5" borderId="0" xfId="0" applyFont="1" applyFill="1" applyBorder="1"/>
    <xf numFmtId="0" fontId="59" fillId="0" borderId="0" xfId="22" applyFont="1">
      <alignment/>
      <protection/>
    </xf>
    <xf numFmtId="0" fontId="59" fillId="0" borderId="0" xfId="22" applyFont="1" applyBorder="1">
      <alignment/>
      <protection/>
    </xf>
    <xf numFmtId="0" fontId="47" fillId="5" borderId="0" xfId="0" applyFont="1" applyFill="1" applyAlignment="1">
      <alignment horizontal="center" vertical="center" wrapText="1"/>
    </xf>
    <xf numFmtId="0" fontId="60" fillId="0" borderId="3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40" fillId="0" borderId="40" xfId="0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0" fontId="44" fillId="5" borderId="43" xfId="0" applyFont="1" applyFill="1" applyBorder="1" applyAlignment="1">
      <alignment horizontal="center" vertical="top" wrapText="1"/>
    </xf>
    <xf numFmtId="0" fontId="47" fillId="5" borderId="0" xfId="0" applyFont="1" applyFill="1" applyAlignment="1">
      <alignment horizontal="center" vertical="top"/>
    </xf>
    <xf numFmtId="0" fontId="55" fillId="5" borderId="0" xfId="0" applyFont="1" applyFill="1" applyAlignment="1">
      <alignment horizontal="left" indent="3"/>
    </xf>
    <xf numFmtId="0" fontId="48" fillId="5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top" indent="13"/>
    </xf>
    <xf numFmtId="0" fontId="48" fillId="0" borderId="0" xfId="0" applyFont="1" applyFill="1" applyAlignment="1">
      <alignment horizontal="left" vertical="top" indent="15"/>
    </xf>
    <xf numFmtId="0" fontId="50" fillId="0" borderId="0" xfId="0" applyFont="1" applyFill="1" applyAlignment="1">
      <alignment horizontal="left" vertical="top" indent="15"/>
    </xf>
    <xf numFmtId="0" fontId="48" fillId="5" borderId="0" xfId="0" applyFont="1" applyFill="1" applyAlignment="1">
      <alignment horizontal="left" vertical="top" indent="15"/>
    </xf>
    <xf numFmtId="0" fontId="52" fillId="5" borderId="0" xfId="0" applyFont="1" applyFill="1" applyAlignment="1">
      <alignment horizontal="left" vertical="center" wrapText="1" indent="5"/>
    </xf>
    <xf numFmtId="0" fontId="52" fillId="5" borderId="0" xfId="0" applyFont="1" applyFill="1" applyBorder="1"/>
    <xf numFmtId="0" fontId="52" fillId="5" borderId="0" xfId="0" applyFont="1" applyFill="1" applyBorder="1" applyAlignment="1">
      <alignment horizontal="center" vertical="center" wrapText="1"/>
    </xf>
    <xf numFmtId="0" fontId="59" fillId="0" borderId="0" xfId="21" applyFont="1" applyAlignment="1" applyProtection="1">
      <alignment/>
      <protection locked="0"/>
    </xf>
    <xf numFmtId="0" fontId="60" fillId="0" borderId="39" xfId="22" applyFont="1" applyBorder="1" applyAlignment="1">
      <alignment horizontal="center" vertical="center" wrapText="1"/>
      <protection/>
    </xf>
    <xf numFmtId="0" fontId="60" fillId="0" borderId="44" xfId="22" applyFont="1" applyBorder="1" applyAlignment="1">
      <alignment horizontal="center" vertical="center" wrapText="1"/>
      <protection/>
    </xf>
    <xf numFmtId="0" fontId="59" fillId="5" borderId="0" xfId="21" applyFont="1" applyFill="1" applyAlignment="1" applyProtection="1">
      <alignment/>
      <protection locked="0"/>
    </xf>
    <xf numFmtId="0" fontId="59" fillId="0" borderId="0" xfId="22" applyFont="1">
      <alignment/>
      <protection/>
    </xf>
    <xf numFmtId="0" fontId="59" fillId="0" borderId="0" xfId="22" applyFont="1" applyAlignment="1">
      <alignment horizontal="right"/>
      <protection/>
    </xf>
    <xf numFmtId="0" fontId="59" fillId="0" borderId="0" xfId="22" applyFont="1" applyAlignment="1">
      <alignment horizontal="left"/>
      <protection/>
    </xf>
    <xf numFmtId="0" fontId="59" fillId="0" borderId="0" xfId="22" applyFont="1" applyBorder="1">
      <alignment/>
      <protection/>
    </xf>
    <xf numFmtId="0" fontId="42" fillId="0" borderId="0" xfId="22" applyFont="1" applyBorder="1">
      <alignment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26" xfId="0" applyFont="1" applyBorder="1" applyAlignment="1" applyProtection="1">
      <alignment horizontal="left"/>
      <protection locked="0"/>
    </xf>
    <xf numFmtId="0" fontId="29" fillId="0" borderId="26" xfId="0" applyFont="1" applyBorder="1" applyAlignment="1" applyProtection="1">
      <alignment horizontal="left" wrapText="1"/>
      <protection locked="0"/>
    </xf>
    <xf numFmtId="0" fontId="64" fillId="5" borderId="0" xfId="0" applyFont="1" applyFill="1" applyBorder="1" applyAlignment="1">
      <alignment horizontal="left" wrapText="1" indent="3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Fasáda Bělá p.B._vym" xfId="21"/>
    <cellStyle name="normální_KN_hospodářská budova_roz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SheetLayoutView="100" workbookViewId="0" topLeftCell="A1">
      <selection activeCell="A14" sqref="A14:J14"/>
    </sheetView>
  </sheetViews>
  <sheetFormatPr defaultColWidth="9.33203125" defaultRowHeight="13.5"/>
  <cols>
    <col min="1" max="1" width="3.33203125" style="340" customWidth="1"/>
    <col min="2" max="2" width="10.83203125" style="340" customWidth="1"/>
    <col min="3" max="7" width="9.33203125" style="340" customWidth="1"/>
    <col min="8" max="8" width="11.66015625" style="340" customWidth="1"/>
    <col min="9" max="9" width="42.16015625" style="340" customWidth="1"/>
    <col min="10" max="10" width="1.5" style="340" customWidth="1"/>
    <col min="11" max="256" width="9.33203125" style="340" customWidth="1"/>
    <col min="257" max="257" width="3.33203125" style="340" customWidth="1"/>
    <col min="258" max="258" width="10.83203125" style="340" customWidth="1"/>
    <col min="259" max="263" width="9.33203125" style="340" customWidth="1"/>
    <col min="264" max="264" width="11.66015625" style="340" customWidth="1"/>
    <col min="265" max="265" width="31.5" style="340" customWidth="1"/>
    <col min="266" max="266" width="1.5" style="340" customWidth="1"/>
    <col min="267" max="512" width="9.33203125" style="340" customWidth="1"/>
    <col min="513" max="513" width="3.33203125" style="340" customWidth="1"/>
    <col min="514" max="514" width="10.83203125" style="340" customWidth="1"/>
    <col min="515" max="519" width="9.33203125" style="340" customWidth="1"/>
    <col min="520" max="520" width="11.66015625" style="340" customWidth="1"/>
    <col min="521" max="521" width="31.5" style="340" customWidth="1"/>
    <col min="522" max="522" width="1.5" style="340" customWidth="1"/>
    <col min="523" max="768" width="9.33203125" style="340" customWidth="1"/>
    <col min="769" max="769" width="3.33203125" style="340" customWidth="1"/>
    <col min="770" max="770" width="10.83203125" style="340" customWidth="1"/>
    <col min="771" max="775" width="9.33203125" style="340" customWidth="1"/>
    <col min="776" max="776" width="11.66015625" style="340" customWidth="1"/>
    <col min="777" max="777" width="31.5" style="340" customWidth="1"/>
    <col min="778" max="778" width="1.5" style="340" customWidth="1"/>
    <col min="779" max="1024" width="9.33203125" style="340" customWidth="1"/>
    <col min="1025" max="1025" width="3.33203125" style="340" customWidth="1"/>
    <col min="1026" max="1026" width="10.83203125" style="340" customWidth="1"/>
    <col min="1027" max="1031" width="9.33203125" style="340" customWidth="1"/>
    <col min="1032" max="1032" width="11.66015625" style="340" customWidth="1"/>
    <col min="1033" max="1033" width="31.5" style="340" customWidth="1"/>
    <col min="1034" max="1034" width="1.5" style="340" customWidth="1"/>
    <col min="1035" max="1280" width="9.33203125" style="340" customWidth="1"/>
    <col min="1281" max="1281" width="3.33203125" style="340" customWidth="1"/>
    <col min="1282" max="1282" width="10.83203125" style="340" customWidth="1"/>
    <col min="1283" max="1287" width="9.33203125" style="340" customWidth="1"/>
    <col min="1288" max="1288" width="11.66015625" style="340" customWidth="1"/>
    <col min="1289" max="1289" width="31.5" style="340" customWidth="1"/>
    <col min="1290" max="1290" width="1.5" style="340" customWidth="1"/>
    <col min="1291" max="1536" width="9.33203125" style="340" customWidth="1"/>
    <col min="1537" max="1537" width="3.33203125" style="340" customWidth="1"/>
    <col min="1538" max="1538" width="10.83203125" style="340" customWidth="1"/>
    <col min="1539" max="1543" width="9.33203125" style="340" customWidth="1"/>
    <col min="1544" max="1544" width="11.66015625" style="340" customWidth="1"/>
    <col min="1545" max="1545" width="31.5" style="340" customWidth="1"/>
    <col min="1546" max="1546" width="1.5" style="340" customWidth="1"/>
    <col min="1547" max="1792" width="9.33203125" style="340" customWidth="1"/>
    <col min="1793" max="1793" width="3.33203125" style="340" customWidth="1"/>
    <col min="1794" max="1794" width="10.83203125" style="340" customWidth="1"/>
    <col min="1795" max="1799" width="9.33203125" style="340" customWidth="1"/>
    <col min="1800" max="1800" width="11.66015625" style="340" customWidth="1"/>
    <col min="1801" max="1801" width="31.5" style="340" customWidth="1"/>
    <col min="1802" max="1802" width="1.5" style="340" customWidth="1"/>
    <col min="1803" max="2048" width="9.33203125" style="340" customWidth="1"/>
    <col min="2049" max="2049" width="3.33203125" style="340" customWidth="1"/>
    <col min="2050" max="2050" width="10.83203125" style="340" customWidth="1"/>
    <col min="2051" max="2055" width="9.33203125" style="340" customWidth="1"/>
    <col min="2056" max="2056" width="11.66015625" style="340" customWidth="1"/>
    <col min="2057" max="2057" width="31.5" style="340" customWidth="1"/>
    <col min="2058" max="2058" width="1.5" style="340" customWidth="1"/>
    <col min="2059" max="2304" width="9.33203125" style="340" customWidth="1"/>
    <col min="2305" max="2305" width="3.33203125" style="340" customWidth="1"/>
    <col min="2306" max="2306" width="10.83203125" style="340" customWidth="1"/>
    <col min="2307" max="2311" width="9.33203125" style="340" customWidth="1"/>
    <col min="2312" max="2312" width="11.66015625" style="340" customWidth="1"/>
    <col min="2313" max="2313" width="31.5" style="340" customWidth="1"/>
    <col min="2314" max="2314" width="1.5" style="340" customWidth="1"/>
    <col min="2315" max="2560" width="9.33203125" style="340" customWidth="1"/>
    <col min="2561" max="2561" width="3.33203125" style="340" customWidth="1"/>
    <col min="2562" max="2562" width="10.83203125" style="340" customWidth="1"/>
    <col min="2563" max="2567" width="9.33203125" style="340" customWidth="1"/>
    <col min="2568" max="2568" width="11.66015625" style="340" customWidth="1"/>
    <col min="2569" max="2569" width="31.5" style="340" customWidth="1"/>
    <col min="2570" max="2570" width="1.5" style="340" customWidth="1"/>
    <col min="2571" max="2816" width="9.33203125" style="340" customWidth="1"/>
    <col min="2817" max="2817" width="3.33203125" style="340" customWidth="1"/>
    <col min="2818" max="2818" width="10.83203125" style="340" customWidth="1"/>
    <col min="2819" max="2823" width="9.33203125" style="340" customWidth="1"/>
    <col min="2824" max="2824" width="11.66015625" style="340" customWidth="1"/>
    <col min="2825" max="2825" width="31.5" style="340" customWidth="1"/>
    <col min="2826" max="2826" width="1.5" style="340" customWidth="1"/>
    <col min="2827" max="3072" width="9.33203125" style="340" customWidth="1"/>
    <col min="3073" max="3073" width="3.33203125" style="340" customWidth="1"/>
    <col min="3074" max="3074" width="10.83203125" style="340" customWidth="1"/>
    <col min="3075" max="3079" width="9.33203125" style="340" customWidth="1"/>
    <col min="3080" max="3080" width="11.66015625" style="340" customWidth="1"/>
    <col min="3081" max="3081" width="31.5" style="340" customWidth="1"/>
    <col min="3082" max="3082" width="1.5" style="340" customWidth="1"/>
    <col min="3083" max="3328" width="9.33203125" style="340" customWidth="1"/>
    <col min="3329" max="3329" width="3.33203125" style="340" customWidth="1"/>
    <col min="3330" max="3330" width="10.83203125" style="340" customWidth="1"/>
    <col min="3331" max="3335" width="9.33203125" style="340" customWidth="1"/>
    <col min="3336" max="3336" width="11.66015625" style="340" customWidth="1"/>
    <col min="3337" max="3337" width="31.5" style="340" customWidth="1"/>
    <col min="3338" max="3338" width="1.5" style="340" customWidth="1"/>
    <col min="3339" max="3584" width="9.33203125" style="340" customWidth="1"/>
    <col min="3585" max="3585" width="3.33203125" style="340" customWidth="1"/>
    <col min="3586" max="3586" width="10.83203125" style="340" customWidth="1"/>
    <col min="3587" max="3591" width="9.33203125" style="340" customWidth="1"/>
    <col min="3592" max="3592" width="11.66015625" style="340" customWidth="1"/>
    <col min="3593" max="3593" width="31.5" style="340" customWidth="1"/>
    <col min="3594" max="3594" width="1.5" style="340" customWidth="1"/>
    <col min="3595" max="3840" width="9.33203125" style="340" customWidth="1"/>
    <col min="3841" max="3841" width="3.33203125" style="340" customWidth="1"/>
    <col min="3842" max="3842" width="10.83203125" style="340" customWidth="1"/>
    <col min="3843" max="3847" width="9.33203125" style="340" customWidth="1"/>
    <col min="3848" max="3848" width="11.66015625" style="340" customWidth="1"/>
    <col min="3849" max="3849" width="31.5" style="340" customWidth="1"/>
    <col min="3850" max="3850" width="1.5" style="340" customWidth="1"/>
    <col min="3851" max="4096" width="9.33203125" style="340" customWidth="1"/>
    <col min="4097" max="4097" width="3.33203125" style="340" customWidth="1"/>
    <col min="4098" max="4098" width="10.83203125" style="340" customWidth="1"/>
    <col min="4099" max="4103" width="9.33203125" style="340" customWidth="1"/>
    <col min="4104" max="4104" width="11.66015625" style="340" customWidth="1"/>
    <col min="4105" max="4105" width="31.5" style="340" customWidth="1"/>
    <col min="4106" max="4106" width="1.5" style="340" customWidth="1"/>
    <col min="4107" max="4352" width="9.33203125" style="340" customWidth="1"/>
    <col min="4353" max="4353" width="3.33203125" style="340" customWidth="1"/>
    <col min="4354" max="4354" width="10.83203125" style="340" customWidth="1"/>
    <col min="4355" max="4359" width="9.33203125" style="340" customWidth="1"/>
    <col min="4360" max="4360" width="11.66015625" style="340" customWidth="1"/>
    <col min="4361" max="4361" width="31.5" style="340" customWidth="1"/>
    <col min="4362" max="4362" width="1.5" style="340" customWidth="1"/>
    <col min="4363" max="4608" width="9.33203125" style="340" customWidth="1"/>
    <col min="4609" max="4609" width="3.33203125" style="340" customWidth="1"/>
    <col min="4610" max="4610" width="10.83203125" style="340" customWidth="1"/>
    <col min="4611" max="4615" width="9.33203125" style="340" customWidth="1"/>
    <col min="4616" max="4616" width="11.66015625" style="340" customWidth="1"/>
    <col min="4617" max="4617" width="31.5" style="340" customWidth="1"/>
    <col min="4618" max="4618" width="1.5" style="340" customWidth="1"/>
    <col min="4619" max="4864" width="9.33203125" style="340" customWidth="1"/>
    <col min="4865" max="4865" width="3.33203125" style="340" customWidth="1"/>
    <col min="4866" max="4866" width="10.83203125" style="340" customWidth="1"/>
    <col min="4867" max="4871" width="9.33203125" style="340" customWidth="1"/>
    <col min="4872" max="4872" width="11.66015625" style="340" customWidth="1"/>
    <col min="4873" max="4873" width="31.5" style="340" customWidth="1"/>
    <col min="4874" max="4874" width="1.5" style="340" customWidth="1"/>
    <col min="4875" max="5120" width="9.33203125" style="340" customWidth="1"/>
    <col min="5121" max="5121" width="3.33203125" style="340" customWidth="1"/>
    <col min="5122" max="5122" width="10.83203125" style="340" customWidth="1"/>
    <col min="5123" max="5127" width="9.33203125" style="340" customWidth="1"/>
    <col min="5128" max="5128" width="11.66015625" style="340" customWidth="1"/>
    <col min="5129" max="5129" width="31.5" style="340" customWidth="1"/>
    <col min="5130" max="5130" width="1.5" style="340" customWidth="1"/>
    <col min="5131" max="5376" width="9.33203125" style="340" customWidth="1"/>
    <col min="5377" max="5377" width="3.33203125" style="340" customWidth="1"/>
    <col min="5378" max="5378" width="10.83203125" style="340" customWidth="1"/>
    <col min="5379" max="5383" width="9.33203125" style="340" customWidth="1"/>
    <col min="5384" max="5384" width="11.66015625" style="340" customWidth="1"/>
    <col min="5385" max="5385" width="31.5" style="340" customWidth="1"/>
    <col min="5386" max="5386" width="1.5" style="340" customWidth="1"/>
    <col min="5387" max="5632" width="9.33203125" style="340" customWidth="1"/>
    <col min="5633" max="5633" width="3.33203125" style="340" customWidth="1"/>
    <col min="5634" max="5634" width="10.83203125" style="340" customWidth="1"/>
    <col min="5635" max="5639" width="9.33203125" style="340" customWidth="1"/>
    <col min="5640" max="5640" width="11.66015625" style="340" customWidth="1"/>
    <col min="5641" max="5641" width="31.5" style="340" customWidth="1"/>
    <col min="5642" max="5642" width="1.5" style="340" customWidth="1"/>
    <col min="5643" max="5888" width="9.33203125" style="340" customWidth="1"/>
    <col min="5889" max="5889" width="3.33203125" style="340" customWidth="1"/>
    <col min="5890" max="5890" width="10.83203125" style="340" customWidth="1"/>
    <col min="5891" max="5895" width="9.33203125" style="340" customWidth="1"/>
    <col min="5896" max="5896" width="11.66015625" style="340" customWidth="1"/>
    <col min="5897" max="5897" width="31.5" style="340" customWidth="1"/>
    <col min="5898" max="5898" width="1.5" style="340" customWidth="1"/>
    <col min="5899" max="6144" width="9.33203125" style="340" customWidth="1"/>
    <col min="6145" max="6145" width="3.33203125" style="340" customWidth="1"/>
    <col min="6146" max="6146" width="10.83203125" style="340" customWidth="1"/>
    <col min="6147" max="6151" width="9.33203125" style="340" customWidth="1"/>
    <col min="6152" max="6152" width="11.66015625" style="340" customWidth="1"/>
    <col min="6153" max="6153" width="31.5" style="340" customWidth="1"/>
    <col min="6154" max="6154" width="1.5" style="340" customWidth="1"/>
    <col min="6155" max="6400" width="9.33203125" style="340" customWidth="1"/>
    <col min="6401" max="6401" width="3.33203125" style="340" customWidth="1"/>
    <col min="6402" max="6402" width="10.83203125" style="340" customWidth="1"/>
    <col min="6403" max="6407" width="9.33203125" style="340" customWidth="1"/>
    <col min="6408" max="6408" width="11.66015625" style="340" customWidth="1"/>
    <col min="6409" max="6409" width="31.5" style="340" customWidth="1"/>
    <col min="6410" max="6410" width="1.5" style="340" customWidth="1"/>
    <col min="6411" max="6656" width="9.33203125" style="340" customWidth="1"/>
    <col min="6657" max="6657" width="3.33203125" style="340" customWidth="1"/>
    <col min="6658" max="6658" width="10.83203125" style="340" customWidth="1"/>
    <col min="6659" max="6663" width="9.33203125" style="340" customWidth="1"/>
    <col min="6664" max="6664" width="11.66015625" style="340" customWidth="1"/>
    <col min="6665" max="6665" width="31.5" style="340" customWidth="1"/>
    <col min="6666" max="6666" width="1.5" style="340" customWidth="1"/>
    <col min="6667" max="6912" width="9.33203125" style="340" customWidth="1"/>
    <col min="6913" max="6913" width="3.33203125" style="340" customWidth="1"/>
    <col min="6914" max="6914" width="10.83203125" style="340" customWidth="1"/>
    <col min="6915" max="6919" width="9.33203125" style="340" customWidth="1"/>
    <col min="6920" max="6920" width="11.66015625" style="340" customWidth="1"/>
    <col min="6921" max="6921" width="31.5" style="340" customWidth="1"/>
    <col min="6922" max="6922" width="1.5" style="340" customWidth="1"/>
    <col min="6923" max="7168" width="9.33203125" style="340" customWidth="1"/>
    <col min="7169" max="7169" width="3.33203125" style="340" customWidth="1"/>
    <col min="7170" max="7170" width="10.83203125" style="340" customWidth="1"/>
    <col min="7171" max="7175" width="9.33203125" style="340" customWidth="1"/>
    <col min="7176" max="7176" width="11.66015625" style="340" customWidth="1"/>
    <col min="7177" max="7177" width="31.5" style="340" customWidth="1"/>
    <col min="7178" max="7178" width="1.5" style="340" customWidth="1"/>
    <col min="7179" max="7424" width="9.33203125" style="340" customWidth="1"/>
    <col min="7425" max="7425" width="3.33203125" style="340" customWidth="1"/>
    <col min="7426" max="7426" width="10.83203125" style="340" customWidth="1"/>
    <col min="7427" max="7431" width="9.33203125" style="340" customWidth="1"/>
    <col min="7432" max="7432" width="11.66015625" style="340" customWidth="1"/>
    <col min="7433" max="7433" width="31.5" style="340" customWidth="1"/>
    <col min="7434" max="7434" width="1.5" style="340" customWidth="1"/>
    <col min="7435" max="7680" width="9.33203125" style="340" customWidth="1"/>
    <col min="7681" max="7681" width="3.33203125" style="340" customWidth="1"/>
    <col min="7682" max="7682" width="10.83203125" style="340" customWidth="1"/>
    <col min="7683" max="7687" width="9.33203125" style="340" customWidth="1"/>
    <col min="7688" max="7688" width="11.66015625" style="340" customWidth="1"/>
    <col min="7689" max="7689" width="31.5" style="340" customWidth="1"/>
    <col min="7690" max="7690" width="1.5" style="340" customWidth="1"/>
    <col min="7691" max="7936" width="9.33203125" style="340" customWidth="1"/>
    <col min="7937" max="7937" width="3.33203125" style="340" customWidth="1"/>
    <col min="7938" max="7938" width="10.83203125" style="340" customWidth="1"/>
    <col min="7939" max="7943" width="9.33203125" style="340" customWidth="1"/>
    <col min="7944" max="7944" width="11.66015625" style="340" customWidth="1"/>
    <col min="7945" max="7945" width="31.5" style="340" customWidth="1"/>
    <col min="7946" max="7946" width="1.5" style="340" customWidth="1"/>
    <col min="7947" max="8192" width="9.33203125" style="340" customWidth="1"/>
    <col min="8193" max="8193" width="3.33203125" style="340" customWidth="1"/>
    <col min="8194" max="8194" width="10.83203125" style="340" customWidth="1"/>
    <col min="8195" max="8199" width="9.33203125" style="340" customWidth="1"/>
    <col min="8200" max="8200" width="11.66015625" style="340" customWidth="1"/>
    <col min="8201" max="8201" width="31.5" style="340" customWidth="1"/>
    <col min="8202" max="8202" width="1.5" style="340" customWidth="1"/>
    <col min="8203" max="8448" width="9.33203125" style="340" customWidth="1"/>
    <col min="8449" max="8449" width="3.33203125" style="340" customWidth="1"/>
    <col min="8450" max="8450" width="10.83203125" style="340" customWidth="1"/>
    <col min="8451" max="8455" width="9.33203125" style="340" customWidth="1"/>
    <col min="8456" max="8456" width="11.66015625" style="340" customWidth="1"/>
    <col min="8457" max="8457" width="31.5" style="340" customWidth="1"/>
    <col min="8458" max="8458" width="1.5" style="340" customWidth="1"/>
    <col min="8459" max="8704" width="9.33203125" style="340" customWidth="1"/>
    <col min="8705" max="8705" width="3.33203125" style="340" customWidth="1"/>
    <col min="8706" max="8706" width="10.83203125" style="340" customWidth="1"/>
    <col min="8707" max="8711" width="9.33203125" style="340" customWidth="1"/>
    <col min="8712" max="8712" width="11.66015625" style="340" customWidth="1"/>
    <col min="8713" max="8713" width="31.5" style="340" customWidth="1"/>
    <col min="8714" max="8714" width="1.5" style="340" customWidth="1"/>
    <col min="8715" max="8960" width="9.33203125" style="340" customWidth="1"/>
    <col min="8961" max="8961" width="3.33203125" style="340" customWidth="1"/>
    <col min="8962" max="8962" width="10.83203125" style="340" customWidth="1"/>
    <col min="8963" max="8967" width="9.33203125" style="340" customWidth="1"/>
    <col min="8968" max="8968" width="11.66015625" style="340" customWidth="1"/>
    <col min="8969" max="8969" width="31.5" style="340" customWidth="1"/>
    <col min="8970" max="8970" width="1.5" style="340" customWidth="1"/>
    <col min="8971" max="9216" width="9.33203125" style="340" customWidth="1"/>
    <col min="9217" max="9217" width="3.33203125" style="340" customWidth="1"/>
    <col min="9218" max="9218" width="10.83203125" style="340" customWidth="1"/>
    <col min="9219" max="9223" width="9.33203125" style="340" customWidth="1"/>
    <col min="9224" max="9224" width="11.66015625" style="340" customWidth="1"/>
    <col min="9225" max="9225" width="31.5" style="340" customWidth="1"/>
    <col min="9226" max="9226" width="1.5" style="340" customWidth="1"/>
    <col min="9227" max="9472" width="9.33203125" style="340" customWidth="1"/>
    <col min="9473" max="9473" width="3.33203125" style="340" customWidth="1"/>
    <col min="9474" max="9474" width="10.83203125" style="340" customWidth="1"/>
    <col min="9475" max="9479" width="9.33203125" style="340" customWidth="1"/>
    <col min="9480" max="9480" width="11.66015625" style="340" customWidth="1"/>
    <col min="9481" max="9481" width="31.5" style="340" customWidth="1"/>
    <col min="9482" max="9482" width="1.5" style="340" customWidth="1"/>
    <col min="9483" max="9728" width="9.33203125" style="340" customWidth="1"/>
    <col min="9729" max="9729" width="3.33203125" style="340" customWidth="1"/>
    <col min="9730" max="9730" width="10.83203125" style="340" customWidth="1"/>
    <col min="9731" max="9735" width="9.33203125" style="340" customWidth="1"/>
    <col min="9736" max="9736" width="11.66015625" style="340" customWidth="1"/>
    <col min="9737" max="9737" width="31.5" style="340" customWidth="1"/>
    <col min="9738" max="9738" width="1.5" style="340" customWidth="1"/>
    <col min="9739" max="9984" width="9.33203125" style="340" customWidth="1"/>
    <col min="9985" max="9985" width="3.33203125" style="340" customWidth="1"/>
    <col min="9986" max="9986" width="10.83203125" style="340" customWidth="1"/>
    <col min="9987" max="9991" width="9.33203125" style="340" customWidth="1"/>
    <col min="9992" max="9992" width="11.66015625" style="340" customWidth="1"/>
    <col min="9993" max="9993" width="31.5" style="340" customWidth="1"/>
    <col min="9994" max="9994" width="1.5" style="340" customWidth="1"/>
    <col min="9995" max="10240" width="9.33203125" style="340" customWidth="1"/>
    <col min="10241" max="10241" width="3.33203125" style="340" customWidth="1"/>
    <col min="10242" max="10242" width="10.83203125" style="340" customWidth="1"/>
    <col min="10243" max="10247" width="9.33203125" style="340" customWidth="1"/>
    <col min="10248" max="10248" width="11.66015625" style="340" customWidth="1"/>
    <col min="10249" max="10249" width="31.5" style="340" customWidth="1"/>
    <col min="10250" max="10250" width="1.5" style="340" customWidth="1"/>
    <col min="10251" max="10496" width="9.33203125" style="340" customWidth="1"/>
    <col min="10497" max="10497" width="3.33203125" style="340" customWidth="1"/>
    <col min="10498" max="10498" width="10.83203125" style="340" customWidth="1"/>
    <col min="10499" max="10503" width="9.33203125" style="340" customWidth="1"/>
    <col min="10504" max="10504" width="11.66015625" style="340" customWidth="1"/>
    <col min="10505" max="10505" width="31.5" style="340" customWidth="1"/>
    <col min="10506" max="10506" width="1.5" style="340" customWidth="1"/>
    <col min="10507" max="10752" width="9.33203125" style="340" customWidth="1"/>
    <col min="10753" max="10753" width="3.33203125" style="340" customWidth="1"/>
    <col min="10754" max="10754" width="10.83203125" style="340" customWidth="1"/>
    <col min="10755" max="10759" width="9.33203125" style="340" customWidth="1"/>
    <col min="10760" max="10760" width="11.66015625" style="340" customWidth="1"/>
    <col min="10761" max="10761" width="31.5" style="340" customWidth="1"/>
    <col min="10762" max="10762" width="1.5" style="340" customWidth="1"/>
    <col min="10763" max="11008" width="9.33203125" style="340" customWidth="1"/>
    <col min="11009" max="11009" width="3.33203125" style="340" customWidth="1"/>
    <col min="11010" max="11010" width="10.83203125" style="340" customWidth="1"/>
    <col min="11011" max="11015" width="9.33203125" style="340" customWidth="1"/>
    <col min="11016" max="11016" width="11.66015625" style="340" customWidth="1"/>
    <col min="11017" max="11017" width="31.5" style="340" customWidth="1"/>
    <col min="11018" max="11018" width="1.5" style="340" customWidth="1"/>
    <col min="11019" max="11264" width="9.33203125" style="340" customWidth="1"/>
    <col min="11265" max="11265" width="3.33203125" style="340" customWidth="1"/>
    <col min="11266" max="11266" width="10.83203125" style="340" customWidth="1"/>
    <col min="11267" max="11271" width="9.33203125" style="340" customWidth="1"/>
    <col min="11272" max="11272" width="11.66015625" style="340" customWidth="1"/>
    <col min="11273" max="11273" width="31.5" style="340" customWidth="1"/>
    <col min="11274" max="11274" width="1.5" style="340" customWidth="1"/>
    <col min="11275" max="11520" width="9.33203125" style="340" customWidth="1"/>
    <col min="11521" max="11521" width="3.33203125" style="340" customWidth="1"/>
    <col min="11522" max="11522" width="10.83203125" style="340" customWidth="1"/>
    <col min="11523" max="11527" width="9.33203125" style="340" customWidth="1"/>
    <col min="11528" max="11528" width="11.66015625" style="340" customWidth="1"/>
    <col min="11529" max="11529" width="31.5" style="340" customWidth="1"/>
    <col min="11530" max="11530" width="1.5" style="340" customWidth="1"/>
    <col min="11531" max="11776" width="9.33203125" style="340" customWidth="1"/>
    <col min="11777" max="11777" width="3.33203125" style="340" customWidth="1"/>
    <col min="11778" max="11778" width="10.83203125" style="340" customWidth="1"/>
    <col min="11779" max="11783" width="9.33203125" style="340" customWidth="1"/>
    <col min="11784" max="11784" width="11.66015625" style="340" customWidth="1"/>
    <col min="11785" max="11785" width="31.5" style="340" customWidth="1"/>
    <col min="11786" max="11786" width="1.5" style="340" customWidth="1"/>
    <col min="11787" max="12032" width="9.33203125" style="340" customWidth="1"/>
    <col min="12033" max="12033" width="3.33203125" style="340" customWidth="1"/>
    <col min="12034" max="12034" width="10.83203125" style="340" customWidth="1"/>
    <col min="12035" max="12039" width="9.33203125" style="340" customWidth="1"/>
    <col min="12040" max="12040" width="11.66015625" style="340" customWidth="1"/>
    <col min="12041" max="12041" width="31.5" style="340" customWidth="1"/>
    <col min="12042" max="12042" width="1.5" style="340" customWidth="1"/>
    <col min="12043" max="12288" width="9.33203125" style="340" customWidth="1"/>
    <col min="12289" max="12289" width="3.33203125" style="340" customWidth="1"/>
    <col min="12290" max="12290" width="10.83203125" style="340" customWidth="1"/>
    <col min="12291" max="12295" width="9.33203125" style="340" customWidth="1"/>
    <col min="12296" max="12296" width="11.66015625" style="340" customWidth="1"/>
    <col min="12297" max="12297" width="31.5" style="340" customWidth="1"/>
    <col min="12298" max="12298" width="1.5" style="340" customWidth="1"/>
    <col min="12299" max="12544" width="9.33203125" style="340" customWidth="1"/>
    <col min="12545" max="12545" width="3.33203125" style="340" customWidth="1"/>
    <col min="12546" max="12546" width="10.83203125" style="340" customWidth="1"/>
    <col min="12547" max="12551" width="9.33203125" style="340" customWidth="1"/>
    <col min="12552" max="12552" width="11.66015625" style="340" customWidth="1"/>
    <col min="12553" max="12553" width="31.5" style="340" customWidth="1"/>
    <col min="12554" max="12554" width="1.5" style="340" customWidth="1"/>
    <col min="12555" max="12800" width="9.33203125" style="340" customWidth="1"/>
    <col min="12801" max="12801" width="3.33203125" style="340" customWidth="1"/>
    <col min="12802" max="12802" width="10.83203125" style="340" customWidth="1"/>
    <col min="12803" max="12807" width="9.33203125" style="340" customWidth="1"/>
    <col min="12808" max="12808" width="11.66015625" style="340" customWidth="1"/>
    <col min="12809" max="12809" width="31.5" style="340" customWidth="1"/>
    <col min="12810" max="12810" width="1.5" style="340" customWidth="1"/>
    <col min="12811" max="13056" width="9.33203125" style="340" customWidth="1"/>
    <col min="13057" max="13057" width="3.33203125" style="340" customWidth="1"/>
    <col min="13058" max="13058" width="10.83203125" style="340" customWidth="1"/>
    <col min="13059" max="13063" width="9.33203125" style="340" customWidth="1"/>
    <col min="13064" max="13064" width="11.66015625" style="340" customWidth="1"/>
    <col min="13065" max="13065" width="31.5" style="340" customWidth="1"/>
    <col min="13066" max="13066" width="1.5" style="340" customWidth="1"/>
    <col min="13067" max="13312" width="9.33203125" style="340" customWidth="1"/>
    <col min="13313" max="13313" width="3.33203125" style="340" customWidth="1"/>
    <col min="13314" max="13314" width="10.83203125" style="340" customWidth="1"/>
    <col min="13315" max="13319" width="9.33203125" style="340" customWidth="1"/>
    <col min="13320" max="13320" width="11.66015625" style="340" customWidth="1"/>
    <col min="13321" max="13321" width="31.5" style="340" customWidth="1"/>
    <col min="13322" max="13322" width="1.5" style="340" customWidth="1"/>
    <col min="13323" max="13568" width="9.33203125" style="340" customWidth="1"/>
    <col min="13569" max="13569" width="3.33203125" style="340" customWidth="1"/>
    <col min="13570" max="13570" width="10.83203125" style="340" customWidth="1"/>
    <col min="13571" max="13575" width="9.33203125" style="340" customWidth="1"/>
    <col min="13576" max="13576" width="11.66015625" style="340" customWidth="1"/>
    <col min="13577" max="13577" width="31.5" style="340" customWidth="1"/>
    <col min="13578" max="13578" width="1.5" style="340" customWidth="1"/>
    <col min="13579" max="13824" width="9.33203125" style="340" customWidth="1"/>
    <col min="13825" max="13825" width="3.33203125" style="340" customWidth="1"/>
    <col min="13826" max="13826" width="10.83203125" style="340" customWidth="1"/>
    <col min="13827" max="13831" width="9.33203125" style="340" customWidth="1"/>
    <col min="13832" max="13832" width="11.66015625" style="340" customWidth="1"/>
    <col min="13833" max="13833" width="31.5" style="340" customWidth="1"/>
    <col min="13834" max="13834" width="1.5" style="340" customWidth="1"/>
    <col min="13835" max="14080" width="9.33203125" style="340" customWidth="1"/>
    <col min="14081" max="14081" width="3.33203125" style="340" customWidth="1"/>
    <col min="14082" max="14082" width="10.83203125" style="340" customWidth="1"/>
    <col min="14083" max="14087" width="9.33203125" style="340" customWidth="1"/>
    <col min="14088" max="14088" width="11.66015625" style="340" customWidth="1"/>
    <col min="14089" max="14089" width="31.5" style="340" customWidth="1"/>
    <col min="14090" max="14090" width="1.5" style="340" customWidth="1"/>
    <col min="14091" max="14336" width="9.33203125" style="340" customWidth="1"/>
    <col min="14337" max="14337" width="3.33203125" style="340" customWidth="1"/>
    <col min="14338" max="14338" width="10.83203125" style="340" customWidth="1"/>
    <col min="14339" max="14343" width="9.33203125" style="340" customWidth="1"/>
    <col min="14344" max="14344" width="11.66015625" style="340" customWidth="1"/>
    <col min="14345" max="14345" width="31.5" style="340" customWidth="1"/>
    <col min="14346" max="14346" width="1.5" style="340" customWidth="1"/>
    <col min="14347" max="14592" width="9.33203125" style="340" customWidth="1"/>
    <col min="14593" max="14593" width="3.33203125" style="340" customWidth="1"/>
    <col min="14594" max="14594" width="10.83203125" style="340" customWidth="1"/>
    <col min="14595" max="14599" width="9.33203125" style="340" customWidth="1"/>
    <col min="14600" max="14600" width="11.66015625" style="340" customWidth="1"/>
    <col min="14601" max="14601" width="31.5" style="340" customWidth="1"/>
    <col min="14602" max="14602" width="1.5" style="340" customWidth="1"/>
    <col min="14603" max="14848" width="9.33203125" style="340" customWidth="1"/>
    <col min="14849" max="14849" width="3.33203125" style="340" customWidth="1"/>
    <col min="14850" max="14850" width="10.83203125" style="340" customWidth="1"/>
    <col min="14851" max="14855" width="9.33203125" style="340" customWidth="1"/>
    <col min="14856" max="14856" width="11.66015625" style="340" customWidth="1"/>
    <col min="14857" max="14857" width="31.5" style="340" customWidth="1"/>
    <col min="14858" max="14858" width="1.5" style="340" customWidth="1"/>
    <col min="14859" max="15104" width="9.33203125" style="340" customWidth="1"/>
    <col min="15105" max="15105" width="3.33203125" style="340" customWidth="1"/>
    <col min="15106" max="15106" width="10.83203125" style="340" customWidth="1"/>
    <col min="15107" max="15111" width="9.33203125" style="340" customWidth="1"/>
    <col min="15112" max="15112" width="11.66015625" style="340" customWidth="1"/>
    <col min="15113" max="15113" width="31.5" style="340" customWidth="1"/>
    <col min="15114" max="15114" width="1.5" style="340" customWidth="1"/>
    <col min="15115" max="15360" width="9.33203125" style="340" customWidth="1"/>
    <col min="15361" max="15361" width="3.33203125" style="340" customWidth="1"/>
    <col min="15362" max="15362" width="10.83203125" style="340" customWidth="1"/>
    <col min="15363" max="15367" width="9.33203125" style="340" customWidth="1"/>
    <col min="15368" max="15368" width="11.66015625" style="340" customWidth="1"/>
    <col min="15369" max="15369" width="31.5" style="340" customWidth="1"/>
    <col min="15370" max="15370" width="1.5" style="340" customWidth="1"/>
    <col min="15371" max="15616" width="9.33203125" style="340" customWidth="1"/>
    <col min="15617" max="15617" width="3.33203125" style="340" customWidth="1"/>
    <col min="15618" max="15618" width="10.83203125" style="340" customWidth="1"/>
    <col min="15619" max="15623" width="9.33203125" style="340" customWidth="1"/>
    <col min="15624" max="15624" width="11.66015625" style="340" customWidth="1"/>
    <col min="15625" max="15625" width="31.5" style="340" customWidth="1"/>
    <col min="15626" max="15626" width="1.5" style="340" customWidth="1"/>
    <col min="15627" max="15872" width="9.33203125" style="340" customWidth="1"/>
    <col min="15873" max="15873" width="3.33203125" style="340" customWidth="1"/>
    <col min="15874" max="15874" width="10.83203125" style="340" customWidth="1"/>
    <col min="15875" max="15879" width="9.33203125" style="340" customWidth="1"/>
    <col min="15880" max="15880" width="11.66015625" style="340" customWidth="1"/>
    <col min="15881" max="15881" width="31.5" style="340" customWidth="1"/>
    <col min="15882" max="15882" width="1.5" style="340" customWidth="1"/>
    <col min="15883" max="16128" width="9.33203125" style="340" customWidth="1"/>
    <col min="16129" max="16129" width="3.33203125" style="340" customWidth="1"/>
    <col min="16130" max="16130" width="10.83203125" style="340" customWidth="1"/>
    <col min="16131" max="16135" width="9.33203125" style="340" customWidth="1"/>
    <col min="16136" max="16136" width="11.66015625" style="340" customWidth="1"/>
    <col min="16137" max="16137" width="31.5" style="340" customWidth="1"/>
    <col min="16138" max="16138" width="1.5" style="340" customWidth="1"/>
    <col min="16139" max="16384" width="9.33203125" style="340" customWidth="1"/>
  </cols>
  <sheetData>
    <row r="1" spans="1:10" ht="13.5">
      <c r="A1" s="339"/>
      <c r="B1" s="339"/>
      <c r="C1" s="339"/>
      <c r="D1" s="339"/>
      <c r="E1" s="339"/>
      <c r="F1" s="339"/>
      <c r="G1" s="339"/>
      <c r="H1" s="339"/>
      <c r="I1" s="339"/>
      <c r="J1" s="339"/>
    </row>
    <row r="2" spans="1:16" s="342" customFormat="1" ht="16.5">
      <c r="A2" s="383" t="s">
        <v>1248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41"/>
      <c r="M2" s="341"/>
      <c r="N2" s="341"/>
      <c r="O2" s="341"/>
      <c r="P2" s="341"/>
    </row>
    <row r="3" spans="1:16" s="342" customFormat="1" ht="16.5">
      <c r="A3" s="383" t="s">
        <v>1252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41"/>
      <c r="M3" s="341"/>
      <c r="N3" s="341"/>
      <c r="O3" s="341"/>
      <c r="P3" s="341"/>
    </row>
    <row r="4" spans="1:16" s="342" customFormat="1" ht="16.5">
      <c r="A4" s="385" t="s">
        <v>1240</v>
      </c>
      <c r="B4" s="386"/>
      <c r="C4" s="386"/>
      <c r="D4" s="386"/>
      <c r="E4" s="386"/>
      <c r="F4" s="386"/>
      <c r="G4" s="386"/>
      <c r="H4" s="386"/>
      <c r="I4" s="387"/>
      <c r="J4" s="343"/>
      <c r="K4" s="344"/>
      <c r="L4" s="341"/>
      <c r="M4" s="341"/>
      <c r="N4" s="341"/>
      <c r="O4" s="341"/>
      <c r="P4" s="341"/>
    </row>
    <row r="5" spans="1:16" s="349" customFormat="1" ht="12.75">
      <c r="A5" s="345"/>
      <c r="B5" s="345"/>
      <c r="C5" s="345"/>
      <c r="D5" s="345"/>
      <c r="E5" s="345"/>
      <c r="F5" s="345"/>
      <c r="G5" s="345"/>
      <c r="H5" s="345"/>
      <c r="I5" s="345"/>
      <c r="J5" s="346"/>
      <c r="K5" s="347"/>
      <c r="L5" s="348"/>
      <c r="M5" s="348"/>
      <c r="N5" s="348"/>
      <c r="O5" s="348"/>
      <c r="P5" s="348"/>
    </row>
    <row r="6" spans="1:16" s="349" customFormat="1" ht="12.75">
      <c r="A6" s="350"/>
      <c r="B6" s="350"/>
      <c r="C6" s="350"/>
      <c r="D6" s="350"/>
      <c r="E6" s="350"/>
      <c r="F6" s="350"/>
      <c r="G6" s="350"/>
      <c r="H6" s="350"/>
      <c r="I6" s="350"/>
      <c r="J6" s="346"/>
      <c r="K6" s="347"/>
      <c r="L6" s="348"/>
      <c r="M6" s="348"/>
      <c r="N6" s="348"/>
      <c r="O6" s="348"/>
      <c r="P6" s="348"/>
    </row>
    <row r="7" spans="1:13" s="352" customFormat="1" ht="54" customHeight="1">
      <c r="A7" s="388"/>
      <c r="B7" s="388"/>
      <c r="C7" s="388"/>
      <c r="D7" s="388"/>
      <c r="E7" s="388"/>
      <c r="F7" s="388"/>
      <c r="G7" s="388"/>
      <c r="H7" s="388"/>
      <c r="I7" s="388"/>
      <c r="J7" s="351"/>
      <c r="K7" s="351"/>
      <c r="L7" s="351"/>
      <c r="M7" s="351"/>
    </row>
    <row r="8" spans="1:10" ht="128.25" customHeight="1">
      <c r="A8" s="389"/>
      <c r="B8" s="389"/>
      <c r="C8" s="389"/>
      <c r="D8" s="389"/>
      <c r="E8" s="389"/>
      <c r="F8" s="389"/>
      <c r="G8" s="389"/>
      <c r="H8" s="389"/>
      <c r="I8" s="389"/>
      <c r="J8" s="353"/>
    </row>
    <row r="9" spans="1:13" s="352" customFormat="1" ht="77.25" customHeight="1">
      <c r="A9" s="382" t="s">
        <v>1241</v>
      </c>
      <c r="B9" s="382"/>
      <c r="C9" s="382"/>
      <c r="D9" s="382"/>
      <c r="E9" s="382"/>
      <c r="F9" s="382"/>
      <c r="G9" s="382"/>
      <c r="H9" s="382"/>
      <c r="I9" s="382"/>
      <c r="J9" s="351"/>
      <c r="K9" s="351"/>
      <c r="L9" s="351"/>
      <c r="M9" s="351"/>
    </row>
    <row r="10" spans="1:10" ht="17.25" customHeight="1">
      <c r="A10" s="458" t="s">
        <v>1250</v>
      </c>
      <c r="B10" s="458"/>
      <c r="C10" s="458"/>
      <c r="D10" s="458"/>
      <c r="E10" s="458"/>
      <c r="F10" s="458"/>
      <c r="G10" s="458"/>
      <c r="H10" s="458"/>
      <c r="I10" s="458"/>
      <c r="J10" s="353"/>
    </row>
    <row r="11" spans="1:10" ht="17.25" customHeight="1">
      <c r="A11" s="458" t="s">
        <v>1251</v>
      </c>
      <c r="B11" s="458"/>
      <c r="C11" s="458"/>
      <c r="D11" s="458"/>
      <c r="E11" s="458"/>
      <c r="F11" s="458"/>
      <c r="G11" s="458"/>
      <c r="H11" s="458"/>
      <c r="I11" s="458"/>
      <c r="J11" s="353"/>
    </row>
    <row r="12" spans="1:10" ht="15.75" customHeight="1">
      <c r="A12" s="391" t="s">
        <v>1249</v>
      </c>
      <c r="B12" s="391"/>
      <c r="C12" s="391"/>
      <c r="D12" s="391"/>
      <c r="E12" s="391"/>
      <c r="F12" s="391"/>
      <c r="G12" s="391"/>
      <c r="H12" s="391"/>
      <c r="I12" s="391"/>
      <c r="J12" s="353"/>
    </row>
    <row r="13" spans="1:10" ht="51.75" customHeight="1">
      <c r="A13" s="378"/>
      <c r="B13" s="378"/>
      <c r="C13" s="378"/>
      <c r="D13" s="378"/>
      <c r="E13" s="378"/>
      <c r="F13" s="378"/>
      <c r="G13" s="378"/>
      <c r="H13" s="378"/>
      <c r="I13" s="378"/>
      <c r="J13" s="353"/>
    </row>
    <row r="14" spans="1:10" s="354" customFormat="1" ht="24" customHeight="1">
      <c r="A14" s="392"/>
      <c r="B14" s="392"/>
      <c r="C14" s="392"/>
      <c r="D14" s="392"/>
      <c r="E14" s="392"/>
      <c r="F14" s="392"/>
      <c r="G14" s="392"/>
      <c r="H14" s="392"/>
      <c r="I14" s="392"/>
      <c r="J14" s="392"/>
    </row>
    <row r="15" spans="1:10" s="354" customFormat="1" ht="24" customHeight="1">
      <c r="A15" s="392"/>
      <c r="B15" s="392"/>
      <c r="C15" s="392"/>
      <c r="D15" s="392"/>
      <c r="E15" s="392"/>
      <c r="F15" s="392"/>
      <c r="G15" s="392"/>
      <c r="H15" s="392"/>
      <c r="I15" s="392"/>
      <c r="J15" s="392"/>
    </row>
    <row r="16" spans="1:10" s="354" customFormat="1" ht="23.25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</row>
    <row r="17" spans="1:10" s="354" customFormat="1" ht="23.25" customHeight="1">
      <c r="A17" s="392"/>
      <c r="B17" s="392"/>
      <c r="C17" s="392"/>
      <c r="D17" s="392"/>
      <c r="E17" s="392"/>
      <c r="F17" s="392"/>
      <c r="G17" s="392"/>
      <c r="H17" s="392"/>
      <c r="I17" s="392"/>
      <c r="J17" s="392"/>
    </row>
    <row r="18" spans="1:10" s="354" customFormat="1" ht="13.5">
      <c r="A18" s="393"/>
      <c r="B18" s="393"/>
      <c r="C18" s="393"/>
      <c r="D18" s="393"/>
      <c r="E18" s="393"/>
      <c r="F18" s="393"/>
      <c r="G18" s="393"/>
      <c r="H18" s="393"/>
      <c r="I18" s="393"/>
      <c r="J18" s="393"/>
    </row>
    <row r="19" spans="1:10" s="354" customFormat="1" ht="13.5">
      <c r="A19" s="394"/>
      <c r="B19" s="394"/>
      <c r="C19" s="394"/>
      <c r="D19" s="394"/>
      <c r="E19" s="394"/>
      <c r="F19" s="394"/>
      <c r="G19" s="394"/>
      <c r="H19" s="394"/>
      <c r="I19" s="394"/>
      <c r="J19" s="394"/>
    </row>
    <row r="20" spans="1:10" ht="58.5" customHeight="1" hidden="1">
      <c r="A20" s="395"/>
      <c r="B20" s="395"/>
      <c r="C20" s="395"/>
      <c r="D20" s="395"/>
      <c r="E20" s="395"/>
      <c r="F20" s="395"/>
      <c r="G20" s="395"/>
      <c r="H20" s="395"/>
      <c r="I20" s="395"/>
      <c r="J20" s="395"/>
    </row>
    <row r="21" spans="1:10" ht="3.75" customHeight="1" hidden="1">
      <c r="A21" s="353"/>
      <c r="B21" s="353"/>
      <c r="C21" s="353"/>
      <c r="D21" s="353"/>
      <c r="E21" s="353"/>
      <c r="F21" s="353"/>
      <c r="G21" s="353"/>
      <c r="H21" s="353"/>
      <c r="I21" s="353"/>
      <c r="J21" s="353"/>
    </row>
    <row r="22" spans="1:10" s="358" customFormat="1" ht="18.75" customHeight="1" hidden="1">
      <c r="A22" s="355"/>
      <c r="B22" s="355"/>
      <c r="C22" s="396"/>
      <c r="D22" s="396"/>
      <c r="E22" s="396"/>
      <c r="F22" s="396"/>
      <c r="G22" s="396"/>
      <c r="H22" s="396"/>
      <c r="I22" s="356"/>
      <c r="J22" s="357"/>
    </row>
    <row r="23" spans="1:10" s="361" customFormat="1" ht="15.75" customHeight="1" hidden="1">
      <c r="A23" s="359"/>
      <c r="B23" s="360"/>
      <c r="C23" s="390"/>
      <c r="D23" s="390"/>
      <c r="E23" s="390"/>
      <c r="F23" s="390"/>
      <c r="G23" s="390"/>
      <c r="H23" s="390"/>
      <c r="I23" s="390"/>
      <c r="J23" s="359"/>
    </row>
    <row r="24" spans="1:10" s="361" customFormat="1" ht="32.25" customHeight="1">
      <c r="A24" s="359"/>
      <c r="B24" s="360"/>
      <c r="C24" s="390"/>
      <c r="D24" s="390"/>
      <c r="E24" s="390"/>
      <c r="F24" s="390"/>
      <c r="G24" s="390"/>
      <c r="H24" s="390"/>
      <c r="I24" s="390"/>
      <c r="J24" s="359"/>
    </row>
    <row r="25" spans="1:10" s="362" customFormat="1" ht="25.5" customHeight="1">
      <c r="A25" s="397"/>
      <c r="B25" s="397"/>
      <c r="C25" s="397"/>
      <c r="D25" s="397"/>
      <c r="E25" s="398"/>
      <c r="F25" s="398"/>
      <c r="G25" s="398"/>
      <c r="H25" s="398"/>
      <c r="I25" s="398"/>
      <c r="J25" s="379"/>
    </row>
    <row r="26" spans="1:10" s="362" customFormat="1" ht="27" customHeight="1">
      <c r="A26" s="397"/>
      <c r="B26" s="397"/>
      <c r="C26" s="397"/>
      <c r="D26" s="397"/>
      <c r="E26" s="398"/>
      <c r="F26" s="398"/>
      <c r="G26" s="398"/>
      <c r="H26" s="398"/>
      <c r="I26" s="398"/>
      <c r="J26" s="379"/>
    </row>
    <row r="27" spans="1:10" s="364" customFormat="1" ht="17.25" customHeight="1">
      <c r="A27" s="397"/>
      <c r="B27" s="397"/>
      <c r="C27" s="397"/>
      <c r="D27" s="397"/>
      <c r="E27" s="398"/>
      <c r="F27" s="398"/>
      <c r="G27" s="398"/>
      <c r="H27" s="398"/>
      <c r="I27" s="398"/>
      <c r="J27" s="363"/>
    </row>
    <row r="28" spans="1:17" s="366" customFormat="1" ht="30" customHeight="1">
      <c r="A28" s="399" t="s">
        <v>1242</v>
      </c>
      <c r="B28" s="399"/>
      <c r="C28" s="399"/>
      <c r="D28" s="399"/>
      <c r="E28" s="400"/>
      <c r="F28" s="400"/>
      <c r="G28" s="400"/>
      <c r="H28" s="400"/>
      <c r="I28" s="400"/>
      <c r="J28" s="365"/>
      <c r="K28" s="365"/>
      <c r="L28" s="365"/>
      <c r="M28" s="365"/>
      <c r="N28" s="365"/>
      <c r="O28" s="365"/>
      <c r="P28" s="365"/>
      <c r="Q28" s="365"/>
    </row>
    <row r="29" spans="1:17" s="366" customFormat="1" ht="30" customHeight="1">
      <c r="A29" s="399" t="s">
        <v>1243</v>
      </c>
      <c r="B29" s="399"/>
      <c r="C29" s="367"/>
      <c r="D29" s="367"/>
      <c r="E29" s="401"/>
      <c r="F29" s="401"/>
      <c r="G29" s="401"/>
      <c r="H29" s="401"/>
      <c r="I29" s="401"/>
      <c r="J29" s="365"/>
      <c r="K29" s="365"/>
      <c r="L29" s="365"/>
      <c r="M29" s="365"/>
      <c r="N29" s="365"/>
      <c r="O29" s="365"/>
      <c r="P29" s="365"/>
      <c r="Q29" s="365"/>
    </row>
    <row r="30" spans="1:17" s="369" customFormat="1" ht="30" customHeight="1">
      <c r="A30" s="399" t="s">
        <v>1244</v>
      </c>
      <c r="B30" s="399"/>
      <c r="C30" s="399"/>
      <c r="D30" s="399"/>
      <c r="E30" s="401"/>
      <c r="F30" s="401"/>
      <c r="G30" s="401"/>
      <c r="H30" s="401"/>
      <c r="I30" s="401"/>
      <c r="J30" s="368"/>
      <c r="K30" s="368"/>
      <c r="L30" s="368"/>
      <c r="M30" s="368"/>
      <c r="N30" s="368"/>
      <c r="O30" s="368"/>
      <c r="P30" s="368"/>
      <c r="Q30" s="368"/>
    </row>
    <row r="31" spans="1:17" s="371" customFormat="1" ht="30" customHeight="1">
      <c r="A31" s="399" t="s">
        <v>1245</v>
      </c>
      <c r="B31" s="399"/>
      <c r="C31" s="399"/>
      <c r="D31" s="380"/>
      <c r="E31" s="401"/>
      <c r="F31" s="401"/>
      <c r="G31" s="401"/>
      <c r="H31" s="401"/>
      <c r="I31" s="401"/>
      <c r="J31" s="370"/>
      <c r="K31" s="370"/>
      <c r="L31" s="370"/>
      <c r="M31" s="370"/>
      <c r="N31" s="370"/>
      <c r="O31" s="370"/>
      <c r="P31" s="370"/>
      <c r="Q31" s="370"/>
    </row>
    <row r="32" spans="1:17" s="366" customFormat="1" ht="14.25" customHeight="1" hidden="1">
      <c r="A32" s="380"/>
      <c r="B32" s="380"/>
      <c r="C32" s="380"/>
      <c r="D32" s="380"/>
      <c r="E32" s="372"/>
      <c r="F32" s="372"/>
      <c r="G32" s="372"/>
      <c r="H32" s="372"/>
      <c r="I32" s="372"/>
      <c r="J32" s="365"/>
      <c r="K32" s="365"/>
      <c r="L32" s="365"/>
      <c r="M32" s="365"/>
      <c r="N32" s="365"/>
      <c r="O32" s="365"/>
      <c r="P32" s="365"/>
      <c r="Q32" s="365"/>
    </row>
    <row r="33" spans="1:17" s="366" customFormat="1" ht="14.25" customHeight="1" hidden="1">
      <c r="A33" s="380"/>
      <c r="B33" s="380"/>
      <c r="C33" s="380"/>
      <c r="D33" s="380"/>
      <c r="E33" s="372"/>
      <c r="F33" s="372"/>
      <c r="G33" s="372"/>
      <c r="H33" s="372"/>
      <c r="I33" s="372"/>
      <c r="J33" s="365"/>
      <c r="K33" s="365"/>
      <c r="L33" s="365"/>
      <c r="M33" s="365"/>
      <c r="N33" s="365"/>
      <c r="O33" s="365"/>
      <c r="P33" s="365"/>
      <c r="Q33" s="365"/>
    </row>
    <row r="34" spans="1:17" s="366" customFormat="1" ht="14.25" customHeight="1" hidden="1">
      <c r="A34" s="380"/>
      <c r="B34" s="380"/>
      <c r="C34" s="380"/>
      <c r="D34" s="380"/>
      <c r="E34" s="372"/>
      <c r="F34" s="372"/>
      <c r="G34" s="372"/>
      <c r="H34" s="372"/>
      <c r="I34" s="372"/>
      <c r="J34" s="365"/>
      <c r="K34" s="365"/>
      <c r="L34" s="365"/>
      <c r="M34" s="365"/>
      <c r="N34" s="365"/>
      <c r="O34" s="365"/>
      <c r="P34" s="365"/>
      <c r="Q34" s="365"/>
    </row>
    <row r="35" spans="1:17" s="366" customFormat="1" ht="29.25" customHeight="1">
      <c r="A35" s="403"/>
      <c r="B35" s="403"/>
      <c r="C35" s="403"/>
      <c r="D35" s="403"/>
      <c r="E35" s="372"/>
      <c r="F35" s="404"/>
      <c r="G35" s="404"/>
      <c r="H35" s="405"/>
      <c r="I35" s="405"/>
      <c r="J35" s="365"/>
      <c r="K35" s="365"/>
      <c r="L35" s="365"/>
      <c r="M35" s="365"/>
      <c r="N35" s="365"/>
      <c r="O35" s="365"/>
      <c r="P35" s="365"/>
      <c r="Q35" s="365"/>
    </row>
    <row r="36" spans="1:17" s="366" customFormat="1" ht="15.75" customHeight="1">
      <c r="A36" s="406"/>
      <c r="B36" s="406"/>
      <c r="C36" s="381"/>
      <c r="D36" s="381"/>
      <c r="E36" s="381"/>
      <c r="F36" s="407"/>
      <c r="G36" s="407"/>
      <c r="H36" s="406"/>
      <c r="I36" s="406"/>
      <c r="J36" s="365"/>
      <c r="K36" s="365"/>
      <c r="L36" s="365"/>
      <c r="M36" s="365"/>
      <c r="N36" s="365"/>
      <c r="O36" s="365"/>
      <c r="P36" s="365"/>
      <c r="Q36" s="365"/>
    </row>
    <row r="37" spans="1:17" s="376" customFormat="1" ht="18" customHeight="1">
      <c r="A37" s="373" t="s">
        <v>1246</v>
      </c>
      <c r="B37" s="373"/>
      <c r="C37" s="374"/>
      <c r="D37" s="374"/>
      <c r="E37" s="402" t="s">
        <v>1247</v>
      </c>
      <c r="F37" s="402"/>
      <c r="G37" s="402"/>
      <c r="H37" s="374"/>
      <c r="I37" s="374"/>
      <c r="J37" s="375"/>
      <c r="K37" s="375"/>
      <c r="L37" s="375"/>
      <c r="M37" s="375"/>
      <c r="N37" s="375"/>
      <c r="O37" s="375"/>
      <c r="P37" s="375"/>
      <c r="Q37" s="375"/>
    </row>
    <row r="38" spans="1:4" s="263" customFormat="1" ht="16.5">
      <c r="A38" s="377"/>
      <c r="B38" s="377"/>
      <c r="C38" s="377"/>
      <c r="D38" s="377"/>
    </row>
    <row r="39" s="263" customFormat="1" ht="13.5"/>
    <row r="40" spans="1:10" ht="13.5">
      <c r="A40" s="353"/>
      <c r="B40" s="353"/>
      <c r="C40" s="353"/>
      <c r="D40" s="353"/>
      <c r="E40" s="353"/>
      <c r="F40" s="353"/>
      <c r="G40" s="353"/>
      <c r="H40" s="353"/>
      <c r="I40" s="353"/>
      <c r="J40" s="353"/>
    </row>
  </sheetData>
  <mergeCells count="40">
    <mergeCell ref="E37:G37"/>
    <mergeCell ref="A31:C31"/>
    <mergeCell ref="E31:I31"/>
    <mergeCell ref="A35:D35"/>
    <mergeCell ref="F35:G35"/>
    <mergeCell ref="H35:I35"/>
    <mergeCell ref="A36:B36"/>
    <mergeCell ref="F36:G36"/>
    <mergeCell ref="H36:I36"/>
    <mergeCell ref="A28:D28"/>
    <mergeCell ref="E28:I28"/>
    <mergeCell ref="A29:B29"/>
    <mergeCell ref="E29:I29"/>
    <mergeCell ref="A30:D30"/>
    <mergeCell ref="E30:I30"/>
    <mergeCell ref="A25:D25"/>
    <mergeCell ref="E25:I25"/>
    <mergeCell ref="A26:D26"/>
    <mergeCell ref="E26:I26"/>
    <mergeCell ref="A27:D27"/>
    <mergeCell ref="E27:I27"/>
    <mergeCell ref="C24:I24"/>
    <mergeCell ref="A10:I10"/>
    <mergeCell ref="A12:I12"/>
    <mergeCell ref="A14:J14"/>
    <mergeCell ref="A15:J15"/>
    <mergeCell ref="A16:J16"/>
    <mergeCell ref="A17:J17"/>
    <mergeCell ref="A18:J18"/>
    <mergeCell ref="A19:J19"/>
    <mergeCell ref="A20:J20"/>
    <mergeCell ref="C22:H22"/>
    <mergeCell ref="C23:I23"/>
    <mergeCell ref="A9:I9"/>
    <mergeCell ref="A11:I11"/>
    <mergeCell ref="A2:K2"/>
    <mergeCell ref="A3:K3"/>
    <mergeCell ref="A4:I4"/>
    <mergeCell ref="A7:I7"/>
    <mergeCell ref="A8:I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Q17" sqref="Q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66</v>
      </c>
      <c r="B1" s="17"/>
      <c r="C1" s="17"/>
      <c r="D1" s="18" t="s">
        <v>67</v>
      </c>
      <c r="E1" s="17"/>
      <c r="F1" s="17"/>
      <c r="G1" s="17"/>
      <c r="H1" s="17"/>
      <c r="I1" s="17"/>
      <c r="J1" s="17"/>
      <c r="K1" s="19" t="s">
        <v>68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69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70</v>
      </c>
      <c r="BB1" s="22" t="s">
        <v>71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72</v>
      </c>
      <c r="BU1" s="23" t="s">
        <v>72</v>
      </c>
      <c r="BV1" s="23" t="s">
        <v>73</v>
      </c>
    </row>
    <row r="2" spans="3:72" ht="36.95" customHeight="1"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S2" s="24" t="s">
        <v>74</v>
      </c>
      <c r="BT2" s="24" t="s">
        <v>75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74</v>
      </c>
      <c r="BT3" s="24" t="s">
        <v>76</v>
      </c>
    </row>
    <row r="4" spans="2:71" ht="36.95" customHeight="1">
      <c r="B4" s="28"/>
      <c r="C4" s="29"/>
      <c r="D4" s="30" t="s">
        <v>77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78</v>
      </c>
      <c r="BE4" s="33" t="s">
        <v>79</v>
      </c>
      <c r="BS4" s="24" t="s">
        <v>80</v>
      </c>
    </row>
    <row r="5" spans="2:71" ht="14.45" customHeight="1">
      <c r="B5" s="28"/>
      <c r="C5" s="29"/>
      <c r="D5" s="34" t="s">
        <v>81</v>
      </c>
      <c r="E5" s="29"/>
      <c r="F5" s="29"/>
      <c r="G5" s="29"/>
      <c r="H5" s="29"/>
      <c r="I5" s="29"/>
      <c r="J5" s="29"/>
      <c r="K5" s="413" t="s">
        <v>82</v>
      </c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29"/>
      <c r="AQ5" s="31"/>
      <c r="BE5" s="411" t="s">
        <v>83</v>
      </c>
      <c r="BS5" s="24" t="s">
        <v>74</v>
      </c>
    </row>
    <row r="6" spans="2:71" ht="36.95" customHeight="1">
      <c r="B6" s="28"/>
      <c r="C6" s="29"/>
      <c r="D6" s="36" t="s">
        <v>84</v>
      </c>
      <c r="E6" s="29"/>
      <c r="F6" s="29"/>
      <c r="G6" s="29"/>
      <c r="H6" s="29"/>
      <c r="I6" s="29"/>
      <c r="J6" s="29"/>
      <c r="K6" s="415" t="s">
        <v>85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29"/>
      <c r="AQ6" s="31"/>
      <c r="BE6" s="412"/>
      <c r="BS6" s="24" t="s">
        <v>74</v>
      </c>
    </row>
    <row r="7" spans="2:71" ht="14.45" customHeight="1">
      <c r="B7" s="28"/>
      <c r="C7" s="29"/>
      <c r="D7" s="37" t="s">
        <v>86</v>
      </c>
      <c r="E7" s="29"/>
      <c r="F7" s="29"/>
      <c r="G7" s="29"/>
      <c r="H7" s="29"/>
      <c r="I7" s="29"/>
      <c r="J7" s="29"/>
      <c r="K7" s="35" t="s">
        <v>87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88</v>
      </c>
      <c r="AL7" s="29"/>
      <c r="AM7" s="29"/>
      <c r="AN7" s="35" t="s">
        <v>89</v>
      </c>
      <c r="AO7" s="29"/>
      <c r="AP7" s="29"/>
      <c r="AQ7" s="31"/>
      <c r="BE7" s="412"/>
      <c r="BS7" s="24" t="s">
        <v>74</v>
      </c>
    </row>
    <row r="8" spans="2:71" ht="14.45" customHeight="1">
      <c r="B8" s="28"/>
      <c r="C8" s="29"/>
      <c r="D8" s="37" t="s">
        <v>90</v>
      </c>
      <c r="E8" s="29"/>
      <c r="F8" s="29"/>
      <c r="G8" s="29"/>
      <c r="H8" s="29"/>
      <c r="I8" s="29"/>
      <c r="J8" s="29"/>
      <c r="K8" s="35" t="s">
        <v>91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92</v>
      </c>
      <c r="AL8" s="29"/>
      <c r="AM8" s="29"/>
      <c r="AN8" s="38" t="s">
        <v>93</v>
      </c>
      <c r="AO8" s="29"/>
      <c r="AP8" s="29"/>
      <c r="AQ8" s="31"/>
      <c r="BE8" s="412"/>
      <c r="BS8" s="24" t="s">
        <v>74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12"/>
      <c r="BS9" s="24" t="s">
        <v>74</v>
      </c>
    </row>
    <row r="10" spans="2:71" ht="14.45" customHeight="1">
      <c r="B10" s="28"/>
      <c r="C10" s="29"/>
      <c r="D10" s="37" t="s">
        <v>94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95</v>
      </c>
      <c r="AL10" s="29"/>
      <c r="AM10" s="29"/>
      <c r="AN10" s="35" t="s">
        <v>89</v>
      </c>
      <c r="AO10" s="29"/>
      <c r="AP10" s="29"/>
      <c r="AQ10" s="31"/>
      <c r="BE10" s="412"/>
      <c r="BS10" s="24" t="s">
        <v>74</v>
      </c>
    </row>
    <row r="11" spans="2:71" ht="18.4" customHeight="1">
      <c r="B11" s="28"/>
      <c r="C11" s="29"/>
      <c r="D11" s="29"/>
      <c r="E11" s="35" t="s">
        <v>96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97</v>
      </c>
      <c r="AL11" s="29"/>
      <c r="AM11" s="29"/>
      <c r="AN11" s="35" t="s">
        <v>89</v>
      </c>
      <c r="AO11" s="29"/>
      <c r="AP11" s="29"/>
      <c r="AQ11" s="31"/>
      <c r="BE11" s="412"/>
      <c r="BS11" s="24" t="s">
        <v>74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12"/>
      <c r="BS12" s="24" t="s">
        <v>74</v>
      </c>
    </row>
    <row r="13" spans="2:71" ht="14.45" customHeight="1">
      <c r="B13" s="28"/>
      <c r="C13" s="29"/>
      <c r="D13" s="37" t="s">
        <v>98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95</v>
      </c>
      <c r="AL13" s="29"/>
      <c r="AM13" s="29"/>
      <c r="AN13" s="39" t="s">
        <v>99</v>
      </c>
      <c r="AO13" s="29"/>
      <c r="AP13" s="29"/>
      <c r="AQ13" s="31"/>
      <c r="BE13" s="412"/>
      <c r="BS13" s="24" t="s">
        <v>74</v>
      </c>
    </row>
    <row r="14" spans="2:71" ht="15">
      <c r="B14" s="28"/>
      <c r="C14" s="29"/>
      <c r="D14" s="29"/>
      <c r="E14" s="416" t="s">
        <v>99</v>
      </c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37" t="s">
        <v>97</v>
      </c>
      <c r="AL14" s="29"/>
      <c r="AM14" s="29"/>
      <c r="AN14" s="39" t="s">
        <v>99</v>
      </c>
      <c r="AO14" s="29"/>
      <c r="AP14" s="29"/>
      <c r="AQ14" s="31"/>
      <c r="BE14" s="412"/>
      <c r="BS14" s="24" t="s">
        <v>74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12"/>
      <c r="BS15" s="24" t="s">
        <v>72</v>
      </c>
    </row>
    <row r="16" spans="2:71" ht="14.45" customHeight="1">
      <c r="B16" s="28"/>
      <c r="C16" s="29"/>
      <c r="D16" s="37" t="s">
        <v>100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95</v>
      </c>
      <c r="AL16" s="29"/>
      <c r="AM16" s="29"/>
      <c r="AN16" s="35" t="s">
        <v>89</v>
      </c>
      <c r="AO16" s="29"/>
      <c r="AP16" s="29"/>
      <c r="AQ16" s="31"/>
      <c r="BE16" s="412"/>
      <c r="BS16" s="24" t="s">
        <v>72</v>
      </c>
    </row>
    <row r="17" spans="2:71" ht="18.4" customHeight="1">
      <c r="B17" s="28"/>
      <c r="C17" s="29"/>
      <c r="D17" s="29"/>
      <c r="E17" s="35" t="s">
        <v>101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97</v>
      </c>
      <c r="AL17" s="29"/>
      <c r="AM17" s="29"/>
      <c r="AN17" s="35" t="s">
        <v>89</v>
      </c>
      <c r="AO17" s="29"/>
      <c r="AP17" s="29"/>
      <c r="AQ17" s="31"/>
      <c r="BE17" s="412"/>
      <c r="BS17" s="24" t="s">
        <v>102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12"/>
      <c r="BS18" s="24" t="s">
        <v>74</v>
      </c>
    </row>
    <row r="19" spans="2:71" ht="14.45" customHeight="1">
      <c r="B19" s="28"/>
      <c r="C19" s="29"/>
      <c r="D19" s="37" t="s">
        <v>103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12"/>
      <c r="BS19" s="24" t="s">
        <v>74</v>
      </c>
    </row>
    <row r="20" spans="2:71" ht="22.5" customHeight="1">
      <c r="B20" s="28"/>
      <c r="C20" s="29"/>
      <c r="D20" s="29"/>
      <c r="E20" s="418" t="s">
        <v>89</v>
      </c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29"/>
      <c r="AP20" s="29"/>
      <c r="AQ20" s="31"/>
      <c r="BE20" s="412"/>
      <c r="BS20" s="24" t="s">
        <v>102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12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12"/>
    </row>
    <row r="23" spans="2:57" s="1" customFormat="1" ht="25.9" customHeight="1">
      <c r="B23" s="41"/>
      <c r="C23" s="42"/>
      <c r="D23" s="43" t="s">
        <v>104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9">
        <f>ROUND(AG51,2)</f>
        <v>0</v>
      </c>
      <c r="AL23" s="420"/>
      <c r="AM23" s="420"/>
      <c r="AN23" s="420"/>
      <c r="AO23" s="420"/>
      <c r="AP23" s="42"/>
      <c r="AQ23" s="45"/>
      <c r="BE23" s="412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12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1" t="s">
        <v>105</v>
      </c>
      <c r="M25" s="421"/>
      <c r="N25" s="421"/>
      <c r="O25" s="421"/>
      <c r="P25" s="42"/>
      <c r="Q25" s="42"/>
      <c r="R25" s="42"/>
      <c r="S25" s="42"/>
      <c r="T25" s="42"/>
      <c r="U25" s="42"/>
      <c r="V25" s="42"/>
      <c r="W25" s="421" t="s">
        <v>106</v>
      </c>
      <c r="X25" s="421"/>
      <c r="Y25" s="421"/>
      <c r="Z25" s="421"/>
      <c r="AA25" s="421"/>
      <c r="AB25" s="421"/>
      <c r="AC25" s="421"/>
      <c r="AD25" s="421"/>
      <c r="AE25" s="421"/>
      <c r="AF25" s="42"/>
      <c r="AG25" s="42"/>
      <c r="AH25" s="42"/>
      <c r="AI25" s="42"/>
      <c r="AJ25" s="42"/>
      <c r="AK25" s="421" t="s">
        <v>107</v>
      </c>
      <c r="AL25" s="421"/>
      <c r="AM25" s="421"/>
      <c r="AN25" s="421"/>
      <c r="AO25" s="421"/>
      <c r="AP25" s="42"/>
      <c r="AQ25" s="45"/>
      <c r="BE25" s="412"/>
    </row>
    <row r="26" spans="2:57" s="2" customFormat="1" ht="14.45" customHeight="1">
      <c r="B26" s="47"/>
      <c r="C26" s="48"/>
      <c r="D26" s="49" t="s">
        <v>108</v>
      </c>
      <c r="E26" s="48"/>
      <c r="F26" s="49" t="s">
        <v>109</v>
      </c>
      <c r="G26" s="48"/>
      <c r="H26" s="48"/>
      <c r="I26" s="48"/>
      <c r="J26" s="48"/>
      <c r="K26" s="48"/>
      <c r="L26" s="408">
        <v>0.21</v>
      </c>
      <c r="M26" s="409"/>
      <c r="N26" s="409"/>
      <c r="O26" s="409"/>
      <c r="P26" s="48"/>
      <c r="Q26" s="48"/>
      <c r="R26" s="48"/>
      <c r="S26" s="48"/>
      <c r="T26" s="48"/>
      <c r="U26" s="48"/>
      <c r="V26" s="48"/>
      <c r="W26" s="410">
        <f>ROUND(AZ51,2)</f>
        <v>0</v>
      </c>
      <c r="X26" s="409"/>
      <c r="Y26" s="409"/>
      <c r="Z26" s="409"/>
      <c r="AA26" s="409"/>
      <c r="AB26" s="409"/>
      <c r="AC26" s="409"/>
      <c r="AD26" s="409"/>
      <c r="AE26" s="409"/>
      <c r="AF26" s="48"/>
      <c r="AG26" s="48"/>
      <c r="AH26" s="48"/>
      <c r="AI26" s="48"/>
      <c r="AJ26" s="48"/>
      <c r="AK26" s="410">
        <f>ROUND(AV51,2)</f>
        <v>0</v>
      </c>
      <c r="AL26" s="409"/>
      <c r="AM26" s="409"/>
      <c r="AN26" s="409"/>
      <c r="AO26" s="409"/>
      <c r="AP26" s="48"/>
      <c r="AQ26" s="50"/>
      <c r="BE26" s="412"/>
    </row>
    <row r="27" spans="2:57" s="2" customFormat="1" ht="14.45" customHeight="1">
      <c r="B27" s="47"/>
      <c r="C27" s="48"/>
      <c r="D27" s="48"/>
      <c r="E27" s="48"/>
      <c r="F27" s="49" t="s">
        <v>110</v>
      </c>
      <c r="G27" s="48"/>
      <c r="H27" s="48"/>
      <c r="I27" s="48"/>
      <c r="J27" s="48"/>
      <c r="K27" s="48"/>
      <c r="L27" s="408">
        <v>0.15</v>
      </c>
      <c r="M27" s="409"/>
      <c r="N27" s="409"/>
      <c r="O27" s="409"/>
      <c r="P27" s="48"/>
      <c r="Q27" s="48"/>
      <c r="R27" s="48"/>
      <c r="S27" s="48"/>
      <c r="T27" s="48"/>
      <c r="U27" s="48"/>
      <c r="V27" s="48"/>
      <c r="W27" s="410">
        <f>ROUND(BA51,2)</f>
        <v>0</v>
      </c>
      <c r="X27" s="409"/>
      <c r="Y27" s="409"/>
      <c r="Z27" s="409"/>
      <c r="AA27" s="409"/>
      <c r="AB27" s="409"/>
      <c r="AC27" s="409"/>
      <c r="AD27" s="409"/>
      <c r="AE27" s="409"/>
      <c r="AF27" s="48"/>
      <c r="AG27" s="48"/>
      <c r="AH27" s="48"/>
      <c r="AI27" s="48"/>
      <c r="AJ27" s="48"/>
      <c r="AK27" s="410">
        <f>ROUND(AW51,2)</f>
        <v>0</v>
      </c>
      <c r="AL27" s="409"/>
      <c r="AM27" s="409"/>
      <c r="AN27" s="409"/>
      <c r="AO27" s="409"/>
      <c r="AP27" s="48"/>
      <c r="AQ27" s="50"/>
      <c r="BE27" s="412"/>
    </row>
    <row r="28" spans="2:57" s="2" customFormat="1" ht="14.45" customHeight="1" hidden="1">
      <c r="B28" s="47"/>
      <c r="C28" s="48"/>
      <c r="D28" s="48"/>
      <c r="E28" s="48"/>
      <c r="F28" s="49" t="s">
        <v>111</v>
      </c>
      <c r="G28" s="48"/>
      <c r="H28" s="48"/>
      <c r="I28" s="48"/>
      <c r="J28" s="48"/>
      <c r="K28" s="48"/>
      <c r="L28" s="408">
        <v>0.21</v>
      </c>
      <c r="M28" s="409"/>
      <c r="N28" s="409"/>
      <c r="O28" s="409"/>
      <c r="P28" s="48"/>
      <c r="Q28" s="48"/>
      <c r="R28" s="48"/>
      <c r="S28" s="48"/>
      <c r="T28" s="48"/>
      <c r="U28" s="48"/>
      <c r="V28" s="48"/>
      <c r="W28" s="410">
        <f>ROUND(BB51,2)</f>
        <v>0</v>
      </c>
      <c r="X28" s="409"/>
      <c r="Y28" s="409"/>
      <c r="Z28" s="409"/>
      <c r="AA28" s="409"/>
      <c r="AB28" s="409"/>
      <c r="AC28" s="409"/>
      <c r="AD28" s="409"/>
      <c r="AE28" s="409"/>
      <c r="AF28" s="48"/>
      <c r="AG28" s="48"/>
      <c r="AH28" s="48"/>
      <c r="AI28" s="48"/>
      <c r="AJ28" s="48"/>
      <c r="AK28" s="410">
        <v>0</v>
      </c>
      <c r="AL28" s="409"/>
      <c r="AM28" s="409"/>
      <c r="AN28" s="409"/>
      <c r="AO28" s="409"/>
      <c r="AP28" s="48"/>
      <c r="AQ28" s="50"/>
      <c r="BE28" s="412"/>
    </row>
    <row r="29" spans="2:57" s="2" customFormat="1" ht="14.45" customHeight="1" hidden="1">
      <c r="B29" s="47"/>
      <c r="C29" s="48"/>
      <c r="D29" s="48"/>
      <c r="E29" s="48"/>
      <c r="F29" s="49" t="s">
        <v>112</v>
      </c>
      <c r="G29" s="48"/>
      <c r="H29" s="48"/>
      <c r="I29" s="48"/>
      <c r="J29" s="48"/>
      <c r="K29" s="48"/>
      <c r="L29" s="408">
        <v>0.15</v>
      </c>
      <c r="M29" s="409"/>
      <c r="N29" s="409"/>
      <c r="O29" s="409"/>
      <c r="P29" s="48"/>
      <c r="Q29" s="48"/>
      <c r="R29" s="48"/>
      <c r="S29" s="48"/>
      <c r="T29" s="48"/>
      <c r="U29" s="48"/>
      <c r="V29" s="48"/>
      <c r="W29" s="410">
        <f>ROUND(BC51,2)</f>
        <v>0</v>
      </c>
      <c r="X29" s="409"/>
      <c r="Y29" s="409"/>
      <c r="Z29" s="409"/>
      <c r="AA29" s="409"/>
      <c r="AB29" s="409"/>
      <c r="AC29" s="409"/>
      <c r="AD29" s="409"/>
      <c r="AE29" s="409"/>
      <c r="AF29" s="48"/>
      <c r="AG29" s="48"/>
      <c r="AH29" s="48"/>
      <c r="AI29" s="48"/>
      <c r="AJ29" s="48"/>
      <c r="AK29" s="410">
        <v>0</v>
      </c>
      <c r="AL29" s="409"/>
      <c r="AM29" s="409"/>
      <c r="AN29" s="409"/>
      <c r="AO29" s="409"/>
      <c r="AP29" s="48"/>
      <c r="AQ29" s="50"/>
      <c r="BE29" s="412"/>
    </row>
    <row r="30" spans="2:57" s="2" customFormat="1" ht="14.45" customHeight="1" hidden="1">
      <c r="B30" s="47"/>
      <c r="C30" s="48"/>
      <c r="D30" s="48"/>
      <c r="E30" s="48"/>
      <c r="F30" s="49" t="s">
        <v>113</v>
      </c>
      <c r="G30" s="48"/>
      <c r="H30" s="48"/>
      <c r="I30" s="48"/>
      <c r="J30" s="48"/>
      <c r="K30" s="48"/>
      <c r="L30" s="408">
        <v>0</v>
      </c>
      <c r="M30" s="409"/>
      <c r="N30" s="409"/>
      <c r="O30" s="409"/>
      <c r="P30" s="48"/>
      <c r="Q30" s="48"/>
      <c r="R30" s="48"/>
      <c r="S30" s="48"/>
      <c r="T30" s="48"/>
      <c r="U30" s="48"/>
      <c r="V30" s="48"/>
      <c r="W30" s="410">
        <f>ROUND(BD51,2)</f>
        <v>0</v>
      </c>
      <c r="X30" s="409"/>
      <c r="Y30" s="409"/>
      <c r="Z30" s="409"/>
      <c r="AA30" s="409"/>
      <c r="AB30" s="409"/>
      <c r="AC30" s="409"/>
      <c r="AD30" s="409"/>
      <c r="AE30" s="409"/>
      <c r="AF30" s="48"/>
      <c r="AG30" s="48"/>
      <c r="AH30" s="48"/>
      <c r="AI30" s="48"/>
      <c r="AJ30" s="48"/>
      <c r="AK30" s="410">
        <v>0</v>
      </c>
      <c r="AL30" s="409"/>
      <c r="AM30" s="409"/>
      <c r="AN30" s="409"/>
      <c r="AO30" s="409"/>
      <c r="AP30" s="48"/>
      <c r="AQ30" s="50"/>
      <c r="BE30" s="412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12"/>
    </row>
    <row r="32" spans="2:57" s="1" customFormat="1" ht="25.9" customHeight="1">
      <c r="B32" s="41"/>
      <c r="C32" s="51"/>
      <c r="D32" s="52" t="s">
        <v>114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115</v>
      </c>
      <c r="U32" s="53"/>
      <c r="V32" s="53"/>
      <c r="W32" s="53"/>
      <c r="X32" s="434" t="s">
        <v>116</v>
      </c>
      <c r="Y32" s="435"/>
      <c r="Z32" s="435"/>
      <c r="AA32" s="435"/>
      <c r="AB32" s="435"/>
      <c r="AC32" s="53"/>
      <c r="AD32" s="53"/>
      <c r="AE32" s="53"/>
      <c r="AF32" s="53"/>
      <c r="AG32" s="53"/>
      <c r="AH32" s="53"/>
      <c r="AI32" s="53"/>
      <c r="AJ32" s="53"/>
      <c r="AK32" s="436">
        <f>SUM(AK23:AK30)</f>
        <v>0</v>
      </c>
      <c r="AL32" s="435"/>
      <c r="AM32" s="435"/>
      <c r="AN32" s="435"/>
      <c r="AO32" s="437"/>
      <c r="AP32" s="51"/>
      <c r="AQ32" s="55"/>
      <c r="BE32" s="412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117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81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AMLVETZM1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84</v>
      </c>
      <c r="D42" s="70"/>
      <c r="E42" s="70"/>
      <c r="F42" s="70"/>
      <c r="G42" s="70"/>
      <c r="H42" s="70"/>
      <c r="I42" s="70"/>
      <c r="J42" s="70"/>
      <c r="K42" s="70"/>
      <c r="L42" s="430" t="str">
        <f>K6</f>
        <v>Přístavba tělocvičny - DDM Větrník, Riegrova 1278/16, ppč 2923 k.ú. Liberec</v>
      </c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90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92</v>
      </c>
      <c r="AJ44" s="63"/>
      <c r="AK44" s="63"/>
      <c r="AL44" s="63"/>
      <c r="AM44" s="432" t="str">
        <f>IF(AN8="","",AN8)</f>
        <v>27. 9. 2017</v>
      </c>
      <c r="AN44" s="432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94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Statutární město Liberec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100</v>
      </c>
      <c r="AJ46" s="63"/>
      <c r="AK46" s="63"/>
      <c r="AL46" s="63"/>
      <c r="AM46" s="433" t="str">
        <f>IF(E17="","",E17)</f>
        <v>Ing.arch.Libor Holečko, Milan Vavruška</v>
      </c>
      <c r="AN46" s="433"/>
      <c r="AO46" s="433"/>
      <c r="AP46" s="433"/>
      <c r="AQ46" s="63"/>
      <c r="AR46" s="61"/>
      <c r="AS46" s="438" t="s">
        <v>118</v>
      </c>
      <c r="AT46" s="43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98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440"/>
      <c r="AT47" s="44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442"/>
      <c r="AT48" s="44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444" t="s">
        <v>119</v>
      </c>
      <c r="D49" s="423"/>
      <c r="E49" s="423"/>
      <c r="F49" s="423"/>
      <c r="G49" s="423"/>
      <c r="H49" s="53"/>
      <c r="I49" s="422" t="s">
        <v>120</v>
      </c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45" t="s">
        <v>121</v>
      </c>
      <c r="AH49" s="423"/>
      <c r="AI49" s="423"/>
      <c r="AJ49" s="423"/>
      <c r="AK49" s="423"/>
      <c r="AL49" s="423"/>
      <c r="AM49" s="423"/>
      <c r="AN49" s="422" t="s">
        <v>122</v>
      </c>
      <c r="AO49" s="423"/>
      <c r="AP49" s="423"/>
      <c r="AQ49" s="79" t="s">
        <v>123</v>
      </c>
      <c r="AR49" s="61"/>
      <c r="AS49" s="80" t="s">
        <v>124</v>
      </c>
      <c r="AT49" s="81" t="s">
        <v>125</v>
      </c>
      <c r="AU49" s="81" t="s">
        <v>126</v>
      </c>
      <c r="AV49" s="81" t="s">
        <v>127</v>
      </c>
      <c r="AW49" s="81" t="s">
        <v>128</v>
      </c>
      <c r="AX49" s="81" t="s">
        <v>129</v>
      </c>
      <c r="AY49" s="81" t="s">
        <v>130</v>
      </c>
      <c r="AZ49" s="81" t="s">
        <v>131</v>
      </c>
      <c r="BA49" s="81" t="s">
        <v>132</v>
      </c>
      <c r="BB49" s="81" t="s">
        <v>133</v>
      </c>
      <c r="BC49" s="81" t="s">
        <v>134</v>
      </c>
      <c r="BD49" s="82" t="s">
        <v>135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8"/>
      <c r="C51" s="86" t="s">
        <v>136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428">
        <f>ROUND(AG52,2)</f>
        <v>0</v>
      </c>
      <c r="AH51" s="428"/>
      <c r="AI51" s="428"/>
      <c r="AJ51" s="428"/>
      <c r="AK51" s="428"/>
      <c r="AL51" s="428"/>
      <c r="AM51" s="428"/>
      <c r="AN51" s="429">
        <f>SUM(AG51,AT51)</f>
        <v>0</v>
      </c>
      <c r="AO51" s="429"/>
      <c r="AP51" s="429"/>
      <c r="AQ51" s="88" t="s">
        <v>89</v>
      </c>
      <c r="AR51" s="71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137</v>
      </c>
      <c r="BT51" s="93" t="s">
        <v>138</v>
      </c>
      <c r="BV51" s="93" t="s">
        <v>139</v>
      </c>
      <c r="BW51" s="93" t="s">
        <v>73</v>
      </c>
      <c r="BX51" s="93" t="s">
        <v>140</v>
      </c>
      <c r="CL51" s="93" t="s">
        <v>87</v>
      </c>
    </row>
    <row r="52" spans="1:90" s="5" customFormat="1" ht="37.5" customHeight="1">
      <c r="A52" s="94" t="s">
        <v>141</v>
      </c>
      <c r="B52" s="95"/>
      <c r="C52" s="96"/>
      <c r="D52" s="427" t="s">
        <v>82</v>
      </c>
      <c r="E52" s="427"/>
      <c r="F52" s="427"/>
      <c r="G52" s="427"/>
      <c r="H52" s="427"/>
      <c r="I52" s="97"/>
      <c r="J52" s="427" t="s">
        <v>85</v>
      </c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5">
        <f>Položky!J25</f>
        <v>0</v>
      </c>
      <c r="AH52" s="426"/>
      <c r="AI52" s="426"/>
      <c r="AJ52" s="426"/>
      <c r="AK52" s="426"/>
      <c r="AL52" s="426"/>
      <c r="AM52" s="426"/>
      <c r="AN52" s="425">
        <f>SUM(AG52,AT52)</f>
        <v>0</v>
      </c>
      <c r="AO52" s="426"/>
      <c r="AP52" s="426"/>
      <c r="AQ52" s="98" t="s">
        <v>142</v>
      </c>
      <c r="AR52" s="99"/>
      <c r="AS52" s="100">
        <v>0</v>
      </c>
      <c r="AT52" s="101">
        <f>ROUND(SUM(AV52:AW52),2)</f>
        <v>0</v>
      </c>
      <c r="AU52" s="102">
        <f>Položky!P91</f>
        <v>0</v>
      </c>
      <c r="AV52" s="101">
        <f>Položky!J28</f>
        <v>0</v>
      </c>
      <c r="AW52" s="101">
        <f>Položky!J29</f>
        <v>0</v>
      </c>
      <c r="AX52" s="101">
        <f>Položky!J30</f>
        <v>0</v>
      </c>
      <c r="AY52" s="101">
        <f>Položky!J31</f>
        <v>0</v>
      </c>
      <c r="AZ52" s="101">
        <f>Položky!F28</f>
        <v>0</v>
      </c>
      <c r="BA52" s="101">
        <f>Položky!F29</f>
        <v>0</v>
      </c>
      <c r="BB52" s="101">
        <f>Položky!F30</f>
        <v>0</v>
      </c>
      <c r="BC52" s="101">
        <f>Položky!F31</f>
        <v>0</v>
      </c>
      <c r="BD52" s="103">
        <f>Položky!F32</f>
        <v>0</v>
      </c>
      <c r="BT52" s="104" t="s">
        <v>143</v>
      </c>
      <c r="BU52" s="104" t="s">
        <v>144</v>
      </c>
      <c r="BV52" s="104" t="s">
        <v>139</v>
      </c>
      <c r="BW52" s="104" t="s">
        <v>73</v>
      </c>
      <c r="BX52" s="104" t="s">
        <v>140</v>
      </c>
      <c r="CL52" s="104" t="s">
        <v>87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X32:AB32"/>
    <mergeCell ref="AK32:AO32"/>
    <mergeCell ref="AS46:AT48"/>
    <mergeCell ref="C49:G49"/>
    <mergeCell ref="I49:AF49"/>
    <mergeCell ref="AG49:AM49"/>
    <mergeCell ref="AN49:AP49"/>
    <mergeCell ref="L29:O29"/>
    <mergeCell ref="W29:AE29"/>
    <mergeCell ref="AK29:AO29"/>
    <mergeCell ref="L28:O28"/>
    <mergeCell ref="L30:O30"/>
    <mergeCell ref="W30:AE30"/>
    <mergeCell ref="AK30:AO30"/>
    <mergeCell ref="W28:AE28"/>
    <mergeCell ref="AK28:AO28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display="1) Rekapitulace stavby"/>
    <hyperlink ref="W1:AI1" location="C51" display="2) Rekapitulace objektů stavby a soupisů prací"/>
    <hyperlink ref="A52" location="'AMLVETZM1 - Přístavba těl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56"/>
  <sheetViews>
    <sheetView showGridLines="0" workbookViewId="0" topLeftCell="A1">
      <pane ySplit="1" topLeftCell="A2" activePane="bottomLeft" state="frozen"/>
      <selection pane="bottomLeft" activeCell="F102" sqref="F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6"/>
      <c r="C1" s="106"/>
      <c r="D1" s="107" t="s">
        <v>67</v>
      </c>
      <c r="E1" s="106"/>
      <c r="F1" s="108" t="s">
        <v>145</v>
      </c>
      <c r="G1" s="447" t="s">
        <v>146</v>
      </c>
      <c r="H1" s="447"/>
      <c r="I1" s="109"/>
      <c r="J1" s="108" t="s">
        <v>147</v>
      </c>
      <c r="K1" s="107" t="s">
        <v>148</v>
      </c>
      <c r="L1" s="108" t="s">
        <v>149</v>
      </c>
      <c r="M1" s="108"/>
      <c r="N1" s="108"/>
      <c r="O1" s="108"/>
      <c r="P1" s="108"/>
      <c r="Q1" s="108"/>
      <c r="R1" s="108"/>
      <c r="S1" s="108"/>
      <c r="T1" s="108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AT2" s="24" t="s">
        <v>73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0"/>
      <c r="J3" s="26"/>
      <c r="K3" s="27"/>
      <c r="AT3" s="24" t="s">
        <v>150</v>
      </c>
    </row>
    <row r="4" spans="2:46" ht="36.95" customHeight="1">
      <c r="B4" s="28"/>
      <c r="C4" s="29"/>
      <c r="D4" s="30" t="s">
        <v>151</v>
      </c>
      <c r="E4" s="29"/>
      <c r="F4" s="29"/>
      <c r="G4" s="29"/>
      <c r="H4" s="29"/>
      <c r="I4" s="111"/>
      <c r="J4" s="29"/>
      <c r="K4" s="31"/>
      <c r="M4" s="32" t="s">
        <v>78</v>
      </c>
      <c r="AT4" s="24" t="s">
        <v>72</v>
      </c>
    </row>
    <row r="5" spans="2:11" ht="6.95" customHeight="1">
      <c r="B5" s="28"/>
      <c r="C5" s="29"/>
      <c r="D5" s="29"/>
      <c r="E5" s="29"/>
      <c r="F5" s="29"/>
      <c r="G5" s="29"/>
      <c r="H5" s="29"/>
      <c r="I5" s="111"/>
      <c r="J5" s="29"/>
      <c r="K5" s="31"/>
    </row>
    <row r="6" spans="2:11" s="1" customFormat="1" ht="15">
      <c r="B6" s="41"/>
      <c r="C6" s="42"/>
      <c r="D6" s="37" t="s">
        <v>84</v>
      </c>
      <c r="E6" s="42"/>
      <c r="F6" s="42"/>
      <c r="G6" s="42"/>
      <c r="H6" s="42"/>
      <c r="I6" s="112"/>
      <c r="J6" s="42"/>
      <c r="K6" s="45"/>
    </row>
    <row r="7" spans="2:11" s="1" customFormat="1" ht="36.95" customHeight="1">
      <c r="B7" s="41"/>
      <c r="C7" s="42"/>
      <c r="D7" s="42"/>
      <c r="E7" s="448" t="s">
        <v>85</v>
      </c>
      <c r="F7" s="449"/>
      <c r="G7" s="449"/>
      <c r="H7" s="449"/>
      <c r="I7" s="112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12"/>
      <c r="J8" s="42"/>
      <c r="K8" s="45"/>
    </row>
    <row r="9" spans="2:11" s="1" customFormat="1" ht="14.45" customHeight="1">
      <c r="B9" s="41"/>
      <c r="C9" s="42"/>
      <c r="D9" s="37" t="s">
        <v>86</v>
      </c>
      <c r="E9" s="42"/>
      <c r="F9" s="35" t="s">
        <v>87</v>
      </c>
      <c r="G9" s="42"/>
      <c r="H9" s="42"/>
      <c r="I9" s="113" t="s">
        <v>88</v>
      </c>
      <c r="J9" s="35" t="s">
        <v>89</v>
      </c>
      <c r="K9" s="45"/>
    </row>
    <row r="10" spans="2:11" s="1" customFormat="1" ht="14.45" customHeight="1">
      <c r="B10" s="41"/>
      <c r="C10" s="42"/>
      <c r="D10" s="37" t="s">
        <v>90</v>
      </c>
      <c r="E10" s="42"/>
      <c r="F10" s="35" t="s">
        <v>91</v>
      </c>
      <c r="G10" s="42"/>
      <c r="H10" s="42"/>
      <c r="I10" s="113" t="s">
        <v>92</v>
      </c>
      <c r="J10" s="114" t="str">
        <f>'Rekapitulace stavby'!AN8</f>
        <v>27. 9. 2017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12"/>
      <c r="J11" s="42"/>
      <c r="K11" s="45"/>
    </row>
    <row r="12" spans="2:11" s="1" customFormat="1" ht="14.45" customHeight="1">
      <c r="B12" s="41"/>
      <c r="C12" s="42"/>
      <c r="D12" s="37" t="s">
        <v>94</v>
      </c>
      <c r="E12" s="42"/>
      <c r="F12" s="42"/>
      <c r="G12" s="42"/>
      <c r="H12" s="42"/>
      <c r="I12" s="113" t="s">
        <v>95</v>
      </c>
      <c r="J12" s="35" t="s">
        <v>89</v>
      </c>
      <c r="K12" s="45"/>
    </row>
    <row r="13" spans="2:11" s="1" customFormat="1" ht="18" customHeight="1">
      <c r="B13" s="41"/>
      <c r="C13" s="42"/>
      <c r="D13" s="42"/>
      <c r="E13" s="35" t="s">
        <v>96</v>
      </c>
      <c r="F13" s="42"/>
      <c r="G13" s="42"/>
      <c r="H13" s="42"/>
      <c r="I13" s="113" t="s">
        <v>97</v>
      </c>
      <c r="J13" s="35" t="s">
        <v>89</v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12"/>
      <c r="J14" s="42"/>
      <c r="K14" s="45"/>
    </row>
    <row r="15" spans="2:11" s="1" customFormat="1" ht="14.45" customHeight="1">
      <c r="B15" s="41"/>
      <c r="C15" s="42"/>
      <c r="D15" s="37" t="s">
        <v>98</v>
      </c>
      <c r="E15" s="42"/>
      <c r="F15" s="42"/>
      <c r="G15" s="42"/>
      <c r="H15" s="42"/>
      <c r="I15" s="113" t="s">
        <v>95</v>
      </c>
      <c r="J15" s="35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13" t="s">
        <v>97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12"/>
      <c r="J17" s="42"/>
      <c r="K17" s="45"/>
    </row>
    <row r="18" spans="2:11" s="1" customFormat="1" ht="14.45" customHeight="1">
      <c r="B18" s="41"/>
      <c r="C18" s="42"/>
      <c r="D18" s="37" t="s">
        <v>100</v>
      </c>
      <c r="E18" s="42"/>
      <c r="F18" s="42"/>
      <c r="G18" s="42"/>
      <c r="H18" s="42"/>
      <c r="I18" s="113" t="s">
        <v>95</v>
      </c>
      <c r="J18" s="35" t="s">
        <v>89</v>
      </c>
      <c r="K18" s="45"/>
    </row>
    <row r="19" spans="2:11" s="1" customFormat="1" ht="18" customHeight="1">
      <c r="B19" s="41"/>
      <c r="C19" s="42"/>
      <c r="D19" s="42"/>
      <c r="E19" s="35" t="s">
        <v>101</v>
      </c>
      <c r="F19" s="42"/>
      <c r="G19" s="42"/>
      <c r="H19" s="42"/>
      <c r="I19" s="113" t="s">
        <v>97</v>
      </c>
      <c r="J19" s="35" t="s">
        <v>89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2"/>
      <c r="J20" s="42"/>
      <c r="K20" s="45"/>
    </row>
    <row r="21" spans="2:11" s="1" customFormat="1" ht="14.45" customHeight="1">
      <c r="B21" s="41"/>
      <c r="C21" s="42"/>
      <c r="D21" s="37" t="s">
        <v>103</v>
      </c>
      <c r="E21" s="42"/>
      <c r="F21" s="42"/>
      <c r="G21" s="42"/>
      <c r="H21" s="42"/>
      <c r="I21" s="112"/>
      <c r="J21" s="42"/>
      <c r="K21" s="45"/>
    </row>
    <row r="22" spans="2:11" s="6" customFormat="1" ht="22.5" customHeight="1">
      <c r="B22" s="115"/>
      <c r="C22" s="116"/>
      <c r="D22" s="116"/>
      <c r="E22" s="418" t="s">
        <v>89</v>
      </c>
      <c r="F22" s="418"/>
      <c r="G22" s="418"/>
      <c r="H22" s="418"/>
      <c r="I22" s="117"/>
      <c r="J22" s="116"/>
      <c r="K22" s="118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2"/>
      <c r="J23" s="42"/>
      <c r="K23" s="45"/>
    </row>
    <row r="24" spans="2:11" s="1" customFormat="1" ht="6.95" customHeight="1">
      <c r="B24" s="41"/>
      <c r="C24" s="42"/>
      <c r="D24" s="84"/>
      <c r="E24" s="84"/>
      <c r="F24" s="84"/>
      <c r="G24" s="84"/>
      <c r="H24" s="84"/>
      <c r="I24" s="119"/>
      <c r="J24" s="84"/>
      <c r="K24" s="120"/>
    </row>
    <row r="25" spans="2:11" s="1" customFormat="1" ht="25.35" customHeight="1">
      <c r="B25" s="41"/>
      <c r="C25" s="42"/>
      <c r="D25" s="121" t="s">
        <v>104</v>
      </c>
      <c r="E25" s="42"/>
      <c r="F25" s="42"/>
      <c r="G25" s="42"/>
      <c r="H25" s="42"/>
      <c r="I25" s="112"/>
      <c r="J25" s="122">
        <f>ROUND(J91,2)</f>
        <v>0</v>
      </c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19"/>
      <c r="J26" s="84"/>
      <c r="K26" s="120"/>
    </row>
    <row r="27" spans="2:11" s="1" customFormat="1" ht="14.45" customHeight="1">
      <c r="B27" s="41"/>
      <c r="C27" s="42"/>
      <c r="D27" s="42"/>
      <c r="E27" s="42"/>
      <c r="F27" s="46" t="s">
        <v>106</v>
      </c>
      <c r="G27" s="42"/>
      <c r="H27" s="42"/>
      <c r="I27" s="123" t="s">
        <v>105</v>
      </c>
      <c r="J27" s="46" t="s">
        <v>107</v>
      </c>
      <c r="K27" s="45"/>
    </row>
    <row r="28" spans="2:11" s="1" customFormat="1" ht="14.45" customHeight="1">
      <c r="B28" s="41"/>
      <c r="C28" s="42"/>
      <c r="D28" s="49" t="s">
        <v>108</v>
      </c>
      <c r="E28" s="49" t="s">
        <v>109</v>
      </c>
      <c r="F28" s="124">
        <f>ROUND(SUM(BE91:BE755),2)</f>
        <v>0</v>
      </c>
      <c r="G28" s="42"/>
      <c r="H28" s="42"/>
      <c r="I28" s="125">
        <v>0.21</v>
      </c>
      <c r="J28" s="124">
        <f>ROUND(ROUND((SUM(BE91:BE755)),2)*I28,2)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110</v>
      </c>
      <c r="F29" s="124">
        <f>ROUND(SUM(BF91:BF755),2)</f>
        <v>0</v>
      </c>
      <c r="G29" s="42"/>
      <c r="H29" s="42"/>
      <c r="I29" s="125">
        <v>0.15</v>
      </c>
      <c r="J29" s="124">
        <f>ROUND(ROUND((SUM(BF91:BF755)),2)*I29,2)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111</v>
      </c>
      <c r="F30" s="124">
        <f>ROUND(SUM(BG91:BG755),2)</f>
        <v>0</v>
      </c>
      <c r="G30" s="42"/>
      <c r="H30" s="42"/>
      <c r="I30" s="125">
        <v>0.21</v>
      </c>
      <c r="J30" s="124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112</v>
      </c>
      <c r="F31" s="124">
        <f>ROUND(SUM(BH91:BH755),2)</f>
        <v>0</v>
      </c>
      <c r="G31" s="42"/>
      <c r="H31" s="42"/>
      <c r="I31" s="125">
        <v>0.15</v>
      </c>
      <c r="J31" s="124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113</v>
      </c>
      <c r="F32" s="124">
        <f>ROUND(SUM(BI91:BI755),2)</f>
        <v>0</v>
      </c>
      <c r="G32" s="42"/>
      <c r="H32" s="42"/>
      <c r="I32" s="125">
        <v>0</v>
      </c>
      <c r="J32" s="124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12"/>
      <c r="J33" s="42"/>
      <c r="K33" s="45"/>
    </row>
    <row r="34" spans="2:11" s="1" customFormat="1" ht="25.35" customHeight="1">
      <c r="B34" s="41"/>
      <c r="C34" s="51"/>
      <c r="D34" s="52" t="s">
        <v>114</v>
      </c>
      <c r="E34" s="53"/>
      <c r="F34" s="53"/>
      <c r="G34" s="126" t="s">
        <v>115</v>
      </c>
      <c r="H34" s="54" t="s">
        <v>116</v>
      </c>
      <c r="I34" s="129"/>
      <c r="J34" s="130">
        <f>SUM(J25:J32)</f>
        <v>0</v>
      </c>
      <c r="K34" s="131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32"/>
      <c r="J35" s="57"/>
      <c r="K35" s="58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41"/>
      <c r="C40" s="30" t="s">
        <v>152</v>
      </c>
      <c r="D40" s="42"/>
      <c r="E40" s="42"/>
      <c r="F40" s="42"/>
      <c r="G40" s="42"/>
      <c r="H40" s="42"/>
      <c r="I40" s="112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12"/>
      <c r="J41" s="42"/>
      <c r="K41" s="45"/>
    </row>
    <row r="42" spans="2:11" s="1" customFormat="1" ht="14.45" customHeight="1">
      <c r="B42" s="41"/>
      <c r="C42" s="37" t="s">
        <v>84</v>
      </c>
      <c r="D42" s="42"/>
      <c r="E42" s="42"/>
      <c r="F42" s="42"/>
      <c r="G42" s="42"/>
      <c r="H42" s="42"/>
      <c r="I42" s="112"/>
      <c r="J42" s="42"/>
      <c r="K42" s="45"/>
    </row>
    <row r="43" spans="2:11" s="1" customFormat="1" ht="23.25" customHeight="1">
      <c r="B43" s="41"/>
      <c r="C43" s="42"/>
      <c r="D43" s="42"/>
      <c r="E43" s="448" t="str">
        <f>E7</f>
        <v>Přístavba tělocvičny - DDM Větrník, Riegrova 1278/16, ppč 2923 k.ú. Liberec</v>
      </c>
      <c r="F43" s="449"/>
      <c r="G43" s="449"/>
      <c r="H43" s="449"/>
      <c r="I43" s="112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12"/>
      <c r="J44" s="42"/>
      <c r="K44" s="45"/>
    </row>
    <row r="45" spans="2:11" s="1" customFormat="1" ht="18" customHeight="1">
      <c r="B45" s="41"/>
      <c r="C45" s="37" t="s">
        <v>90</v>
      </c>
      <c r="D45" s="42"/>
      <c r="E45" s="42"/>
      <c r="F45" s="35" t="str">
        <f>F10</f>
        <v xml:space="preserve"> </v>
      </c>
      <c r="G45" s="42"/>
      <c r="H45" s="42"/>
      <c r="I45" s="113" t="s">
        <v>92</v>
      </c>
      <c r="J45" s="114" t="str">
        <f>IF(J10="","",J10)</f>
        <v>27. 9. 2017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12"/>
      <c r="J46" s="42"/>
      <c r="K46" s="45"/>
    </row>
    <row r="47" spans="2:11" s="1" customFormat="1" ht="15">
      <c r="B47" s="41"/>
      <c r="C47" s="37" t="s">
        <v>94</v>
      </c>
      <c r="D47" s="42"/>
      <c r="E47" s="42"/>
      <c r="F47" s="35" t="str">
        <f>E13</f>
        <v>Statutární město Liberec</v>
      </c>
      <c r="G47" s="42"/>
      <c r="H47" s="42"/>
      <c r="I47" s="113" t="s">
        <v>100</v>
      </c>
      <c r="J47" s="35" t="str">
        <f>E19</f>
        <v>Ing.arch.Libor Holečko, Milan Vavruška</v>
      </c>
      <c r="K47" s="45"/>
    </row>
    <row r="48" spans="2:11" s="1" customFormat="1" ht="14.45" customHeight="1">
      <c r="B48" s="41"/>
      <c r="C48" s="37" t="s">
        <v>98</v>
      </c>
      <c r="D48" s="42"/>
      <c r="E48" s="42"/>
      <c r="F48" s="35" t="str">
        <f>IF(E16="","",E16)</f>
        <v/>
      </c>
      <c r="G48" s="42"/>
      <c r="H48" s="42"/>
      <c r="I48" s="112"/>
      <c r="J48" s="42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12"/>
      <c r="J49" s="42"/>
      <c r="K49" s="45"/>
    </row>
    <row r="50" spans="2:11" s="1" customFormat="1" ht="29.25" customHeight="1">
      <c r="B50" s="41"/>
      <c r="C50" s="137" t="s">
        <v>153</v>
      </c>
      <c r="D50" s="51"/>
      <c r="E50" s="51"/>
      <c r="F50" s="51"/>
      <c r="G50" s="51"/>
      <c r="H50" s="51"/>
      <c r="I50" s="138"/>
      <c r="J50" s="139" t="s">
        <v>154</v>
      </c>
      <c r="K50" s="55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12"/>
      <c r="J51" s="42"/>
      <c r="K51" s="45"/>
    </row>
    <row r="52" spans="2:47" s="1" customFormat="1" ht="29.25" customHeight="1">
      <c r="B52" s="41"/>
      <c r="C52" s="140" t="s">
        <v>155</v>
      </c>
      <c r="D52" s="42"/>
      <c r="E52" s="42"/>
      <c r="F52" s="42"/>
      <c r="G52" s="42"/>
      <c r="H52" s="42"/>
      <c r="I52" s="112"/>
      <c r="J52" s="122">
        <f>J91</f>
        <v>0</v>
      </c>
      <c r="K52" s="45"/>
      <c r="AU52" s="24" t="s">
        <v>156</v>
      </c>
    </row>
    <row r="53" spans="2:11" s="7" customFormat="1" ht="24.95" customHeight="1">
      <c r="B53" s="141"/>
      <c r="C53" s="142"/>
      <c r="D53" s="143" t="s">
        <v>157</v>
      </c>
      <c r="E53" s="144"/>
      <c r="F53" s="144"/>
      <c r="G53" s="144"/>
      <c r="H53" s="144"/>
      <c r="I53" s="145"/>
      <c r="J53" s="146">
        <f>J92</f>
        <v>0</v>
      </c>
      <c r="K53" s="147"/>
    </row>
    <row r="54" spans="2:11" s="8" customFormat="1" ht="19.9" customHeight="1">
      <c r="B54" s="148"/>
      <c r="C54" s="149"/>
      <c r="D54" s="150" t="s">
        <v>158</v>
      </c>
      <c r="E54" s="151"/>
      <c r="F54" s="151"/>
      <c r="G54" s="151"/>
      <c r="H54" s="151"/>
      <c r="I54" s="152"/>
      <c r="J54" s="153">
        <f>J93</f>
        <v>0</v>
      </c>
      <c r="K54" s="154"/>
    </row>
    <row r="55" spans="2:11" s="8" customFormat="1" ht="19.9" customHeight="1">
      <c r="B55" s="148"/>
      <c r="C55" s="149"/>
      <c r="D55" s="150" t="s">
        <v>159</v>
      </c>
      <c r="E55" s="151"/>
      <c r="F55" s="151"/>
      <c r="G55" s="151"/>
      <c r="H55" s="151"/>
      <c r="I55" s="152"/>
      <c r="J55" s="153">
        <f>J140</f>
        <v>0</v>
      </c>
      <c r="K55" s="154"/>
    </row>
    <row r="56" spans="2:11" s="8" customFormat="1" ht="19.9" customHeight="1">
      <c r="B56" s="148"/>
      <c r="C56" s="149"/>
      <c r="D56" s="150" t="s">
        <v>160</v>
      </c>
      <c r="E56" s="151"/>
      <c r="F56" s="151"/>
      <c r="G56" s="151"/>
      <c r="H56" s="151"/>
      <c r="I56" s="152"/>
      <c r="J56" s="153">
        <f>J155</f>
        <v>0</v>
      </c>
      <c r="K56" s="154"/>
    </row>
    <row r="57" spans="2:11" s="8" customFormat="1" ht="19.9" customHeight="1">
      <c r="B57" s="148"/>
      <c r="C57" s="149"/>
      <c r="D57" s="150" t="s">
        <v>161</v>
      </c>
      <c r="E57" s="151"/>
      <c r="F57" s="151"/>
      <c r="G57" s="151"/>
      <c r="H57" s="151"/>
      <c r="I57" s="152"/>
      <c r="J57" s="153">
        <f>J207</f>
        <v>0</v>
      </c>
      <c r="K57" s="154"/>
    </row>
    <row r="58" spans="2:11" s="8" customFormat="1" ht="19.9" customHeight="1">
      <c r="B58" s="148"/>
      <c r="C58" s="149"/>
      <c r="D58" s="150" t="s">
        <v>162</v>
      </c>
      <c r="E58" s="151"/>
      <c r="F58" s="151"/>
      <c r="G58" s="151"/>
      <c r="H58" s="151"/>
      <c r="I58" s="152"/>
      <c r="J58" s="153">
        <f>J275</f>
        <v>0</v>
      </c>
      <c r="K58" s="154"/>
    </row>
    <row r="59" spans="2:11" s="8" customFormat="1" ht="19.9" customHeight="1">
      <c r="B59" s="148"/>
      <c r="C59" s="149"/>
      <c r="D59" s="150" t="s">
        <v>163</v>
      </c>
      <c r="E59" s="151"/>
      <c r="F59" s="151"/>
      <c r="G59" s="151"/>
      <c r="H59" s="151"/>
      <c r="I59" s="152"/>
      <c r="J59" s="153">
        <f>J414</f>
        <v>0</v>
      </c>
      <c r="K59" s="154"/>
    </row>
    <row r="60" spans="2:11" s="8" customFormat="1" ht="19.9" customHeight="1">
      <c r="B60" s="148"/>
      <c r="C60" s="149"/>
      <c r="D60" s="150" t="s">
        <v>164</v>
      </c>
      <c r="E60" s="151"/>
      <c r="F60" s="151"/>
      <c r="G60" s="151"/>
      <c r="H60" s="151"/>
      <c r="I60" s="152"/>
      <c r="J60" s="153">
        <f>J481</f>
        <v>0</v>
      </c>
      <c r="K60" s="154"/>
    </row>
    <row r="61" spans="2:11" s="8" customFormat="1" ht="19.9" customHeight="1">
      <c r="B61" s="148"/>
      <c r="C61" s="149"/>
      <c r="D61" s="150" t="s">
        <v>165</v>
      </c>
      <c r="E61" s="151"/>
      <c r="F61" s="151"/>
      <c r="G61" s="151"/>
      <c r="H61" s="151"/>
      <c r="I61" s="152"/>
      <c r="J61" s="153">
        <f>J489</f>
        <v>0</v>
      </c>
      <c r="K61" s="154"/>
    </row>
    <row r="62" spans="2:11" s="7" customFormat="1" ht="24.95" customHeight="1">
      <c r="B62" s="141"/>
      <c r="C62" s="142"/>
      <c r="D62" s="143" t="s">
        <v>166</v>
      </c>
      <c r="E62" s="144"/>
      <c r="F62" s="144"/>
      <c r="G62" s="144"/>
      <c r="H62" s="144"/>
      <c r="I62" s="145"/>
      <c r="J62" s="146">
        <f>J491</f>
        <v>0</v>
      </c>
      <c r="K62" s="147"/>
    </row>
    <row r="63" spans="2:11" s="8" customFormat="1" ht="19.9" customHeight="1">
      <c r="B63" s="148"/>
      <c r="C63" s="149"/>
      <c r="D63" s="150" t="s">
        <v>167</v>
      </c>
      <c r="E63" s="151"/>
      <c r="F63" s="151"/>
      <c r="G63" s="151"/>
      <c r="H63" s="151"/>
      <c r="I63" s="152"/>
      <c r="J63" s="153">
        <f>J492</f>
        <v>0</v>
      </c>
      <c r="K63" s="154"/>
    </row>
    <row r="64" spans="2:11" s="8" customFormat="1" ht="19.9" customHeight="1">
      <c r="B64" s="148"/>
      <c r="C64" s="149"/>
      <c r="D64" s="150" t="s">
        <v>168</v>
      </c>
      <c r="E64" s="151"/>
      <c r="F64" s="151"/>
      <c r="G64" s="151"/>
      <c r="H64" s="151"/>
      <c r="I64" s="152"/>
      <c r="J64" s="153">
        <f>J567</f>
        <v>0</v>
      </c>
      <c r="K64" s="154"/>
    </row>
    <row r="65" spans="2:11" s="8" customFormat="1" ht="19.9" customHeight="1">
      <c r="B65" s="148"/>
      <c r="C65" s="149"/>
      <c r="D65" s="150" t="s">
        <v>169</v>
      </c>
      <c r="E65" s="151"/>
      <c r="F65" s="151"/>
      <c r="G65" s="151"/>
      <c r="H65" s="151"/>
      <c r="I65" s="152"/>
      <c r="J65" s="153">
        <f>J612</f>
        <v>0</v>
      </c>
      <c r="K65" s="154"/>
    </row>
    <row r="66" spans="2:11" s="8" customFormat="1" ht="19.9" customHeight="1">
      <c r="B66" s="148"/>
      <c r="C66" s="149"/>
      <c r="D66" s="150" t="s">
        <v>170</v>
      </c>
      <c r="E66" s="151"/>
      <c r="F66" s="151"/>
      <c r="G66" s="151"/>
      <c r="H66" s="151"/>
      <c r="I66" s="152"/>
      <c r="J66" s="153">
        <f>J658</f>
        <v>0</v>
      </c>
      <c r="K66" s="154"/>
    </row>
    <row r="67" spans="2:11" s="8" customFormat="1" ht="19.9" customHeight="1">
      <c r="B67" s="148"/>
      <c r="C67" s="149"/>
      <c r="D67" s="150" t="s">
        <v>171</v>
      </c>
      <c r="E67" s="151"/>
      <c r="F67" s="151"/>
      <c r="G67" s="151"/>
      <c r="H67" s="151"/>
      <c r="I67" s="152"/>
      <c r="J67" s="153">
        <f>J667</f>
        <v>0</v>
      </c>
      <c r="K67" s="154"/>
    </row>
    <row r="68" spans="2:11" s="8" customFormat="1" ht="19.9" customHeight="1">
      <c r="B68" s="148"/>
      <c r="C68" s="149"/>
      <c r="D68" s="150" t="s">
        <v>172</v>
      </c>
      <c r="E68" s="151"/>
      <c r="F68" s="151"/>
      <c r="G68" s="151"/>
      <c r="H68" s="151"/>
      <c r="I68" s="152"/>
      <c r="J68" s="153">
        <f>J683</f>
        <v>0</v>
      </c>
      <c r="K68" s="154"/>
    </row>
    <row r="69" spans="2:11" s="8" customFormat="1" ht="19.9" customHeight="1">
      <c r="B69" s="148"/>
      <c r="C69" s="149"/>
      <c r="D69" s="150" t="s">
        <v>173</v>
      </c>
      <c r="E69" s="151"/>
      <c r="F69" s="151"/>
      <c r="G69" s="151"/>
      <c r="H69" s="151"/>
      <c r="I69" s="152"/>
      <c r="J69" s="153">
        <f>J701</f>
        <v>0</v>
      </c>
      <c r="K69" s="154"/>
    </row>
    <row r="70" spans="2:11" s="8" customFormat="1" ht="19.9" customHeight="1">
      <c r="B70" s="148"/>
      <c r="C70" s="149"/>
      <c r="D70" s="150" t="s">
        <v>174</v>
      </c>
      <c r="E70" s="151"/>
      <c r="F70" s="151"/>
      <c r="G70" s="151"/>
      <c r="H70" s="151"/>
      <c r="I70" s="152"/>
      <c r="J70" s="153">
        <f>J714</f>
        <v>0</v>
      </c>
      <c r="K70" s="154"/>
    </row>
    <row r="71" spans="2:11" s="8" customFormat="1" ht="19.9" customHeight="1">
      <c r="B71" s="148"/>
      <c r="C71" s="149"/>
      <c r="D71" s="150" t="s">
        <v>175</v>
      </c>
      <c r="E71" s="151"/>
      <c r="F71" s="151"/>
      <c r="G71" s="151"/>
      <c r="H71" s="151"/>
      <c r="I71" s="152"/>
      <c r="J71" s="153">
        <f>J731</f>
        <v>0</v>
      </c>
      <c r="K71" s="154"/>
    </row>
    <row r="72" spans="2:11" s="8" customFormat="1" ht="19.9" customHeight="1">
      <c r="B72" s="148"/>
      <c r="C72" s="149"/>
      <c r="D72" s="150" t="s">
        <v>176</v>
      </c>
      <c r="E72" s="151"/>
      <c r="F72" s="151"/>
      <c r="G72" s="151"/>
      <c r="H72" s="151"/>
      <c r="I72" s="152"/>
      <c r="J72" s="153">
        <f>J746</f>
        <v>0</v>
      </c>
      <c r="K72" s="154"/>
    </row>
    <row r="73" spans="2:11" s="8" customFormat="1" ht="19.9" customHeight="1">
      <c r="B73" s="148"/>
      <c r="C73" s="149"/>
      <c r="D73" s="150" t="s">
        <v>177</v>
      </c>
      <c r="E73" s="151"/>
      <c r="F73" s="151"/>
      <c r="G73" s="151"/>
      <c r="H73" s="151"/>
      <c r="I73" s="152"/>
      <c r="J73" s="153">
        <f>J749</f>
        <v>0</v>
      </c>
      <c r="K73" s="154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12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32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35"/>
      <c r="J79" s="60"/>
      <c r="K79" s="60"/>
      <c r="L79" s="61"/>
    </row>
    <row r="80" spans="2:12" s="1" customFormat="1" ht="36.95" customHeight="1">
      <c r="B80" s="41"/>
      <c r="C80" s="62" t="s">
        <v>178</v>
      </c>
      <c r="D80" s="63"/>
      <c r="E80" s="63"/>
      <c r="F80" s="63"/>
      <c r="G80" s="63"/>
      <c r="H80" s="63"/>
      <c r="I80" s="155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55"/>
      <c r="J81" s="63"/>
      <c r="K81" s="63"/>
      <c r="L81" s="61"/>
    </row>
    <row r="82" spans="2:12" s="1" customFormat="1" ht="14.45" customHeight="1">
      <c r="B82" s="41"/>
      <c r="C82" s="65" t="s">
        <v>84</v>
      </c>
      <c r="D82" s="63"/>
      <c r="E82" s="63"/>
      <c r="F82" s="63"/>
      <c r="G82" s="63"/>
      <c r="H82" s="63"/>
      <c r="I82" s="155"/>
      <c r="J82" s="63"/>
      <c r="K82" s="63"/>
      <c r="L82" s="61"/>
    </row>
    <row r="83" spans="2:12" s="1" customFormat="1" ht="23.25" customHeight="1">
      <c r="B83" s="41"/>
      <c r="C83" s="63"/>
      <c r="D83" s="63"/>
      <c r="E83" s="430" t="str">
        <f>E7</f>
        <v>Přístavba tělocvičny - DDM Větrník, Riegrova 1278/16, ppč 2923 k.ú. Liberec</v>
      </c>
      <c r="F83" s="446"/>
      <c r="G83" s="446"/>
      <c r="H83" s="446"/>
      <c r="I83" s="155"/>
      <c r="J83" s="63"/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55"/>
      <c r="J84" s="63"/>
      <c r="K84" s="63"/>
      <c r="L84" s="61"/>
    </row>
    <row r="85" spans="2:12" s="1" customFormat="1" ht="18" customHeight="1">
      <c r="B85" s="41"/>
      <c r="C85" s="65" t="s">
        <v>90</v>
      </c>
      <c r="D85" s="63"/>
      <c r="E85" s="63"/>
      <c r="F85" s="156" t="str">
        <f>F10</f>
        <v xml:space="preserve"> </v>
      </c>
      <c r="G85" s="63"/>
      <c r="H85" s="63"/>
      <c r="I85" s="157" t="s">
        <v>92</v>
      </c>
      <c r="J85" s="73" t="str">
        <f>IF(J10="","",J10)</f>
        <v>27. 9. 2017</v>
      </c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55"/>
      <c r="J86" s="63"/>
      <c r="K86" s="63"/>
      <c r="L86" s="61"/>
    </row>
    <row r="87" spans="2:12" s="1" customFormat="1" ht="15">
      <c r="B87" s="41"/>
      <c r="C87" s="65" t="s">
        <v>94</v>
      </c>
      <c r="D87" s="63"/>
      <c r="E87" s="63"/>
      <c r="F87" s="156" t="str">
        <f>E13</f>
        <v>Statutární město Liberec</v>
      </c>
      <c r="G87" s="63"/>
      <c r="H87" s="63"/>
      <c r="I87" s="157" t="s">
        <v>100</v>
      </c>
      <c r="J87" s="156" t="str">
        <f>E19</f>
        <v>Ing.arch.Libor Holečko, Milan Vavruška</v>
      </c>
      <c r="K87" s="63"/>
      <c r="L87" s="61"/>
    </row>
    <row r="88" spans="2:12" s="1" customFormat="1" ht="14.45" customHeight="1">
      <c r="B88" s="41"/>
      <c r="C88" s="65" t="s">
        <v>98</v>
      </c>
      <c r="D88" s="63"/>
      <c r="E88" s="63"/>
      <c r="F88" s="156" t="str">
        <f>IF(E16="","",E16)</f>
        <v/>
      </c>
      <c r="G88" s="63"/>
      <c r="H88" s="63"/>
      <c r="I88" s="155"/>
      <c r="J88" s="63"/>
      <c r="K88" s="63"/>
      <c r="L88" s="61"/>
    </row>
    <row r="89" spans="2:12" s="1" customFormat="1" ht="10.35" customHeight="1">
      <c r="B89" s="41"/>
      <c r="C89" s="63"/>
      <c r="D89" s="63"/>
      <c r="E89" s="63"/>
      <c r="F89" s="63"/>
      <c r="G89" s="63"/>
      <c r="H89" s="63"/>
      <c r="I89" s="155"/>
      <c r="J89" s="63"/>
      <c r="K89" s="63"/>
      <c r="L89" s="61"/>
    </row>
    <row r="90" spans="2:20" s="9" customFormat="1" ht="29.25" customHeight="1">
      <c r="B90" s="158"/>
      <c r="C90" s="159" t="s">
        <v>179</v>
      </c>
      <c r="D90" s="160" t="s">
        <v>123</v>
      </c>
      <c r="E90" s="160" t="s">
        <v>119</v>
      </c>
      <c r="F90" s="160" t="s">
        <v>180</v>
      </c>
      <c r="G90" s="160" t="s">
        <v>181</v>
      </c>
      <c r="H90" s="160" t="s">
        <v>182</v>
      </c>
      <c r="I90" s="161" t="s">
        <v>183</v>
      </c>
      <c r="J90" s="160" t="s">
        <v>154</v>
      </c>
      <c r="K90" s="162" t="s">
        <v>184</v>
      </c>
      <c r="L90" s="163"/>
      <c r="M90" s="80" t="s">
        <v>185</v>
      </c>
      <c r="N90" s="81" t="s">
        <v>108</v>
      </c>
      <c r="O90" s="81" t="s">
        <v>186</v>
      </c>
      <c r="P90" s="81" t="s">
        <v>187</v>
      </c>
      <c r="Q90" s="81" t="s">
        <v>188</v>
      </c>
      <c r="R90" s="81" t="s">
        <v>189</v>
      </c>
      <c r="S90" s="81" t="s">
        <v>190</v>
      </c>
      <c r="T90" s="82" t="s">
        <v>191</v>
      </c>
    </row>
    <row r="91" spans="2:63" s="1" customFormat="1" ht="29.25" customHeight="1">
      <c r="B91" s="41"/>
      <c r="C91" s="86" t="s">
        <v>155</v>
      </c>
      <c r="D91" s="63"/>
      <c r="E91" s="63"/>
      <c r="F91" s="63"/>
      <c r="G91" s="63"/>
      <c r="H91" s="63"/>
      <c r="I91" s="155"/>
      <c r="J91" s="164">
        <f>BK91</f>
        <v>0</v>
      </c>
      <c r="K91" s="63"/>
      <c r="L91" s="61"/>
      <c r="M91" s="83"/>
      <c r="N91" s="84"/>
      <c r="O91" s="84"/>
      <c r="P91" s="165">
        <f>P92+P491</f>
        <v>0</v>
      </c>
      <c r="Q91" s="84"/>
      <c r="R91" s="165">
        <f>R92+R491</f>
        <v>58.266408430000006</v>
      </c>
      <c r="S91" s="84"/>
      <c r="T91" s="166">
        <f>T92+T491</f>
        <v>4.528758000000001</v>
      </c>
      <c r="AT91" s="24" t="s">
        <v>137</v>
      </c>
      <c r="AU91" s="24" t="s">
        <v>156</v>
      </c>
      <c r="BK91" s="167">
        <f>BK92+BK491</f>
        <v>0</v>
      </c>
    </row>
    <row r="92" spans="2:63" s="10" customFormat="1" ht="37.35" customHeight="1">
      <c r="B92" s="168"/>
      <c r="C92" s="169"/>
      <c r="D92" s="170" t="s">
        <v>137</v>
      </c>
      <c r="E92" s="171" t="s">
        <v>192</v>
      </c>
      <c r="F92" s="171" t="s">
        <v>193</v>
      </c>
      <c r="G92" s="169"/>
      <c r="H92" s="169"/>
      <c r="I92" s="172"/>
      <c r="J92" s="173">
        <f>BK92</f>
        <v>0</v>
      </c>
      <c r="K92" s="169"/>
      <c r="L92" s="174"/>
      <c r="M92" s="175"/>
      <c r="N92" s="176"/>
      <c r="O92" s="176"/>
      <c r="P92" s="177">
        <f>P93+P140+P155+P207+P275+P414+P481+P489</f>
        <v>0</v>
      </c>
      <c r="Q92" s="176"/>
      <c r="R92" s="177">
        <f>R93+R140+R155+R207+R275+R414+R481+R489</f>
        <v>56.3174945</v>
      </c>
      <c r="S92" s="176"/>
      <c r="T92" s="178">
        <f>T93+T140+T155+T207+T275+T414+T481+T489</f>
        <v>4.528758000000001</v>
      </c>
      <c r="AR92" s="179" t="s">
        <v>143</v>
      </c>
      <c r="AT92" s="180" t="s">
        <v>137</v>
      </c>
      <c r="AU92" s="180" t="s">
        <v>138</v>
      </c>
      <c r="AY92" s="179" t="s">
        <v>194</v>
      </c>
      <c r="BK92" s="181">
        <f>BK93+BK140+BK155+BK207+BK275+BK414+BK481+BK489</f>
        <v>0</v>
      </c>
    </row>
    <row r="93" spans="2:63" s="10" customFormat="1" ht="19.9" customHeight="1">
      <c r="B93" s="168"/>
      <c r="C93" s="169"/>
      <c r="D93" s="182" t="s">
        <v>137</v>
      </c>
      <c r="E93" s="183" t="s">
        <v>143</v>
      </c>
      <c r="F93" s="183" t="s">
        <v>195</v>
      </c>
      <c r="G93" s="169"/>
      <c r="H93" s="169"/>
      <c r="I93" s="172"/>
      <c r="J93" s="184">
        <f>BK93</f>
        <v>0</v>
      </c>
      <c r="K93" s="169"/>
      <c r="L93" s="174"/>
      <c r="M93" s="175"/>
      <c r="N93" s="176"/>
      <c r="O93" s="176"/>
      <c r="P93" s="177">
        <f>SUM(P94:P139)</f>
        <v>0</v>
      </c>
      <c r="Q93" s="176"/>
      <c r="R93" s="177">
        <f>SUM(R94:R139)</f>
        <v>0</v>
      </c>
      <c r="S93" s="176"/>
      <c r="T93" s="178">
        <f>SUM(T94:T139)</f>
        <v>0</v>
      </c>
      <c r="AR93" s="179" t="s">
        <v>143</v>
      </c>
      <c r="AT93" s="180" t="s">
        <v>137</v>
      </c>
      <c r="AU93" s="180" t="s">
        <v>143</v>
      </c>
      <c r="AY93" s="179" t="s">
        <v>194</v>
      </c>
      <c r="BK93" s="181">
        <f>SUM(BK94:BK139)</f>
        <v>0</v>
      </c>
    </row>
    <row r="94" spans="2:65" s="1" customFormat="1" ht="22.5" customHeight="1">
      <c r="B94" s="41"/>
      <c r="C94" s="185" t="s">
        <v>143</v>
      </c>
      <c r="D94" s="185" t="s">
        <v>196</v>
      </c>
      <c r="E94" s="186" t="s">
        <v>197</v>
      </c>
      <c r="F94" s="187" t="s">
        <v>198</v>
      </c>
      <c r="G94" s="188" t="s">
        <v>199</v>
      </c>
      <c r="H94" s="189">
        <v>22.703</v>
      </c>
      <c r="I94" s="190"/>
      <c r="J94" s="191">
        <f>ROUND(I94*H94,2)</f>
        <v>0</v>
      </c>
      <c r="K94" s="187" t="s">
        <v>200</v>
      </c>
      <c r="L94" s="61"/>
      <c r="M94" s="192" t="s">
        <v>89</v>
      </c>
      <c r="N94" s="193" t="s">
        <v>109</v>
      </c>
      <c r="O94" s="42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AR94" s="24" t="s">
        <v>201</v>
      </c>
      <c r="AT94" s="24" t="s">
        <v>196</v>
      </c>
      <c r="AU94" s="24" t="s">
        <v>150</v>
      </c>
      <c r="AY94" s="24" t="s">
        <v>194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4" t="s">
        <v>143</v>
      </c>
      <c r="BK94" s="196">
        <f>ROUND(I94*H94,2)</f>
        <v>0</v>
      </c>
      <c r="BL94" s="24" t="s">
        <v>201</v>
      </c>
      <c r="BM94" s="24" t="s">
        <v>202</v>
      </c>
    </row>
    <row r="95" spans="2:51" s="11" customFormat="1" ht="13.5">
      <c r="B95" s="197"/>
      <c r="C95" s="198"/>
      <c r="D95" s="199" t="s">
        <v>203</v>
      </c>
      <c r="E95" s="200" t="s">
        <v>89</v>
      </c>
      <c r="F95" s="201" t="s">
        <v>204</v>
      </c>
      <c r="G95" s="198"/>
      <c r="H95" s="202" t="s">
        <v>89</v>
      </c>
      <c r="I95" s="203"/>
      <c r="J95" s="198"/>
      <c r="K95" s="198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203</v>
      </c>
      <c r="AU95" s="208" t="s">
        <v>150</v>
      </c>
      <c r="AV95" s="11" t="s">
        <v>143</v>
      </c>
      <c r="AW95" s="11" t="s">
        <v>102</v>
      </c>
      <c r="AX95" s="11" t="s">
        <v>138</v>
      </c>
      <c r="AY95" s="208" t="s">
        <v>194</v>
      </c>
    </row>
    <row r="96" spans="2:51" s="12" customFormat="1" ht="13.5">
      <c r="B96" s="209"/>
      <c r="C96" s="210"/>
      <c r="D96" s="199" t="s">
        <v>203</v>
      </c>
      <c r="E96" s="211" t="s">
        <v>89</v>
      </c>
      <c r="F96" s="212" t="s">
        <v>205</v>
      </c>
      <c r="G96" s="210"/>
      <c r="H96" s="213">
        <v>22.703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203</v>
      </c>
      <c r="AU96" s="219" t="s">
        <v>150</v>
      </c>
      <c r="AV96" s="12" t="s">
        <v>150</v>
      </c>
      <c r="AW96" s="12" t="s">
        <v>102</v>
      </c>
      <c r="AX96" s="12" t="s">
        <v>138</v>
      </c>
      <c r="AY96" s="219" t="s">
        <v>194</v>
      </c>
    </row>
    <row r="97" spans="2:51" s="13" customFormat="1" ht="13.5">
      <c r="B97" s="220"/>
      <c r="C97" s="221"/>
      <c r="D97" s="222" t="s">
        <v>203</v>
      </c>
      <c r="E97" s="223" t="s">
        <v>89</v>
      </c>
      <c r="F97" s="224" t="s">
        <v>206</v>
      </c>
      <c r="G97" s="221"/>
      <c r="H97" s="225">
        <v>22.703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203</v>
      </c>
      <c r="AU97" s="231" t="s">
        <v>150</v>
      </c>
      <c r="AV97" s="13" t="s">
        <v>201</v>
      </c>
      <c r="AW97" s="13" t="s">
        <v>102</v>
      </c>
      <c r="AX97" s="13" t="s">
        <v>143</v>
      </c>
      <c r="AY97" s="231" t="s">
        <v>194</v>
      </c>
    </row>
    <row r="98" spans="2:65" s="1" customFormat="1" ht="22.5" customHeight="1">
      <c r="B98" s="41"/>
      <c r="C98" s="185" t="s">
        <v>150</v>
      </c>
      <c r="D98" s="185" t="s">
        <v>196</v>
      </c>
      <c r="E98" s="186" t="s">
        <v>207</v>
      </c>
      <c r="F98" s="187" t="s">
        <v>208</v>
      </c>
      <c r="G98" s="188" t="s">
        <v>199</v>
      </c>
      <c r="H98" s="189">
        <v>1.232</v>
      </c>
      <c r="I98" s="190"/>
      <c r="J98" s="191">
        <f>ROUND(I98*H98,2)</f>
        <v>0</v>
      </c>
      <c r="K98" s="187" t="s">
        <v>200</v>
      </c>
      <c r="L98" s="61"/>
      <c r="M98" s="192" t="s">
        <v>89</v>
      </c>
      <c r="N98" s="193" t="s">
        <v>109</v>
      </c>
      <c r="O98" s="42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4" t="s">
        <v>201</v>
      </c>
      <c r="AT98" s="24" t="s">
        <v>196</v>
      </c>
      <c r="AU98" s="24" t="s">
        <v>150</v>
      </c>
      <c r="AY98" s="24" t="s">
        <v>194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4" t="s">
        <v>143</v>
      </c>
      <c r="BK98" s="196">
        <f>ROUND(I98*H98,2)</f>
        <v>0</v>
      </c>
      <c r="BL98" s="24" t="s">
        <v>201</v>
      </c>
      <c r="BM98" s="24" t="s">
        <v>209</v>
      </c>
    </row>
    <row r="99" spans="2:51" s="12" customFormat="1" ht="13.5">
      <c r="B99" s="209"/>
      <c r="C99" s="210"/>
      <c r="D99" s="199" t="s">
        <v>203</v>
      </c>
      <c r="E99" s="211" t="s">
        <v>89</v>
      </c>
      <c r="F99" s="212" t="s">
        <v>210</v>
      </c>
      <c r="G99" s="210"/>
      <c r="H99" s="213">
        <v>0.767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203</v>
      </c>
      <c r="AU99" s="219" t="s">
        <v>150</v>
      </c>
      <c r="AV99" s="12" t="s">
        <v>150</v>
      </c>
      <c r="AW99" s="12" t="s">
        <v>102</v>
      </c>
      <c r="AX99" s="12" t="s">
        <v>138</v>
      </c>
      <c r="AY99" s="219" t="s">
        <v>194</v>
      </c>
    </row>
    <row r="100" spans="2:51" s="12" customFormat="1" ht="13.5">
      <c r="B100" s="209"/>
      <c r="C100" s="210"/>
      <c r="D100" s="199" t="s">
        <v>203</v>
      </c>
      <c r="E100" s="211" t="s">
        <v>89</v>
      </c>
      <c r="F100" s="212" t="s">
        <v>211</v>
      </c>
      <c r="G100" s="210"/>
      <c r="H100" s="213">
        <v>0.465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203</v>
      </c>
      <c r="AU100" s="219" t="s">
        <v>150</v>
      </c>
      <c r="AV100" s="12" t="s">
        <v>150</v>
      </c>
      <c r="AW100" s="12" t="s">
        <v>102</v>
      </c>
      <c r="AX100" s="12" t="s">
        <v>138</v>
      </c>
      <c r="AY100" s="219" t="s">
        <v>194</v>
      </c>
    </row>
    <row r="101" spans="2:51" s="13" customFormat="1" ht="13.5">
      <c r="B101" s="220"/>
      <c r="C101" s="221"/>
      <c r="D101" s="222" t="s">
        <v>203</v>
      </c>
      <c r="E101" s="223" t="s">
        <v>89</v>
      </c>
      <c r="F101" s="224" t="s">
        <v>206</v>
      </c>
      <c r="G101" s="221"/>
      <c r="H101" s="225">
        <v>1.232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203</v>
      </c>
      <c r="AU101" s="231" t="s">
        <v>150</v>
      </c>
      <c r="AV101" s="13" t="s">
        <v>201</v>
      </c>
      <c r="AW101" s="13" t="s">
        <v>102</v>
      </c>
      <c r="AX101" s="13" t="s">
        <v>143</v>
      </c>
      <c r="AY101" s="231" t="s">
        <v>194</v>
      </c>
    </row>
    <row r="102" spans="2:65" s="1" customFormat="1" ht="22.5" customHeight="1">
      <c r="B102" s="41"/>
      <c r="C102" s="185" t="s">
        <v>212</v>
      </c>
      <c r="D102" s="185" t="s">
        <v>196</v>
      </c>
      <c r="E102" s="186" t="s">
        <v>213</v>
      </c>
      <c r="F102" s="187" t="s">
        <v>214</v>
      </c>
      <c r="G102" s="188" t="s">
        <v>199</v>
      </c>
      <c r="H102" s="189">
        <v>2.95</v>
      </c>
      <c r="I102" s="190"/>
      <c r="J102" s="191">
        <f>ROUND(I102*H102,2)</f>
        <v>0</v>
      </c>
      <c r="K102" s="187" t="s">
        <v>200</v>
      </c>
      <c r="L102" s="61"/>
      <c r="M102" s="192" t="s">
        <v>89</v>
      </c>
      <c r="N102" s="193" t="s">
        <v>109</v>
      </c>
      <c r="O102" s="42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AR102" s="24" t="s">
        <v>201</v>
      </c>
      <c r="AT102" s="24" t="s">
        <v>196</v>
      </c>
      <c r="AU102" s="24" t="s">
        <v>150</v>
      </c>
      <c r="AY102" s="24" t="s">
        <v>194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4" t="s">
        <v>143</v>
      </c>
      <c r="BK102" s="196">
        <f>ROUND(I102*H102,2)</f>
        <v>0</v>
      </c>
      <c r="BL102" s="24" t="s">
        <v>201</v>
      </c>
      <c r="BM102" s="24" t="s">
        <v>215</v>
      </c>
    </row>
    <row r="103" spans="2:51" s="11" customFormat="1" ht="13.5">
      <c r="B103" s="197"/>
      <c r="C103" s="198"/>
      <c r="D103" s="199" t="s">
        <v>203</v>
      </c>
      <c r="E103" s="200" t="s">
        <v>89</v>
      </c>
      <c r="F103" s="201" t="s">
        <v>216</v>
      </c>
      <c r="G103" s="198"/>
      <c r="H103" s="202" t="s">
        <v>89</v>
      </c>
      <c r="I103" s="203"/>
      <c r="J103" s="198"/>
      <c r="K103" s="198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203</v>
      </c>
      <c r="AU103" s="208" t="s">
        <v>150</v>
      </c>
      <c r="AV103" s="11" t="s">
        <v>143</v>
      </c>
      <c r="AW103" s="11" t="s">
        <v>102</v>
      </c>
      <c r="AX103" s="11" t="s">
        <v>138</v>
      </c>
      <c r="AY103" s="208" t="s">
        <v>194</v>
      </c>
    </row>
    <row r="104" spans="2:51" s="12" customFormat="1" ht="13.5">
      <c r="B104" s="209"/>
      <c r="C104" s="210"/>
      <c r="D104" s="199" t="s">
        <v>203</v>
      </c>
      <c r="E104" s="211" t="s">
        <v>89</v>
      </c>
      <c r="F104" s="212" t="s">
        <v>217</v>
      </c>
      <c r="G104" s="210"/>
      <c r="H104" s="213">
        <v>2.95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203</v>
      </c>
      <c r="AU104" s="219" t="s">
        <v>150</v>
      </c>
      <c r="AV104" s="12" t="s">
        <v>150</v>
      </c>
      <c r="AW104" s="12" t="s">
        <v>102</v>
      </c>
      <c r="AX104" s="12" t="s">
        <v>138</v>
      </c>
      <c r="AY104" s="219" t="s">
        <v>194</v>
      </c>
    </row>
    <row r="105" spans="2:51" s="13" customFormat="1" ht="13.5">
      <c r="B105" s="220"/>
      <c r="C105" s="221"/>
      <c r="D105" s="222" t="s">
        <v>203</v>
      </c>
      <c r="E105" s="223" t="s">
        <v>89</v>
      </c>
      <c r="F105" s="224" t="s">
        <v>206</v>
      </c>
      <c r="G105" s="221"/>
      <c r="H105" s="225">
        <v>2.95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203</v>
      </c>
      <c r="AU105" s="231" t="s">
        <v>150</v>
      </c>
      <c r="AV105" s="13" t="s">
        <v>201</v>
      </c>
      <c r="AW105" s="13" t="s">
        <v>102</v>
      </c>
      <c r="AX105" s="13" t="s">
        <v>143</v>
      </c>
      <c r="AY105" s="231" t="s">
        <v>194</v>
      </c>
    </row>
    <row r="106" spans="2:65" s="1" customFormat="1" ht="22.5" customHeight="1">
      <c r="B106" s="41"/>
      <c r="C106" s="185" t="s">
        <v>201</v>
      </c>
      <c r="D106" s="185" t="s">
        <v>196</v>
      </c>
      <c r="E106" s="186" t="s">
        <v>218</v>
      </c>
      <c r="F106" s="187" t="s">
        <v>219</v>
      </c>
      <c r="G106" s="188" t="s">
        <v>199</v>
      </c>
      <c r="H106" s="189">
        <v>2.95</v>
      </c>
      <c r="I106" s="190"/>
      <c r="J106" s="191">
        <f>ROUND(I106*H106,2)</f>
        <v>0</v>
      </c>
      <c r="K106" s="187" t="s">
        <v>200</v>
      </c>
      <c r="L106" s="61"/>
      <c r="M106" s="192" t="s">
        <v>89</v>
      </c>
      <c r="N106" s="193" t="s">
        <v>109</v>
      </c>
      <c r="O106" s="42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AR106" s="24" t="s">
        <v>201</v>
      </c>
      <c r="AT106" s="24" t="s">
        <v>196</v>
      </c>
      <c r="AU106" s="24" t="s">
        <v>150</v>
      </c>
      <c r="AY106" s="24" t="s">
        <v>194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4" t="s">
        <v>143</v>
      </c>
      <c r="BK106" s="196">
        <f>ROUND(I106*H106,2)</f>
        <v>0</v>
      </c>
      <c r="BL106" s="24" t="s">
        <v>201</v>
      </c>
      <c r="BM106" s="24" t="s">
        <v>220</v>
      </c>
    </row>
    <row r="107" spans="2:51" s="12" customFormat="1" ht="13.5">
      <c r="B107" s="209"/>
      <c r="C107" s="210"/>
      <c r="D107" s="222" t="s">
        <v>203</v>
      </c>
      <c r="E107" s="232" t="s">
        <v>89</v>
      </c>
      <c r="F107" s="233" t="s">
        <v>221</v>
      </c>
      <c r="G107" s="210"/>
      <c r="H107" s="234">
        <v>2.95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203</v>
      </c>
      <c r="AU107" s="219" t="s">
        <v>150</v>
      </c>
      <c r="AV107" s="12" t="s">
        <v>150</v>
      </c>
      <c r="AW107" s="12" t="s">
        <v>102</v>
      </c>
      <c r="AX107" s="12" t="s">
        <v>143</v>
      </c>
      <c r="AY107" s="219" t="s">
        <v>194</v>
      </c>
    </row>
    <row r="108" spans="2:65" s="1" customFormat="1" ht="22.5" customHeight="1">
      <c r="B108" s="41"/>
      <c r="C108" s="185" t="s">
        <v>222</v>
      </c>
      <c r="D108" s="185" t="s">
        <v>196</v>
      </c>
      <c r="E108" s="186" t="s">
        <v>223</v>
      </c>
      <c r="F108" s="187" t="s">
        <v>224</v>
      </c>
      <c r="G108" s="188" t="s">
        <v>199</v>
      </c>
      <c r="H108" s="189">
        <v>16.854</v>
      </c>
      <c r="I108" s="190"/>
      <c r="J108" s="191">
        <f>ROUND(I108*H108,2)</f>
        <v>0</v>
      </c>
      <c r="K108" s="187" t="s">
        <v>200</v>
      </c>
      <c r="L108" s="61"/>
      <c r="M108" s="192" t="s">
        <v>89</v>
      </c>
      <c r="N108" s="193" t="s">
        <v>109</v>
      </c>
      <c r="O108" s="42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AR108" s="24" t="s">
        <v>201</v>
      </c>
      <c r="AT108" s="24" t="s">
        <v>196</v>
      </c>
      <c r="AU108" s="24" t="s">
        <v>150</v>
      </c>
      <c r="AY108" s="24" t="s">
        <v>194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4" t="s">
        <v>143</v>
      </c>
      <c r="BK108" s="196">
        <f>ROUND(I108*H108,2)</f>
        <v>0</v>
      </c>
      <c r="BL108" s="24" t="s">
        <v>201</v>
      </c>
      <c r="BM108" s="24" t="s">
        <v>225</v>
      </c>
    </row>
    <row r="109" spans="2:51" s="11" customFormat="1" ht="13.5">
      <c r="B109" s="197"/>
      <c r="C109" s="198"/>
      <c r="D109" s="199" t="s">
        <v>203</v>
      </c>
      <c r="E109" s="200" t="s">
        <v>89</v>
      </c>
      <c r="F109" s="201" t="s">
        <v>226</v>
      </c>
      <c r="G109" s="198"/>
      <c r="H109" s="202" t="s">
        <v>89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203</v>
      </c>
      <c r="AU109" s="208" t="s">
        <v>150</v>
      </c>
      <c r="AV109" s="11" t="s">
        <v>143</v>
      </c>
      <c r="AW109" s="11" t="s">
        <v>102</v>
      </c>
      <c r="AX109" s="11" t="s">
        <v>138</v>
      </c>
      <c r="AY109" s="208" t="s">
        <v>194</v>
      </c>
    </row>
    <row r="110" spans="2:51" s="12" customFormat="1" ht="13.5">
      <c r="B110" s="209"/>
      <c r="C110" s="210"/>
      <c r="D110" s="199" t="s">
        <v>203</v>
      </c>
      <c r="E110" s="211" t="s">
        <v>89</v>
      </c>
      <c r="F110" s="212" t="s">
        <v>227</v>
      </c>
      <c r="G110" s="210"/>
      <c r="H110" s="213">
        <v>8.427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203</v>
      </c>
      <c r="AU110" s="219" t="s">
        <v>150</v>
      </c>
      <c r="AV110" s="12" t="s">
        <v>150</v>
      </c>
      <c r="AW110" s="12" t="s">
        <v>102</v>
      </c>
      <c r="AX110" s="12" t="s">
        <v>138</v>
      </c>
      <c r="AY110" s="219" t="s">
        <v>194</v>
      </c>
    </row>
    <row r="111" spans="2:51" s="12" customFormat="1" ht="13.5">
      <c r="B111" s="209"/>
      <c r="C111" s="210"/>
      <c r="D111" s="199" t="s">
        <v>203</v>
      </c>
      <c r="E111" s="211" t="s">
        <v>89</v>
      </c>
      <c r="F111" s="212" t="s">
        <v>89</v>
      </c>
      <c r="G111" s="210"/>
      <c r="H111" s="213">
        <v>0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203</v>
      </c>
      <c r="AU111" s="219" t="s">
        <v>150</v>
      </c>
      <c r="AV111" s="12" t="s">
        <v>150</v>
      </c>
      <c r="AW111" s="12" t="s">
        <v>102</v>
      </c>
      <c r="AX111" s="12" t="s">
        <v>138</v>
      </c>
      <c r="AY111" s="219" t="s">
        <v>194</v>
      </c>
    </row>
    <row r="112" spans="2:51" s="11" customFormat="1" ht="13.5">
      <c r="B112" s="197"/>
      <c r="C112" s="198"/>
      <c r="D112" s="199" t="s">
        <v>203</v>
      </c>
      <c r="E112" s="200" t="s">
        <v>89</v>
      </c>
      <c r="F112" s="201" t="s">
        <v>228</v>
      </c>
      <c r="G112" s="198"/>
      <c r="H112" s="202" t="s">
        <v>89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203</v>
      </c>
      <c r="AU112" s="208" t="s">
        <v>150</v>
      </c>
      <c r="AV112" s="11" t="s">
        <v>143</v>
      </c>
      <c r="AW112" s="11" t="s">
        <v>102</v>
      </c>
      <c r="AX112" s="11" t="s">
        <v>138</v>
      </c>
      <c r="AY112" s="208" t="s">
        <v>194</v>
      </c>
    </row>
    <row r="113" spans="2:51" s="12" customFormat="1" ht="13.5">
      <c r="B113" s="209"/>
      <c r="C113" s="210"/>
      <c r="D113" s="199" t="s">
        <v>203</v>
      </c>
      <c r="E113" s="211" t="s">
        <v>89</v>
      </c>
      <c r="F113" s="212" t="s">
        <v>227</v>
      </c>
      <c r="G113" s="210"/>
      <c r="H113" s="213">
        <v>8.427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203</v>
      </c>
      <c r="AU113" s="219" t="s">
        <v>150</v>
      </c>
      <c r="AV113" s="12" t="s">
        <v>150</v>
      </c>
      <c r="AW113" s="12" t="s">
        <v>102</v>
      </c>
      <c r="AX113" s="12" t="s">
        <v>138</v>
      </c>
      <c r="AY113" s="219" t="s">
        <v>194</v>
      </c>
    </row>
    <row r="114" spans="2:51" s="12" customFormat="1" ht="13.5">
      <c r="B114" s="209"/>
      <c r="C114" s="210"/>
      <c r="D114" s="199" t="s">
        <v>203</v>
      </c>
      <c r="E114" s="211" t="s">
        <v>89</v>
      </c>
      <c r="F114" s="212" t="s">
        <v>89</v>
      </c>
      <c r="G114" s="210"/>
      <c r="H114" s="213">
        <v>0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203</v>
      </c>
      <c r="AU114" s="219" t="s">
        <v>150</v>
      </c>
      <c r="AV114" s="12" t="s">
        <v>150</v>
      </c>
      <c r="AW114" s="12" t="s">
        <v>102</v>
      </c>
      <c r="AX114" s="12" t="s">
        <v>138</v>
      </c>
      <c r="AY114" s="219" t="s">
        <v>194</v>
      </c>
    </row>
    <row r="115" spans="2:51" s="13" customFormat="1" ht="13.5">
      <c r="B115" s="220"/>
      <c r="C115" s="221"/>
      <c r="D115" s="222" t="s">
        <v>203</v>
      </c>
      <c r="E115" s="223" t="s">
        <v>89</v>
      </c>
      <c r="F115" s="224" t="s">
        <v>206</v>
      </c>
      <c r="G115" s="221"/>
      <c r="H115" s="225">
        <v>16.854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203</v>
      </c>
      <c r="AU115" s="231" t="s">
        <v>150</v>
      </c>
      <c r="AV115" s="13" t="s">
        <v>201</v>
      </c>
      <c r="AW115" s="13" t="s">
        <v>102</v>
      </c>
      <c r="AX115" s="13" t="s">
        <v>143</v>
      </c>
      <c r="AY115" s="231" t="s">
        <v>194</v>
      </c>
    </row>
    <row r="116" spans="2:65" s="1" customFormat="1" ht="22.5" customHeight="1">
      <c r="B116" s="41"/>
      <c r="C116" s="185" t="s">
        <v>229</v>
      </c>
      <c r="D116" s="185" t="s">
        <v>196</v>
      </c>
      <c r="E116" s="186" t="s">
        <v>230</v>
      </c>
      <c r="F116" s="187" t="s">
        <v>231</v>
      </c>
      <c r="G116" s="188" t="s">
        <v>199</v>
      </c>
      <c r="H116" s="189">
        <v>2.95</v>
      </c>
      <c r="I116" s="190"/>
      <c r="J116" s="191">
        <f>ROUND(I116*H116,2)</f>
        <v>0</v>
      </c>
      <c r="K116" s="187" t="s">
        <v>200</v>
      </c>
      <c r="L116" s="61"/>
      <c r="M116" s="192" t="s">
        <v>89</v>
      </c>
      <c r="N116" s="193" t="s">
        <v>109</v>
      </c>
      <c r="O116" s="42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4" t="s">
        <v>201</v>
      </c>
      <c r="AT116" s="24" t="s">
        <v>196</v>
      </c>
      <c r="AU116" s="24" t="s">
        <v>150</v>
      </c>
      <c r="AY116" s="24" t="s">
        <v>194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4" t="s">
        <v>143</v>
      </c>
      <c r="BK116" s="196">
        <f>ROUND(I116*H116,2)</f>
        <v>0</v>
      </c>
      <c r="BL116" s="24" t="s">
        <v>201</v>
      </c>
      <c r="BM116" s="24" t="s">
        <v>232</v>
      </c>
    </row>
    <row r="117" spans="2:51" s="11" customFormat="1" ht="13.5">
      <c r="B117" s="197"/>
      <c r="C117" s="198"/>
      <c r="D117" s="199" t="s">
        <v>203</v>
      </c>
      <c r="E117" s="200" t="s">
        <v>89</v>
      </c>
      <c r="F117" s="201" t="s">
        <v>233</v>
      </c>
      <c r="G117" s="198"/>
      <c r="H117" s="202" t="s">
        <v>89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203</v>
      </c>
      <c r="AU117" s="208" t="s">
        <v>150</v>
      </c>
      <c r="AV117" s="11" t="s">
        <v>143</v>
      </c>
      <c r="AW117" s="11" t="s">
        <v>102</v>
      </c>
      <c r="AX117" s="11" t="s">
        <v>138</v>
      </c>
      <c r="AY117" s="208" t="s">
        <v>194</v>
      </c>
    </row>
    <row r="118" spans="2:51" s="12" customFormat="1" ht="13.5">
      <c r="B118" s="209"/>
      <c r="C118" s="210"/>
      <c r="D118" s="199" t="s">
        <v>203</v>
      </c>
      <c r="E118" s="211" t="s">
        <v>89</v>
      </c>
      <c r="F118" s="212" t="s">
        <v>221</v>
      </c>
      <c r="G118" s="210"/>
      <c r="H118" s="213">
        <v>2.95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203</v>
      </c>
      <c r="AU118" s="219" t="s">
        <v>150</v>
      </c>
      <c r="AV118" s="12" t="s">
        <v>150</v>
      </c>
      <c r="AW118" s="12" t="s">
        <v>102</v>
      </c>
      <c r="AX118" s="12" t="s">
        <v>138</v>
      </c>
      <c r="AY118" s="219" t="s">
        <v>194</v>
      </c>
    </row>
    <row r="119" spans="2:51" s="13" customFormat="1" ht="13.5">
      <c r="B119" s="220"/>
      <c r="C119" s="221"/>
      <c r="D119" s="222" t="s">
        <v>203</v>
      </c>
      <c r="E119" s="223" t="s">
        <v>89</v>
      </c>
      <c r="F119" s="224" t="s">
        <v>206</v>
      </c>
      <c r="G119" s="221"/>
      <c r="H119" s="225">
        <v>2.95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203</v>
      </c>
      <c r="AU119" s="231" t="s">
        <v>150</v>
      </c>
      <c r="AV119" s="13" t="s">
        <v>201</v>
      </c>
      <c r="AW119" s="13" t="s">
        <v>102</v>
      </c>
      <c r="AX119" s="13" t="s">
        <v>143</v>
      </c>
      <c r="AY119" s="231" t="s">
        <v>194</v>
      </c>
    </row>
    <row r="120" spans="2:65" s="1" customFormat="1" ht="31.5" customHeight="1">
      <c r="B120" s="41"/>
      <c r="C120" s="185" t="s">
        <v>234</v>
      </c>
      <c r="D120" s="185" t="s">
        <v>196</v>
      </c>
      <c r="E120" s="186" t="s">
        <v>235</v>
      </c>
      <c r="F120" s="187" t="s">
        <v>236</v>
      </c>
      <c r="G120" s="188" t="s">
        <v>199</v>
      </c>
      <c r="H120" s="189">
        <v>8.85</v>
      </c>
      <c r="I120" s="190"/>
      <c r="J120" s="191">
        <f>ROUND(I120*H120,2)</f>
        <v>0</v>
      </c>
      <c r="K120" s="187" t="s">
        <v>200</v>
      </c>
      <c r="L120" s="61"/>
      <c r="M120" s="192" t="s">
        <v>89</v>
      </c>
      <c r="N120" s="193" t="s">
        <v>109</v>
      </c>
      <c r="O120" s="42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AR120" s="24" t="s">
        <v>201</v>
      </c>
      <c r="AT120" s="24" t="s">
        <v>196</v>
      </c>
      <c r="AU120" s="24" t="s">
        <v>150</v>
      </c>
      <c r="AY120" s="24" t="s">
        <v>194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4" t="s">
        <v>143</v>
      </c>
      <c r="BK120" s="196">
        <f>ROUND(I120*H120,2)</f>
        <v>0</v>
      </c>
      <c r="BL120" s="24" t="s">
        <v>201</v>
      </c>
      <c r="BM120" s="24" t="s">
        <v>237</v>
      </c>
    </row>
    <row r="121" spans="2:51" s="11" customFormat="1" ht="13.5">
      <c r="B121" s="197"/>
      <c r="C121" s="198"/>
      <c r="D121" s="199" t="s">
        <v>203</v>
      </c>
      <c r="E121" s="200" t="s">
        <v>89</v>
      </c>
      <c r="F121" s="201" t="s">
        <v>238</v>
      </c>
      <c r="G121" s="198"/>
      <c r="H121" s="202" t="s">
        <v>89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203</v>
      </c>
      <c r="AU121" s="208" t="s">
        <v>150</v>
      </c>
      <c r="AV121" s="11" t="s">
        <v>143</v>
      </c>
      <c r="AW121" s="11" t="s">
        <v>102</v>
      </c>
      <c r="AX121" s="11" t="s">
        <v>138</v>
      </c>
      <c r="AY121" s="208" t="s">
        <v>194</v>
      </c>
    </row>
    <row r="122" spans="2:51" s="12" customFormat="1" ht="13.5">
      <c r="B122" s="209"/>
      <c r="C122" s="210"/>
      <c r="D122" s="199" t="s">
        <v>203</v>
      </c>
      <c r="E122" s="211" t="s">
        <v>89</v>
      </c>
      <c r="F122" s="212" t="s">
        <v>239</v>
      </c>
      <c r="G122" s="210"/>
      <c r="H122" s="213">
        <v>8.85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203</v>
      </c>
      <c r="AU122" s="219" t="s">
        <v>150</v>
      </c>
      <c r="AV122" s="12" t="s">
        <v>150</v>
      </c>
      <c r="AW122" s="12" t="s">
        <v>102</v>
      </c>
      <c r="AX122" s="12" t="s">
        <v>138</v>
      </c>
      <c r="AY122" s="219" t="s">
        <v>194</v>
      </c>
    </row>
    <row r="123" spans="2:51" s="13" customFormat="1" ht="13.5">
      <c r="B123" s="220"/>
      <c r="C123" s="221"/>
      <c r="D123" s="222" t="s">
        <v>203</v>
      </c>
      <c r="E123" s="223" t="s">
        <v>89</v>
      </c>
      <c r="F123" s="224" t="s">
        <v>206</v>
      </c>
      <c r="G123" s="221"/>
      <c r="H123" s="225">
        <v>8.85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203</v>
      </c>
      <c r="AU123" s="231" t="s">
        <v>150</v>
      </c>
      <c r="AV123" s="13" t="s">
        <v>201</v>
      </c>
      <c r="AW123" s="13" t="s">
        <v>102</v>
      </c>
      <c r="AX123" s="13" t="s">
        <v>143</v>
      </c>
      <c r="AY123" s="231" t="s">
        <v>194</v>
      </c>
    </row>
    <row r="124" spans="2:65" s="1" customFormat="1" ht="22.5" customHeight="1">
      <c r="B124" s="41"/>
      <c r="C124" s="185" t="s">
        <v>240</v>
      </c>
      <c r="D124" s="185" t="s">
        <v>196</v>
      </c>
      <c r="E124" s="186" t="s">
        <v>241</v>
      </c>
      <c r="F124" s="187" t="s">
        <v>242</v>
      </c>
      <c r="G124" s="188" t="s">
        <v>199</v>
      </c>
      <c r="H124" s="189">
        <v>18.458</v>
      </c>
      <c r="I124" s="190"/>
      <c r="J124" s="191">
        <f>ROUND(I124*H124,2)</f>
        <v>0</v>
      </c>
      <c r="K124" s="187" t="s">
        <v>89</v>
      </c>
      <c r="L124" s="61"/>
      <c r="M124" s="192" t="s">
        <v>89</v>
      </c>
      <c r="N124" s="193" t="s">
        <v>109</v>
      </c>
      <c r="O124" s="42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AR124" s="24" t="s">
        <v>201</v>
      </c>
      <c r="AT124" s="24" t="s">
        <v>196</v>
      </c>
      <c r="AU124" s="24" t="s">
        <v>150</v>
      </c>
      <c r="AY124" s="24" t="s">
        <v>194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4" t="s">
        <v>143</v>
      </c>
      <c r="BK124" s="196">
        <f>ROUND(I124*H124,2)</f>
        <v>0</v>
      </c>
      <c r="BL124" s="24" t="s">
        <v>201</v>
      </c>
      <c r="BM124" s="24" t="s">
        <v>243</v>
      </c>
    </row>
    <row r="125" spans="2:51" s="11" customFormat="1" ht="13.5">
      <c r="B125" s="197"/>
      <c r="C125" s="198"/>
      <c r="D125" s="199" t="s">
        <v>203</v>
      </c>
      <c r="E125" s="200" t="s">
        <v>89</v>
      </c>
      <c r="F125" s="201" t="s">
        <v>244</v>
      </c>
      <c r="G125" s="198"/>
      <c r="H125" s="202" t="s">
        <v>89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203</v>
      </c>
      <c r="AU125" s="208" t="s">
        <v>150</v>
      </c>
      <c r="AV125" s="11" t="s">
        <v>143</v>
      </c>
      <c r="AW125" s="11" t="s">
        <v>102</v>
      </c>
      <c r="AX125" s="11" t="s">
        <v>138</v>
      </c>
      <c r="AY125" s="208" t="s">
        <v>194</v>
      </c>
    </row>
    <row r="126" spans="2:51" s="12" customFormat="1" ht="13.5">
      <c r="B126" s="209"/>
      <c r="C126" s="210"/>
      <c r="D126" s="199" t="s">
        <v>203</v>
      </c>
      <c r="E126" s="211" t="s">
        <v>89</v>
      </c>
      <c r="F126" s="212" t="s">
        <v>245</v>
      </c>
      <c r="G126" s="210"/>
      <c r="H126" s="213">
        <v>26.885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203</v>
      </c>
      <c r="AU126" s="219" t="s">
        <v>150</v>
      </c>
      <c r="AV126" s="12" t="s">
        <v>150</v>
      </c>
      <c r="AW126" s="12" t="s">
        <v>102</v>
      </c>
      <c r="AX126" s="12" t="s">
        <v>138</v>
      </c>
      <c r="AY126" s="219" t="s">
        <v>194</v>
      </c>
    </row>
    <row r="127" spans="2:51" s="12" customFormat="1" ht="13.5">
      <c r="B127" s="209"/>
      <c r="C127" s="210"/>
      <c r="D127" s="199" t="s">
        <v>203</v>
      </c>
      <c r="E127" s="211" t="s">
        <v>89</v>
      </c>
      <c r="F127" s="212" t="s">
        <v>89</v>
      </c>
      <c r="G127" s="210"/>
      <c r="H127" s="213">
        <v>0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203</v>
      </c>
      <c r="AU127" s="219" t="s">
        <v>150</v>
      </c>
      <c r="AV127" s="12" t="s">
        <v>150</v>
      </c>
      <c r="AW127" s="12" t="s">
        <v>102</v>
      </c>
      <c r="AX127" s="12" t="s">
        <v>138</v>
      </c>
      <c r="AY127" s="219" t="s">
        <v>194</v>
      </c>
    </row>
    <row r="128" spans="2:51" s="11" customFormat="1" ht="13.5">
      <c r="B128" s="197"/>
      <c r="C128" s="198"/>
      <c r="D128" s="199" t="s">
        <v>203</v>
      </c>
      <c r="E128" s="200" t="s">
        <v>89</v>
      </c>
      <c r="F128" s="201" t="s">
        <v>246</v>
      </c>
      <c r="G128" s="198"/>
      <c r="H128" s="202" t="s">
        <v>89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203</v>
      </c>
      <c r="AU128" s="208" t="s">
        <v>150</v>
      </c>
      <c r="AV128" s="11" t="s">
        <v>143</v>
      </c>
      <c r="AW128" s="11" t="s">
        <v>102</v>
      </c>
      <c r="AX128" s="11" t="s">
        <v>138</v>
      </c>
      <c r="AY128" s="208" t="s">
        <v>194</v>
      </c>
    </row>
    <row r="129" spans="2:51" s="12" customFormat="1" ht="13.5">
      <c r="B129" s="209"/>
      <c r="C129" s="210"/>
      <c r="D129" s="199" t="s">
        <v>203</v>
      </c>
      <c r="E129" s="211" t="s">
        <v>89</v>
      </c>
      <c r="F129" s="212" t="s">
        <v>247</v>
      </c>
      <c r="G129" s="210"/>
      <c r="H129" s="213">
        <v>-8.427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203</v>
      </c>
      <c r="AU129" s="219" t="s">
        <v>150</v>
      </c>
      <c r="AV129" s="12" t="s">
        <v>150</v>
      </c>
      <c r="AW129" s="12" t="s">
        <v>102</v>
      </c>
      <c r="AX129" s="12" t="s">
        <v>138</v>
      </c>
      <c r="AY129" s="219" t="s">
        <v>194</v>
      </c>
    </row>
    <row r="130" spans="2:51" s="12" customFormat="1" ht="13.5">
      <c r="B130" s="209"/>
      <c r="C130" s="210"/>
      <c r="D130" s="199" t="s">
        <v>203</v>
      </c>
      <c r="E130" s="211" t="s">
        <v>89</v>
      </c>
      <c r="F130" s="212" t="s">
        <v>89</v>
      </c>
      <c r="G130" s="210"/>
      <c r="H130" s="213">
        <v>0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203</v>
      </c>
      <c r="AU130" s="219" t="s">
        <v>150</v>
      </c>
      <c r="AV130" s="12" t="s">
        <v>150</v>
      </c>
      <c r="AW130" s="12" t="s">
        <v>102</v>
      </c>
      <c r="AX130" s="12" t="s">
        <v>138</v>
      </c>
      <c r="AY130" s="219" t="s">
        <v>194</v>
      </c>
    </row>
    <row r="131" spans="2:51" s="13" customFormat="1" ht="13.5">
      <c r="B131" s="220"/>
      <c r="C131" s="221"/>
      <c r="D131" s="222" t="s">
        <v>203</v>
      </c>
      <c r="E131" s="223" t="s">
        <v>89</v>
      </c>
      <c r="F131" s="224" t="s">
        <v>206</v>
      </c>
      <c r="G131" s="221"/>
      <c r="H131" s="225">
        <v>18.458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203</v>
      </c>
      <c r="AU131" s="231" t="s">
        <v>150</v>
      </c>
      <c r="AV131" s="13" t="s">
        <v>201</v>
      </c>
      <c r="AW131" s="13" t="s">
        <v>102</v>
      </c>
      <c r="AX131" s="13" t="s">
        <v>143</v>
      </c>
      <c r="AY131" s="231" t="s">
        <v>194</v>
      </c>
    </row>
    <row r="132" spans="2:65" s="1" customFormat="1" ht="22.5" customHeight="1">
      <c r="B132" s="41"/>
      <c r="C132" s="185" t="s">
        <v>248</v>
      </c>
      <c r="D132" s="185" t="s">
        <v>196</v>
      </c>
      <c r="E132" s="186" t="s">
        <v>249</v>
      </c>
      <c r="F132" s="187" t="s">
        <v>250</v>
      </c>
      <c r="G132" s="188" t="s">
        <v>251</v>
      </c>
      <c r="H132" s="189">
        <v>33.224</v>
      </c>
      <c r="I132" s="190"/>
      <c r="J132" s="191">
        <f>ROUND(I132*H132,2)</f>
        <v>0</v>
      </c>
      <c r="K132" s="187" t="s">
        <v>200</v>
      </c>
      <c r="L132" s="61"/>
      <c r="M132" s="192" t="s">
        <v>89</v>
      </c>
      <c r="N132" s="193" t="s">
        <v>109</v>
      </c>
      <c r="O132" s="42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AR132" s="24" t="s">
        <v>201</v>
      </c>
      <c r="AT132" s="24" t="s">
        <v>196</v>
      </c>
      <c r="AU132" s="24" t="s">
        <v>150</v>
      </c>
      <c r="AY132" s="24" t="s">
        <v>194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4" t="s">
        <v>143</v>
      </c>
      <c r="BK132" s="196">
        <f>ROUND(I132*H132,2)</f>
        <v>0</v>
      </c>
      <c r="BL132" s="24" t="s">
        <v>201</v>
      </c>
      <c r="BM132" s="24" t="s">
        <v>252</v>
      </c>
    </row>
    <row r="133" spans="2:51" s="12" customFormat="1" ht="13.5">
      <c r="B133" s="209"/>
      <c r="C133" s="210"/>
      <c r="D133" s="222" t="s">
        <v>203</v>
      </c>
      <c r="E133" s="232" t="s">
        <v>89</v>
      </c>
      <c r="F133" s="233" t="s">
        <v>253</v>
      </c>
      <c r="G133" s="210"/>
      <c r="H133" s="234">
        <v>33.224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203</v>
      </c>
      <c r="AU133" s="219" t="s">
        <v>150</v>
      </c>
      <c r="AV133" s="12" t="s">
        <v>150</v>
      </c>
      <c r="AW133" s="12" t="s">
        <v>102</v>
      </c>
      <c r="AX133" s="12" t="s">
        <v>143</v>
      </c>
      <c r="AY133" s="219" t="s">
        <v>194</v>
      </c>
    </row>
    <row r="134" spans="2:65" s="1" customFormat="1" ht="22.5" customHeight="1">
      <c r="B134" s="41"/>
      <c r="C134" s="185" t="s">
        <v>254</v>
      </c>
      <c r="D134" s="185" t="s">
        <v>196</v>
      </c>
      <c r="E134" s="186" t="s">
        <v>255</v>
      </c>
      <c r="F134" s="187" t="s">
        <v>256</v>
      </c>
      <c r="G134" s="188" t="s">
        <v>199</v>
      </c>
      <c r="H134" s="189">
        <v>8.427</v>
      </c>
      <c r="I134" s="190"/>
      <c r="J134" s="191">
        <f>ROUND(I134*H134,2)</f>
        <v>0</v>
      </c>
      <c r="K134" s="187" t="s">
        <v>200</v>
      </c>
      <c r="L134" s="61"/>
      <c r="M134" s="192" t="s">
        <v>89</v>
      </c>
      <c r="N134" s="193" t="s">
        <v>109</v>
      </c>
      <c r="O134" s="42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AR134" s="24" t="s">
        <v>201</v>
      </c>
      <c r="AT134" s="24" t="s">
        <v>196</v>
      </c>
      <c r="AU134" s="24" t="s">
        <v>150</v>
      </c>
      <c r="AY134" s="24" t="s">
        <v>194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4" t="s">
        <v>143</v>
      </c>
      <c r="BK134" s="196">
        <f>ROUND(I134*H134,2)</f>
        <v>0</v>
      </c>
      <c r="BL134" s="24" t="s">
        <v>201</v>
      </c>
      <c r="BM134" s="24" t="s">
        <v>257</v>
      </c>
    </row>
    <row r="135" spans="2:51" s="12" customFormat="1" ht="13.5">
      <c r="B135" s="209"/>
      <c r="C135" s="210"/>
      <c r="D135" s="199" t="s">
        <v>203</v>
      </c>
      <c r="E135" s="211" t="s">
        <v>89</v>
      </c>
      <c r="F135" s="212" t="s">
        <v>258</v>
      </c>
      <c r="G135" s="210"/>
      <c r="H135" s="213">
        <v>3.546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203</v>
      </c>
      <c r="AU135" s="219" t="s">
        <v>150</v>
      </c>
      <c r="AV135" s="12" t="s">
        <v>150</v>
      </c>
      <c r="AW135" s="12" t="s">
        <v>102</v>
      </c>
      <c r="AX135" s="12" t="s">
        <v>138</v>
      </c>
      <c r="AY135" s="219" t="s">
        <v>194</v>
      </c>
    </row>
    <row r="136" spans="2:51" s="12" customFormat="1" ht="13.5">
      <c r="B136" s="209"/>
      <c r="C136" s="210"/>
      <c r="D136" s="199" t="s">
        <v>203</v>
      </c>
      <c r="E136" s="211" t="s">
        <v>89</v>
      </c>
      <c r="F136" s="212" t="s">
        <v>259</v>
      </c>
      <c r="G136" s="210"/>
      <c r="H136" s="213">
        <v>2.556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203</v>
      </c>
      <c r="AU136" s="219" t="s">
        <v>150</v>
      </c>
      <c r="AV136" s="12" t="s">
        <v>150</v>
      </c>
      <c r="AW136" s="12" t="s">
        <v>102</v>
      </c>
      <c r="AX136" s="12" t="s">
        <v>138</v>
      </c>
      <c r="AY136" s="219" t="s">
        <v>194</v>
      </c>
    </row>
    <row r="137" spans="2:51" s="12" customFormat="1" ht="13.5">
      <c r="B137" s="209"/>
      <c r="C137" s="210"/>
      <c r="D137" s="199" t="s">
        <v>203</v>
      </c>
      <c r="E137" s="211" t="s">
        <v>89</v>
      </c>
      <c r="F137" s="212" t="s">
        <v>260</v>
      </c>
      <c r="G137" s="210"/>
      <c r="H137" s="213">
        <v>0.9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203</v>
      </c>
      <c r="AU137" s="219" t="s">
        <v>150</v>
      </c>
      <c r="AV137" s="12" t="s">
        <v>150</v>
      </c>
      <c r="AW137" s="12" t="s">
        <v>102</v>
      </c>
      <c r="AX137" s="12" t="s">
        <v>138</v>
      </c>
      <c r="AY137" s="219" t="s">
        <v>194</v>
      </c>
    </row>
    <row r="138" spans="2:51" s="12" customFormat="1" ht="13.5">
      <c r="B138" s="209"/>
      <c r="C138" s="210"/>
      <c r="D138" s="199" t="s">
        <v>203</v>
      </c>
      <c r="E138" s="211" t="s">
        <v>89</v>
      </c>
      <c r="F138" s="212" t="s">
        <v>261</v>
      </c>
      <c r="G138" s="210"/>
      <c r="H138" s="213">
        <v>1.425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203</v>
      </c>
      <c r="AU138" s="219" t="s">
        <v>150</v>
      </c>
      <c r="AV138" s="12" t="s">
        <v>150</v>
      </c>
      <c r="AW138" s="12" t="s">
        <v>102</v>
      </c>
      <c r="AX138" s="12" t="s">
        <v>138</v>
      </c>
      <c r="AY138" s="219" t="s">
        <v>194</v>
      </c>
    </row>
    <row r="139" spans="2:51" s="13" customFormat="1" ht="13.5">
      <c r="B139" s="220"/>
      <c r="C139" s="221"/>
      <c r="D139" s="199" t="s">
        <v>203</v>
      </c>
      <c r="E139" s="235" t="s">
        <v>89</v>
      </c>
      <c r="F139" s="236" t="s">
        <v>206</v>
      </c>
      <c r="G139" s="221"/>
      <c r="H139" s="237">
        <v>8.427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203</v>
      </c>
      <c r="AU139" s="231" t="s">
        <v>150</v>
      </c>
      <c r="AV139" s="13" t="s">
        <v>201</v>
      </c>
      <c r="AW139" s="13" t="s">
        <v>102</v>
      </c>
      <c r="AX139" s="13" t="s">
        <v>143</v>
      </c>
      <c r="AY139" s="231" t="s">
        <v>194</v>
      </c>
    </row>
    <row r="140" spans="2:63" s="10" customFormat="1" ht="29.85" customHeight="1">
      <c r="B140" s="168"/>
      <c r="C140" s="169"/>
      <c r="D140" s="182" t="s">
        <v>137</v>
      </c>
      <c r="E140" s="183" t="s">
        <v>150</v>
      </c>
      <c r="F140" s="183" t="s">
        <v>262</v>
      </c>
      <c r="G140" s="169"/>
      <c r="H140" s="169"/>
      <c r="I140" s="172"/>
      <c r="J140" s="184">
        <f>BK140</f>
        <v>0</v>
      </c>
      <c r="K140" s="169"/>
      <c r="L140" s="174"/>
      <c r="M140" s="175"/>
      <c r="N140" s="176"/>
      <c r="O140" s="176"/>
      <c r="P140" s="177">
        <f>SUM(P141:P154)</f>
        <v>0</v>
      </c>
      <c r="Q140" s="176"/>
      <c r="R140" s="177">
        <f>SUM(R141:R154)</f>
        <v>8.21775337</v>
      </c>
      <c r="S140" s="176"/>
      <c r="T140" s="178">
        <f>SUM(T141:T154)</f>
        <v>0</v>
      </c>
      <c r="AR140" s="179" t="s">
        <v>143</v>
      </c>
      <c r="AT140" s="180" t="s">
        <v>137</v>
      </c>
      <c r="AU140" s="180" t="s">
        <v>143</v>
      </c>
      <c r="AY140" s="179" t="s">
        <v>194</v>
      </c>
      <c r="BK140" s="181">
        <f>SUM(BK141:BK154)</f>
        <v>0</v>
      </c>
    </row>
    <row r="141" spans="2:65" s="1" customFormat="1" ht="22.5" customHeight="1">
      <c r="B141" s="41"/>
      <c r="C141" s="185" t="s">
        <v>263</v>
      </c>
      <c r="D141" s="185" t="s">
        <v>196</v>
      </c>
      <c r="E141" s="186" t="s">
        <v>264</v>
      </c>
      <c r="F141" s="187" t="s">
        <v>265</v>
      </c>
      <c r="G141" s="188" t="s">
        <v>199</v>
      </c>
      <c r="H141" s="189">
        <v>3.218</v>
      </c>
      <c r="I141" s="190"/>
      <c r="J141" s="191">
        <f>ROUND(I141*H141,2)</f>
        <v>0</v>
      </c>
      <c r="K141" s="187" t="s">
        <v>200</v>
      </c>
      <c r="L141" s="61"/>
      <c r="M141" s="192" t="s">
        <v>89</v>
      </c>
      <c r="N141" s="193" t="s">
        <v>109</v>
      </c>
      <c r="O141" s="42"/>
      <c r="P141" s="194">
        <f>O141*H141</f>
        <v>0</v>
      </c>
      <c r="Q141" s="194">
        <v>2.25634</v>
      </c>
      <c r="R141" s="194">
        <f>Q141*H141</f>
        <v>7.260902119999999</v>
      </c>
      <c r="S141" s="194">
        <v>0</v>
      </c>
      <c r="T141" s="195">
        <f>S141*H141</f>
        <v>0</v>
      </c>
      <c r="AR141" s="24" t="s">
        <v>201</v>
      </c>
      <c r="AT141" s="24" t="s">
        <v>196</v>
      </c>
      <c r="AU141" s="24" t="s">
        <v>150</v>
      </c>
      <c r="AY141" s="24" t="s">
        <v>194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4" t="s">
        <v>143</v>
      </c>
      <c r="BK141" s="196">
        <f>ROUND(I141*H141,2)</f>
        <v>0</v>
      </c>
      <c r="BL141" s="24" t="s">
        <v>201</v>
      </c>
      <c r="BM141" s="24" t="s">
        <v>266</v>
      </c>
    </row>
    <row r="142" spans="2:51" s="11" customFormat="1" ht="13.5">
      <c r="B142" s="197"/>
      <c r="C142" s="198"/>
      <c r="D142" s="199" t="s">
        <v>203</v>
      </c>
      <c r="E142" s="200" t="s">
        <v>89</v>
      </c>
      <c r="F142" s="201" t="s">
        <v>267</v>
      </c>
      <c r="G142" s="198"/>
      <c r="H142" s="202" t="s">
        <v>89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203</v>
      </c>
      <c r="AU142" s="208" t="s">
        <v>150</v>
      </c>
      <c r="AV142" s="11" t="s">
        <v>143</v>
      </c>
      <c r="AW142" s="11" t="s">
        <v>102</v>
      </c>
      <c r="AX142" s="11" t="s">
        <v>138</v>
      </c>
      <c r="AY142" s="208" t="s">
        <v>194</v>
      </c>
    </row>
    <row r="143" spans="2:51" s="12" customFormat="1" ht="13.5">
      <c r="B143" s="209"/>
      <c r="C143" s="210"/>
      <c r="D143" s="199" t="s">
        <v>203</v>
      </c>
      <c r="E143" s="211" t="s">
        <v>89</v>
      </c>
      <c r="F143" s="212" t="s">
        <v>268</v>
      </c>
      <c r="G143" s="210"/>
      <c r="H143" s="213">
        <v>3.218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203</v>
      </c>
      <c r="AU143" s="219" t="s">
        <v>150</v>
      </c>
      <c r="AV143" s="12" t="s">
        <v>150</v>
      </c>
      <c r="AW143" s="12" t="s">
        <v>102</v>
      </c>
      <c r="AX143" s="12" t="s">
        <v>138</v>
      </c>
      <c r="AY143" s="219" t="s">
        <v>194</v>
      </c>
    </row>
    <row r="144" spans="2:51" s="13" customFormat="1" ht="13.5">
      <c r="B144" s="220"/>
      <c r="C144" s="221"/>
      <c r="D144" s="222" t="s">
        <v>203</v>
      </c>
      <c r="E144" s="223" t="s">
        <v>89</v>
      </c>
      <c r="F144" s="224" t="s">
        <v>206</v>
      </c>
      <c r="G144" s="221"/>
      <c r="H144" s="225">
        <v>3.218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203</v>
      </c>
      <c r="AU144" s="231" t="s">
        <v>150</v>
      </c>
      <c r="AV144" s="13" t="s">
        <v>201</v>
      </c>
      <c r="AW144" s="13" t="s">
        <v>102</v>
      </c>
      <c r="AX144" s="13" t="s">
        <v>143</v>
      </c>
      <c r="AY144" s="231" t="s">
        <v>194</v>
      </c>
    </row>
    <row r="145" spans="2:65" s="1" customFormat="1" ht="22.5" customHeight="1">
      <c r="B145" s="41"/>
      <c r="C145" s="185" t="s">
        <v>269</v>
      </c>
      <c r="D145" s="185" t="s">
        <v>196</v>
      </c>
      <c r="E145" s="186" t="s">
        <v>270</v>
      </c>
      <c r="F145" s="187" t="s">
        <v>271</v>
      </c>
      <c r="G145" s="188" t="s">
        <v>199</v>
      </c>
      <c r="H145" s="189">
        <v>0.389</v>
      </c>
      <c r="I145" s="190"/>
      <c r="J145" s="191">
        <f>ROUND(I145*H145,2)</f>
        <v>0</v>
      </c>
      <c r="K145" s="187" t="s">
        <v>200</v>
      </c>
      <c r="L145" s="61"/>
      <c r="M145" s="192" t="s">
        <v>89</v>
      </c>
      <c r="N145" s="193" t="s">
        <v>109</v>
      </c>
      <c r="O145" s="42"/>
      <c r="P145" s="194">
        <f>O145*H145</f>
        <v>0</v>
      </c>
      <c r="Q145" s="194">
        <v>2.45329</v>
      </c>
      <c r="R145" s="194">
        <f>Q145*H145</f>
        <v>0.9543298100000001</v>
      </c>
      <c r="S145" s="194">
        <v>0</v>
      </c>
      <c r="T145" s="195">
        <f>S145*H145</f>
        <v>0</v>
      </c>
      <c r="AR145" s="24" t="s">
        <v>201</v>
      </c>
      <c r="AT145" s="24" t="s">
        <v>196</v>
      </c>
      <c r="AU145" s="24" t="s">
        <v>150</v>
      </c>
      <c r="AY145" s="24" t="s">
        <v>194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4" t="s">
        <v>143</v>
      </c>
      <c r="BK145" s="196">
        <f>ROUND(I145*H145,2)</f>
        <v>0</v>
      </c>
      <c r="BL145" s="24" t="s">
        <v>201</v>
      </c>
      <c r="BM145" s="24" t="s">
        <v>272</v>
      </c>
    </row>
    <row r="146" spans="2:51" s="12" customFormat="1" ht="13.5">
      <c r="B146" s="209"/>
      <c r="C146" s="210"/>
      <c r="D146" s="199" t="s">
        <v>203</v>
      </c>
      <c r="E146" s="211" t="s">
        <v>89</v>
      </c>
      <c r="F146" s="212" t="s">
        <v>273</v>
      </c>
      <c r="G146" s="210"/>
      <c r="H146" s="213">
        <v>0.346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203</v>
      </c>
      <c r="AU146" s="219" t="s">
        <v>150</v>
      </c>
      <c r="AV146" s="12" t="s">
        <v>150</v>
      </c>
      <c r="AW146" s="12" t="s">
        <v>102</v>
      </c>
      <c r="AX146" s="12" t="s">
        <v>138</v>
      </c>
      <c r="AY146" s="219" t="s">
        <v>194</v>
      </c>
    </row>
    <row r="147" spans="2:51" s="12" customFormat="1" ht="13.5">
      <c r="B147" s="209"/>
      <c r="C147" s="210"/>
      <c r="D147" s="199" t="s">
        <v>203</v>
      </c>
      <c r="E147" s="211" t="s">
        <v>89</v>
      </c>
      <c r="F147" s="212" t="s">
        <v>274</v>
      </c>
      <c r="G147" s="210"/>
      <c r="H147" s="213">
        <v>0.043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203</v>
      </c>
      <c r="AU147" s="219" t="s">
        <v>150</v>
      </c>
      <c r="AV147" s="12" t="s">
        <v>150</v>
      </c>
      <c r="AW147" s="12" t="s">
        <v>102</v>
      </c>
      <c r="AX147" s="12" t="s">
        <v>138</v>
      </c>
      <c r="AY147" s="219" t="s">
        <v>194</v>
      </c>
    </row>
    <row r="148" spans="2:51" s="13" customFormat="1" ht="13.5">
      <c r="B148" s="220"/>
      <c r="C148" s="221"/>
      <c r="D148" s="222" t="s">
        <v>203</v>
      </c>
      <c r="E148" s="223" t="s">
        <v>89</v>
      </c>
      <c r="F148" s="224" t="s">
        <v>206</v>
      </c>
      <c r="G148" s="221"/>
      <c r="H148" s="225">
        <v>0.389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203</v>
      </c>
      <c r="AU148" s="231" t="s">
        <v>150</v>
      </c>
      <c r="AV148" s="13" t="s">
        <v>201</v>
      </c>
      <c r="AW148" s="13" t="s">
        <v>102</v>
      </c>
      <c r="AX148" s="13" t="s">
        <v>143</v>
      </c>
      <c r="AY148" s="231" t="s">
        <v>194</v>
      </c>
    </row>
    <row r="149" spans="2:65" s="1" customFormat="1" ht="22.5" customHeight="1">
      <c r="B149" s="41"/>
      <c r="C149" s="185" t="s">
        <v>275</v>
      </c>
      <c r="D149" s="185" t="s">
        <v>196</v>
      </c>
      <c r="E149" s="186" t="s">
        <v>276</v>
      </c>
      <c r="F149" s="187" t="s">
        <v>277</v>
      </c>
      <c r="G149" s="188" t="s">
        <v>278</v>
      </c>
      <c r="H149" s="189">
        <v>2.448</v>
      </c>
      <c r="I149" s="190"/>
      <c r="J149" s="191">
        <f>ROUND(I149*H149,2)</f>
        <v>0</v>
      </c>
      <c r="K149" s="187" t="s">
        <v>200</v>
      </c>
      <c r="L149" s="61"/>
      <c r="M149" s="192" t="s">
        <v>89</v>
      </c>
      <c r="N149" s="193" t="s">
        <v>109</v>
      </c>
      <c r="O149" s="42"/>
      <c r="P149" s="194">
        <f>O149*H149</f>
        <v>0</v>
      </c>
      <c r="Q149" s="194">
        <v>0.00103</v>
      </c>
      <c r="R149" s="194">
        <f>Q149*H149</f>
        <v>0.0025214400000000002</v>
      </c>
      <c r="S149" s="194">
        <v>0</v>
      </c>
      <c r="T149" s="195">
        <f>S149*H149</f>
        <v>0</v>
      </c>
      <c r="AR149" s="24" t="s">
        <v>201</v>
      </c>
      <c r="AT149" s="24" t="s">
        <v>196</v>
      </c>
      <c r="AU149" s="24" t="s">
        <v>150</v>
      </c>
      <c r="AY149" s="24" t="s">
        <v>194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24" t="s">
        <v>143</v>
      </c>
      <c r="BK149" s="196">
        <f>ROUND(I149*H149,2)</f>
        <v>0</v>
      </c>
      <c r="BL149" s="24" t="s">
        <v>201</v>
      </c>
      <c r="BM149" s="24" t="s">
        <v>279</v>
      </c>
    </row>
    <row r="150" spans="2:51" s="12" customFormat="1" ht="13.5">
      <c r="B150" s="209"/>
      <c r="C150" s="210"/>
      <c r="D150" s="199" t="s">
        <v>203</v>
      </c>
      <c r="E150" s="211" t="s">
        <v>89</v>
      </c>
      <c r="F150" s="212" t="s">
        <v>280</v>
      </c>
      <c r="G150" s="210"/>
      <c r="H150" s="213">
        <v>2.304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203</v>
      </c>
      <c r="AU150" s="219" t="s">
        <v>150</v>
      </c>
      <c r="AV150" s="12" t="s">
        <v>150</v>
      </c>
      <c r="AW150" s="12" t="s">
        <v>102</v>
      </c>
      <c r="AX150" s="12" t="s">
        <v>138</v>
      </c>
      <c r="AY150" s="219" t="s">
        <v>194</v>
      </c>
    </row>
    <row r="151" spans="2:51" s="12" customFormat="1" ht="13.5">
      <c r="B151" s="209"/>
      <c r="C151" s="210"/>
      <c r="D151" s="199" t="s">
        <v>203</v>
      </c>
      <c r="E151" s="211" t="s">
        <v>89</v>
      </c>
      <c r="F151" s="212" t="s">
        <v>281</v>
      </c>
      <c r="G151" s="210"/>
      <c r="H151" s="213">
        <v>0.144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203</v>
      </c>
      <c r="AU151" s="219" t="s">
        <v>150</v>
      </c>
      <c r="AV151" s="12" t="s">
        <v>150</v>
      </c>
      <c r="AW151" s="12" t="s">
        <v>102</v>
      </c>
      <c r="AX151" s="12" t="s">
        <v>138</v>
      </c>
      <c r="AY151" s="219" t="s">
        <v>194</v>
      </c>
    </row>
    <row r="152" spans="2:51" s="13" customFormat="1" ht="13.5">
      <c r="B152" s="220"/>
      <c r="C152" s="221"/>
      <c r="D152" s="222" t="s">
        <v>203</v>
      </c>
      <c r="E152" s="223" t="s">
        <v>89</v>
      </c>
      <c r="F152" s="224" t="s">
        <v>206</v>
      </c>
      <c r="G152" s="221"/>
      <c r="H152" s="225">
        <v>2.448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203</v>
      </c>
      <c r="AU152" s="231" t="s">
        <v>150</v>
      </c>
      <c r="AV152" s="13" t="s">
        <v>201</v>
      </c>
      <c r="AW152" s="13" t="s">
        <v>102</v>
      </c>
      <c r="AX152" s="13" t="s">
        <v>143</v>
      </c>
      <c r="AY152" s="231" t="s">
        <v>194</v>
      </c>
    </row>
    <row r="153" spans="2:65" s="1" customFormat="1" ht="22.5" customHeight="1">
      <c r="B153" s="41"/>
      <c r="C153" s="185" t="s">
        <v>282</v>
      </c>
      <c r="D153" s="185" t="s">
        <v>196</v>
      </c>
      <c r="E153" s="186" t="s">
        <v>283</v>
      </c>
      <c r="F153" s="187" t="s">
        <v>284</v>
      </c>
      <c r="G153" s="188" t="s">
        <v>278</v>
      </c>
      <c r="H153" s="189">
        <v>2.448</v>
      </c>
      <c r="I153" s="190"/>
      <c r="J153" s="191">
        <f>ROUND(I153*H153,2)</f>
        <v>0</v>
      </c>
      <c r="K153" s="187" t="s">
        <v>200</v>
      </c>
      <c r="L153" s="61"/>
      <c r="M153" s="192" t="s">
        <v>89</v>
      </c>
      <c r="N153" s="193" t="s">
        <v>109</v>
      </c>
      <c r="O153" s="42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AR153" s="24" t="s">
        <v>201</v>
      </c>
      <c r="AT153" s="24" t="s">
        <v>196</v>
      </c>
      <c r="AU153" s="24" t="s">
        <v>150</v>
      </c>
      <c r="AY153" s="24" t="s">
        <v>194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24" t="s">
        <v>143</v>
      </c>
      <c r="BK153" s="196">
        <f>ROUND(I153*H153,2)</f>
        <v>0</v>
      </c>
      <c r="BL153" s="24" t="s">
        <v>201</v>
      </c>
      <c r="BM153" s="24" t="s">
        <v>285</v>
      </c>
    </row>
    <row r="154" spans="2:51" s="12" customFormat="1" ht="13.5">
      <c r="B154" s="209"/>
      <c r="C154" s="210"/>
      <c r="D154" s="199" t="s">
        <v>203</v>
      </c>
      <c r="E154" s="211" t="s">
        <v>89</v>
      </c>
      <c r="F154" s="212" t="s">
        <v>286</v>
      </c>
      <c r="G154" s="210"/>
      <c r="H154" s="213">
        <v>2.448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203</v>
      </c>
      <c r="AU154" s="219" t="s">
        <v>150</v>
      </c>
      <c r="AV154" s="12" t="s">
        <v>150</v>
      </c>
      <c r="AW154" s="12" t="s">
        <v>102</v>
      </c>
      <c r="AX154" s="12" t="s">
        <v>143</v>
      </c>
      <c r="AY154" s="219" t="s">
        <v>194</v>
      </c>
    </row>
    <row r="155" spans="2:63" s="10" customFormat="1" ht="29.85" customHeight="1">
      <c r="B155" s="168"/>
      <c r="C155" s="169"/>
      <c r="D155" s="182" t="s">
        <v>137</v>
      </c>
      <c r="E155" s="183" t="s">
        <v>212</v>
      </c>
      <c r="F155" s="183" t="s">
        <v>287</v>
      </c>
      <c r="G155" s="169"/>
      <c r="H155" s="169"/>
      <c r="I155" s="172"/>
      <c r="J155" s="184">
        <f>BK155</f>
        <v>0</v>
      </c>
      <c r="K155" s="169"/>
      <c r="L155" s="174"/>
      <c r="M155" s="175"/>
      <c r="N155" s="176"/>
      <c r="O155" s="176"/>
      <c r="P155" s="177">
        <f>SUM(P156:P206)</f>
        <v>0</v>
      </c>
      <c r="Q155" s="176"/>
      <c r="R155" s="177">
        <f>SUM(R156:R206)</f>
        <v>22.767414040000002</v>
      </c>
      <c r="S155" s="176"/>
      <c r="T155" s="178">
        <f>SUM(T156:T206)</f>
        <v>0</v>
      </c>
      <c r="AR155" s="179" t="s">
        <v>143</v>
      </c>
      <c r="AT155" s="180" t="s">
        <v>137</v>
      </c>
      <c r="AU155" s="180" t="s">
        <v>143</v>
      </c>
      <c r="AY155" s="179" t="s">
        <v>194</v>
      </c>
      <c r="BK155" s="181">
        <f>SUM(BK156:BK206)</f>
        <v>0</v>
      </c>
    </row>
    <row r="156" spans="2:65" s="1" customFormat="1" ht="31.5" customHeight="1">
      <c r="B156" s="41"/>
      <c r="C156" s="185" t="s">
        <v>76</v>
      </c>
      <c r="D156" s="185" t="s">
        <v>196</v>
      </c>
      <c r="E156" s="186" t="s">
        <v>288</v>
      </c>
      <c r="F156" s="187" t="s">
        <v>289</v>
      </c>
      <c r="G156" s="188" t="s">
        <v>278</v>
      </c>
      <c r="H156" s="189">
        <v>18.453</v>
      </c>
      <c r="I156" s="190"/>
      <c r="J156" s="191">
        <f>ROUND(I156*H156,2)</f>
        <v>0</v>
      </c>
      <c r="K156" s="187" t="s">
        <v>200</v>
      </c>
      <c r="L156" s="61"/>
      <c r="M156" s="192" t="s">
        <v>89</v>
      </c>
      <c r="N156" s="193" t="s">
        <v>109</v>
      </c>
      <c r="O156" s="42"/>
      <c r="P156" s="194">
        <f>O156*H156</f>
        <v>0</v>
      </c>
      <c r="Q156" s="194">
        <v>0.67489</v>
      </c>
      <c r="R156" s="194">
        <f>Q156*H156</f>
        <v>12.45374517</v>
      </c>
      <c r="S156" s="194">
        <v>0</v>
      </c>
      <c r="T156" s="195">
        <f>S156*H156</f>
        <v>0</v>
      </c>
      <c r="AR156" s="24" t="s">
        <v>201</v>
      </c>
      <c r="AT156" s="24" t="s">
        <v>196</v>
      </c>
      <c r="AU156" s="24" t="s">
        <v>150</v>
      </c>
      <c r="AY156" s="24" t="s">
        <v>194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24" t="s">
        <v>143</v>
      </c>
      <c r="BK156" s="196">
        <f>ROUND(I156*H156,2)</f>
        <v>0</v>
      </c>
      <c r="BL156" s="24" t="s">
        <v>201</v>
      </c>
      <c r="BM156" s="24" t="s">
        <v>290</v>
      </c>
    </row>
    <row r="157" spans="2:51" s="11" customFormat="1" ht="13.5">
      <c r="B157" s="197"/>
      <c r="C157" s="198"/>
      <c r="D157" s="199" t="s">
        <v>203</v>
      </c>
      <c r="E157" s="200" t="s">
        <v>89</v>
      </c>
      <c r="F157" s="201" t="s">
        <v>291</v>
      </c>
      <c r="G157" s="198"/>
      <c r="H157" s="202" t="s">
        <v>89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203</v>
      </c>
      <c r="AU157" s="208" t="s">
        <v>150</v>
      </c>
      <c r="AV157" s="11" t="s">
        <v>143</v>
      </c>
      <c r="AW157" s="11" t="s">
        <v>102</v>
      </c>
      <c r="AX157" s="11" t="s">
        <v>138</v>
      </c>
      <c r="AY157" s="208" t="s">
        <v>194</v>
      </c>
    </row>
    <row r="158" spans="2:51" s="12" customFormat="1" ht="13.5">
      <c r="B158" s="209"/>
      <c r="C158" s="210"/>
      <c r="D158" s="199" t="s">
        <v>203</v>
      </c>
      <c r="E158" s="211" t="s">
        <v>89</v>
      </c>
      <c r="F158" s="212" t="s">
        <v>292</v>
      </c>
      <c r="G158" s="210"/>
      <c r="H158" s="213">
        <v>11.063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203</v>
      </c>
      <c r="AU158" s="219" t="s">
        <v>150</v>
      </c>
      <c r="AV158" s="12" t="s">
        <v>150</v>
      </c>
      <c r="AW158" s="12" t="s">
        <v>102</v>
      </c>
      <c r="AX158" s="12" t="s">
        <v>138</v>
      </c>
      <c r="AY158" s="219" t="s">
        <v>194</v>
      </c>
    </row>
    <row r="159" spans="2:51" s="12" customFormat="1" ht="13.5">
      <c r="B159" s="209"/>
      <c r="C159" s="210"/>
      <c r="D159" s="199" t="s">
        <v>203</v>
      </c>
      <c r="E159" s="211" t="s">
        <v>89</v>
      </c>
      <c r="F159" s="212" t="s">
        <v>89</v>
      </c>
      <c r="G159" s="210"/>
      <c r="H159" s="213">
        <v>0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203</v>
      </c>
      <c r="AU159" s="219" t="s">
        <v>150</v>
      </c>
      <c r="AV159" s="12" t="s">
        <v>150</v>
      </c>
      <c r="AW159" s="12" t="s">
        <v>102</v>
      </c>
      <c r="AX159" s="12" t="s">
        <v>138</v>
      </c>
      <c r="AY159" s="219" t="s">
        <v>194</v>
      </c>
    </row>
    <row r="160" spans="2:51" s="11" customFormat="1" ht="13.5">
      <c r="B160" s="197"/>
      <c r="C160" s="198"/>
      <c r="D160" s="199" t="s">
        <v>203</v>
      </c>
      <c r="E160" s="200" t="s">
        <v>89</v>
      </c>
      <c r="F160" s="201" t="s">
        <v>293</v>
      </c>
      <c r="G160" s="198"/>
      <c r="H160" s="202" t="s">
        <v>89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203</v>
      </c>
      <c r="AU160" s="208" t="s">
        <v>150</v>
      </c>
      <c r="AV160" s="11" t="s">
        <v>143</v>
      </c>
      <c r="AW160" s="11" t="s">
        <v>102</v>
      </c>
      <c r="AX160" s="11" t="s">
        <v>138</v>
      </c>
      <c r="AY160" s="208" t="s">
        <v>194</v>
      </c>
    </row>
    <row r="161" spans="2:51" s="12" customFormat="1" ht="13.5">
      <c r="B161" s="209"/>
      <c r="C161" s="210"/>
      <c r="D161" s="199" t="s">
        <v>203</v>
      </c>
      <c r="E161" s="211" t="s">
        <v>89</v>
      </c>
      <c r="F161" s="212" t="s">
        <v>294</v>
      </c>
      <c r="G161" s="210"/>
      <c r="H161" s="213">
        <v>2.13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203</v>
      </c>
      <c r="AU161" s="219" t="s">
        <v>150</v>
      </c>
      <c r="AV161" s="12" t="s">
        <v>150</v>
      </c>
      <c r="AW161" s="12" t="s">
        <v>102</v>
      </c>
      <c r="AX161" s="12" t="s">
        <v>138</v>
      </c>
      <c r="AY161" s="219" t="s">
        <v>194</v>
      </c>
    </row>
    <row r="162" spans="2:51" s="12" customFormat="1" ht="13.5">
      <c r="B162" s="209"/>
      <c r="C162" s="210"/>
      <c r="D162" s="199" t="s">
        <v>203</v>
      </c>
      <c r="E162" s="211" t="s">
        <v>89</v>
      </c>
      <c r="F162" s="212" t="s">
        <v>295</v>
      </c>
      <c r="G162" s="210"/>
      <c r="H162" s="213">
        <v>1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203</v>
      </c>
      <c r="AU162" s="219" t="s">
        <v>150</v>
      </c>
      <c r="AV162" s="12" t="s">
        <v>150</v>
      </c>
      <c r="AW162" s="12" t="s">
        <v>102</v>
      </c>
      <c r="AX162" s="12" t="s">
        <v>138</v>
      </c>
      <c r="AY162" s="219" t="s">
        <v>194</v>
      </c>
    </row>
    <row r="163" spans="2:51" s="12" customFormat="1" ht="13.5">
      <c r="B163" s="209"/>
      <c r="C163" s="210"/>
      <c r="D163" s="199" t="s">
        <v>203</v>
      </c>
      <c r="E163" s="211" t="s">
        <v>89</v>
      </c>
      <c r="F163" s="212" t="s">
        <v>296</v>
      </c>
      <c r="G163" s="210"/>
      <c r="H163" s="213">
        <v>4.26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203</v>
      </c>
      <c r="AU163" s="219" t="s">
        <v>150</v>
      </c>
      <c r="AV163" s="12" t="s">
        <v>150</v>
      </c>
      <c r="AW163" s="12" t="s">
        <v>102</v>
      </c>
      <c r="AX163" s="12" t="s">
        <v>138</v>
      </c>
      <c r="AY163" s="219" t="s">
        <v>194</v>
      </c>
    </row>
    <row r="164" spans="2:51" s="12" customFormat="1" ht="13.5">
      <c r="B164" s="209"/>
      <c r="C164" s="210"/>
      <c r="D164" s="199" t="s">
        <v>203</v>
      </c>
      <c r="E164" s="211" t="s">
        <v>89</v>
      </c>
      <c r="F164" s="212" t="s">
        <v>89</v>
      </c>
      <c r="G164" s="210"/>
      <c r="H164" s="213">
        <v>0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203</v>
      </c>
      <c r="AU164" s="219" t="s">
        <v>150</v>
      </c>
      <c r="AV164" s="12" t="s">
        <v>150</v>
      </c>
      <c r="AW164" s="12" t="s">
        <v>102</v>
      </c>
      <c r="AX164" s="12" t="s">
        <v>138</v>
      </c>
      <c r="AY164" s="219" t="s">
        <v>194</v>
      </c>
    </row>
    <row r="165" spans="2:51" s="13" customFormat="1" ht="13.5">
      <c r="B165" s="220"/>
      <c r="C165" s="221"/>
      <c r="D165" s="222" t="s">
        <v>203</v>
      </c>
      <c r="E165" s="223" t="s">
        <v>89</v>
      </c>
      <c r="F165" s="224" t="s">
        <v>206</v>
      </c>
      <c r="G165" s="221"/>
      <c r="H165" s="225">
        <v>18.453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203</v>
      </c>
      <c r="AU165" s="231" t="s">
        <v>150</v>
      </c>
      <c r="AV165" s="13" t="s">
        <v>201</v>
      </c>
      <c r="AW165" s="13" t="s">
        <v>102</v>
      </c>
      <c r="AX165" s="13" t="s">
        <v>143</v>
      </c>
      <c r="AY165" s="231" t="s">
        <v>194</v>
      </c>
    </row>
    <row r="166" spans="2:65" s="1" customFormat="1" ht="31.5" customHeight="1">
      <c r="B166" s="41"/>
      <c r="C166" s="185" t="s">
        <v>297</v>
      </c>
      <c r="D166" s="185" t="s">
        <v>196</v>
      </c>
      <c r="E166" s="186" t="s">
        <v>298</v>
      </c>
      <c r="F166" s="187" t="s">
        <v>299</v>
      </c>
      <c r="G166" s="188" t="s">
        <v>278</v>
      </c>
      <c r="H166" s="189">
        <v>5.322</v>
      </c>
      <c r="I166" s="190"/>
      <c r="J166" s="191">
        <f>ROUND(I166*H166,2)</f>
        <v>0</v>
      </c>
      <c r="K166" s="187" t="s">
        <v>200</v>
      </c>
      <c r="L166" s="61"/>
      <c r="M166" s="192" t="s">
        <v>89</v>
      </c>
      <c r="N166" s="193" t="s">
        <v>109</v>
      </c>
      <c r="O166" s="42"/>
      <c r="P166" s="194">
        <f>O166*H166</f>
        <v>0</v>
      </c>
      <c r="Q166" s="194">
        <v>0.90802</v>
      </c>
      <c r="R166" s="194">
        <f>Q166*H166</f>
        <v>4.832482440000001</v>
      </c>
      <c r="S166" s="194">
        <v>0</v>
      </c>
      <c r="T166" s="195">
        <f>S166*H166</f>
        <v>0</v>
      </c>
      <c r="AR166" s="24" t="s">
        <v>201</v>
      </c>
      <c r="AT166" s="24" t="s">
        <v>196</v>
      </c>
      <c r="AU166" s="24" t="s">
        <v>150</v>
      </c>
      <c r="AY166" s="24" t="s">
        <v>194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4" t="s">
        <v>143</v>
      </c>
      <c r="BK166" s="196">
        <f>ROUND(I166*H166,2)</f>
        <v>0</v>
      </c>
      <c r="BL166" s="24" t="s">
        <v>201</v>
      </c>
      <c r="BM166" s="24" t="s">
        <v>300</v>
      </c>
    </row>
    <row r="167" spans="2:51" s="12" customFormat="1" ht="13.5">
      <c r="B167" s="209"/>
      <c r="C167" s="210"/>
      <c r="D167" s="222" t="s">
        <v>203</v>
      </c>
      <c r="E167" s="232" t="s">
        <v>89</v>
      </c>
      <c r="F167" s="233" t="s">
        <v>301</v>
      </c>
      <c r="G167" s="210"/>
      <c r="H167" s="234">
        <v>5.322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203</v>
      </c>
      <c r="AU167" s="219" t="s">
        <v>150</v>
      </c>
      <c r="AV167" s="12" t="s">
        <v>150</v>
      </c>
      <c r="AW167" s="12" t="s">
        <v>102</v>
      </c>
      <c r="AX167" s="12" t="s">
        <v>143</v>
      </c>
      <c r="AY167" s="219" t="s">
        <v>194</v>
      </c>
    </row>
    <row r="168" spans="2:65" s="1" customFormat="1" ht="22.5" customHeight="1">
      <c r="B168" s="41"/>
      <c r="C168" s="185" t="s">
        <v>302</v>
      </c>
      <c r="D168" s="185" t="s">
        <v>196</v>
      </c>
      <c r="E168" s="186" t="s">
        <v>303</v>
      </c>
      <c r="F168" s="187" t="s">
        <v>304</v>
      </c>
      <c r="G168" s="188" t="s">
        <v>278</v>
      </c>
      <c r="H168" s="189">
        <v>11.786</v>
      </c>
      <c r="I168" s="190"/>
      <c r="J168" s="191">
        <f>ROUND(I168*H168,2)</f>
        <v>0</v>
      </c>
      <c r="K168" s="187" t="s">
        <v>89</v>
      </c>
      <c r="L168" s="61"/>
      <c r="M168" s="192" t="s">
        <v>89</v>
      </c>
      <c r="N168" s="193" t="s">
        <v>109</v>
      </c>
      <c r="O168" s="42"/>
      <c r="P168" s="194">
        <f>O168*H168</f>
        <v>0</v>
      </c>
      <c r="Q168" s="194">
        <v>0.25041</v>
      </c>
      <c r="R168" s="194">
        <f>Q168*H168</f>
        <v>2.95133226</v>
      </c>
      <c r="S168" s="194">
        <v>0</v>
      </c>
      <c r="T168" s="195">
        <f>S168*H168</f>
        <v>0</v>
      </c>
      <c r="AR168" s="24" t="s">
        <v>201</v>
      </c>
      <c r="AT168" s="24" t="s">
        <v>196</v>
      </c>
      <c r="AU168" s="24" t="s">
        <v>150</v>
      </c>
      <c r="AY168" s="24" t="s">
        <v>194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4" t="s">
        <v>143</v>
      </c>
      <c r="BK168" s="196">
        <f>ROUND(I168*H168,2)</f>
        <v>0</v>
      </c>
      <c r="BL168" s="24" t="s">
        <v>201</v>
      </c>
      <c r="BM168" s="24" t="s">
        <v>305</v>
      </c>
    </row>
    <row r="169" spans="2:51" s="12" customFormat="1" ht="13.5">
      <c r="B169" s="209"/>
      <c r="C169" s="210"/>
      <c r="D169" s="199" t="s">
        <v>203</v>
      </c>
      <c r="E169" s="211" t="s">
        <v>89</v>
      </c>
      <c r="F169" s="212" t="s">
        <v>306</v>
      </c>
      <c r="G169" s="210"/>
      <c r="H169" s="213">
        <v>9.563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203</v>
      </c>
      <c r="AU169" s="219" t="s">
        <v>150</v>
      </c>
      <c r="AV169" s="12" t="s">
        <v>150</v>
      </c>
      <c r="AW169" s="12" t="s">
        <v>102</v>
      </c>
      <c r="AX169" s="12" t="s">
        <v>138</v>
      </c>
      <c r="AY169" s="219" t="s">
        <v>194</v>
      </c>
    </row>
    <row r="170" spans="2:51" s="12" customFormat="1" ht="13.5">
      <c r="B170" s="209"/>
      <c r="C170" s="210"/>
      <c r="D170" s="199" t="s">
        <v>203</v>
      </c>
      <c r="E170" s="211" t="s">
        <v>89</v>
      </c>
      <c r="F170" s="212" t="s">
        <v>307</v>
      </c>
      <c r="G170" s="210"/>
      <c r="H170" s="213">
        <v>4.323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203</v>
      </c>
      <c r="AU170" s="219" t="s">
        <v>150</v>
      </c>
      <c r="AV170" s="12" t="s">
        <v>150</v>
      </c>
      <c r="AW170" s="12" t="s">
        <v>102</v>
      </c>
      <c r="AX170" s="12" t="s">
        <v>138</v>
      </c>
      <c r="AY170" s="219" t="s">
        <v>194</v>
      </c>
    </row>
    <row r="171" spans="2:51" s="12" customFormat="1" ht="13.5">
      <c r="B171" s="209"/>
      <c r="C171" s="210"/>
      <c r="D171" s="199" t="s">
        <v>203</v>
      </c>
      <c r="E171" s="211" t="s">
        <v>89</v>
      </c>
      <c r="F171" s="212" t="s">
        <v>89</v>
      </c>
      <c r="G171" s="210"/>
      <c r="H171" s="213">
        <v>0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203</v>
      </c>
      <c r="AU171" s="219" t="s">
        <v>150</v>
      </c>
      <c r="AV171" s="12" t="s">
        <v>150</v>
      </c>
      <c r="AW171" s="12" t="s">
        <v>102</v>
      </c>
      <c r="AX171" s="12" t="s">
        <v>138</v>
      </c>
      <c r="AY171" s="219" t="s">
        <v>194</v>
      </c>
    </row>
    <row r="172" spans="2:51" s="11" customFormat="1" ht="13.5">
      <c r="B172" s="197"/>
      <c r="C172" s="198"/>
      <c r="D172" s="199" t="s">
        <v>203</v>
      </c>
      <c r="E172" s="200" t="s">
        <v>89</v>
      </c>
      <c r="F172" s="201" t="s">
        <v>308</v>
      </c>
      <c r="G172" s="198"/>
      <c r="H172" s="202" t="s">
        <v>89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203</v>
      </c>
      <c r="AU172" s="208" t="s">
        <v>150</v>
      </c>
      <c r="AV172" s="11" t="s">
        <v>143</v>
      </c>
      <c r="AW172" s="11" t="s">
        <v>102</v>
      </c>
      <c r="AX172" s="11" t="s">
        <v>138</v>
      </c>
      <c r="AY172" s="208" t="s">
        <v>194</v>
      </c>
    </row>
    <row r="173" spans="2:51" s="12" customFormat="1" ht="13.5">
      <c r="B173" s="209"/>
      <c r="C173" s="210"/>
      <c r="D173" s="199" t="s">
        <v>203</v>
      </c>
      <c r="E173" s="211" t="s">
        <v>89</v>
      </c>
      <c r="F173" s="212" t="s">
        <v>309</v>
      </c>
      <c r="G173" s="210"/>
      <c r="H173" s="213">
        <v>-2.1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203</v>
      </c>
      <c r="AU173" s="219" t="s">
        <v>150</v>
      </c>
      <c r="AV173" s="12" t="s">
        <v>150</v>
      </c>
      <c r="AW173" s="12" t="s">
        <v>102</v>
      </c>
      <c r="AX173" s="12" t="s">
        <v>138</v>
      </c>
      <c r="AY173" s="219" t="s">
        <v>194</v>
      </c>
    </row>
    <row r="174" spans="2:51" s="12" customFormat="1" ht="13.5">
      <c r="B174" s="209"/>
      <c r="C174" s="210"/>
      <c r="D174" s="199" t="s">
        <v>203</v>
      </c>
      <c r="E174" s="211" t="s">
        <v>89</v>
      </c>
      <c r="F174" s="212" t="s">
        <v>89</v>
      </c>
      <c r="G174" s="210"/>
      <c r="H174" s="213">
        <v>0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203</v>
      </c>
      <c r="AU174" s="219" t="s">
        <v>150</v>
      </c>
      <c r="AV174" s="12" t="s">
        <v>150</v>
      </c>
      <c r="AW174" s="12" t="s">
        <v>102</v>
      </c>
      <c r="AX174" s="12" t="s">
        <v>138</v>
      </c>
      <c r="AY174" s="219" t="s">
        <v>194</v>
      </c>
    </row>
    <row r="175" spans="2:51" s="13" customFormat="1" ht="13.5">
      <c r="B175" s="220"/>
      <c r="C175" s="221"/>
      <c r="D175" s="222" t="s">
        <v>203</v>
      </c>
      <c r="E175" s="223" t="s">
        <v>89</v>
      </c>
      <c r="F175" s="224" t="s">
        <v>206</v>
      </c>
      <c r="G175" s="221"/>
      <c r="H175" s="225">
        <v>11.786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203</v>
      </c>
      <c r="AU175" s="231" t="s">
        <v>150</v>
      </c>
      <c r="AV175" s="13" t="s">
        <v>201</v>
      </c>
      <c r="AW175" s="13" t="s">
        <v>102</v>
      </c>
      <c r="AX175" s="13" t="s">
        <v>143</v>
      </c>
      <c r="AY175" s="231" t="s">
        <v>194</v>
      </c>
    </row>
    <row r="176" spans="2:65" s="1" customFormat="1" ht="31.5" customHeight="1">
      <c r="B176" s="41"/>
      <c r="C176" s="185" t="s">
        <v>310</v>
      </c>
      <c r="D176" s="185" t="s">
        <v>196</v>
      </c>
      <c r="E176" s="186" t="s">
        <v>311</v>
      </c>
      <c r="F176" s="187" t="s">
        <v>312</v>
      </c>
      <c r="G176" s="188" t="s">
        <v>278</v>
      </c>
      <c r="H176" s="189">
        <v>3.166</v>
      </c>
      <c r="I176" s="190"/>
      <c r="J176" s="191">
        <f>ROUND(I176*H176,2)</f>
        <v>0</v>
      </c>
      <c r="K176" s="187" t="s">
        <v>89</v>
      </c>
      <c r="L176" s="61"/>
      <c r="M176" s="192" t="s">
        <v>89</v>
      </c>
      <c r="N176" s="193" t="s">
        <v>109</v>
      </c>
      <c r="O176" s="42"/>
      <c r="P176" s="194">
        <f>O176*H176</f>
        <v>0</v>
      </c>
      <c r="Q176" s="194">
        <v>0.37194</v>
      </c>
      <c r="R176" s="194">
        <f>Q176*H176</f>
        <v>1.17756204</v>
      </c>
      <c r="S176" s="194">
        <v>0</v>
      </c>
      <c r="T176" s="195">
        <f>S176*H176</f>
        <v>0</v>
      </c>
      <c r="AR176" s="24" t="s">
        <v>201</v>
      </c>
      <c r="AT176" s="24" t="s">
        <v>196</v>
      </c>
      <c r="AU176" s="24" t="s">
        <v>150</v>
      </c>
      <c r="AY176" s="24" t="s">
        <v>194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4" t="s">
        <v>143</v>
      </c>
      <c r="BK176" s="196">
        <f>ROUND(I176*H176,2)</f>
        <v>0</v>
      </c>
      <c r="BL176" s="24" t="s">
        <v>201</v>
      </c>
      <c r="BM176" s="24" t="s">
        <v>313</v>
      </c>
    </row>
    <row r="177" spans="2:51" s="11" customFormat="1" ht="13.5">
      <c r="B177" s="197"/>
      <c r="C177" s="198"/>
      <c r="D177" s="199" t="s">
        <v>203</v>
      </c>
      <c r="E177" s="200" t="s">
        <v>89</v>
      </c>
      <c r="F177" s="201" t="s">
        <v>314</v>
      </c>
      <c r="G177" s="198"/>
      <c r="H177" s="202" t="s">
        <v>89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203</v>
      </c>
      <c r="AU177" s="208" t="s">
        <v>150</v>
      </c>
      <c r="AV177" s="11" t="s">
        <v>143</v>
      </c>
      <c r="AW177" s="11" t="s">
        <v>102</v>
      </c>
      <c r="AX177" s="11" t="s">
        <v>138</v>
      </c>
      <c r="AY177" s="208" t="s">
        <v>194</v>
      </c>
    </row>
    <row r="178" spans="2:51" s="12" customFormat="1" ht="13.5">
      <c r="B178" s="209"/>
      <c r="C178" s="210"/>
      <c r="D178" s="199" t="s">
        <v>203</v>
      </c>
      <c r="E178" s="211" t="s">
        <v>89</v>
      </c>
      <c r="F178" s="212" t="s">
        <v>315</v>
      </c>
      <c r="G178" s="210"/>
      <c r="H178" s="213">
        <v>7.905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203</v>
      </c>
      <c r="AU178" s="219" t="s">
        <v>150</v>
      </c>
      <c r="AV178" s="12" t="s">
        <v>150</v>
      </c>
      <c r="AW178" s="12" t="s">
        <v>102</v>
      </c>
      <c r="AX178" s="12" t="s">
        <v>138</v>
      </c>
      <c r="AY178" s="219" t="s">
        <v>194</v>
      </c>
    </row>
    <row r="179" spans="2:51" s="12" customFormat="1" ht="13.5">
      <c r="B179" s="209"/>
      <c r="C179" s="210"/>
      <c r="D179" s="199" t="s">
        <v>203</v>
      </c>
      <c r="E179" s="211" t="s">
        <v>89</v>
      </c>
      <c r="F179" s="212" t="s">
        <v>89</v>
      </c>
      <c r="G179" s="210"/>
      <c r="H179" s="213">
        <v>0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203</v>
      </c>
      <c r="AU179" s="219" t="s">
        <v>150</v>
      </c>
      <c r="AV179" s="12" t="s">
        <v>150</v>
      </c>
      <c r="AW179" s="12" t="s">
        <v>102</v>
      </c>
      <c r="AX179" s="12" t="s">
        <v>138</v>
      </c>
      <c r="AY179" s="219" t="s">
        <v>194</v>
      </c>
    </row>
    <row r="180" spans="2:51" s="12" customFormat="1" ht="13.5">
      <c r="B180" s="209"/>
      <c r="C180" s="210"/>
      <c r="D180" s="199" t="s">
        <v>203</v>
      </c>
      <c r="E180" s="211" t="s">
        <v>89</v>
      </c>
      <c r="F180" s="212" t="s">
        <v>316</v>
      </c>
      <c r="G180" s="210"/>
      <c r="H180" s="213">
        <v>-1.4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203</v>
      </c>
      <c r="AU180" s="219" t="s">
        <v>150</v>
      </c>
      <c r="AV180" s="12" t="s">
        <v>150</v>
      </c>
      <c r="AW180" s="12" t="s">
        <v>102</v>
      </c>
      <c r="AX180" s="12" t="s">
        <v>138</v>
      </c>
      <c r="AY180" s="219" t="s">
        <v>194</v>
      </c>
    </row>
    <row r="181" spans="2:51" s="12" customFormat="1" ht="13.5">
      <c r="B181" s="209"/>
      <c r="C181" s="210"/>
      <c r="D181" s="199" t="s">
        <v>203</v>
      </c>
      <c r="E181" s="211" t="s">
        <v>89</v>
      </c>
      <c r="F181" s="212" t="s">
        <v>317</v>
      </c>
      <c r="G181" s="210"/>
      <c r="H181" s="213">
        <v>-3.339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203</v>
      </c>
      <c r="AU181" s="219" t="s">
        <v>150</v>
      </c>
      <c r="AV181" s="12" t="s">
        <v>150</v>
      </c>
      <c r="AW181" s="12" t="s">
        <v>102</v>
      </c>
      <c r="AX181" s="12" t="s">
        <v>138</v>
      </c>
      <c r="AY181" s="219" t="s">
        <v>194</v>
      </c>
    </row>
    <row r="182" spans="2:51" s="12" customFormat="1" ht="13.5">
      <c r="B182" s="209"/>
      <c r="C182" s="210"/>
      <c r="D182" s="199" t="s">
        <v>203</v>
      </c>
      <c r="E182" s="211" t="s">
        <v>89</v>
      </c>
      <c r="F182" s="212" t="s">
        <v>89</v>
      </c>
      <c r="G182" s="210"/>
      <c r="H182" s="213">
        <v>0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203</v>
      </c>
      <c r="AU182" s="219" t="s">
        <v>150</v>
      </c>
      <c r="AV182" s="12" t="s">
        <v>150</v>
      </c>
      <c r="AW182" s="12" t="s">
        <v>102</v>
      </c>
      <c r="AX182" s="12" t="s">
        <v>138</v>
      </c>
      <c r="AY182" s="219" t="s">
        <v>194</v>
      </c>
    </row>
    <row r="183" spans="2:51" s="13" customFormat="1" ht="13.5">
      <c r="B183" s="220"/>
      <c r="C183" s="221"/>
      <c r="D183" s="222" t="s">
        <v>203</v>
      </c>
      <c r="E183" s="223" t="s">
        <v>89</v>
      </c>
      <c r="F183" s="224" t="s">
        <v>206</v>
      </c>
      <c r="G183" s="221"/>
      <c r="H183" s="225">
        <v>3.166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203</v>
      </c>
      <c r="AU183" s="231" t="s">
        <v>150</v>
      </c>
      <c r="AV183" s="13" t="s">
        <v>201</v>
      </c>
      <c r="AW183" s="13" t="s">
        <v>102</v>
      </c>
      <c r="AX183" s="13" t="s">
        <v>143</v>
      </c>
      <c r="AY183" s="231" t="s">
        <v>194</v>
      </c>
    </row>
    <row r="184" spans="2:65" s="1" customFormat="1" ht="22.5" customHeight="1">
      <c r="B184" s="41"/>
      <c r="C184" s="185" t="s">
        <v>318</v>
      </c>
      <c r="D184" s="185" t="s">
        <v>196</v>
      </c>
      <c r="E184" s="186" t="s">
        <v>319</v>
      </c>
      <c r="F184" s="187" t="s">
        <v>320</v>
      </c>
      <c r="G184" s="188" t="s">
        <v>199</v>
      </c>
      <c r="H184" s="189">
        <v>1.85</v>
      </c>
      <c r="I184" s="190"/>
      <c r="J184" s="191">
        <f>ROUND(I184*H184,2)</f>
        <v>0</v>
      </c>
      <c r="K184" s="187" t="s">
        <v>89</v>
      </c>
      <c r="L184" s="61"/>
      <c r="M184" s="192" t="s">
        <v>89</v>
      </c>
      <c r="N184" s="193" t="s">
        <v>109</v>
      </c>
      <c r="O184" s="42"/>
      <c r="P184" s="194">
        <f>O184*H184</f>
        <v>0</v>
      </c>
      <c r="Q184" s="194">
        <v>0.56423</v>
      </c>
      <c r="R184" s="194">
        <f>Q184*H184</f>
        <v>1.0438255</v>
      </c>
      <c r="S184" s="194">
        <v>0</v>
      </c>
      <c r="T184" s="195">
        <f>S184*H184</f>
        <v>0</v>
      </c>
      <c r="AR184" s="24" t="s">
        <v>201</v>
      </c>
      <c r="AT184" s="24" t="s">
        <v>196</v>
      </c>
      <c r="AU184" s="24" t="s">
        <v>150</v>
      </c>
      <c r="AY184" s="24" t="s">
        <v>194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24" t="s">
        <v>143</v>
      </c>
      <c r="BK184" s="196">
        <f>ROUND(I184*H184,2)</f>
        <v>0</v>
      </c>
      <c r="BL184" s="24" t="s">
        <v>201</v>
      </c>
      <c r="BM184" s="24" t="s">
        <v>321</v>
      </c>
    </row>
    <row r="185" spans="2:51" s="11" customFormat="1" ht="13.5">
      <c r="B185" s="197"/>
      <c r="C185" s="198"/>
      <c r="D185" s="199" t="s">
        <v>203</v>
      </c>
      <c r="E185" s="200" t="s">
        <v>89</v>
      </c>
      <c r="F185" s="201" t="s">
        <v>322</v>
      </c>
      <c r="G185" s="198"/>
      <c r="H185" s="202" t="s">
        <v>89</v>
      </c>
      <c r="I185" s="203"/>
      <c r="J185" s="198"/>
      <c r="K185" s="198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203</v>
      </c>
      <c r="AU185" s="208" t="s">
        <v>150</v>
      </c>
      <c r="AV185" s="11" t="s">
        <v>143</v>
      </c>
      <c r="AW185" s="11" t="s">
        <v>102</v>
      </c>
      <c r="AX185" s="11" t="s">
        <v>138</v>
      </c>
      <c r="AY185" s="208" t="s">
        <v>194</v>
      </c>
    </row>
    <row r="186" spans="2:51" s="12" customFormat="1" ht="13.5">
      <c r="B186" s="209"/>
      <c r="C186" s="210"/>
      <c r="D186" s="199" t="s">
        <v>203</v>
      </c>
      <c r="E186" s="211" t="s">
        <v>89</v>
      </c>
      <c r="F186" s="212" t="s">
        <v>323</v>
      </c>
      <c r="G186" s="210"/>
      <c r="H186" s="213">
        <v>1.85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203</v>
      </c>
      <c r="AU186" s="219" t="s">
        <v>150</v>
      </c>
      <c r="AV186" s="12" t="s">
        <v>150</v>
      </c>
      <c r="AW186" s="12" t="s">
        <v>102</v>
      </c>
      <c r="AX186" s="12" t="s">
        <v>138</v>
      </c>
      <c r="AY186" s="219" t="s">
        <v>194</v>
      </c>
    </row>
    <row r="187" spans="2:51" s="13" customFormat="1" ht="13.5">
      <c r="B187" s="220"/>
      <c r="C187" s="221"/>
      <c r="D187" s="222" t="s">
        <v>203</v>
      </c>
      <c r="E187" s="223" t="s">
        <v>89</v>
      </c>
      <c r="F187" s="224" t="s">
        <v>206</v>
      </c>
      <c r="G187" s="221"/>
      <c r="H187" s="225">
        <v>1.85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203</v>
      </c>
      <c r="AU187" s="231" t="s">
        <v>150</v>
      </c>
      <c r="AV187" s="13" t="s">
        <v>201</v>
      </c>
      <c r="AW187" s="13" t="s">
        <v>102</v>
      </c>
      <c r="AX187" s="13" t="s">
        <v>143</v>
      </c>
      <c r="AY187" s="231" t="s">
        <v>194</v>
      </c>
    </row>
    <row r="188" spans="2:65" s="1" customFormat="1" ht="22.5" customHeight="1">
      <c r="B188" s="41"/>
      <c r="C188" s="185" t="s">
        <v>324</v>
      </c>
      <c r="D188" s="185" t="s">
        <v>196</v>
      </c>
      <c r="E188" s="186" t="s">
        <v>325</v>
      </c>
      <c r="F188" s="187" t="s">
        <v>326</v>
      </c>
      <c r="G188" s="188" t="s">
        <v>251</v>
      </c>
      <c r="H188" s="189">
        <v>0.099</v>
      </c>
      <c r="I188" s="190"/>
      <c r="J188" s="191">
        <f>ROUND(I188*H188,2)</f>
        <v>0</v>
      </c>
      <c r="K188" s="187" t="s">
        <v>200</v>
      </c>
      <c r="L188" s="61"/>
      <c r="M188" s="192" t="s">
        <v>89</v>
      </c>
      <c r="N188" s="193" t="s">
        <v>109</v>
      </c>
      <c r="O188" s="42"/>
      <c r="P188" s="194">
        <f>O188*H188</f>
        <v>0</v>
      </c>
      <c r="Q188" s="194">
        <v>1.04881</v>
      </c>
      <c r="R188" s="194">
        <f>Q188*H188</f>
        <v>0.10383219</v>
      </c>
      <c r="S188" s="194">
        <v>0</v>
      </c>
      <c r="T188" s="195">
        <f>S188*H188</f>
        <v>0</v>
      </c>
      <c r="AR188" s="24" t="s">
        <v>201</v>
      </c>
      <c r="AT188" s="24" t="s">
        <v>196</v>
      </c>
      <c r="AU188" s="24" t="s">
        <v>150</v>
      </c>
      <c r="AY188" s="24" t="s">
        <v>194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24" t="s">
        <v>143</v>
      </c>
      <c r="BK188" s="196">
        <f>ROUND(I188*H188,2)</f>
        <v>0</v>
      </c>
      <c r="BL188" s="24" t="s">
        <v>201</v>
      </c>
      <c r="BM188" s="24" t="s">
        <v>327</v>
      </c>
    </row>
    <row r="189" spans="2:51" s="11" customFormat="1" ht="13.5">
      <c r="B189" s="197"/>
      <c r="C189" s="198"/>
      <c r="D189" s="199" t="s">
        <v>203</v>
      </c>
      <c r="E189" s="200" t="s">
        <v>89</v>
      </c>
      <c r="F189" s="201" t="s">
        <v>328</v>
      </c>
      <c r="G189" s="198"/>
      <c r="H189" s="202" t="s">
        <v>89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203</v>
      </c>
      <c r="AU189" s="208" t="s">
        <v>150</v>
      </c>
      <c r="AV189" s="11" t="s">
        <v>143</v>
      </c>
      <c r="AW189" s="11" t="s">
        <v>102</v>
      </c>
      <c r="AX189" s="11" t="s">
        <v>138</v>
      </c>
      <c r="AY189" s="208" t="s">
        <v>194</v>
      </c>
    </row>
    <row r="190" spans="2:51" s="12" customFormat="1" ht="13.5">
      <c r="B190" s="209"/>
      <c r="C190" s="210"/>
      <c r="D190" s="199" t="s">
        <v>203</v>
      </c>
      <c r="E190" s="211" t="s">
        <v>89</v>
      </c>
      <c r="F190" s="212" t="s">
        <v>329</v>
      </c>
      <c r="G190" s="210"/>
      <c r="H190" s="213">
        <v>0.022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203</v>
      </c>
      <c r="AU190" s="219" t="s">
        <v>150</v>
      </c>
      <c r="AV190" s="12" t="s">
        <v>150</v>
      </c>
      <c r="AW190" s="12" t="s">
        <v>102</v>
      </c>
      <c r="AX190" s="12" t="s">
        <v>138</v>
      </c>
      <c r="AY190" s="219" t="s">
        <v>194</v>
      </c>
    </row>
    <row r="191" spans="2:51" s="12" customFormat="1" ht="13.5">
      <c r="B191" s="209"/>
      <c r="C191" s="210"/>
      <c r="D191" s="199" t="s">
        <v>203</v>
      </c>
      <c r="E191" s="211" t="s">
        <v>89</v>
      </c>
      <c r="F191" s="212" t="s">
        <v>330</v>
      </c>
      <c r="G191" s="210"/>
      <c r="H191" s="213">
        <v>0.077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203</v>
      </c>
      <c r="AU191" s="219" t="s">
        <v>150</v>
      </c>
      <c r="AV191" s="12" t="s">
        <v>150</v>
      </c>
      <c r="AW191" s="12" t="s">
        <v>102</v>
      </c>
      <c r="AX191" s="12" t="s">
        <v>138</v>
      </c>
      <c r="AY191" s="219" t="s">
        <v>194</v>
      </c>
    </row>
    <row r="192" spans="2:51" s="13" customFormat="1" ht="13.5">
      <c r="B192" s="220"/>
      <c r="C192" s="221"/>
      <c r="D192" s="222" t="s">
        <v>203</v>
      </c>
      <c r="E192" s="223" t="s">
        <v>89</v>
      </c>
      <c r="F192" s="224" t="s">
        <v>206</v>
      </c>
      <c r="G192" s="221"/>
      <c r="H192" s="225">
        <v>0.099</v>
      </c>
      <c r="I192" s="226"/>
      <c r="J192" s="221"/>
      <c r="K192" s="221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203</v>
      </c>
      <c r="AU192" s="231" t="s">
        <v>150</v>
      </c>
      <c r="AV192" s="13" t="s">
        <v>201</v>
      </c>
      <c r="AW192" s="13" t="s">
        <v>102</v>
      </c>
      <c r="AX192" s="13" t="s">
        <v>143</v>
      </c>
      <c r="AY192" s="231" t="s">
        <v>194</v>
      </c>
    </row>
    <row r="193" spans="2:65" s="1" customFormat="1" ht="22.5" customHeight="1">
      <c r="B193" s="41"/>
      <c r="C193" s="185" t="s">
        <v>75</v>
      </c>
      <c r="D193" s="185" t="s">
        <v>196</v>
      </c>
      <c r="E193" s="186" t="s">
        <v>331</v>
      </c>
      <c r="F193" s="187" t="s">
        <v>332</v>
      </c>
      <c r="G193" s="188" t="s">
        <v>251</v>
      </c>
      <c r="H193" s="189">
        <v>0.186</v>
      </c>
      <c r="I193" s="190"/>
      <c r="J193" s="191">
        <f>ROUND(I193*H193,2)</f>
        <v>0</v>
      </c>
      <c r="K193" s="187" t="s">
        <v>200</v>
      </c>
      <c r="L193" s="61"/>
      <c r="M193" s="192" t="s">
        <v>89</v>
      </c>
      <c r="N193" s="193" t="s">
        <v>109</v>
      </c>
      <c r="O193" s="42"/>
      <c r="P193" s="194">
        <f>O193*H193</f>
        <v>0</v>
      </c>
      <c r="Q193" s="194">
        <v>0.01954</v>
      </c>
      <c r="R193" s="194">
        <f>Q193*H193</f>
        <v>0.0036344399999999996</v>
      </c>
      <c r="S193" s="194">
        <v>0</v>
      </c>
      <c r="T193" s="195">
        <f>S193*H193</f>
        <v>0</v>
      </c>
      <c r="AR193" s="24" t="s">
        <v>201</v>
      </c>
      <c r="AT193" s="24" t="s">
        <v>196</v>
      </c>
      <c r="AU193" s="24" t="s">
        <v>150</v>
      </c>
      <c r="AY193" s="24" t="s">
        <v>194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24" t="s">
        <v>143</v>
      </c>
      <c r="BK193" s="196">
        <f>ROUND(I193*H193,2)</f>
        <v>0</v>
      </c>
      <c r="BL193" s="24" t="s">
        <v>201</v>
      </c>
      <c r="BM193" s="24" t="s">
        <v>333</v>
      </c>
    </row>
    <row r="194" spans="2:51" s="11" customFormat="1" ht="13.5">
      <c r="B194" s="197"/>
      <c r="C194" s="198"/>
      <c r="D194" s="199" t="s">
        <v>203</v>
      </c>
      <c r="E194" s="200" t="s">
        <v>89</v>
      </c>
      <c r="F194" s="201" t="s">
        <v>334</v>
      </c>
      <c r="G194" s="198"/>
      <c r="H194" s="202" t="s">
        <v>89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203</v>
      </c>
      <c r="AU194" s="208" t="s">
        <v>150</v>
      </c>
      <c r="AV194" s="11" t="s">
        <v>143</v>
      </c>
      <c r="AW194" s="11" t="s">
        <v>102</v>
      </c>
      <c r="AX194" s="11" t="s">
        <v>138</v>
      </c>
      <c r="AY194" s="208" t="s">
        <v>194</v>
      </c>
    </row>
    <row r="195" spans="2:51" s="12" customFormat="1" ht="13.5">
      <c r="B195" s="209"/>
      <c r="C195" s="210"/>
      <c r="D195" s="199" t="s">
        <v>203</v>
      </c>
      <c r="E195" s="211" t="s">
        <v>89</v>
      </c>
      <c r="F195" s="212" t="s">
        <v>335</v>
      </c>
      <c r="G195" s="210"/>
      <c r="H195" s="213">
        <v>0.113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203</v>
      </c>
      <c r="AU195" s="219" t="s">
        <v>150</v>
      </c>
      <c r="AV195" s="12" t="s">
        <v>150</v>
      </c>
      <c r="AW195" s="12" t="s">
        <v>102</v>
      </c>
      <c r="AX195" s="12" t="s">
        <v>138</v>
      </c>
      <c r="AY195" s="219" t="s">
        <v>194</v>
      </c>
    </row>
    <row r="196" spans="2:51" s="12" customFormat="1" ht="13.5">
      <c r="B196" s="209"/>
      <c r="C196" s="210"/>
      <c r="D196" s="199" t="s">
        <v>203</v>
      </c>
      <c r="E196" s="211" t="s">
        <v>89</v>
      </c>
      <c r="F196" s="212" t="s">
        <v>89</v>
      </c>
      <c r="G196" s="210"/>
      <c r="H196" s="213">
        <v>0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203</v>
      </c>
      <c r="AU196" s="219" t="s">
        <v>150</v>
      </c>
      <c r="AV196" s="12" t="s">
        <v>150</v>
      </c>
      <c r="AW196" s="12" t="s">
        <v>102</v>
      </c>
      <c r="AX196" s="12" t="s">
        <v>138</v>
      </c>
      <c r="AY196" s="219" t="s">
        <v>194</v>
      </c>
    </row>
    <row r="197" spans="2:51" s="11" customFormat="1" ht="13.5">
      <c r="B197" s="197"/>
      <c r="C197" s="198"/>
      <c r="D197" s="199" t="s">
        <v>203</v>
      </c>
      <c r="E197" s="200" t="s">
        <v>89</v>
      </c>
      <c r="F197" s="201" t="s">
        <v>336</v>
      </c>
      <c r="G197" s="198"/>
      <c r="H197" s="202" t="s">
        <v>89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203</v>
      </c>
      <c r="AU197" s="208" t="s">
        <v>150</v>
      </c>
      <c r="AV197" s="11" t="s">
        <v>143</v>
      </c>
      <c r="AW197" s="11" t="s">
        <v>102</v>
      </c>
      <c r="AX197" s="11" t="s">
        <v>138</v>
      </c>
      <c r="AY197" s="208" t="s">
        <v>194</v>
      </c>
    </row>
    <row r="198" spans="2:51" s="12" customFormat="1" ht="13.5">
      <c r="B198" s="209"/>
      <c r="C198" s="210"/>
      <c r="D198" s="199" t="s">
        <v>203</v>
      </c>
      <c r="E198" s="211" t="s">
        <v>89</v>
      </c>
      <c r="F198" s="212" t="s">
        <v>337</v>
      </c>
      <c r="G198" s="210"/>
      <c r="H198" s="213">
        <v>0.073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203</v>
      </c>
      <c r="AU198" s="219" t="s">
        <v>150</v>
      </c>
      <c r="AV198" s="12" t="s">
        <v>150</v>
      </c>
      <c r="AW198" s="12" t="s">
        <v>102</v>
      </c>
      <c r="AX198" s="12" t="s">
        <v>138</v>
      </c>
      <c r="AY198" s="219" t="s">
        <v>194</v>
      </c>
    </row>
    <row r="199" spans="2:51" s="12" customFormat="1" ht="13.5">
      <c r="B199" s="209"/>
      <c r="C199" s="210"/>
      <c r="D199" s="199" t="s">
        <v>203</v>
      </c>
      <c r="E199" s="211" t="s">
        <v>89</v>
      </c>
      <c r="F199" s="212" t="s">
        <v>89</v>
      </c>
      <c r="G199" s="210"/>
      <c r="H199" s="213">
        <v>0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203</v>
      </c>
      <c r="AU199" s="219" t="s">
        <v>150</v>
      </c>
      <c r="AV199" s="12" t="s">
        <v>150</v>
      </c>
      <c r="AW199" s="12" t="s">
        <v>102</v>
      </c>
      <c r="AX199" s="12" t="s">
        <v>138</v>
      </c>
      <c r="AY199" s="219" t="s">
        <v>194</v>
      </c>
    </row>
    <row r="200" spans="2:51" s="13" customFormat="1" ht="13.5">
      <c r="B200" s="220"/>
      <c r="C200" s="221"/>
      <c r="D200" s="222" t="s">
        <v>203</v>
      </c>
      <c r="E200" s="223" t="s">
        <v>89</v>
      </c>
      <c r="F200" s="224" t="s">
        <v>206</v>
      </c>
      <c r="G200" s="221"/>
      <c r="H200" s="225">
        <v>0.186</v>
      </c>
      <c r="I200" s="226"/>
      <c r="J200" s="221"/>
      <c r="K200" s="221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203</v>
      </c>
      <c r="AU200" s="231" t="s">
        <v>150</v>
      </c>
      <c r="AV200" s="13" t="s">
        <v>201</v>
      </c>
      <c r="AW200" s="13" t="s">
        <v>102</v>
      </c>
      <c r="AX200" s="13" t="s">
        <v>143</v>
      </c>
      <c r="AY200" s="231" t="s">
        <v>194</v>
      </c>
    </row>
    <row r="201" spans="2:65" s="1" customFormat="1" ht="22.5" customHeight="1">
      <c r="B201" s="41"/>
      <c r="C201" s="238" t="s">
        <v>338</v>
      </c>
      <c r="D201" s="238" t="s">
        <v>339</v>
      </c>
      <c r="E201" s="239" t="s">
        <v>340</v>
      </c>
      <c r="F201" s="240" t="s">
        <v>341</v>
      </c>
      <c r="G201" s="241" t="s">
        <v>251</v>
      </c>
      <c r="H201" s="242">
        <v>0.079</v>
      </c>
      <c r="I201" s="243"/>
      <c r="J201" s="244">
        <f>ROUND(I201*H201,2)</f>
        <v>0</v>
      </c>
      <c r="K201" s="240" t="s">
        <v>200</v>
      </c>
      <c r="L201" s="245"/>
      <c r="M201" s="246" t="s">
        <v>89</v>
      </c>
      <c r="N201" s="247" t="s">
        <v>109</v>
      </c>
      <c r="O201" s="42"/>
      <c r="P201" s="194">
        <f>O201*H201</f>
        <v>0</v>
      </c>
      <c r="Q201" s="194">
        <v>1</v>
      </c>
      <c r="R201" s="194">
        <f>Q201*H201</f>
        <v>0.079</v>
      </c>
      <c r="S201" s="194">
        <v>0</v>
      </c>
      <c r="T201" s="195">
        <f>S201*H201</f>
        <v>0</v>
      </c>
      <c r="AR201" s="24" t="s">
        <v>240</v>
      </c>
      <c r="AT201" s="24" t="s">
        <v>339</v>
      </c>
      <c r="AU201" s="24" t="s">
        <v>150</v>
      </c>
      <c r="AY201" s="24" t="s">
        <v>194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4" t="s">
        <v>143</v>
      </c>
      <c r="BK201" s="196">
        <f>ROUND(I201*H201,2)</f>
        <v>0</v>
      </c>
      <c r="BL201" s="24" t="s">
        <v>201</v>
      </c>
      <c r="BM201" s="24" t="s">
        <v>342</v>
      </c>
    </row>
    <row r="202" spans="2:51" s="12" customFormat="1" ht="13.5">
      <c r="B202" s="209"/>
      <c r="C202" s="210"/>
      <c r="D202" s="222" t="s">
        <v>203</v>
      </c>
      <c r="E202" s="232" t="s">
        <v>89</v>
      </c>
      <c r="F202" s="233" t="s">
        <v>343</v>
      </c>
      <c r="G202" s="210"/>
      <c r="H202" s="234">
        <v>0.079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203</v>
      </c>
      <c r="AU202" s="219" t="s">
        <v>150</v>
      </c>
      <c r="AV202" s="12" t="s">
        <v>150</v>
      </c>
      <c r="AW202" s="12" t="s">
        <v>102</v>
      </c>
      <c r="AX202" s="12" t="s">
        <v>143</v>
      </c>
      <c r="AY202" s="219" t="s">
        <v>194</v>
      </c>
    </row>
    <row r="203" spans="2:65" s="1" customFormat="1" ht="22.5" customHeight="1">
      <c r="B203" s="41"/>
      <c r="C203" s="238" t="s">
        <v>344</v>
      </c>
      <c r="D203" s="238" t="s">
        <v>339</v>
      </c>
      <c r="E203" s="239" t="s">
        <v>345</v>
      </c>
      <c r="F203" s="240" t="s">
        <v>346</v>
      </c>
      <c r="G203" s="241" t="s">
        <v>251</v>
      </c>
      <c r="H203" s="242">
        <v>0.122</v>
      </c>
      <c r="I203" s="243"/>
      <c r="J203" s="244">
        <f>ROUND(I203*H203,2)</f>
        <v>0</v>
      </c>
      <c r="K203" s="240" t="s">
        <v>89</v>
      </c>
      <c r="L203" s="245"/>
      <c r="M203" s="246" t="s">
        <v>89</v>
      </c>
      <c r="N203" s="247" t="s">
        <v>109</v>
      </c>
      <c r="O203" s="42"/>
      <c r="P203" s="194">
        <f>O203*H203</f>
        <v>0</v>
      </c>
      <c r="Q203" s="194">
        <v>1</v>
      </c>
      <c r="R203" s="194">
        <f>Q203*H203</f>
        <v>0.122</v>
      </c>
      <c r="S203" s="194">
        <v>0</v>
      </c>
      <c r="T203" s="195">
        <f>S203*H203</f>
        <v>0</v>
      </c>
      <c r="AR203" s="24" t="s">
        <v>240</v>
      </c>
      <c r="AT203" s="24" t="s">
        <v>339</v>
      </c>
      <c r="AU203" s="24" t="s">
        <v>150</v>
      </c>
      <c r="AY203" s="24" t="s">
        <v>194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24" t="s">
        <v>143</v>
      </c>
      <c r="BK203" s="196">
        <f>ROUND(I203*H203,2)</f>
        <v>0</v>
      </c>
      <c r="BL203" s="24" t="s">
        <v>201</v>
      </c>
      <c r="BM203" s="24" t="s">
        <v>347</v>
      </c>
    </row>
    <row r="204" spans="2:51" s="12" customFormat="1" ht="13.5">
      <c r="B204" s="209"/>
      <c r="C204" s="210"/>
      <c r="D204" s="199" t="s">
        <v>203</v>
      </c>
      <c r="E204" s="211" t="s">
        <v>89</v>
      </c>
      <c r="F204" s="212" t="s">
        <v>348</v>
      </c>
      <c r="G204" s="210"/>
      <c r="H204" s="213">
        <v>0.122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203</v>
      </c>
      <c r="AU204" s="219" t="s">
        <v>150</v>
      </c>
      <c r="AV204" s="12" t="s">
        <v>150</v>
      </c>
      <c r="AW204" s="12" t="s">
        <v>102</v>
      </c>
      <c r="AX204" s="12" t="s">
        <v>138</v>
      </c>
      <c r="AY204" s="219" t="s">
        <v>194</v>
      </c>
    </row>
    <row r="205" spans="2:51" s="12" customFormat="1" ht="13.5">
      <c r="B205" s="209"/>
      <c r="C205" s="210"/>
      <c r="D205" s="199" t="s">
        <v>203</v>
      </c>
      <c r="E205" s="211" t="s">
        <v>89</v>
      </c>
      <c r="F205" s="212" t="s">
        <v>89</v>
      </c>
      <c r="G205" s="210"/>
      <c r="H205" s="213">
        <v>0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203</v>
      </c>
      <c r="AU205" s="219" t="s">
        <v>150</v>
      </c>
      <c r="AV205" s="12" t="s">
        <v>150</v>
      </c>
      <c r="AW205" s="12" t="s">
        <v>102</v>
      </c>
      <c r="AX205" s="12" t="s">
        <v>138</v>
      </c>
      <c r="AY205" s="219" t="s">
        <v>194</v>
      </c>
    </row>
    <row r="206" spans="2:51" s="13" customFormat="1" ht="13.5">
      <c r="B206" s="220"/>
      <c r="C206" s="221"/>
      <c r="D206" s="199" t="s">
        <v>203</v>
      </c>
      <c r="E206" s="235" t="s">
        <v>89</v>
      </c>
      <c r="F206" s="236" t="s">
        <v>206</v>
      </c>
      <c r="G206" s="221"/>
      <c r="H206" s="237">
        <v>0.122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203</v>
      </c>
      <c r="AU206" s="231" t="s">
        <v>150</v>
      </c>
      <c r="AV206" s="13" t="s">
        <v>201</v>
      </c>
      <c r="AW206" s="13" t="s">
        <v>102</v>
      </c>
      <c r="AX206" s="13" t="s">
        <v>143</v>
      </c>
      <c r="AY206" s="231" t="s">
        <v>194</v>
      </c>
    </row>
    <row r="207" spans="2:63" s="10" customFormat="1" ht="29.85" customHeight="1">
      <c r="B207" s="168"/>
      <c r="C207" s="169"/>
      <c r="D207" s="182" t="s">
        <v>137</v>
      </c>
      <c r="E207" s="183" t="s">
        <v>201</v>
      </c>
      <c r="F207" s="183" t="s">
        <v>349</v>
      </c>
      <c r="G207" s="169"/>
      <c r="H207" s="169"/>
      <c r="I207" s="172"/>
      <c r="J207" s="184">
        <f>BK207</f>
        <v>0</v>
      </c>
      <c r="K207" s="169"/>
      <c r="L207" s="174"/>
      <c r="M207" s="175"/>
      <c r="N207" s="176"/>
      <c r="O207" s="176"/>
      <c r="P207" s="177">
        <f>SUM(P208:P274)</f>
        <v>0</v>
      </c>
      <c r="Q207" s="176"/>
      <c r="R207" s="177">
        <f>SUM(R208:R274)</f>
        <v>14.740714729999997</v>
      </c>
      <c r="S207" s="176"/>
      <c r="T207" s="178">
        <f>SUM(T208:T274)</f>
        <v>0</v>
      </c>
      <c r="AR207" s="179" t="s">
        <v>143</v>
      </c>
      <c r="AT207" s="180" t="s">
        <v>137</v>
      </c>
      <c r="AU207" s="180" t="s">
        <v>143</v>
      </c>
      <c r="AY207" s="179" t="s">
        <v>194</v>
      </c>
      <c r="BK207" s="181">
        <f>SUM(BK208:BK274)</f>
        <v>0</v>
      </c>
    </row>
    <row r="208" spans="2:65" s="1" customFormat="1" ht="22.5" customHeight="1">
      <c r="B208" s="41"/>
      <c r="C208" s="185" t="s">
        <v>350</v>
      </c>
      <c r="D208" s="185" t="s">
        <v>196</v>
      </c>
      <c r="E208" s="186" t="s">
        <v>351</v>
      </c>
      <c r="F208" s="187" t="s">
        <v>352</v>
      </c>
      <c r="G208" s="188" t="s">
        <v>199</v>
      </c>
      <c r="H208" s="189">
        <v>0.564</v>
      </c>
      <c r="I208" s="190"/>
      <c r="J208" s="191">
        <f>ROUND(I208*H208,2)</f>
        <v>0</v>
      </c>
      <c r="K208" s="187" t="s">
        <v>200</v>
      </c>
      <c r="L208" s="61"/>
      <c r="M208" s="192" t="s">
        <v>89</v>
      </c>
      <c r="N208" s="193" t="s">
        <v>109</v>
      </c>
      <c r="O208" s="42"/>
      <c r="P208" s="194">
        <f>O208*H208</f>
        <v>0</v>
      </c>
      <c r="Q208" s="194">
        <v>2.25648</v>
      </c>
      <c r="R208" s="194">
        <f>Q208*H208</f>
        <v>1.2726547199999998</v>
      </c>
      <c r="S208" s="194">
        <v>0</v>
      </c>
      <c r="T208" s="195">
        <f>S208*H208</f>
        <v>0</v>
      </c>
      <c r="AR208" s="24" t="s">
        <v>201</v>
      </c>
      <c r="AT208" s="24" t="s">
        <v>196</v>
      </c>
      <c r="AU208" s="24" t="s">
        <v>150</v>
      </c>
      <c r="AY208" s="24" t="s">
        <v>194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24" t="s">
        <v>143</v>
      </c>
      <c r="BK208" s="196">
        <f>ROUND(I208*H208,2)</f>
        <v>0</v>
      </c>
      <c r="BL208" s="24" t="s">
        <v>201</v>
      </c>
      <c r="BM208" s="24" t="s">
        <v>353</v>
      </c>
    </row>
    <row r="209" spans="2:51" s="12" customFormat="1" ht="13.5">
      <c r="B209" s="209"/>
      <c r="C209" s="210"/>
      <c r="D209" s="222" t="s">
        <v>203</v>
      </c>
      <c r="E209" s="232" t="s">
        <v>89</v>
      </c>
      <c r="F209" s="233" t="s">
        <v>354</v>
      </c>
      <c r="G209" s="210"/>
      <c r="H209" s="234">
        <v>0.564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203</v>
      </c>
      <c r="AU209" s="219" t="s">
        <v>150</v>
      </c>
      <c r="AV209" s="12" t="s">
        <v>150</v>
      </c>
      <c r="AW209" s="12" t="s">
        <v>102</v>
      </c>
      <c r="AX209" s="12" t="s">
        <v>143</v>
      </c>
      <c r="AY209" s="219" t="s">
        <v>194</v>
      </c>
    </row>
    <row r="210" spans="2:65" s="1" customFormat="1" ht="31.5" customHeight="1">
      <c r="B210" s="41"/>
      <c r="C210" s="185" t="s">
        <v>355</v>
      </c>
      <c r="D210" s="185" t="s">
        <v>196</v>
      </c>
      <c r="E210" s="186" t="s">
        <v>356</v>
      </c>
      <c r="F210" s="187" t="s">
        <v>357</v>
      </c>
      <c r="G210" s="188" t="s">
        <v>278</v>
      </c>
      <c r="H210" s="189">
        <v>8.627</v>
      </c>
      <c r="I210" s="190"/>
      <c r="J210" s="191">
        <f>ROUND(I210*H210,2)</f>
        <v>0</v>
      </c>
      <c r="K210" s="187" t="s">
        <v>200</v>
      </c>
      <c r="L210" s="61"/>
      <c r="M210" s="192" t="s">
        <v>89</v>
      </c>
      <c r="N210" s="193" t="s">
        <v>109</v>
      </c>
      <c r="O210" s="42"/>
      <c r="P210" s="194">
        <f>O210*H210</f>
        <v>0</v>
      </c>
      <c r="Q210" s="194">
        <v>0.00973</v>
      </c>
      <c r="R210" s="194">
        <f>Q210*H210</f>
        <v>0.08394071000000002</v>
      </c>
      <c r="S210" s="194">
        <v>0</v>
      </c>
      <c r="T210" s="195">
        <f>S210*H210</f>
        <v>0</v>
      </c>
      <c r="AR210" s="24" t="s">
        <v>201</v>
      </c>
      <c r="AT210" s="24" t="s">
        <v>196</v>
      </c>
      <c r="AU210" s="24" t="s">
        <v>150</v>
      </c>
      <c r="AY210" s="24" t="s">
        <v>194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24" t="s">
        <v>143</v>
      </c>
      <c r="BK210" s="196">
        <f>ROUND(I210*H210,2)</f>
        <v>0</v>
      </c>
      <c r="BL210" s="24" t="s">
        <v>201</v>
      </c>
      <c r="BM210" s="24" t="s">
        <v>358</v>
      </c>
    </row>
    <row r="211" spans="2:51" s="12" customFormat="1" ht="13.5">
      <c r="B211" s="209"/>
      <c r="C211" s="210"/>
      <c r="D211" s="222" t="s">
        <v>203</v>
      </c>
      <c r="E211" s="232" t="s">
        <v>89</v>
      </c>
      <c r="F211" s="233" t="s">
        <v>359</v>
      </c>
      <c r="G211" s="210"/>
      <c r="H211" s="234">
        <v>8.627</v>
      </c>
      <c r="I211" s="214"/>
      <c r="J211" s="210"/>
      <c r="K211" s="210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203</v>
      </c>
      <c r="AU211" s="219" t="s">
        <v>150</v>
      </c>
      <c r="AV211" s="12" t="s">
        <v>150</v>
      </c>
      <c r="AW211" s="12" t="s">
        <v>102</v>
      </c>
      <c r="AX211" s="12" t="s">
        <v>143</v>
      </c>
      <c r="AY211" s="219" t="s">
        <v>194</v>
      </c>
    </row>
    <row r="212" spans="2:65" s="1" customFormat="1" ht="22.5" customHeight="1">
      <c r="B212" s="41"/>
      <c r="C212" s="185" t="s">
        <v>360</v>
      </c>
      <c r="D212" s="185" t="s">
        <v>196</v>
      </c>
      <c r="E212" s="186" t="s">
        <v>361</v>
      </c>
      <c r="F212" s="187" t="s">
        <v>362</v>
      </c>
      <c r="G212" s="188" t="s">
        <v>251</v>
      </c>
      <c r="H212" s="189">
        <v>0.033</v>
      </c>
      <c r="I212" s="190"/>
      <c r="J212" s="191">
        <f>ROUND(I212*H212,2)</f>
        <v>0</v>
      </c>
      <c r="K212" s="187" t="s">
        <v>200</v>
      </c>
      <c r="L212" s="61"/>
      <c r="M212" s="192" t="s">
        <v>89</v>
      </c>
      <c r="N212" s="193" t="s">
        <v>109</v>
      </c>
      <c r="O212" s="42"/>
      <c r="P212" s="194">
        <f>O212*H212</f>
        <v>0</v>
      </c>
      <c r="Q212" s="194">
        <v>1.05516</v>
      </c>
      <c r="R212" s="194">
        <f>Q212*H212</f>
        <v>0.03482028</v>
      </c>
      <c r="S212" s="194">
        <v>0</v>
      </c>
      <c r="T212" s="195">
        <f>S212*H212</f>
        <v>0</v>
      </c>
      <c r="AR212" s="24" t="s">
        <v>201</v>
      </c>
      <c r="AT212" s="24" t="s">
        <v>196</v>
      </c>
      <c r="AU212" s="24" t="s">
        <v>150</v>
      </c>
      <c r="AY212" s="24" t="s">
        <v>194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24" t="s">
        <v>143</v>
      </c>
      <c r="BK212" s="196">
        <f>ROUND(I212*H212,2)</f>
        <v>0</v>
      </c>
      <c r="BL212" s="24" t="s">
        <v>201</v>
      </c>
      <c r="BM212" s="24" t="s">
        <v>363</v>
      </c>
    </row>
    <row r="213" spans="2:51" s="12" customFormat="1" ht="13.5">
      <c r="B213" s="209"/>
      <c r="C213" s="210"/>
      <c r="D213" s="222" t="s">
        <v>203</v>
      </c>
      <c r="E213" s="232" t="s">
        <v>89</v>
      </c>
      <c r="F213" s="233" t="s">
        <v>364</v>
      </c>
      <c r="G213" s="210"/>
      <c r="H213" s="234">
        <v>0.033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203</v>
      </c>
      <c r="AU213" s="219" t="s">
        <v>150</v>
      </c>
      <c r="AV213" s="12" t="s">
        <v>150</v>
      </c>
      <c r="AW213" s="12" t="s">
        <v>102</v>
      </c>
      <c r="AX213" s="12" t="s">
        <v>143</v>
      </c>
      <c r="AY213" s="219" t="s">
        <v>194</v>
      </c>
    </row>
    <row r="214" spans="2:65" s="1" customFormat="1" ht="22.5" customHeight="1">
      <c r="B214" s="41"/>
      <c r="C214" s="185" t="s">
        <v>365</v>
      </c>
      <c r="D214" s="185" t="s">
        <v>196</v>
      </c>
      <c r="E214" s="186" t="s">
        <v>366</v>
      </c>
      <c r="F214" s="187" t="s">
        <v>367</v>
      </c>
      <c r="G214" s="188" t="s">
        <v>251</v>
      </c>
      <c r="H214" s="189">
        <v>0.038</v>
      </c>
      <c r="I214" s="190"/>
      <c r="J214" s="191">
        <f>ROUND(I214*H214,2)</f>
        <v>0</v>
      </c>
      <c r="K214" s="187" t="s">
        <v>200</v>
      </c>
      <c r="L214" s="61"/>
      <c r="M214" s="192" t="s">
        <v>89</v>
      </c>
      <c r="N214" s="193" t="s">
        <v>109</v>
      </c>
      <c r="O214" s="42"/>
      <c r="P214" s="194">
        <f>O214*H214</f>
        <v>0</v>
      </c>
      <c r="Q214" s="194">
        <v>1.05306</v>
      </c>
      <c r="R214" s="194">
        <f>Q214*H214</f>
        <v>0.04001628</v>
      </c>
      <c r="S214" s="194">
        <v>0</v>
      </c>
      <c r="T214" s="195">
        <f>S214*H214</f>
        <v>0</v>
      </c>
      <c r="AR214" s="24" t="s">
        <v>201</v>
      </c>
      <c r="AT214" s="24" t="s">
        <v>196</v>
      </c>
      <c r="AU214" s="24" t="s">
        <v>150</v>
      </c>
      <c r="AY214" s="24" t="s">
        <v>194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24" t="s">
        <v>143</v>
      </c>
      <c r="BK214" s="196">
        <f>ROUND(I214*H214,2)</f>
        <v>0</v>
      </c>
      <c r="BL214" s="24" t="s">
        <v>201</v>
      </c>
      <c r="BM214" s="24" t="s">
        <v>368</v>
      </c>
    </row>
    <row r="215" spans="2:51" s="11" customFormat="1" ht="13.5">
      <c r="B215" s="197"/>
      <c r="C215" s="198"/>
      <c r="D215" s="199" t="s">
        <v>203</v>
      </c>
      <c r="E215" s="200" t="s">
        <v>89</v>
      </c>
      <c r="F215" s="201" t="s">
        <v>369</v>
      </c>
      <c r="G215" s="198"/>
      <c r="H215" s="202" t="s">
        <v>89</v>
      </c>
      <c r="I215" s="203"/>
      <c r="J215" s="198"/>
      <c r="K215" s="198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203</v>
      </c>
      <c r="AU215" s="208" t="s">
        <v>150</v>
      </c>
      <c r="AV215" s="11" t="s">
        <v>143</v>
      </c>
      <c r="AW215" s="11" t="s">
        <v>102</v>
      </c>
      <c r="AX215" s="11" t="s">
        <v>138</v>
      </c>
      <c r="AY215" s="208" t="s">
        <v>194</v>
      </c>
    </row>
    <row r="216" spans="2:51" s="12" customFormat="1" ht="13.5">
      <c r="B216" s="209"/>
      <c r="C216" s="210"/>
      <c r="D216" s="199" t="s">
        <v>203</v>
      </c>
      <c r="E216" s="211" t="s">
        <v>89</v>
      </c>
      <c r="F216" s="212" t="s">
        <v>370</v>
      </c>
      <c r="G216" s="210"/>
      <c r="H216" s="213">
        <v>0.038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203</v>
      </c>
      <c r="AU216" s="219" t="s">
        <v>150</v>
      </c>
      <c r="AV216" s="12" t="s">
        <v>150</v>
      </c>
      <c r="AW216" s="12" t="s">
        <v>102</v>
      </c>
      <c r="AX216" s="12" t="s">
        <v>138</v>
      </c>
      <c r="AY216" s="219" t="s">
        <v>194</v>
      </c>
    </row>
    <row r="217" spans="2:51" s="13" customFormat="1" ht="13.5">
      <c r="B217" s="220"/>
      <c r="C217" s="221"/>
      <c r="D217" s="222" t="s">
        <v>203</v>
      </c>
      <c r="E217" s="223" t="s">
        <v>89</v>
      </c>
      <c r="F217" s="224" t="s">
        <v>206</v>
      </c>
      <c r="G217" s="221"/>
      <c r="H217" s="225">
        <v>0.038</v>
      </c>
      <c r="I217" s="226"/>
      <c r="J217" s="221"/>
      <c r="K217" s="221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203</v>
      </c>
      <c r="AU217" s="231" t="s">
        <v>150</v>
      </c>
      <c r="AV217" s="13" t="s">
        <v>201</v>
      </c>
      <c r="AW217" s="13" t="s">
        <v>102</v>
      </c>
      <c r="AX217" s="13" t="s">
        <v>143</v>
      </c>
      <c r="AY217" s="231" t="s">
        <v>194</v>
      </c>
    </row>
    <row r="218" spans="2:65" s="1" customFormat="1" ht="22.5" customHeight="1">
      <c r="B218" s="41"/>
      <c r="C218" s="185" t="s">
        <v>371</v>
      </c>
      <c r="D218" s="185" t="s">
        <v>196</v>
      </c>
      <c r="E218" s="186" t="s">
        <v>372</v>
      </c>
      <c r="F218" s="187" t="s">
        <v>373</v>
      </c>
      <c r="G218" s="188" t="s">
        <v>374</v>
      </c>
      <c r="H218" s="189">
        <v>21</v>
      </c>
      <c r="I218" s="190"/>
      <c r="J218" s="191">
        <f>ROUND(I218*H218,2)</f>
        <v>0</v>
      </c>
      <c r="K218" s="187" t="s">
        <v>89</v>
      </c>
      <c r="L218" s="61"/>
      <c r="M218" s="192" t="s">
        <v>89</v>
      </c>
      <c r="N218" s="193" t="s">
        <v>109</v>
      </c>
      <c r="O218" s="42"/>
      <c r="P218" s="194">
        <f>O218*H218</f>
        <v>0</v>
      </c>
      <c r="Q218" s="194">
        <v>0.06736</v>
      </c>
      <c r="R218" s="194">
        <f>Q218*H218</f>
        <v>1.41456</v>
      </c>
      <c r="S218" s="194">
        <v>0</v>
      </c>
      <c r="T218" s="195">
        <f>S218*H218</f>
        <v>0</v>
      </c>
      <c r="AR218" s="24" t="s">
        <v>201</v>
      </c>
      <c r="AT218" s="24" t="s">
        <v>196</v>
      </c>
      <c r="AU218" s="24" t="s">
        <v>150</v>
      </c>
      <c r="AY218" s="24" t="s">
        <v>194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24" t="s">
        <v>143</v>
      </c>
      <c r="BK218" s="196">
        <f>ROUND(I218*H218,2)</f>
        <v>0</v>
      </c>
      <c r="BL218" s="24" t="s">
        <v>201</v>
      </c>
      <c r="BM218" s="24" t="s">
        <v>375</v>
      </c>
    </row>
    <row r="219" spans="2:51" s="11" customFormat="1" ht="13.5">
      <c r="B219" s="197"/>
      <c r="C219" s="198"/>
      <c r="D219" s="199" t="s">
        <v>203</v>
      </c>
      <c r="E219" s="200" t="s">
        <v>89</v>
      </c>
      <c r="F219" s="201" t="s">
        <v>376</v>
      </c>
      <c r="G219" s="198"/>
      <c r="H219" s="202" t="s">
        <v>89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203</v>
      </c>
      <c r="AU219" s="208" t="s">
        <v>150</v>
      </c>
      <c r="AV219" s="11" t="s">
        <v>143</v>
      </c>
      <c r="AW219" s="11" t="s">
        <v>102</v>
      </c>
      <c r="AX219" s="11" t="s">
        <v>138</v>
      </c>
      <c r="AY219" s="208" t="s">
        <v>194</v>
      </c>
    </row>
    <row r="220" spans="2:51" s="12" customFormat="1" ht="13.5">
      <c r="B220" s="209"/>
      <c r="C220" s="210"/>
      <c r="D220" s="199" t="s">
        <v>203</v>
      </c>
      <c r="E220" s="211" t="s">
        <v>89</v>
      </c>
      <c r="F220" s="212" t="s">
        <v>75</v>
      </c>
      <c r="G220" s="210"/>
      <c r="H220" s="213">
        <v>21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203</v>
      </c>
      <c r="AU220" s="219" t="s">
        <v>150</v>
      </c>
      <c r="AV220" s="12" t="s">
        <v>150</v>
      </c>
      <c r="AW220" s="12" t="s">
        <v>102</v>
      </c>
      <c r="AX220" s="12" t="s">
        <v>138</v>
      </c>
      <c r="AY220" s="219" t="s">
        <v>194</v>
      </c>
    </row>
    <row r="221" spans="2:51" s="13" customFormat="1" ht="13.5">
      <c r="B221" s="220"/>
      <c r="C221" s="221"/>
      <c r="D221" s="222" t="s">
        <v>203</v>
      </c>
      <c r="E221" s="223" t="s">
        <v>89</v>
      </c>
      <c r="F221" s="224" t="s">
        <v>206</v>
      </c>
      <c r="G221" s="221"/>
      <c r="H221" s="225">
        <v>21</v>
      </c>
      <c r="I221" s="226"/>
      <c r="J221" s="221"/>
      <c r="K221" s="221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203</v>
      </c>
      <c r="AU221" s="231" t="s">
        <v>150</v>
      </c>
      <c r="AV221" s="13" t="s">
        <v>201</v>
      </c>
      <c r="AW221" s="13" t="s">
        <v>102</v>
      </c>
      <c r="AX221" s="13" t="s">
        <v>143</v>
      </c>
      <c r="AY221" s="231" t="s">
        <v>194</v>
      </c>
    </row>
    <row r="222" spans="2:65" s="1" customFormat="1" ht="22.5" customHeight="1">
      <c r="B222" s="41"/>
      <c r="C222" s="185" t="s">
        <v>377</v>
      </c>
      <c r="D222" s="185" t="s">
        <v>196</v>
      </c>
      <c r="E222" s="186" t="s">
        <v>378</v>
      </c>
      <c r="F222" s="187" t="s">
        <v>373</v>
      </c>
      <c r="G222" s="188" t="s">
        <v>374</v>
      </c>
      <c r="H222" s="189">
        <v>21</v>
      </c>
      <c r="I222" s="190"/>
      <c r="J222" s="191">
        <f>ROUND(I222*H222,2)</f>
        <v>0</v>
      </c>
      <c r="K222" s="187" t="s">
        <v>89</v>
      </c>
      <c r="L222" s="61"/>
      <c r="M222" s="192" t="s">
        <v>89</v>
      </c>
      <c r="N222" s="193" t="s">
        <v>109</v>
      </c>
      <c r="O222" s="42"/>
      <c r="P222" s="194">
        <f>O222*H222</f>
        <v>0</v>
      </c>
      <c r="Q222" s="194">
        <v>0.06736</v>
      </c>
      <c r="R222" s="194">
        <f>Q222*H222</f>
        <v>1.41456</v>
      </c>
      <c r="S222" s="194">
        <v>0</v>
      </c>
      <c r="T222" s="195">
        <f>S222*H222</f>
        <v>0</v>
      </c>
      <c r="AR222" s="24" t="s">
        <v>201</v>
      </c>
      <c r="AT222" s="24" t="s">
        <v>196</v>
      </c>
      <c r="AU222" s="24" t="s">
        <v>150</v>
      </c>
      <c r="AY222" s="24" t="s">
        <v>194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24" t="s">
        <v>143</v>
      </c>
      <c r="BK222" s="196">
        <f>ROUND(I222*H222,2)</f>
        <v>0</v>
      </c>
      <c r="BL222" s="24" t="s">
        <v>201</v>
      </c>
      <c r="BM222" s="24" t="s">
        <v>379</v>
      </c>
    </row>
    <row r="223" spans="2:51" s="11" customFormat="1" ht="13.5">
      <c r="B223" s="197"/>
      <c r="C223" s="198"/>
      <c r="D223" s="199" t="s">
        <v>203</v>
      </c>
      <c r="E223" s="200" t="s">
        <v>89</v>
      </c>
      <c r="F223" s="201" t="s">
        <v>376</v>
      </c>
      <c r="G223" s="198"/>
      <c r="H223" s="202" t="s">
        <v>89</v>
      </c>
      <c r="I223" s="203"/>
      <c r="J223" s="198"/>
      <c r="K223" s="198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203</v>
      </c>
      <c r="AU223" s="208" t="s">
        <v>150</v>
      </c>
      <c r="AV223" s="11" t="s">
        <v>143</v>
      </c>
      <c r="AW223" s="11" t="s">
        <v>102</v>
      </c>
      <c r="AX223" s="11" t="s">
        <v>138</v>
      </c>
      <c r="AY223" s="208" t="s">
        <v>194</v>
      </c>
    </row>
    <row r="224" spans="2:51" s="12" customFormat="1" ht="13.5">
      <c r="B224" s="209"/>
      <c r="C224" s="210"/>
      <c r="D224" s="199" t="s">
        <v>203</v>
      </c>
      <c r="E224" s="211" t="s">
        <v>89</v>
      </c>
      <c r="F224" s="212" t="s">
        <v>75</v>
      </c>
      <c r="G224" s="210"/>
      <c r="H224" s="213">
        <v>21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203</v>
      </c>
      <c r="AU224" s="219" t="s">
        <v>150</v>
      </c>
      <c r="AV224" s="12" t="s">
        <v>150</v>
      </c>
      <c r="AW224" s="12" t="s">
        <v>102</v>
      </c>
      <c r="AX224" s="12" t="s">
        <v>138</v>
      </c>
      <c r="AY224" s="219" t="s">
        <v>194</v>
      </c>
    </row>
    <row r="225" spans="2:51" s="13" customFormat="1" ht="13.5">
      <c r="B225" s="220"/>
      <c r="C225" s="221"/>
      <c r="D225" s="222" t="s">
        <v>203</v>
      </c>
      <c r="E225" s="223" t="s">
        <v>89</v>
      </c>
      <c r="F225" s="224" t="s">
        <v>206</v>
      </c>
      <c r="G225" s="221"/>
      <c r="H225" s="225">
        <v>21</v>
      </c>
      <c r="I225" s="226"/>
      <c r="J225" s="221"/>
      <c r="K225" s="221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203</v>
      </c>
      <c r="AU225" s="231" t="s">
        <v>150</v>
      </c>
      <c r="AV225" s="13" t="s">
        <v>201</v>
      </c>
      <c r="AW225" s="13" t="s">
        <v>102</v>
      </c>
      <c r="AX225" s="13" t="s">
        <v>143</v>
      </c>
      <c r="AY225" s="231" t="s">
        <v>194</v>
      </c>
    </row>
    <row r="226" spans="2:65" s="1" customFormat="1" ht="22.5" customHeight="1">
      <c r="B226" s="41"/>
      <c r="C226" s="185" t="s">
        <v>380</v>
      </c>
      <c r="D226" s="185" t="s">
        <v>196</v>
      </c>
      <c r="E226" s="186" t="s">
        <v>381</v>
      </c>
      <c r="F226" s="187" t="s">
        <v>382</v>
      </c>
      <c r="G226" s="188" t="s">
        <v>374</v>
      </c>
      <c r="H226" s="189">
        <v>21</v>
      </c>
      <c r="I226" s="190"/>
      <c r="J226" s="191">
        <f>ROUND(I226*H226,2)</f>
        <v>0</v>
      </c>
      <c r="K226" s="187" t="s">
        <v>200</v>
      </c>
      <c r="L226" s="61"/>
      <c r="M226" s="192" t="s">
        <v>89</v>
      </c>
      <c r="N226" s="193" t="s">
        <v>109</v>
      </c>
      <c r="O226" s="42"/>
      <c r="P226" s="194">
        <f>O226*H226</f>
        <v>0</v>
      </c>
      <c r="Q226" s="194">
        <v>0.06736</v>
      </c>
      <c r="R226" s="194">
        <f>Q226*H226</f>
        <v>1.41456</v>
      </c>
      <c r="S226" s="194">
        <v>0</v>
      </c>
      <c r="T226" s="195">
        <f>S226*H226</f>
        <v>0</v>
      </c>
      <c r="AR226" s="24" t="s">
        <v>201</v>
      </c>
      <c r="AT226" s="24" t="s">
        <v>196</v>
      </c>
      <c r="AU226" s="24" t="s">
        <v>150</v>
      </c>
      <c r="AY226" s="24" t="s">
        <v>194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24" t="s">
        <v>143</v>
      </c>
      <c r="BK226" s="196">
        <f>ROUND(I226*H226,2)</f>
        <v>0</v>
      </c>
      <c r="BL226" s="24" t="s">
        <v>201</v>
      </c>
      <c r="BM226" s="24" t="s">
        <v>383</v>
      </c>
    </row>
    <row r="227" spans="2:51" s="11" customFormat="1" ht="13.5">
      <c r="B227" s="197"/>
      <c r="C227" s="198"/>
      <c r="D227" s="199" t="s">
        <v>203</v>
      </c>
      <c r="E227" s="200" t="s">
        <v>89</v>
      </c>
      <c r="F227" s="201" t="s">
        <v>376</v>
      </c>
      <c r="G227" s="198"/>
      <c r="H227" s="202" t="s">
        <v>89</v>
      </c>
      <c r="I227" s="203"/>
      <c r="J227" s="198"/>
      <c r="K227" s="198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203</v>
      </c>
      <c r="AU227" s="208" t="s">
        <v>150</v>
      </c>
      <c r="AV227" s="11" t="s">
        <v>143</v>
      </c>
      <c r="AW227" s="11" t="s">
        <v>102</v>
      </c>
      <c r="AX227" s="11" t="s">
        <v>138</v>
      </c>
      <c r="AY227" s="208" t="s">
        <v>194</v>
      </c>
    </row>
    <row r="228" spans="2:51" s="12" customFormat="1" ht="13.5">
      <c r="B228" s="209"/>
      <c r="C228" s="210"/>
      <c r="D228" s="199" t="s">
        <v>203</v>
      </c>
      <c r="E228" s="211" t="s">
        <v>89</v>
      </c>
      <c r="F228" s="212" t="s">
        <v>75</v>
      </c>
      <c r="G228" s="210"/>
      <c r="H228" s="213">
        <v>21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203</v>
      </c>
      <c r="AU228" s="219" t="s">
        <v>150</v>
      </c>
      <c r="AV228" s="12" t="s">
        <v>150</v>
      </c>
      <c r="AW228" s="12" t="s">
        <v>102</v>
      </c>
      <c r="AX228" s="12" t="s">
        <v>138</v>
      </c>
      <c r="AY228" s="219" t="s">
        <v>194</v>
      </c>
    </row>
    <row r="229" spans="2:51" s="13" customFormat="1" ht="13.5">
      <c r="B229" s="220"/>
      <c r="C229" s="221"/>
      <c r="D229" s="222" t="s">
        <v>203</v>
      </c>
      <c r="E229" s="223" t="s">
        <v>89</v>
      </c>
      <c r="F229" s="224" t="s">
        <v>206</v>
      </c>
      <c r="G229" s="221"/>
      <c r="H229" s="225">
        <v>21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203</v>
      </c>
      <c r="AU229" s="231" t="s">
        <v>150</v>
      </c>
      <c r="AV229" s="13" t="s">
        <v>201</v>
      </c>
      <c r="AW229" s="13" t="s">
        <v>102</v>
      </c>
      <c r="AX229" s="13" t="s">
        <v>143</v>
      </c>
      <c r="AY229" s="231" t="s">
        <v>194</v>
      </c>
    </row>
    <row r="230" spans="2:65" s="1" customFormat="1" ht="22.5" customHeight="1">
      <c r="B230" s="41"/>
      <c r="C230" s="185" t="s">
        <v>384</v>
      </c>
      <c r="D230" s="185" t="s">
        <v>196</v>
      </c>
      <c r="E230" s="186" t="s">
        <v>385</v>
      </c>
      <c r="F230" s="187" t="s">
        <v>386</v>
      </c>
      <c r="G230" s="188" t="s">
        <v>374</v>
      </c>
      <c r="H230" s="189">
        <v>4</v>
      </c>
      <c r="I230" s="190"/>
      <c r="J230" s="191">
        <f>ROUND(I230*H230,2)</f>
        <v>0</v>
      </c>
      <c r="K230" s="187" t="s">
        <v>200</v>
      </c>
      <c r="L230" s="61"/>
      <c r="M230" s="192" t="s">
        <v>89</v>
      </c>
      <c r="N230" s="193" t="s">
        <v>109</v>
      </c>
      <c r="O230" s="42"/>
      <c r="P230" s="194">
        <f>O230*H230</f>
        <v>0</v>
      </c>
      <c r="Q230" s="194">
        <v>0.08235</v>
      </c>
      <c r="R230" s="194">
        <f>Q230*H230</f>
        <v>0.3294</v>
      </c>
      <c r="S230" s="194">
        <v>0</v>
      </c>
      <c r="T230" s="195">
        <f>S230*H230</f>
        <v>0</v>
      </c>
      <c r="AR230" s="24" t="s">
        <v>201</v>
      </c>
      <c r="AT230" s="24" t="s">
        <v>196</v>
      </c>
      <c r="AU230" s="24" t="s">
        <v>150</v>
      </c>
      <c r="AY230" s="24" t="s">
        <v>194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24" t="s">
        <v>143</v>
      </c>
      <c r="BK230" s="196">
        <f>ROUND(I230*H230,2)</f>
        <v>0</v>
      </c>
      <c r="BL230" s="24" t="s">
        <v>201</v>
      </c>
      <c r="BM230" s="24" t="s">
        <v>387</v>
      </c>
    </row>
    <row r="231" spans="2:51" s="11" customFormat="1" ht="13.5">
      <c r="B231" s="197"/>
      <c r="C231" s="198"/>
      <c r="D231" s="199" t="s">
        <v>203</v>
      </c>
      <c r="E231" s="200" t="s">
        <v>89</v>
      </c>
      <c r="F231" s="201" t="s">
        <v>388</v>
      </c>
      <c r="G231" s="198"/>
      <c r="H231" s="202" t="s">
        <v>89</v>
      </c>
      <c r="I231" s="203"/>
      <c r="J231" s="198"/>
      <c r="K231" s="198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203</v>
      </c>
      <c r="AU231" s="208" t="s">
        <v>150</v>
      </c>
      <c r="AV231" s="11" t="s">
        <v>143</v>
      </c>
      <c r="AW231" s="11" t="s">
        <v>102</v>
      </c>
      <c r="AX231" s="11" t="s">
        <v>138</v>
      </c>
      <c r="AY231" s="208" t="s">
        <v>194</v>
      </c>
    </row>
    <row r="232" spans="2:51" s="12" customFormat="1" ht="13.5">
      <c r="B232" s="209"/>
      <c r="C232" s="210"/>
      <c r="D232" s="199" t="s">
        <v>203</v>
      </c>
      <c r="E232" s="211" t="s">
        <v>89</v>
      </c>
      <c r="F232" s="212" t="s">
        <v>201</v>
      </c>
      <c r="G232" s="210"/>
      <c r="H232" s="213">
        <v>4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203</v>
      </c>
      <c r="AU232" s="219" t="s">
        <v>150</v>
      </c>
      <c r="AV232" s="12" t="s">
        <v>150</v>
      </c>
      <c r="AW232" s="12" t="s">
        <v>102</v>
      </c>
      <c r="AX232" s="12" t="s">
        <v>138</v>
      </c>
      <c r="AY232" s="219" t="s">
        <v>194</v>
      </c>
    </row>
    <row r="233" spans="2:51" s="13" customFormat="1" ht="13.5">
      <c r="B233" s="220"/>
      <c r="C233" s="221"/>
      <c r="D233" s="222" t="s">
        <v>203</v>
      </c>
      <c r="E233" s="223" t="s">
        <v>89</v>
      </c>
      <c r="F233" s="224" t="s">
        <v>206</v>
      </c>
      <c r="G233" s="221"/>
      <c r="H233" s="225">
        <v>4</v>
      </c>
      <c r="I233" s="226"/>
      <c r="J233" s="221"/>
      <c r="K233" s="221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203</v>
      </c>
      <c r="AU233" s="231" t="s">
        <v>150</v>
      </c>
      <c r="AV233" s="13" t="s">
        <v>201</v>
      </c>
      <c r="AW233" s="13" t="s">
        <v>102</v>
      </c>
      <c r="AX233" s="13" t="s">
        <v>143</v>
      </c>
      <c r="AY233" s="231" t="s">
        <v>194</v>
      </c>
    </row>
    <row r="234" spans="2:65" s="1" customFormat="1" ht="22.5" customHeight="1">
      <c r="B234" s="41"/>
      <c r="C234" s="185" t="s">
        <v>389</v>
      </c>
      <c r="D234" s="185" t="s">
        <v>196</v>
      </c>
      <c r="E234" s="186" t="s">
        <v>390</v>
      </c>
      <c r="F234" s="187" t="s">
        <v>391</v>
      </c>
      <c r="G234" s="188" t="s">
        <v>251</v>
      </c>
      <c r="H234" s="189">
        <v>0.3</v>
      </c>
      <c r="I234" s="190"/>
      <c r="J234" s="191">
        <f>ROUND(I234*H234,2)</f>
        <v>0</v>
      </c>
      <c r="K234" s="187" t="s">
        <v>200</v>
      </c>
      <c r="L234" s="61"/>
      <c r="M234" s="192" t="s">
        <v>89</v>
      </c>
      <c r="N234" s="193" t="s">
        <v>109</v>
      </c>
      <c r="O234" s="42"/>
      <c r="P234" s="194">
        <f>O234*H234</f>
        <v>0</v>
      </c>
      <c r="Q234" s="194">
        <v>0.01954</v>
      </c>
      <c r="R234" s="194">
        <f>Q234*H234</f>
        <v>0.005861999999999999</v>
      </c>
      <c r="S234" s="194">
        <v>0</v>
      </c>
      <c r="T234" s="195">
        <f>S234*H234</f>
        <v>0</v>
      </c>
      <c r="AR234" s="24" t="s">
        <v>201</v>
      </c>
      <c r="AT234" s="24" t="s">
        <v>196</v>
      </c>
      <c r="AU234" s="24" t="s">
        <v>150</v>
      </c>
      <c r="AY234" s="24" t="s">
        <v>194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24" t="s">
        <v>143</v>
      </c>
      <c r="BK234" s="196">
        <f>ROUND(I234*H234,2)</f>
        <v>0</v>
      </c>
      <c r="BL234" s="24" t="s">
        <v>201</v>
      </c>
      <c r="BM234" s="24" t="s">
        <v>392</v>
      </c>
    </row>
    <row r="235" spans="2:51" s="11" customFormat="1" ht="13.5">
      <c r="B235" s="197"/>
      <c r="C235" s="198"/>
      <c r="D235" s="199" t="s">
        <v>203</v>
      </c>
      <c r="E235" s="200" t="s">
        <v>89</v>
      </c>
      <c r="F235" s="201" t="s">
        <v>393</v>
      </c>
      <c r="G235" s="198"/>
      <c r="H235" s="202" t="s">
        <v>89</v>
      </c>
      <c r="I235" s="203"/>
      <c r="J235" s="198"/>
      <c r="K235" s="198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203</v>
      </c>
      <c r="AU235" s="208" t="s">
        <v>150</v>
      </c>
      <c r="AV235" s="11" t="s">
        <v>143</v>
      </c>
      <c r="AW235" s="11" t="s">
        <v>102</v>
      </c>
      <c r="AX235" s="11" t="s">
        <v>138</v>
      </c>
      <c r="AY235" s="208" t="s">
        <v>194</v>
      </c>
    </row>
    <row r="236" spans="2:51" s="12" customFormat="1" ht="13.5">
      <c r="B236" s="209"/>
      <c r="C236" s="210"/>
      <c r="D236" s="199" t="s">
        <v>203</v>
      </c>
      <c r="E236" s="211" t="s">
        <v>89</v>
      </c>
      <c r="F236" s="212" t="s">
        <v>394</v>
      </c>
      <c r="G236" s="210"/>
      <c r="H236" s="213">
        <v>0.111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203</v>
      </c>
      <c r="AU236" s="219" t="s">
        <v>150</v>
      </c>
      <c r="AV236" s="12" t="s">
        <v>150</v>
      </c>
      <c r="AW236" s="12" t="s">
        <v>102</v>
      </c>
      <c r="AX236" s="12" t="s">
        <v>138</v>
      </c>
      <c r="AY236" s="219" t="s">
        <v>194</v>
      </c>
    </row>
    <row r="237" spans="2:51" s="12" customFormat="1" ht="13.5">
      <c r="B237" s="209"/>
      <c r="C237" s="210"/>
      <c r="D237" s="199" t="s">
        <v>203</v>
      </c>
      <c r="E237" s="211" t="s">
        <v>89</v>
      </c>
      <c r="F237" s="212" t="s">
        <v>89</v>
      </c>
      <c r="G237" s="210"/>
      <c r="H237" s="213">
        <v>0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203</v>
      </c>
      <c r="AU237" s="219" t="s">
        <v>150</v>
      </c>
      <c r="AV237" s="12" t="s">
        <v>150</v>
      </c>
      <c r="AW237" s="12" t="s">
        <v>102</v>
      </c>
      <c r="AX237" s="12" t="s">
        <v>138</v>
      </c>
      <c r="AY237" s="219" t="s">
        <v>194</v>
      </c>
    </row>
    <row r="238" spans="2:51" s="11" customFormat="1" ht="13.5">
      <c r="B238" s="197"/>
      <c r="C238" s="198"/>
      <c r="D238" s="199" t="s">
        <v>203</v>
      </c>
      <c r="E238" s="200" t="s">
        <v>89</v>
      </c>
      <c r="F238" s="201" t="s">
        <v>395</v>
      </c>
      <c r="G238" s="198"/>
      <c r="H238" s="202" t="s">
        <v>89</v>
      </c>
      <c r="I238" s="203"/>
      <c r="J238" s="198"/>
      <c r="K238" s="198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203</v>
      </c>
      <c r="AU238" s="208" t="s">
        <v>150</v>
      </c>
      <c r="AV238" s="11" t="s">
        <v>143</v>
      </c>
      <c r="AW238" s="11" t="s">
        <v>102</v>
      </c>
      <c r="AX238" s="11" t="s">
        <v>138</v>
      </c>
      <c r="AY238" s="208" t="s">
        <v>194</v>
      </c>
    </row>
    <row r="239" spans="2:51" s="12" customFormat="1" ht="13.5">
      <c r="B239" s="209"/>
      <c r="C239" s="210"/>
      <c r="D239" s="199" t="s">
        <v>203</v>
      </c>
      <c r="E239" s="211" t="s">
        <v>89</v>
      </c>
      <c r="F239" s="212" t="s">
        <v>396</v>
      </c>
      <c r="G239" s="210"/>
      <c r="H239" s="213">
        <v>0.189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203</v>
      </c>
      <c r="AU239" s="219" t="s">
        <v>150</v>
      </c>
      <c r="AV239" s="12" t="s">
        <v>150</v>
      </c>
      <c r="AW239" s="12" t="s">
        <v>102</v>
      </c>
      <c r="AX239" s="12" t="s">
        <v>138</v>
      </c>
      <c r="AY239" s="219" t="s">
        <v>194</v>
      </c>
    </row>
    <row r="240" spans="2:51" s="12" customFormat="1" ht="13.5">
      <c r="B240" s="209"/>
      <c r="C240" s="210"/>
      <c r="D240" s="199" t="s">
        <v>203</v>
      </c>
      <c r="E240" s="211" t="s">
        <v>89</v>
      </c>
      <c r="F240" s="212" t="s">
        <v>89</v>
      </c>
      <c r="G240" s="210"/>
      <c r="H240" s="213">
        <v>0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203</v>
      </c>
      <c r="AU240" s="219" t="s">
        <v>150</v>
      </c>
      <c r="AV240" s="12" t="s">
        <v>150</v>
      </c>
      <c r="AW240" s="12" t="s">
        <v>102</v>
      </c>
      <c r="AX240" s="12" t="s">
        <v>138</v>
      </c>
      <c r="AY240" s="219" t="s">
        <v>194</v>
      </c>
    </row>
    <row r="241" spans="2:51" s="13" customFormat="1" ht="13.5">
      <c r="B241" s="220"/>
      <c r="C241" s="221"/>
      <c r="D241" s="222" t="s">
        <v>203</v>
      </c>
      <c r="E241" s="223" t="s">
        <v>89</v>
      </c>
      <c r="F241" s="224" t="s">
        <v>206</v>
      </c>
      <c r="G241" s="221"/>
      <c r="H241" s="225">
        <v>0.3</v>
      </c>
      <c r="I241" s="226"/>
      <c r="J241" s="221"/>
      <c r="K241" s="221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203</v>
      </c>
      <c r="AU241" s="231" t="s">
        <v>150</v>
      </c>
      <c r="AV241" s="13" t="s">
        <v>201</v>
      </c>
      <c r="AW241" s="13" t="s">
        <v>102</v>
      </c>
      <c r="AX241" s="13" t="s">
        <v>143</v>
      </c>
      <c r="AY241" s="231" t="s">
        <v>194</v>
      </c>
    </row>
    <row r="242" spans="2:65" s="1" customFormat="1" ht="22.5" customHeight="1">
      <c r="B242" s="41"/>
      <c r="C242" s="238" t="s">
        <v>397</v>
      </c>
      <c r="D242" s="238" t="s">
        <v>339</v>
      </c>
      <c r="E242" s="239" t="s">
        <v>398</v>
      </c>
      <c r="F242" s="240" t="s">
        <v>399</v>
      </c>
      <c r="G242" s="241" t="s">
        <v>251</v>
      </c>
      <c r="H242" s="242">
        <v>0.12</v>
      </c>
      <c r="I242" s="243"/>
      <c r="J242" s="244">
        <f>ROUND(I242*H242,2)</f>
        <v>0</v>
      </c>
      <c r="K242" s="240" t="s">
        <v>200</v>
      </c>
      <c r="L242" s="245"/>
      <c r="M242" s="246" t="s">
        <v>89</v>
      </c>
      <c r="N242" s="247" t="s">
        <v>109</v>
      </c>
      <c r="O242" s="42"/>
      <c r="P242" s="194">
        <f>O242*H242</f>
        <v>0</v>
      </c>
      <c r="Q242" s="194">
        <v>1</v>
      </c>
      <c r="R242" s="194">
        <f>Q242*H242</f>
        <v>0.12</v>
      </c>
      <c r="S242" s="194">
        <v>0</v>
      </c>
      <c r="T242" s="195">
        <f>S242*H242</f>
        <v>0</v>
      </c>
      <c r="AR242" s="24" t="s">
        <v>240</v>
      </c>
      <c r="AT242" s="24" t="s">
        <v>339</v>
      </c>
      <c r="AU242" s="24" t="s">
        <v>150</v>
      </c>
      <c r="AY242" s="24" t="s">
        <v>194</v>
      </c>
      <c r="BE242" s="196">
        <f>IF(N242="základní",J242,0)</f>
        <v>0</v>
      </c>
      <c r="BF242" s="196">
        <f>IF(N242="snížená",J242,0)</f>
        <v>0</v>
      </c>
      <c r="BG242" s="196">
        <f>IF(N242="zákl. přenesená",J242,0)</f>
        <v>0</v>
      </c>
      <c r="BH242" s="196">
        <f>IF(N242="sníž. přenesená",J242,0)</f>
        <v>0</v>
      </c>
      <c r="BI242" s="196">
        <f>IF(N242="nulová",J242,0)</f>
        <v>0</v>
      </c>
      <c r="BJ242" s="24" t="s">
        <v>143</v>
      </c>
      <c r="BK242" s="196">
        <f>ROUND(I242*H242,2)</f>
        <v>0</v>
      </c>
      <c r="BL242" s="24" t="s">
        <v>201</v>
      </c>
      <c r="BM242" s="24" t="s">
        <v>400</v>
      </c>
    </row>
    <row r="243" spans="2:51" s="12" customFormat="1" ht="13.5">
      <c r="B243" s="209"/>
      <c r="C243" s="210"/>
      <c r="D243" s="222" t="s">
        <v>203</v>
      </c>
      <c r="E243" s="232" t="s">
        <v>89</v>
      </c>
      <c r="F243" s="233" t="s">
        <v>401</v>
      </c>
      <c r="G243" s="210"/>
      <c r="H243" s="234">
        <v>0.12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203</v>
      </c>
      <c r="AU243" s="219" t="s">
        <v>150</v>
      </c>
      <c r="AV243" s="12" t="s">
        <v>150</v>
      </c>
      <c r="AW243" s="12" t="s">
        <v>102</v>
      </c>
      <c r="AX243" s="12" t="s">
        <v>143</v>
      </c>
      <c r="AY243" s="219" t="s">
        <v>194</v>
      </c>
    </row>
    <row r="244" spans="2:65" s="1" customFormat="1" ht="22.5" customHeight="1">
      <c r="B244" s="41"/>
      <c r="C244" s="238" t="s">
        <v>402</v>
      </c>
      <c r="D244" s="238" t="s">
        <v>339</v>
      </c>
      <c r="E244" s="239" t="s">
        <v>403</v>
      </c>
      <c r="F244" s="240" t="s">
        <v>404</v>
      </c>
      <c r="G244" s="241" t="s">
        <v>251</v>
      </c>
      <c r="H244" s="242">
        <v>0.204</v>
      </c>
      <c r="I244" s="243"/>
      <c r="J244" s="244">
        <f>ROUND(I244*H244,2)</f>
        <v>0</v>
      </c>
      <c r="K244" s="240" t="s">
        <v>200</v>
      </c>
      <c r="L244" s="245"/>
      <c r="M244" s="246" t="s">
        <v>89</v>
      </c>
      <c r="N244" s="247" t="s">
        <v>109</v>
      </c>
      <c r="O244" s="42"/>
      <c r="P244" s="194">
        <f>O244*H244</f>
        <v>0</v>
      </c>
      <c r="Q244" s="194">
        <v>1</v>
      </c>
      <c r="R244" s="194">
        <f>Q244*H244</f>
        <v>0.204</v>
      </c>
      <c r="S244" s="194">
        <v>0</v>
      </c>
      <c r="T244" s="195">
        <f>S244*H244</f>
        <v>0</v>
      </c>
      <c r="AR244" s="24" t="s">
        <v>240</v>
      </c>
      <c r="AT244" s="24" t="s">
        <v>339</v>
      </c>
      <c r="AU244" s="24" t="s">
        <v>150</v>
      </c>
      <c r="AY244" s="24" t="s">
        <v>194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24" t="s">
        <v>143</v>
      </c>
      <c r="BK244" s="196">
        <f>ROUND(I244*H244,2)</f>
        <v>0</v>
      </c>
      <c r="BL244" s="24" t="s">
        <v>201</v>
      </c>
      <c r="BM244" s="24" t="s">
        <v>405</v>
      </c>
    </row>
    <row r="245" spans="2:51" s="12" customFormat="1" ht="13.5">
      <c r="B245" s="209"/>
      <c r="C245" s="210"/>
      <c r="D245" s="222" t="s">
        <v>203</v>
      </c>
      <c r="E245" s="232" t="s">
        <v>89</v>
      </c>
      <c r="F245" s="233" t="s">
        <v>406</v>
      </c>
      <c r="G245" s="210"/>
      <c r="H245" s="234">
        <v>0.204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203</v>
      </c>
      <c r="AU245" s="219" t="s">
        <v>150</v>
      </c>
      <c r="AV245" s="12" t="s">
        <v>150</v>
      </c>
      <c r="AW245" s="12" t="s">
        <v>102</v>
      </c>
      <c r="AX245" s="12" t="s">
        <v>143</v>
      </c>
      <c r="AY245" s="219" t="s">
        <v>194</v>
      </c>
    </row>
    <row r="246" spans="2:65" s="1" customFormat="1" ht="22.5" customHeight="1">
      <c r="B246" s="41"/>
      <c r="C246" s="185" t="s">
        <v>407</v>
      </c>
      <c r="D246" s="185" t="s">
        <v>196</v>
      </c>
      <c r="E246" s="186" t="s">
        <v>408</v>
      </c>
      <c r="F246" s="187" t="s">
        <v>409</v>
      </c>
      <c r="G246" s="188" t="s">
        <v>251</v>
      </c>
      <c r="H246" s="189">
        <v>0.903</v>
      </c>
      <c r="I246" s="190"/>
      <c r="J246" s="191">
        <f>ROUND(I246*H246,2)</f>
        <v>0</v>
      </c>
      <c r="K246" s="187" t="s">
        <v>200</v>
      </c>
      <c r="L246" s="61"/>
      <c r="M246" s="192" t="s">
        <v>89</v>
      </c>
      <c r="N246" s="193" t="s">
        <v>109</v>
      </c>
      <c r="O246" s="42"/>
      <c r="P246" s="194">
        <f>O246*H246</f>
        <v>0</v>
      </c>
      <c r="Q246" s="194">
        <v>0.01709</v>
      </c>
      <c r="R246" s="194">
        <f>Q246*H246</f>
        <v>0.015432270000000001</v>
      </c>
      <c r="S246" s="194">
        <v>0</v>
      </c>
      <c r="T246" s="195">
        <f>S246*H246</f>
        <v>0</v>
      </c>
      <c r="AR246" s="24" t="s">
        <v>201</v>
      </c>
      <c r="AT246" s="24" t="s">
        <v>196</v>
      </c>
      <c r="AU246" s="24" t="s">
        <v>150</v>
      </c>
      <c r="AY246" s="24" t="s">
        <v>194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24" t="s">
        <v>143</v>
      </c>
      <c r="BK246" s="196">
        <f>ROUND(I246*H246,2)</f>
        <v>0</v>
      </c>
      <c r="BL246" s="24" t="s">
        <v>201</v>
      </c>
      <c r="BM246" s="24" t="s">
        <v>410</v>
      </c>
    </row>
    <row r="247" spans="2:51" s="12" customFormat="1" ht="13.5">
      <c r="B247" s="209"/>
      <c r="C247" s="210"/>
      <c r="D247" s="222" t="s">
        <v>203</v>
      </c>
      <c r="E247" s="232" t="s">
        <v>89</v>
      </c>
      <c r="F247" s="233" t="s">
        <v>411</v>
      </c>
      <c r="G247" s="210"/>
      <c r="H247" s="234">
        <v>0.903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203</v>
      </c>
      <c r="AU247" s="219" t="s">
        <v>150</v>
      </c>
      <c r="AV247" s="12" t="s">
        <v>150</v>
      </c>
      <c r="AW247" s="12" t="s">
        <v>102</v>
      </c>
      <c r="AX247" s="12" t="s">
        <v>143</v>
      </c>
      <c r="AY247" s="219" t="s">
        <v>194</v>
      </c>
    </row>
    <row r="248" spans="2:65" s="1" customFormat="1" ht="22.5" customHeight="1">
      <c r="B248" s="41"/>
      <c r="C248" s="238" t="s">
        <v>412</v>
      </c>
      <c r="D248" s="238" t="s">
        <v>339</v>
      </c>
      <c r="E248" s="239" t="s">
        <v>413</v>
      </c>
      <c r="F248" s="240" t="s">
        <v>414</v>
      </c>
      <c r="G248" s="241" t="s">
        <v>251</v>
      </c>
      <c r="H248" s="242">
        <v>0.975</v>
      </c>
      <c r="I248" s="243"/>
      <c r="J248" s="244">
        <f>ROUND(I248*H248,2)</f>
        <v>0</v>
      </c>
      <c r="K248" s="240" t="s">
        <v>200</v>
      </c>
      <c r="L248" s="245"/>
      <c r="M248" s="246" t="s">
        <v>89</v>
      </c>
      <c r="N248" s="247" t="s">
        <v>109</v>
      </c>
      <c r="O248" s="42"/>
      <c r="P248" s="194">
        <f>O248*H248</f>
        <v>0</v>
      </c>
      <c r="Q248" s="194">
        <v>1</v>
      </c>
      <c r="R248" s="194">
        <f>Q248*H248</f>
        <v>0.975</v>
      </c>
      <c r="S248" s="194">
        <v>0</v>
      </c>
      <c r="T248" s="195">
        <f>S248*H248</f>
        <v>0</v>
      </c>
      <c r="AR248" s="24" t="s">
        <v>240</v>
      </c>
      <c r="AT248" s="24" t="s">
        <v>339</v>
      </c>
      <c r="AU248" s="24" t="s">
        <v>150</v>
      </c>
      <c r="AY248" s="24" t="s">
        <v>194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24" t="s">
        <v>143</v>
      </c>
      <c r="BK248" s="196">
        <f>ROUND(I248*H248,2)</f>
        <v>0</v>
      </c>
      <c r="BL248" s="24" t="s">
        <v>201</v>
      </c>
      <c r="BM248" s="24" t="s">
        <v>415</v>
      </c>
    </row>
    <row r="249" spans="2:51" s="12" customFormat="1" ht="13.5">
      <c r="B249" s="209"/>
      <c r="C249" s="210"/>
      <c r="D249" s="222" t="s">
        <v>203</v>
      </c>
      <c r="E249" s="232" t="s">
        <v>89</v>
      </c>
      <c r="F249" s="233" t="s">
        <v>416</v>
      </c>
      <c r="G249" s="210"/>
      <c r="H249" s="234">
        <v>0.975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203</v>
      </c>
      <c r="AU249" s="219" t="s">
        <v>150</v>
      </c>
      <c r="AV249" s="12" t="s">
        <v>150</v>
      </c>
      <c r="AW249" s="12" t="s">
        <v>102</v>
      </c>
      <c r="AX249" s="12" t="s">
        <v>143</v>
      </c>
      <c r="AY249" s="219" t="s">
        <v>194</v>
      </c>
    </row>
    <row r="250" spans="2:65" s="1" customFormat="1" ht="22.5" customHeight="1">
      <c r="B250" s="41"/>
      <c r="C250" s="185" t="s">
        <v>417</v>
      </c>
      <c r="D250" s="185" t="s">
        <v>196</v>
      </c>
      <c r="E250" s="186" t="s">
        <v>418</v>
      </c>
      <c r="F250" s="187" t="s">
        <v>419</v>
      </c>
      <c r="G250" s="188" t="s">
        <v>199</v>
      </c>
      <c r="H250" s="189">
        <v>0.489</v>
      </c>
      <c r="I250" s="190"/>
      <c r="J250" s="191">
        <f>ROUND(I250*H250,2)</f>
        <v>0</v>
      </c>
      <c r="K250" s="187" t="s">
        <v>420</v>
      </c>
      <c r="L250" s="61"/>
      <c r="M250" s="192" t="s">
        <v>89</v>
      </c>
      <c r="N250" s="193" t="s">
        <v>109</v>
      </c>
      <c r="O250" s="42"/>
      <c r="P250" s="194">
        <f>O250*H250</f>
        <v>0</v>
      </c>
      <c r="Q250" s="194">
        <v>2.25645</v>
      </c>
      <c r="R250" s="194">
        <f>Q250*H250</f>
        <v>1.10340405</v>
      </c>
      <c r="S250" s="194">
        <v>0</v>
      </c>
      <c r="T250" s="195">
        <f>S250*H250</f>
        <v>0</v>
      </c>
      <c r="AR250" s="24" t="s">
        <v>201</v>
      </c>
      <c r="AT250" s="24" t="s">
        <v>196</v>
      </c>
      <c r="AU250" s="24" t="s">
        <v>150</v>
      </c>
      <c r="AY250" s="24" t="s">
        <v>194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24" t="s">
        <v>143</v>
      </c>
      <c r="BK250" s="196">
        <f>ROUND(I250*H250,2)</f>
        <v>0</v>
      </c>
      <c r="BL250" s="24" t="s">
        <v>201</v>
      </c>
      <c r="BM250" s="24" t="s">
        <v>421</v>
      </c>
    </row>
    <row r="251" spans="2:51" s="12" customFormat="1" ht="13.5">
      <c r="B251" s="209"/>
      <c r="C251" s="210"/>
      <c r="D251" s="199" t="s">
        <v>203</v>
      </c>
      <c r="E251" s="211" t="s">
        <v>89</v>
      </c>
      <c r="F251" s="212" t="s">
        <v>422</v>
      </c>
      <c r="G251" s="210"/>
      <c r="H251" s="213">
        <v>0.489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203</v>
      </c>
      <c r="AU251" s="219" t="s">
        <v>150</v>
      </c>
      <c r="AV251" s="12" t="s">
        <v>150</v>
      </c>
      <c r="AW251" s="12" t="s">
        <v>102</v>
      </c>
      <c r="AX251" s="12" t="s">
        <v>138</v>
      </c>
      <c r="AY251" s="219" t="s">
        <v>194</v>
      </c>
    </row>
    <row r="252" spans="2:51" s="13" customFormat="1" ht="13.5">
      <c r="B252" s="220"/>
      <c r="C252" s="221"/>
      <c r="D252" s="222" t="s">
        <v>203</v>
      </c>
      <c r="E252" s="223" t="s">
        <v>89</v>
      </c>
      <c r="F252" s="224" t="s">
        <v>206</v>
      </c>
      <c r="G252" s="221"/>
      <c r="H252" s="225">
        <v>0.489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203</v>
      </c>
      <c r="AU252" s="231" t="s">
        <v>150</v>
      </c>
      <c r="AV252" s="13" t="s">
        <v>201</v>
      </c>
      <c r="AW252" s="13" t="s">
        <v>102</v>
      </c>
      <c r="AX252" s="13" t="s">
        <v>143</v>
      </c>
      <c r="AY252" s="231" t="s">
        <v>194</v>
      </c>
    </row>
    <row r="253" spans="2:65" s="1" customFormat="1" ht="22.5" customHeight="1">
      <c r="B253" s="41"/>
      <c r="C253" s="185" t="s">
        <v>423</v>
      </c>
      <c r="D253" s="185" t="s">
        <v>196</v>
      </c>
      <c r="E253" s="186" t="s">
        <v>424</v>
      </c>
      <c r="F253" s="187" t="s">
        <v>425</v>
      </c>
      <c r="G253" s="188" t="s">
        <v>278</v>
      </c>
      <c r="H253" s="189">
        <v>4.79</v>
      </c>
      <c r="I253" s="190"/>
      <c r="J253" s="191">
        <f>ROUND(I253*H253,2)</f>
        <v>0</v>
      </c>
      <c r="K253" s="187" t="s">
        <v>200</v>
      </c>
      <c r="L253" s="61"/>
      <c r="M253" s="192" t="s">
        <v>89</v>
      </c>
      <c r="N253" s="193" t="s">
        <v>109</v>
      </c>
      <c r="O253" s="42"/>
      <c r="P253" s="194">
        <f>O253*H253</f>
        <v>0</v>
      </c>
      <c r="Q253" s="194">
        <v>0.00519</v>
      </c>
      <c r="R253" s="194">
        <f>Q253*H253</f>
        <v>0.0248601</v>
      </c>
      <c r="S253" s="194">
        <v>0</v>
      </c>
      <c r="T253" s="195">
        <f>S253*H253</f>
        <v>0</v>
      </c>
      <c r="AR253" s="24" t="s">
        <v>201</v>
      </c>
      <c r="AT253" s="24" t="s">
        <v>196</v>
      </c>
      <c r="AU253" s="24" t="s">
        <v>150</v>
      </c>
      <c r="AY253" s="24" t="s">
        <v>194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24" t="s">
        <v>143</v>
      </c>
      <c r="BK253" s="196">
        <f>ROUND(I253*H253,2)</f>
        <v>0</v>
      </c>
      <c r="BL253" s="24" t="s">
        <v>201</v>
      </c>
      <c r="BM253" s="24" t="s">
        <v>426</v>
      </c>
    </row>
    <row r="254" spans="2:51" s="12" customFormat="1" ht="13.5">
      <c r="B254" s="209"/>
      <c r="C254" s="210"/>
      <c r="D254" s="199" t="s">
        <v>203</v>
      </c>
      <c r="E254" s="211" t="s">
        <v>89</v>
      </c>
      <c r="F254" s="212" t="s">
        <v>427</v>
      </c>
      <c r="G254" s="210"/>
      <c r="H254" s="213">
        <v>3.915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203</v>
      </c>
      <c r="AU254" s="219" t="s">
        <v>150</v>
      </c>
      <c r="AV254" s="12" t="s">
        <v>150</v>
      </c>
      <c r="AW254" s="12" t="s">
        <v>102</v>
      </c>
      <c r="AX254" s="12" t="s">
        <v>138</v>
      </c>
      <c r="AY254" s="219" t="s">
        <v>194</v>
      </c>
    </row>
    <row r="255" spans="2:51" s="12" customFormat="1" ht="13.5">
      <c r="B255" s="209"/>
      <c r="C255" s="210"/>
      <c r="D255" s="199" t="s">
        <v>203</v>
      </c>
      <c r="E255" s="211" t="s">
        <v>89</v>
      </c>
      <c r="F255" s="212" t="s">
        <v>428</v>
      </c>
      <c r="G255" s="210"/>
      <c r="H255" s="213">
        <v>0.875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203</v>
      </c>
      <c r="AU255" s="219" t="s">
        <v>150</v>
      </c>
      <c r="AV255" s="12" t="s">
        <v>150</v>
      </c>
      <c r="AW255" s="12" t="s">
        <v>102</v>
      </c>
      <c r="AX255" s="12" t="s">
        <v>138</v>
      </c>
      <c r="AY255" s="219" t="s">
        <v>194</v>
      </c>
    </row>
    <row r="256" spans="2:51" s="12" customFormat="1" ht="13.5">
      <c r="B256" s="209"/>
      <c r="C256" s="210"/>
      <c r="D256" s="199" t="s">
        <v>203</v>
      </c>
      <c r="E256" s="211" t="s">
        <v>89</v>
      </c>
      <c r="F256" s="212" t="s">
        <v>89</v>
      </c>
      <c r="G256" s="210"/>
      <c r="H256" s="213">
        <v>0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203</v>
      </c>
      <c r="AU256" s="219" t="s">
        <v>150</v>
      </c>
      <c r="AV256" s="12" t="s">
        <v>150</v>
      </c>
      <c r="AW256" s="12" t="s">
        <v>102</v>
      </c>
      <c r="AX256" s="12" t="s">
        <v>138</v>
      </c>
      <c r="AY256" s="219" t="s">
        <v>194</v>
      </c>
    </row>
    <row r="257" spans="2:51" s="13" customFormat="1" ht="13.5">
      <c r="B257" s="220"/>
      <c r="C257" s="221"/>
      <c r="D257" s="222" t="s">
        <v>203</v>
      </c>
      <c r="E257" s="223" t="s">
        <v>89</v>
      </c>
      <c r="F257" s="224" t="s">
        <v>206</v>
      </c>
      <c r="G257" s="221"/>
      <c r="H257" s="225">
        <v>4.79</v>
      </c>
      <c r="I257" s="226"/>
      <c r="J257" s="221"/>
      <c r="K257" s="221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203</v>
      </c>
      <c r="AU257" s="231" t="s">
        <v>150</v>
      </c>
      <c r="AV257" s="13" t="s">
        <v>201</v>
      </c>
      <c r="AW257" s="13" t="s">
        <v>102</v>
      </c>
      <c r="AX257" s="13" t="s">
        <v>143</v>
      </c>
      <c r="AY257" s="231" t="s">
        <v>194</v>
      </c>
    </row>
    <row r="258" spans="2:65" s="1" customFormat="1" ht="22.5" customHeight="1">
      <c r="B258" s="41"/>
      <c r="C258" s="185" t="s">
        <v>429</v>
      </c>
      <c r="D258" s="185" t="s">
        <v>196</v>
      </c>
      <c r="E258" s="186" t="s">
        <v>430</v>
      </c>
      <c r="F258" s="187" t="s">
        <v>431</v>
      </c>
      <c r="G258" s="188" t="s">
        <v>278</v>
      </c>
      <c r="H258" s="189">
        <v>4.79</v>
      </c>
      <c r="I258" s="190"/>
      <c r="J258" s="191">
        <f>ROUND(I258*H258,2)</f>
        <v>0</v>
      </c>
      <c r="K258" s="187" t="s">
        <v>200</v>
      </c>
      <c r="L258" s="61"/>
      <c r="M258" s="192" t="s">
        <v>89</v>
      </c>
      <c r="N258" s="193" t="s">
        <v>109</v>
      </c>
      <c r="O258" s="42"/>
      <c r="P258" s="194">
        <f>O258*H258</f>
        <v>0</v>
      </c>
      <c r="Q258" s="194">
        <v>0</v>
      </c>
      <c r="R258" s="194">
        <f>Q258*H258</f>
        <v>0</v>
      </c>
      <c r="S258" s="194">
        <v>0</v>
      </c>
      <c r="T258" s="195">
        <f>S258*H258</f>
        <v>0</v>
      </c>
      <c r="AR258" s="24" t="s">
        <v>201</v>
      </c>
      <c r="AT258" s="24" t="s">
        <v>196</v>
      </c>
      <c r="AU258" s="24" t="s">
        <v>150</v>
      </c>
      <c r="AY258" s="24" t="s">
        <v>194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24" t="s">
        <v>143</v>
      </c>
      <c r="BK258" s="196">
        <f>ROUND(I258*H258,2)</f>
        <v>0</v>
      </c>
      <c r="BL258" s="24" t="s">
        <v>201</v>
      </c>
      <c r="BM258" s="24" t="s">
        <v>432</v>
      </c>
    </row>
    <row r="259" spans="2:65" s="1" customFormat="1" ht="22.5" customHeight="1">
      <c r="B259" s="41"/>
      <c r="C259" s="185" t="s">
        <v>433</v>
      </c>
      <c r="D259" s="185" t="s">
        <v>196</v>
      </c>
      <c r="E259" s="186" t="s">
        <v>434</v>
      </c>
      <c r="F259" s="187" t="s">
        <v>435</v>
      </c>
      <c r="G259" s="188" t="s">
        <v>251</v>
      </c>
      <c r="H259" s="189">
        <v>0.197</v>
      </c>
      <c r="I259" s="190"/>
      <c r="J259" s="191">
        <f>ROUND(I259*H259,2)</f>
        <v>0</v>
      </c>
      <c r="K259" s="187" t="s">
        <v>200</v>
      </c>
      <c r="L259" s="61"/>
      <c r="M259" s="192" t="s">
        <v>89</v>
      </c>
      <c r="N259" s="193" t="s">
        <v>109</v>
      </c>
      <c r="O259" s="42"/>
      <c r="P259" s="194">
        <f>O259*H259</f>
        <v>0</v>
      </c>
      <c r="Q259" s="194">
        <v>1.05256</v>
      </c>
      <c r="R259" s="194">
        <f>Q259*H259</f>
        <v>0.20735432</v>
      </c>
      <c r="S259" s="194">
        <v>0</v>
      </c>
      <c r="T259" s="195">
        <f>S259*H259</f>
        <v>0</v>
      </c>
      <c r="AR259" s="24" t="s">
        <v>201</v>
      </c>
      <c r="AT259" s="24" t="s">
        <v>196</v>
      </c>
      <c r="AU259" s="24" t="s">
        <v>150</v>
      </c>
      <c r="AY259" s="24" t="s">
        <v>194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24" t="s">
        <v>143</v>
      </c>
      <c r="BK259" s="196">
        <f>ROUND(I259*H259,2)</f>
        <v>0</v>
      </c>
      <c r="BL259" s="24" t="s">
        <v>201</v>
      </c>
      <c r="BM259" s="24" t="s">
        <v>436</v>
      </c>
    </row>
    <row r="260" spans="2:51" s="11" customFormat="1" ht="13.5">
      <c r="B260" s="197"/>
      <c r="C260" s="198"/>
      <c r="D260" s="199" t="s">
        <v>203</v>
      </c>
      <c r="E260" s="200" t="s">
        <v>89</v>
      </c>
      <c r="F260" s="201" t="s">
        <v>437</v>
      </c>
      <c r="G260" s="198"/>
      <c r="H260" s="202" t="s">
        <v>89</v>
      </c>
      <c r="I260" s="203"/>
      <c r="J260" s="198"/>
      <c r="K260" s="198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203</v>
      </c>
      <c r="AU260" s="208" t="s">
        <v>150</v>
      </c>
      <c r="AV260" s="11" t="s">
        <v>143</v>
      </c>
      <c r="AW260" s="11" t="s">
        <v>102</v>
      </c>
      <c r="AX260" s="11" t="s">
        <v>138</v>
      </c>
      <c r="AY260" s="208" t="s">
        <v>194</v>
      </c>
    </row>
    <row r="261" spans="2:51" s="12" customFormat="1" ht="13.5">
      <c r="B261" s="209"/>
      <c r="C261" s="210"/>
      <c r="D261" s="199" t="s">
        <v>203</v>
      </c>
      <c r="E261" s="211" t="s">
        <v>89</v>
      </c>
      <c r="F261" s="212" t="s">
        <v>438</v>
      </c>
      <c r="G261" s="210"/>
      <c r="H261" s="213">
        <v>0.029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203</v>
      </c>
      <c r="AU261" s="219" t="s">
        <v>150</v>
      </c>
      <c r="AV261" s="12" t="s">
        <v>150</v>
      </c>
      <c r="AW261" s="12" t="s">
        <v>102</v>
      </c>
      <c r="AX261" s="12" t="s">
        <v>138</v>
      </c>
      <c r="AY261" s="219" t="s">
        <v>194</v>
      </c>
    </row>
    <row r="262" spans="2:51" s="12" customFormat="1" ht="13.5">
      <c r="B262" s="209"/>
      <c r="C262" s="210"/>
      <c r="D262" s="199" t="s">
        <v>203</v>
      </c>
      <c r="E262" s="211" t="s">
        <v>89</v>
      </c>
      <c r="F262" s="212" t="s">
        <v>89</v>
      </c>
      <c r="G262" s="210"/>
      <c r="H262" s="213">
        <v>0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203</v>
      </c>
      <c r="AU262" s="219" t="s">
        <v>150</v>
      </c>
      <c r="AV262" s="12" t="s">
        <v>150</v>
      </c>
      <c r="AW262" s="12" t="s">
        <v>102</v>
      </c>
      <c r="AX262" s="12" t="s">
        <v>138</v>
      </c>
      <c r="AY262" s="219" t="s">
        <v>194</v>
      </c>
    </row>
    <row r="263" spans="2:51" s="11" customFormat="1" ht="13.5">
      <c r="B263" s="197"/>
      <c r="C263" s="198"/>
      <c r="D263" s="199" t="s">
        <v>203</v>
      </c>
      <c r="E263" s="200" t="s">
        <v>89</v>
      </c>
      <c r="F263" s="201" t="s">
        <v>439</v>
      </c>
      <c r="G263" s="198"/>
      <c r="H263" s="202" t="s">
        <v>89</v>
      </c>
      <c r="I263" s="203"/>
      <c r="J263" s="198"/>
      <c r="K263" s="198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203</v>
      </c>
      <c r="AU263" s="208" t="s">
        <v>150</v>
      </c>
      <c r="AV263" s="11" t="s">
        <v>143</v>
      </c>
      <c r="AW263" s="11" t="s">
        <v>102</v>
      </c>
      <c r="AX263" s="11" t="s">
        <v>138</v>
      </c>
      <c r="AY263" s="208" t="s">
        <v>194</v>
      </c>
    </row>
    <row r="264" spans="2:51" s="12" customFormat="1" ht="13.5">
      <c r="B264" s="209"/>
      <c r="C264" s="210"/>
      <c r="D264" s="199" t="s">
        <v>203</v>
      </c>
      <c r="E264" s="211" t="s">
        <v>89</v>
      </c>
      <c r="F264" s="212" t="s">
        <v>440</v>
      </c>
      <c r="G264" s="210"/>
      <c r="H264" s="213">
        <v>0.168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203</v>
      </c>
      <c r="AU264" s="219" t="s">
        <v>150</v>
      </c>
      <c r="AV264" s="12" t="s">
        <v>150</v>
      </c>
      <c r="AW264" s="12" t="s">
        <v>102</v>
      </c>
      <c r="AX264" s="12" t="s">
        <v>138</v>
      </c>
      <c r="AY264" s="219" t="s">
        <v>194</v>
      </c>
    </row>
    <row r="265" spans="2:51" s="12" customFormat="1" ht="13.5">
      <c r="B265" s="209"/>
      <c r="C265" s="210"/>
      <c r="D265" s="199" t="s">
        <v>203</v>
      </c>
      <c r="E265" s="211" t="s">
        <v>89</v>
      </c>
      <c r="F265" s="212" t="s">
        <v>89</v>
      </c>
      <c r="G265" s="210"/>
      <c r="H265" s="213">
        <v>0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203</v>
      </c>
      <c r="AU265" s="219" t="s">
        <v>150</v>
      </c>
      <c r="AV265" s="12" t="s">
        <v>150</v>
      </c>
      <c r="AW265" s="12" t="s">
        <v>102</v>
      </c>
      <c r="AX265" s="12" t="s">
        <v>138</v>
      </c>
      <c r="AY265" s="219" t="s">
        <v>194</v>
      </c>
    </row>
    <row r="266" spans="2:51" s="13" customFormat="1" ht="13.5">
      <c r="B266" s="220"/>
      <c r="C266" s="221"/>
      <c r="D266" s="222" t="s">
        <v>203</v>
      </c>
      <c r="E266" s="223" t="s">
        <v>89</v>
      </c>
      <c r="F266" s="224" t="s">
        <v>206</v>
      </c>
      <c r="G266" s="221"/>
      <c r="H266" s="225">
        <v>0.197</v>
      </c>
      <c r="I266" s="226"/>
      <c r="J266" s="221"/>
      <c r="K266" s="221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203</v>
      </c>
      <c r="AU266" s="231" t="s">
        <v>150</v>
      </c>
      <c r="AV266" s="13" t="s">
        <v>201</v>
      </c>
      <c r="AW266" s="13" t="s">
        <v>102</v>
      </c>
      <c r="AX266" s="13" t="s">
        <v>143</v>
      </c>
      <c r="AY266" s="231" t="s">
        <v>194</v>
      </c>
    </row>
    <row r="267" spans="2:65" s="1" customFormat="1" ht="22.5" customHeight="1">
      <c r="B267" s="41"/>
      <c r="C267" s="185" t="s">
        <v>441</v>
      </c>
      <c r="D267" s="185" t="s">
        <v>196</v>
      </c>
      <c r="E267" s="186" t="s">
        <v>442</v>
      </c>
      <c r="F267" s="187" t="s">
        <v>443</v>
      </c>
      <c r="G267" s="188" t="s">
        <v>199</v>
      </c>
      <c r="H267" s="189">
        <v>2.399</v>
      </c>
      <c r="I267" s="190"/>
      <c r="J267" s="191">
        <f>ROUND(I267*H267,2)</f>
        <v>0</v>
      </c>
      <c r="K267" s="187" t="s">
        <v>89</v>
      </c>
      <c r="L267" s="61"/>
      <c r="M267" s="192" t="s">
        <v>89</v>
      </c>
      <c r="N267" s="193" t="s">
        <v>109</v>
      </c>
      <c r="O267" s="42"/>
      <c r="P267" s="194">
        <f>O267*H267</f>
        <v>0</v>
      </c>
      <c r="Q267" s="194">
        <v>2.5</v>
      </c>
      <c r="R267" s="194">
        <f>Q267*H267</f>
        <v>5.9975000000000005</v>
      </c>
      <c r="S267" s="194">
        <v>0</v>
      </c>
      <c r="T267" s="195">
        <f>S267*H267</f>
        <v>0</v>
      </c>
      <c r="AR267" s="24" t="s">
        <v>201</v>
      </c>
      <c r="AT267" s="24" t="s">
        <v>196</v>
      </c>
      <c r="AU267" s="24" t="s">
        <v>150</v>
      </c>
      <c r="AY267" s="24" t="s">
        <v>194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24" t="s">
        <v>143</v>
      </c>
      <c r="BK267" s="196">
        <f>ROUND(I267*H267,2)</f>
        <v>0</v>
      </c>
      <c r="BL267" s="24" t="s">
        <v>201</v>
      </c>
      <c r="BM267" s="24" t="s">
        <v>444</v>
      </c>
    </row>
    <row r="268" spans="2:51" s="12" customFormat="1" ht="13.5">
      <c r="B268" s="209"/>
      <c r="C268" s="210"/>
      <c r="D268" s="199" t="s">
        <v>203</v>
      </c>
      <c r="E268" s="211" t="s">
        <v>89</v>
      </c>
      <c r="F268" s="212" t="s">
        <v>445</v>
      </c>
      <c r="G268" s="210"/>
      <c r="H268" s="213">
        <v>2.112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203</v>
      </c>
      <c r="AU268" s="219" t="s">
        <v>150</v>
      </c>
      <c r="AV268" s="12" t="s">
        <v>150</v>
      </c>
      <c r="AW268" s="12" t="s">
        <v>102</v>
      </c>
      <c r="AX268" s="12" t="s">
        <v>138</v>
      </c>
      <c r="AY268" s="219" t="s">
        <v>194</v>
      </c>
    </row>
    <row r="269" spans="2:51" s="12" customFormat="1" ht="13.5">
      <c r="B269" s="209"/>
      <c r="C269" s="210"/>
      <c r="D269" s="199" t="s">
        <v>203</v>
      </c>
      <c r="E269" s="211" t="s">
        <v>89</v>
      </c>
      <c r="F269" s="212" t="s">
        <v>446</v>
      </c>
      <c r="G269" s="210"/>
      <c r="H269" s="213">
        <v>0.287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203</v>
      </c>
      <c r="AU269" s="219" t="s">
        <v>150</v>
      </c>
      <c r="AV269" s="12" t="s">
        <v>150</v>
      </c>
      <c r="AW269" s="12" t="s">
        <v>102</v>
      </c>
      <c r="AX269" s="12" t="s">
        <v>138</v>
      </c>
      <c r="AY269" s="219" t="s">
        <v>194</v>
      </c>
    </row>
    <row r="270" spans="2:51" s="13" customFormat="1" ht="13.5">
      <c r="B270" s="220"/>
      <c r="C270" s="221"/>
      <c r="D270" s="222" t="s">
        <v>203</v>
      </c>
      <c r="E270" s="223" t="s">
        <v>89</v>
      </c>
      <c r="F270" s="224" t="s">
        <v>206</v>
      </c>
      <c r="G270" s="221"/>
      <c r="H270" s="225">
        <v>2.399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203</v>
      </c>
      <c r="AU270" s="231" t="s">
        <v>150</v>
      </c>
      <c r="AV270" s="13" t="s">
        <v>201</v>
      </c>
      <c r="AW270" s="13" t="s">
        <v>102</v>
      </c>
      <c r="AX270" s="13" t="s">
        <v>143</v>
      </c>
      <c r="AY270" s="231" t="s">
        <v>194</v>
      </c>
    </row>
    <row r="271" spans="2:65" s="1" customFormat="1" ht="31.5" customHeight="1">
      <c r="B271" s="41"/>
      <c r="C271" s="185" t="s">
        <v>447</v>
      </c>
      <c r="D271" s="185" t="s">
        <v>196</v>
      </c>
      <c r="E271" s="186" t="s">
        <v>448</v>
      </c>
      <c r="F271" s="187" t="s">
        <v>449</v>
      </c>
      <c r="G271" s="188" t="s">
        <v>278</v>
      </c>
      <c r="H271" s="189">
        <v>16.558</v>
      </c>
      <c r="I271" s="190"/>
      <c r="J271" s="191">
        <f>ROUND(I271*H271,2)</f>
        <v>0</v>
      </c>
      <c r="K271" s="187" t="s">
        <v>89</v>
      </c>
      <c r="L271" s="61"/>
      <c r="M271" s="192" t="s">
        <v>89</v>
      </c>
      <c r="N271" s="193" t="s">
        <v>109</v>
      </c>
      <c r="O271" s="42"/>
      <c r="P271" s="194">
        <f>O271*H271</f>
        <v>0</v>
      </c>
      <c r="Q271" s="194">
        <v>0.005</v>
      </c>
      <c r="R271" s="194">
        <f>Q271*H271</f>
        <v>0.08279</v>
      </c>
      <c r="S271" s="194">
        <v>0</v>
      </c>
      <c r="T271" s="195">
        <f>S271*H271</f>
        <v>0</v>
      </c>
      <c r="AR271" s="24" t="s">
        <v>201</v>
      </c>
      <c r="AT271" s="24" t="s">
        <v>196</v>
      </c>
      <c r="AU271" s="24" t="s">
        <v>150</v>
      </c>
      <c r="AY271" s="24" t="s">
        <v>194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24" t="s">
        <v>143</v>
      </c>
      <c r="BK271" s="196">
        <f>ROUND(I271*H271,2)</f>
        <v>0</v>
      </c>
      <c r="BL271" s="24" t="s">
        <v>201</v>
      </c>
      <c r="BM271" s="24" t="s">
        <v>450</v>
      </c>
    </row>
    <row r="272" spans="2:51" s="12" customFormat="1" ht="13.5">
      <c r="B272" s="209"/>
      <c r="C272" s="210"/>
      <c r="D272" s="199" t="s">
        <v>203</v>
      </c>
      <c r="E272" s="211" t="s">
        <v>89</v>
      </c>
      <c r="F272" s="212" t="s">
        <v>451</v>
      </c>
      <c r="G272" s="210"/>
      <c r="H272" s="213">
        <v>13.2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203</v>
      </c>
      <c r="AU272" s="219" t="s">
        <v>150</v>
      </c>
      <c r="AV272" s="12" t="s">
        <v>150</v>
      </c>
      <c r="AW272" s="12" t="s">
        <v>102</v>
      </c>
      <c r="AX272" s="12" t="s">
        <v>138</v>
      </c>
      <c r="AY272" s="219" t="s">
        <v>194</v>
      </c>
    </row>
    <row r="273" spans="2:51" s="12" customFormat="1" ht="13.5">
      <c r="B273" s="209"/>
      <c r="C273" s="210"/>
      <c r="D273" s="199" t="s">
        <v>203</v>
      </c>
      <c r="E273" s="211" t="s">
        <v>89</v>
      </c>
      <c r="F273" s="212" t="s">
        <v>452</v>
      </c>
      <c r="G273" s="210"/>
      <c r="H273" s="213">
        <v>3.358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203</v>
      </c>
      <c r="AU273" s="219" t="s">
        <v>150</v>
      </c>
      <c r="AV273" s="12" t="s">
        <v>150</v>
      </c>
      <c r="AW273" s="12" t="s">
        <v>102</v>
      </c>
      <c r="AX273" s="12" t="s">
        <v>138</v>
      </c>
      <c r="AY273" s="219" t="s">
        <v>194</v>
      </c>
    </row>
    <row r="274" spans="2:51" s="13" customFormat="1" ht="13.5">
      <c r="B274" s="220"/>
      <c r="C274" s="221"/>
      <c r="D274" s="199" t="s">
        <v>203</v>
      </c>
      <c r="E274" s="235" t="s">
        <v>89</v>
      </c>
      <c r="F274" s="236" t="s">
        <v>206</v>
      </c>
      <c r="G274" s="221"/>
      <c r="H274" s="237">
        <v>16.558</v>
      </c>
      <c r="I274" s="226"/>
      <c r="J274" s="221"/>
      <c r="K274" s="221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203</v>
      </c>
      <c r="AU274" s="231" t="s">
        <v>150</v>
      </c>
      <c r="AV274" s="13" t="s">
        <v>201</v>
      </c>
      <c r="AW274" s="13" t="s">
        <v>102</v>
      </c>
      <c r="AX274" s="13" t="s">
        <v>143</v>
      </c>
      <c r="AY274" s="231" t="s">
        <v>194</v>
      </c>
    </row>
    <row r="275" spans="2:63" s="10" customFormat="1" ht="29.85" customHeight="1">
      <c r="B275" s="168"/>
      <c r="C275" s="169"/>
      <c r="D275" s="182" t="s">
        <v>137</v>
      </c>
      <c r="E275" s="183" t="s">
        <v>229</v>
      </c>
      <c r="F275" s="183" t="s">
        <v>453</v>
      </c>
      <c r="G275" s="169"/>
      <c r="H275" s="169"/>
      <c r="I275" s="172"/>
      <c r="J275" s="184">
        <f>BK275</f>
        <v>0</v>
      </c>
      <c r="K275" s="169"/>
      <c r="L275" s="174"/>
      <c r="M275" s="175"/>
      <c r="N275" s="176"/>
      <c r="O275" s="176"/>
      <c r="P275" s="177">
        <f>SUM(P276:P413)</f>
        <v>0</v>
      </c>
      <c r="Q275" s="176"/>
      <c r="R275" s="177">
        <f>SUM(R276:R413)</f>
        <v>10.588444710000001</v>
      </c>
      <c r="S275" s="176"/>
      <c r="T275" s="178">
        <f>SUM(T276:T413)</f>
        <v>0</v>
      </c>
      <c r="AR275" s="179" t="s">
        <v>143</v>
      </c>
      <c r="AT275" s="180" t="s">
        <v>137</v>
      </c>
      <c r="AU275" s="180" t="s">
        <v>143</v>
      </c>
      <c r="AY275" s="179" t="s">
        <v>194</v>
      </c>
      <c r="BK275" s="181">
        <f>SUM(BK276:BK413)</f>
        <v>0</v>
      </c>
    </row>
    <row r="276" spans="2:65" s="1" customFormat="1" ht="22.5" customHeight="1">
      <c r="B276" s="41"/>
      <c r="C276" s="185" t="s">
        <v>454</v>
      </c>
      <c r="D276" s="185" t="s">
        <v>196</v>
      </c>
      <c r="E276" s="186" t="s">
        <v>455</v>
      </c>
      <c r="F276" s="187" t="s">
        <v>456</v>
      </c>
      <c r="G276" s="188" t="s">
        <v>278</v>
      </c>
      <c r="H276" s="189">
        <v>39.088</v>
      </c>
      <c r="I276" s="190"/>
      <c r="J276" s="191">
        <f>ROUND(I276*H276,2)</f>
        <v>0</v>
      </c>
      <c r="K276" s="187" t="s">
        <v>200</v>
      </c>
      <c r="L276" s="61"/>
      <c r="M276" s="192" t="s">
        <v>89</v>
      </c>
      <c r="N276" s="193" t="s">
        <v>109</v>
      </c>
      <c r="O276" s="42"/>
      <c r="P276" s="194">
        <f>O276*H276</f>
        <v>0</v>
      </c>
      <c r="Q276" s="194">
        <v>0.01733</v>
      </c>
      <c r="R276" s="194">
        <f>Q276*H276</f>
        <v>0.6773950400000001</v>
      </c>
      <c r="S276" s="194">
        <v>0</v>
      </c>
      <c r="T276" s="195">
        <f>S276*H276</f>
        <v>0</v>
      </c>
      <c r="AR276" s="24" t="s">
        <v>201</v>
      </c>
      <c r="AT276" s="24" t="s">
        <v>196</v>
      </c>
      <c r="AU276" s="24" t="s">
        <v>150</v>
      </c>
      <c r="AY276" s="24" t="s">
        <v>194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24" t="s">
        <v>143</v>
      </c>
      <c r="BK276" s="196">
        <f>ROUND(I276*H276,2)</f>
        <v>0</v>
      </c>
      <c r="BL276" s="24" t="s">
        <v>201</v>
      </c>
      <c r="BM276" s="24" t="s">
        <v>457</v>
      </c>
    </row>
    <row r="277" spans="2:51" s="12" customFormat="1" ht="13.5">
      <c r="B277" s="209"/>
      <c r="C277" s="210"/>
      <c r="D277" s="199" t="s">
        <v>203</v>
      </c>
      <c r="E277" s="211" t="s">
        <v>89</v>
      </c>
      <c r="F277" s="212" t="s">
        <v>458</v>
      </c>
      <c r="G277" s="210"/>
      <c r="H277" s="213">
        <v>10.37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203</v>
      </c>
      <c r="AU277" s="219" t="s">
        <v>150</v>
      </c>
      <c r="AV277" s="12" t="s">
        <v>150</v>
      </c>
      <c r="AW277" s="12" t="s">
        <v>102</v>
      </c>
      <c r="AX277" s="12" t="s">
        <v>138</v>
      </c>
      <c r="AY277" s="219" t="s">
        <v>194</v>
      </c>
    </row>
    <row r="278" spans="2:51" s="12" customFormat="1" ht="13.5">
      <c r="B278" s="209"/>
      <c r="C278" s="210"/>
      <c r="D278" s="199" t="s">
        <v>203</v>
      </c>
      <c r="E278" s="211" t="s">
        <v>89</v>
      </c>
      <c r="F278" s="212" t="s">
        <v>459</v>
      </c>
      <c r="G278" s="210"/>
      <c r="H278" s="213">
        <v>13.175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203</v>
      </c>
      <c r="AU278" s="219" t="s">
        <v>150</v>
      </c>
      <c r="AV278" s="12" t="s">
        <v>150</v>
      </c>
      <c r="AW278" s="12" t="s">
        <v>102</v>
      </c>
      <c r="AX278" s="12" t="s">
        <v>138</v>
      </c>
      <c r="AY278" s="219" t="s">
        <v>194</v>
      </c>
    </row>
    <row r="279" spans="2:51" s="12" customFormat="1" ht="13.5">
      <c r="B279" s="209"/>
      <c r="C279" s="210"/>
      <c r="D279" s="199" t="s">
        <v>203</v>
      </c>
      <c r="E279" s="211" t="s">
        <v>89</v>
      </c>
      <c r="F279" s="212" t="s">
        <v>460</v>
      </c>
      <c r="G279" s="210"/>
      <c r="H279" s="213">
        <v>11.219</v>
      </c>
      <c r="I279" s="214"/>
      <c r="J279" s="210"/>
      <c r="K279" s="210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203</v>
      </c>
      <c r="AU279" s="219" t="s">
        <v>150</v>
      </c>
      <c r="AV279" s="12" t="s">
        <v>150</v>
      </c>
      <c r="AW279" s="12" t="s">
        <v>102</v>
      </c>
      <c r="AX279" s="12" t="s">
        <v>138</v>
      </c>
      <c r="AY279" s="219" t="s">
        <v>194</v>
      </c>
    </row>
    <row r="280" spans="2:51" s="12" customFormat="1" ht="13.5">
      <c r="B280" s="209"/>
      <c r="C280" s="210"/>
      <c r="D280" s="199" t="s">
        <v>203</v>
      </c>
      <c r="E280" s="211" t="s">
        <v>89</v>
      </c>
      <c r="F280" s="212" t="s">
        <v>89</v>
      </c>
      <c r="G280" s="210"/>
      <c r="H280" s="213">
        <v>0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203</v>
      </c>
      <c r="AU280" s="219" t="s">
        <v>150</v>
      </c>
      <c r="AV280" s="12" t="s">
        <v>150</v>
      </c>
      <c r="AW280" s="12" t="s">
        <v>102</v>
      </c>
      <c r="AX280" s="12" t="s">
        <v>138</v>
      </c>
      <c r="AY280" s="219" t="s">
        <v>194</v>
      </c>
    </row>
    <row r="281" spans="2:51" s="11" customFormat="1" ht="13.5">
      <c r="B281" s="197"/>
      <c r="C281" s="198"/>
      <c r="D281" s="199" t="s">
        <v>203</v>
      </c>
      <c r="E281" s="200" t="s">
        <v>89</v>
      </c>
      <c r="F281" s="201" t="s">
        <v>461</v>
      </c>
      <c r="G281" s="198"/>
      <c r="H281" s="202" t="s">
        <v>89</v>
      </c>
      <c r="I281" s="203"/>
      <c r="J281" s="198"/>
      <c r="K281" s="198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203</v>
      </c>
      <c r="AU281" s="208" t="s">
        <v>150</v>
      </c>
      <c r="AV281" s="11" t="s">
        <v>143</v>
      </c>
      <c r="AW281" s="11" t="s">
        <v>102</v>
      </c>
      <c r="AX281" s="11" t="s">
        <v>138</v>
      </c>
      <c r="AY281" s="208" t="s">
        <v>194</v>
      </c>
    </row>
    <row r="282" spans="2:51" s="12" customFormat="1" ht="13.5">
      <c r="B282" s="209"/>
      <c r="C282" s="210"/>
      <c r="D282" s="199" t="s">
        <v>203</v>
      </c>
      <c r="E282" s="211" t="s">
        <v>89</v>
      </c>
      <c r="F282" s="212" t="s">
        <v>462</v>
      </c>
      <c r="G282" s="210"/>
      <c r="H282" s="213">
        <v>3.166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203</v>
      </c>
      <c r="AU282" s="219" t="s">
        <v>150</v>
      </c>
      <c r="AV282" s="12" t="s">
        <v>150</v>
      </c>
      <c r="AW282" s="12" t="s">
        <v>102</v>
      </c>
      <c r="AX282" s="12" t="s">
        <v>138</v>
      </c>
      <c r="AY282" s="219" t="s">
        <v>194</v>
      </c>
    </row>
    <row r="283" spans="2:51" s="12" customFormat="1" ht="13.5">
      <c r="B283" s="209"/>
      <c r="C283" s="210"/>
      <c r="D283" s="199" t="s">
        <v>203</v>
      </c>
      <c r="E283" s="211" t="s">
        <v>89</v>
      </c>
      <c r="F283" s="212" t="s">
        <v>89</v>
      </c>
      <c r="G283" s="210"/>
      <c r="H283" s="213">
        <v>0</v>
      </c>
      <c r="I283" s="214"/>
      <c r="J283" s="210"/>
      <c r="K283" s="210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203</v>
      </c>
      <c r="AU283" s="219" t="s">
        <v>150</v>
      </c>
      <c r="AV283" s="12" t="s">
        <v>150</v>
      </c>
      <c r="AW283" s="12" t="s">
        <v>102</v>
      </c>
      <c r="AX283" s="12" t="s">
        <v>138</v>
      </c>
      <c r="AY283" s="219" t="s">
        <v>194</v>
      </c>
    </row>
    <row r="284" spans="2:51" s="11" customFormat="1" ht="13.5">
      <c r="B284" s="197"/>
      <c r="C284" s="198"/>
      <c r="D284" s="199" t="s">
        <v>203</v>
      </c>
      <c r="E284" s="200" t="s">
        <v>89</v>
      </c>
      <c r="F284" s="201" t="s">
        <v>463</v>
      </c>
      <c r="G284" s="198"/>
      <c r="H284" s="202" t="s">
        <v>89</v>
      </c>
      <c r="I284" s="203"/>
      <c r="J284" s="198"/>
      <c r="K284" s="198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203</v>
      </c>
      <c r="AU284" s="208" t="s">
        <v>150</v>
      </c>
      <c r="AV284" s="11" t="s">
        <v>143</v>
      </c>
      <c r="AW284" s="11" t="s">
        <v>102</v>
      </c>
      <c r="AX284" s="11" t="s">
        <v>138</v>
      </c>
      <c r="AY284" s="208" t="s">
        <v>194</v>
      </c>
    </row>
    <row r="285" spans="2:51" s="12" customFormat="1" ht="13.5">
      <c r="B285" s="209"/>
      <c r="C285" s="210"/>
      <c r="D285" s="199" t="s">
        <v>203</v>
      </c>
      <c r="E285" s="211" t="s">
        <v>89</v>
      </c>
      <c r="F285" s="212" t="s">
        <v>464</v>
      </c>
      <c r="G285" s="210"/>
      <c r="H285" s="213">
        <v>2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203</v>
      </c>
      <c r="AU285" s="219" t="s">
        <v>150</v>
      </c>
      <c r="AV285" s="12" t="s">
        <v>150</v>
      </c>
      <c r="AW285" s="12" t="s">
        <v>102</v>
      </c>
      <c r="AX285" s="12" t="s">
        <v>138</v>
      </c>
      <c r="AY285" s="219" t="s">
        <v>194</v>
      </c>
    </row>
    <row r="286" spans="2:51" s="12" customFormat="1" ht="13.5">
      <c r="B286" s="209"/>
      <c r="C286" s="210"/>
      <c r="D286" s="199" t="s">
        <v>203</v>
      </c>
      <c r="E286" s="211" t="s">
        <v>89</v>
      </c>
      <c r="F286" s="212" t="s">
        <v>89</v>
      </c>
      <c r="G286" s="210"/>
      <c r="H286" s="213">
        <v>0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203</v>
      </c>
      <c r="AU286" s="219" t="s">
        <v>150</v>
      </c>
      <c r="AV286" s="12" t="s">
        <v>150</v>
      </c>
      <c r="AW286" s="12" t="s">
        <v>102</v>
      </c>
      <c r="AX286" s="12" t="s">
        <v>138</v>
      </c>
      <c r="AY286" s="219" t="s">
        <v>194</v>
      </c>
    </row>
    <row r="287" spans="2:51" s="11" customFormat="1" ht="13.5">
      <c r="B287" s="197"/>
      <c r="C287" s="198"/>
      <c r="D287" s="199" t="s">
        <v>203</v>
      </c>
      <c r="E287" s="200" t="s">
        <v>89</v>
      </c>
      <c r="F287" s="201" t="s">
        <v>308</v>
      </c>
      <c r="G287" s="198"/>
      <c r="H287" s="202" t="s">
        <v>89</v>
      </c>
      <c r="I287" s="203"/>
      <c r="J287" s="198"/>
      <c r="K287" s="198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203</v>
      </c>
      <c r="AU287" s="208" t="s">
        <v>150</v>
      </c>
      <c r="AV287" s="11" t="s">
        <v>143</v>
      </c>
      <c r="AW287" s="11" t="s">
        <v>102</v>
      </c>
      <c r="AX287" s="11" t="s">
        <v>138</v>
      </c>
      <c r="AY287" s="208" t="s">
        <v>194</v>
      </c>
    </row>
    <row r="288" spans="2:51" s="12" customFormat="1" ht="13.5">
      <c r="B288" s="209"/>
      <c r="C288" s="210"/>
      <c r="D288" s="199" t="s">
        <v>203</v>
      </c>
      <c r="E288" s="211" t="s">
        <v>89</v>
      </c>
      <c r="F288" s="212" t="s">
        <v>465</v>
      </c>
      <c r="G288" s="210"/>
      <c r="H288" s="213">
        <v>-6.839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203</v>
      </c>
      <c r="AU288" s="219" t="s">
        <v>150</v>
      </c>
      <c r="AV288" s="12" t="s">
        <v>150</v>
      </c>
      <c r="AW288" s="12" t="s">
        <v>102</v>
      </c>
      <c r="AX288" s="12" t="s">
        <v>138</v>
      </c>
      <c r="AY288" s="219" t="s">
        <v>194</v>
      </c>
    </row>
    <row r="289" spans="2:51" s="12" customFormat="1" ht="13.5">
      <c r="B289" s="209"/>
      <c r="C289" s="210"/>
      <c r="D289" s="199" t="s">
        <v>203</v>
      </c>
      <c r="E289" s="211" t="s">
        <v>89</v>
      </c>
      <c r="F289" s="212" t="s">
        <v>89</v>
      </c>
      <c r="G289" s="210"/>
      <c r="H289" s="213">
        <v>0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203</v>
      </c>
      <c r="AU289" s="219" t="s">
        <v>150</v>
      </c>
      <c r="AV289" s="12" t="s">
        <v>150</v>
      </c>
      <c r="AW289" s="12" t="s">
        <v>102</v>
      </c>
      <c r="AX289" s="12" t="s">
        <v>138</v>
      </c>
      <c r="AY289" s="219" t="s">
        <v>194</v>
      </c>
    </row>
    <row r="290" spans="2:51" s="11" customFormat="1" ht="13.5">
      <c r="B290" s="197"/>
      <c r="C290" s="198"/>
      <c r="D290" s="199" t="s">
        <v>203</v>
      </c>
      <c r="E290" s="200" t="s">
        <v>89</v>
      </c>
      <c r="F290" s="201" t="s">
        <v>466</v>
      </c>
      <c r="G290" s="198"/>
      <c r="H290" s="202" t="s">
        <v>89</v>
      </c>
      <c r="I290" s="203"/>
      <c r="J290" s="198"/>
      <c r="K290" s="198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203</v>
      </c>
      <c r="AU290" s="208" t="s">
        <v>150</v>
      </c>
      <c r="AV290" s="11" t="s">
        <v>143</v>
      </c>
      <c r="AW290" s="11" t="s">
        <v>102</v>
      </c>
      <c r="AX290" s="11" t="s">
        <v>138</v>
      </c>
      <c r="AY290" s="208" t="s">
        <v>194</v>
      </c>
    </row>
    <row r="291" spans="2:51" s="12" customFormat="1" ht="13.5">
      <c r="B291" s="209"/>
      <c r="C291" s="210"/>
      <c r="D291" s="199" t="s">
        <v>203</v>
      </c>
      <c r="E291" s="211" t="s">
        <v>89</v>
      </c>
      <c r="F291" s="212" t="s">
        <v>467</v>
      </c>
      <c r="G291" s="210"/>
      <c r="H291" s="213">
        <v>0.96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203</v>
      </c>
      <c r="AU291" s="219" t="s">
        <v>150</v>
      </c>
      <c r="AV291" s="12" t="s">
        <v>150</v>
      </c>
      <c r="AW291" s="12" t="s">
        <v>102</v>
      </c>
      <c r="AX291" s="12" t="s">
        <v>138</v>
      </c>
      <c r="AY291" s="219" t="s">
        <v>194</v>
      </c>
    </row>
    <row r="292" spans="2:51" s="12" customFormat="1" ht="13.5">
      <c r="B292" s="209"/>
      <c r="C292" s="210"/>
      <c r="D292" s="199" t="s">
        <v>203</v>
      </c>
      <c r="E292" s="211" t="s">
        <v>89</v>
      </c>
      <c r="F292" s="212" t="s">
        <v>468</v>
      </c>
      <c r="G292" s="210"/>
      <c r="H292" s="213">
        <v>0.63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203</v>
      </c>
      <c r="AU292" s="219" t="s">
        <v>150</v>
      </c>
      <c r="AV292" s="12" t="s">
        <v>150</v>
      </c>
      <c r="AW292" s="12" t="s">
        <v>102</v>
      </c>
      <c r="AX292" s="12" t="s">
        <v>138</v>
      </c>
      <c r="AY292" s="219" t="s">
        <v>194</v>
      </c>
    </row>
    <row r="293" spans="2:51" s="12" customFormat="1" ht="13.5">
      <c r="B293" s="209"/>
      <c r="C293" s="210"/>
      <c r="D293" s="199" t="s">
        <v>203</v>
      </c>
      <c r="E293" s="211" t="s">
        <v>89</v>
      </c>
      <c r="F293" s="212" t="s">
        <v>469</v>
      </c>
      <c r="G293" s="210"/>
      <c r="H293" s="213">
        <v>2.38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203</v>
      </c>
      <c r="AU293" s="219" t="s">
        <v>150</v>
      </c>
      <c r="AV293" s="12" t="s">
        <v>150</v>
      </c>
      <c r="AW293" s="12" t="s">
        <v>102</v>
      </c>
      <c r="AX293" s="12" t="s">
        <v>138</v>
      </c>
      <c r="AY293" s="219" t="s">
        <v>194</v>
      </c>
    </row>
    <row r="294" spans="2:51" s="12" customFormat="1" ht="13.5">
      <c r="B294" s="209"/>
      <c r="C294" s="210"/>
      <c r="D294" s="199" t="s">
        <v>203</v>
      </c>
      <c r="E294" s="211" t="s">
        <v>89</v>
      </c>
      <c r="F294" s="212" t="s">
        <v>470</v>
      </c>
      <c r="G294" s="210"/>
      <c r="H294" s="213">
        <v>2.027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203</v>
      </c>
      <c r="AU294" s="219" t="s">
        <v>150</v>
      </c>
      <c r="AV294" s="12" t="s">
        <v>150</v>
      </c>
      <c r="AW294" s="12" t="s">
        <v>102</v>
      </c>
      <c r="AX294" s="12" t="s">
        <v>138</v>
      </c>
      <c r="AY294" s="219" t="s">
        <v>194</v>
      </c>
    </row>
    <row r="295" spans="2:51" s="12" customFormat="1" ht="13.5">
      <c r="B295" s="209"/>
      <c r="C295" s="210"/>
      <c r="D295" s="199" t="s">
        <v>203</v>
      </c>
      <c r="E295" s="211" t="s">
        <v>89</v>
      </c>
      <c r="F295" s="212" t="s">
        <v>89</v>
      </c>
      <c r="G295" s="210"/>
      <c r="H295" s="213">
        <v>0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203</v>
      </c>
      <c r="AU295" s="219" t="s">
        <v>150</v>
      </c>
      <c r="AV295" s="12" t="s">
        <v>150</v>
      </c>
      <c r="AW295" s="12" t="s">
        <v>102</v>
      </c>
      <c r="AX295" s="12" t="s">
        <v>138</v>
      </c>
      <c r="AY295" s="219" t="s">
        <v>194</v>
      </c>
    </row>
    <row r="296" spans="2:51" s="13" customFormat="1" ht="13.5">
      <c r="B296" s="220"/>
      <c r="C296" s="221"/>
      <c r="D296" s="222" t="s">
        <v>203</v>
      </c>
      <c r="E296" s="223" t="s">
        <v>89</v>
      </c>
      <c r="F296" s="224" t="s">
        <v>206</v>
      </c>
      <c r="G296" s="221"/>
      <c r="H296" s="225">
        <v>39.088</v>
      </c>
      <c r="I296" s="226"/>
      <c r="J296" s="221"/>
      <c r="K296" s="221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203</v>
      </c>
      <c r="AU296" s="231" t="s">
        <v>150</v>
      </c>
      <c r="AV296" s="13" t="s">
        <v>201</v>
      </c>
      <c r="AW296" s="13" t="s">
        <v>102</v>
      </c>
      <c r="AX296" s="13" t="s">
        <v>143</v>
      </c>
      <c r="AY296" s="231" t="s">
        <v>194</v>
      </c>
    </row>
    <row r="297" spans="2:65" s="1" customFormat="1" ht="22.5" customHeight="1">
      <c r="B297" s="41"/>
      <c r="C297" s="185" t="s">
        <v>471</v>
      </c>
      <c r="D297" s="185" t="s">
        <v>196</v>
      </c>
      <c r="E297" s="186" t="s">
        <v>472</v>
      </c>
      <c r="F297" s="187" t="s">
        <v>473</v>
      </c>
      <c r="G297" s="188" t="s">
        <v>278</v>
      </c>
      <c r="H297" s="189">
        <v>8.075</v>
      </c>
      <c r="I297" s="190"/>
      <c r="J297" s="191">
        <f>ROUND(I297*H297,2)</f>
        <v>0</v>
      </c>
      <c r="K297" s="187" t="s">
        <v>89</v>
      </c>
      <c r="L297" s="61"/>
      <c r="M297" s="192" t="s">
        <v>89</v>
      </c>
      <c r="N297" s="193" t="s">
        <v>109</v>
      </c>
      <c r="O297" s="42"/>
      <c r="P297" s="194">
        <f>O297*H297</f>
        <v>0</v>
      </c>
      <c r="Q297" s="194">
        <v>0.02</v>
      </c>
      <c r="R297" s="194">
        <f>Q297*H297</f>
        <v>0.16149999999999998</v>
      </c>
      <c r="S297" s="194">
        <v>0</v>
      </c>
      <c r="T297" s="195">
        <f>S297*H297</f>
        <v>0</v>
      </c>
      <c r="AR297" s="24" t="s">
        <v>201</v>
      </c>
      <c r="AT297" s="24" t="s">
        <v>196</v>
      </c>
      <c r="AU297" s="24" t="s">
        <v>150</v>
      </c>
      <c r="AY297" s="24" t="s">
        <v>194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24" t="s">
        <v>143</v>
      </c>
      <c r="BK297" s="196">
        <f>ROUND(I297*H297,2)</f>
        <v>0</v>
      </c>
      <c r="BL297" s="24" t="s">
        <v>201</v>
      </c>
      <c r="BM297" s="24" t="s">
        <v>474</v>
      </c>
    </row>
    <row r="298" spans="2:51" s="12" customFormat="1" ht="13.5">
      <c r="B298" s="209"/>
      <c r="C298" s="210"/>
      <c r="D298" s="222" t="s">
        <v>203</v>
      </c>
      <c r="E298" s="232" t="s">
        <v>89</v>
      </c>
      <c r="F298" s="233" t="s">
        <v>475</v>
      </c>
      <c r="G298" s="210"/>
      <c r="H298" s="234">
        <v>8.075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203</v>
      </c>
      <c r="AU298" s="219" t="s">
        <v>150</v>
      </c>
      <c r="AV298" s="12" t="s">
        <v>150</v>
      </c>
      <c r="AW298" s="12" t="s">
        <v>102</v>
      </c>
      <c r="AX298" s="12" t="s">
        <v>143</v>
      </c>
      <c r="AY298" s="219" t="s">
        <v>194</v>
      </c>
    </row>
    <row r="299" spans="2:65" s="1" customFormat="1" ht="31.5" customHeight="1">
      <c r="B299" s="41"/>
      <c r="C299" s="185" t="s">
        <v>476</v>
      </c>
      <c r="D299" s="185" t="s">
        <v>196</v>
      </c>
      <c r="E299" s="186" t="s">
        <v>477</v>
      </c>
      <c r="F299" s="187" t="s">
        <v>478</v>
      </c>
      <c r="G299" s="188" t="s">
        <v>278</v>
      </c>
      <c r="H299" s="189">
        <v>1.5</v>
      </c>
      <c r="I299" s="190"/>
      <c r="J299" s="191">
        <f>ROUND(I299*H299,2)</f>
        <v>0</v>
      </c>
      <c r="K299" s="187" t="s">
        <v>89</v>
      </c>
      <c r="L299" s="61"/>
      <c r="M299" s="192" t="s">
        <v>89</v>
      </c>
      <c r="N299" s="193" t="s">
        <v>109</v>
      </c>
      <c r="O299" s="42"/>
      <c r="P299" s="194">
        <f>O299*H299</f>
        <v>0</v>
      </c>
      <c r="Q299" s="194">
        <v>0.03</v>
      </c>
      <c r="R299" s="194">
        <f>Q299*H299</f>
        <v>0.045</v>
      </c>
      <c r="S299" s="194">
        <v>0</v>
      </c>
      <c r="T299" s="195">
        <f>S299*H299</f>
        <v>0</v>
      </c>
      <c r="AR299" s="24" t="s">
        <v>201</v>
      </c>
      <c r="AT299" s="24" t="s">
        <v>196</v>
      </c>
      <c r="AU299" s="24" t="s">
        <v>150</v>
      </c>
      <c r="AY299" s="24" t="s">
        <v>194</v>
      </c>
      <c r="BE299" s="196">
        <f>IF(N299="základní",J299,0)</f>
        <v>0</v>
      </c>
      <c r="BF299" s="196">
        <f>IF(N299="snížená",J299,0)</f>
        <v>0</v>
      </c>
      <c r="BG299" s="196">
        <f>IF(N299="zákl. přenesená",J299,0)</f>
        <v>0</v>
      </c>
      <c r="BH299" s="196">
        <f>IF(N299="sníž. přenesená",J299,0)</f>
        <v>0</v>
      </c>
      <c r="BI299" s="196">
        <f>IF(N299="nulová",J299,0)</f>
        <v>0</v>
      </c>
      <c r="BJ299" s="24" t="s">
        <v>143</v>
      </c>
      <c r="BK299" s="196">
        <f>ROUND(I299*H299,2)</f>
        <v>0</v>
      </c>
      <c r="BL299" s="24" t="s">
        <v>201</v>
      </c>
      <c r="BM299" s="24" t="s">
        <v>479</v>
      </c>
    </row>
    <row r="300" spans="2:51" s="11" customFormat="1" ht="13.5">
      <c r="B300" s="197"/>
      <c r="C300" s="198"/>
      <c r="D300" s="199" t="s">
        <v>203</v>
      </c>
      <c r="E300" s="200" t="s">
        <v>89</v>
      </c>
      <c r="F300" s="201" t="s">
        <v>480</v>
      </c>
      <c r="G300" s="198"/>
      <c r="H300" s="202" t="s">
        <v>89</v>
      </c>
      <c r="I300" s="203"/>
      <c r="J300" s="198"/>
      <c r="K300" s="198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203</v>
      </c>
      <c r="AU300" s="208" t="s">
        <v>150</v>
      </c>
      <c r="AV300" s="11" t="s">
        <v>143</v>
      </c>
      <c r="AW300" s="11" t="s">
        <v>102</v>
      </c>
      <c r="AX300" s="11" t="s">
        <v>138</v>
      </c>
      <c r="AY300" s="208" t="s">
        <v>194</v>
      </c>
    </row>
    <row r="301" spans="2:51" s="12" customFormat="1" ht="13.5">
      <c r="B301" s="209"/>
      <c r="C301" s="210"/>
      <c r="D301" s="199" t="s">
        <v>203</v>
      </c>
      <c r="E301" s="211" t="s">
        <v>89</v>
      </c>
      <c r="F301" s="212" t="s">
        <v>481</v>
      </c>
      <c r="G301" s="210"/>
      <c r="H301" s="213">
        <v>1.5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203</v>
      </c>
      <c r="AU301" s="219" t="s">
        <v>150</v>
      </c>
      <c r="AV301" s="12" t="s">
        <v>150</v>
      </c>
      <c r="AW301" s="12" t="s">
        <v>102</v>
      </c>
      <c r="AX301" s="12" t="s">
        <v>138</v>
      </c>
      <c r="AY301" s="219" t="s">
        <v>194</v>
      </c>
    </row>
    <row r="302" spans="2:51" s="13" customFormat="1" ht="13.5">
      <c r="B302" s="220"/>
      <c r="C302" s="221"/>
      <c r="D302" s="222" t="s">
        <v>203</v>
      </c>
      <c r="E302" s="223" t="s">
        <v>89</v>
      </c>
      <c r="F302" s="224" t="s">
        <v>206</v>
      </c>
      <c r="G302" s="221"/>
      <c r="H302" s="225">
        <v>1.5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203</v>
      </c>
      <c r="AU302" s="231" t="s">
        <v>150</v>
      </c>
      <c r="AV302" s="13" t="s">
        <v>201</v>
      </c>
      <c r="AW302" s="13" t="s">
        <v>102</v>
      </c>
      <c r="AX302" s="13" t="s">
        <v>143</v>
      </c>
      <c r="AY302" s="231" t="s">
        <v>194</v>
      </c>
    </row>
    <row r="303" spans="2:65" s="1" customFormat="1" ht="22.5" customHeight="1">
      <c r="B303" s="41"/>
      <c r="C303" s="185" t="s">
        <v>482</v>
      </c>
      <c r="D303" s="185" t="s">
        <v>196</v>
      </c>
      <c r="E303" s="186" t="s">
        <v>483</v>
      </c>
      <c r="F303" s="187" t="s">
        <v>484</v>
      </c>
      <c r="G303" s="188" t="s">
        <v>278</v>
      </c>
      <c r="H303" s="189">
        <v>7.375</v>
      </c>
      <c r="I303" s="190"/>
      <c r="J303" s="191">
        <f>ROUND(I303*H303,2)</f>
        <v>0</v>
      </c>
      <c r="K303" s="187" t="s">
        <v>200</v>
      </c>
      <c r="L303" s="61"/>
      <c r="M303" s="192" t="s">
        <v>89</v>
      </c>
      <c r="N303" s="193" t="s">
        <v>109</v>
      </c>
      <c r="O303" s="42"/>
      <c r="P303" s="194">
        <f>O303*H303</f>
        <v>0</v>
      </c>
      <c r="Q303" s="194">
        <v>0.00825</v>
      </c>
      <c r="R303" s="194">
        <f>Q303*H303</f>
        <v>0.06084375</v>
      </c>
      <c r="S303" s="194">
        <v>0</v>
      </c>
      <c r="T303" s="195">
        <f>S303*H303</f>
        <v>0</v>
      </c>
      <c r="AR303" s="24" t="s">
        <v>201</v>
      </c>
      <c r="AT303" s="24" t="s">
        <v>196</v>
      </c>
      <c r="AU303" s="24" t="s">
        <v>150</v>
      </c>
      <c r="AY303" s="24" t="s">
        <v>194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24" t="s">
        <v>143</v>
      </c>
      <c r="BK303" s="196">
        <f>ROUND(I303*H303,2)</f>
        <v>0</v>
      </c>
      <c r="BL303" s="24" t="s">
        <v>201</v>
      </c>
      <c r="BM303" s="24" t="s">
        <v>485</v>
      </c>
    </row>
    <row r="304" spans="2:51" s="11" customFormat="1" ht="13.5">
      <c r="B304" s="197"/>
      <c r="C304" s="198"/>
      <c r="D304" s="199" t="s">
        <v>203</v>
      </c>
      <c r="E304" s="200" t="s">
        <v>89</v>
      </c>
      <c r="F304" s="201" t="s">
        <v>486</v>
      </c>
      <c r="G304" s="198"/>
      <c r="H304" s="202" t="s">
        <v>89</v>
      </c>
      <c r="I304" s="203"/>
      <c r="J304" s="198"/>
      <c r="K304" s="198"/>
      <c r="L304" s="204"/>
      <c r="M304" s="205"/>
      <c r="N304" s="206"/>
      <c r="O304" s="206"/>
      <c r="P304" s="206"/>
      <c r="Q304" s="206"/>
      <c r="R304" s="206"/>
      <c r="S304" s="206"/>
      <c r="T304" s="207"/>
      <c r="AT304" s="208" t="s">
        <v>203</v>
      </c>
      <c r="AU304" s="208" t="s">
        <v>150</v>
      </c>
      <c r="AV304" s="11" t="s">
        <v>143</v>
      </c>
      <c r="AW304" s="11" t="s">
        <v>102</v>
      </c>
      <c r="AX304" s="11" t="s">
        <v>138</v>
      </c>
      <c r="AY304" s="208" t="s">
        <v>194</v>
      </c>
    </row>
    <row r="305" spans="2:51" s="12" customFormat="1" ht="13.5">
      <c r="B305" s="209"/>
      <c r="C305" s="210"/>
      <c r="D305" s="199" t="s">
        <v>203</v>
      </c>
      <c r="E305" s="211" t="s">
        <v>89</v>
      </c>
      <c r="F305" s="212" t="s">
        <v>487</v>
      </c>
      <c r="G305" s="210"/>
      <c r="H305" s="213">
        <v>4.675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203</v>
      </c>
      <c r="AU305" s="219" t="s">
        <v>150</v>
      </c>
      <c r="AV305" s="12" t="s">
        <v>150</v>
      </c>
      <c r="AW305" s="12" t="s">
        <v>102</v>
      </c>
      <c r="AX305" s="12" t="s">
        <v>138</v>
      </c>
      <c r="AY305" s="219" t="s">
        <v>194</v>
      </c>
    </row>
    <row r="306" spans="2:51" s="12" customFormat="1" ht="13.5">
      <c r="B306" s="209"/>
      <c r="C306" s="210"/>
      <c r="D306" s="199" t="s">
        <v>203</v>
      </c>
      <c r="E306" s="211" t="s">
        <v>89</v>
      </c>
      <c r="F306" s="212" t="s">
        <v>89</v>
      </c>
      <c r="G306" s="210"/>
      <c r="H306" s="213">
        <v>0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203</v>
      </c>
      <c r="AU306" s="219" t="s">
        <v>150</v>
      </c>
      <c r="AV306" s="12" t="s">
        <v>150</v>
      </c>
      <c r="AW306" s="12" t="s">
        <v>102</v>
      </c>
      <c r="AX306" s="12" t="s">
        <v>138</v>
      </c>
      <c r="AY306" s="219" t="s">
        <v>194</v>
      </c>
    </row>
    <row r="307" spans="2:51" s="11" customFormat="1" ht="13.5">
      <c r="B307" s="197"/>
      <c r="C307" s="198"/>
      <c r="D307" s="199" t="s">
        <v>203</v>
      </c>
      <c r="E307" s="200" t="s">
        <v>89</v>
      </c>
      <c r="F307" s="201" t="s">
        <v>488</v>
      </c>
      <c r="G307" s="198"/>
      <c r="H307" s="202" t="s">
        <v>89</v>
      </c>
      <c r="I307" s="203"/>
      <c r="J307" s="198"/>
      <c r="K307" s="198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203</v>
      </c>
      <c r="AU307" s="208" t="s">
        <v>150</v>
      </c>
      <c r="AV307" s="11" t="s">
        <v>143</v>
      </c>
      <c r="AW307" s="11" t="s">
        <v>102</v>
      </c>
      <c r="AX307" s="11" t="s">
        <v>138</v>
      </c>
      <c r="AY307" s="208" t="s">
        <v>194</v>
      </c>
    </row>
    <row r="308" spans="2:51" s="12" customFormat="1" ht="13.5">
      <c r="B308" s="209"/>
      <c r="C308" s="210"/>
      <c r="D308" s="199" t="s">
        <v>203</v>
      </c>
      <c r="E308" s="211" t="s">
        <v>89</v>
      </c>
      <c r="F308" s="212" t="s">
        <v>489</v>
      </c>
      <c r="G308" s="210"/>
      <c r="H308" s="213">
        <v>2.7</v>
      </c>
      <c r="I308" s="214"/>
      <c r="J308" s="210"/>
      <c r="K308" s="210"/>
      <c r="L308" s="215"/>
      <c r="M308" s="216"/>
      <c r="N308" s="217"/>
      <c r="O308" s="217"/>
      <c r="P308" s="217"/>
      <c r="Q308" s="217"/>
      <c r="R308" s="217"/>
      <c r="S308" s="217"/>
      <c r="T308" s="218"/>
      <c r="AT308" s="219" t="s">
        <v>203</v>
      </c>
      <c r="AU308" s="219" t="s">
        <v>150</v>
      </c>
      <c r="AV308" s="12" t="s">
        <v>150</v>
      </c>
      <c r="AW308" s="12" t="s">
        <v>102</v>
      </c>
      <c r="AX308" s="12" t="s">
        <v>138</v>
      </c>
      <c r="AY308" s="219" t="s">
        <v>194</v>
      </c>
    </row>
    <row r="309" spans="2:51" s="12" customFormat="1" ht="13.5">
      <c r="B309" s="209"/>
      <c r="C309" s="210"/>
      <c r="D309" s="199" t="s">
        <v>203</v>
      </c>
      <c r="E309" s="211" t="s">
        <v>89</v>
      </c>
      <c r="F309" s="212" t="s">
        <v>89</v>
      </c>
      <c r="G309" s="210"/>
      <c r="H309" s="213">
        <v>0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203</v>
      </c>
      <c r="AU309" s="219" t="s">
        <v>150</v>
      </c>
      <c r="AV309" s="12" t="s">
        <v>150</v>
      </c>
      <c r="AW309" s="12" t="s">
        <v>102</v>
      </c>
      <c r="AX309" s="12" t="s">
        <v>138</v>
      </c>
      <c r="AY309" s="219" t="s">
        <v>194</v>
      </c>
    </row>
    <row r="310" spans="2:51" s="13" customFormat="1" ht="13.5">
      <c r="B310" s="220"/>
      <c r="C310" s="221"/>
      <c r="D310" s="222" t="s">
        <v>203</v>
      </c>
      <c r="E310" s="223" t="s">
        <v>89</v>
      </c>
      <c r="F310" s="224" t="s">
        <v>206</v>
      </c>
      <c r="G310" s="221"/>
      <c r="H310" s="225">
        <v>7.375</v>
      </c>
      <c r="I310" s="226"/>
      <c r="J310" s="221"/>
      <c r="K310" s="221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203</v>
      </c>
      <c r="AU310" s="231" t="s">
        <v>150</v>
      </c>
      <c r="AV310" s="13" t="s">
        <v>201</v>
      </c>
      <c r="AW310" s="13" t="s">
        <v>102</v>
      </c>
      <c r="AX310" s="13" t="s">
        <v>143</v>
      </c>
      <c r="AY310" s="231" t="s">
        <v>194</v>
      </c>
    </row>
    <row r="311" spans="2:65" s="1" customFormat="1" ht="22.5" customHeight="1">
      <c r="B311" s="41"/>
      <c r="C311" s="238" t="s">
        <v>490</v>
      </c>
      <c r="D311" s="238" t="s">
        <v>339</v>
      </c>
      <c r="E311" s="239" t="s">
        <v>491</v>
      </c>
      <c r="F311" s="240" t="s">
        <v>492</v>
      </c>
      <c r="G311" s="241" t="s">
        <v>278</v>
      </c>
      <c r="H311" s="242">
        <v>4.769</v>
      </c>
      <c r="I311" s="243"/>
      <c r="J311" s="244">
        <f>ROUND(I311*H311,2)</f>
        <v>0</v>
      </c>
      <c r="K311" s="240" t="s">
        <v>89</v>
      </c>
      <c r="L311" s="245"/>
      <c r="M311" s="246" t="s">
        <v>89</v>
      </c>
      <c r="N311" s="247" t="s">
        <v>109</v>
      </c>
      <c r="O311" s="42"/>
      <c r="P311" s="194">
        <f>O311*H311</f>
        <v>0</v>
      </c>
      <c r="Q311" s="194">
        <v>0.0028</v>
      </c>
      <c r="R311" s="194">
        <f>Q311*H311</f>
        <v>0.0133532</v>
      </c>
      <c r="S311" s="194">
        <v>0</v>
      </c>
      <c r="T311" s="195">
        <f>S311*H311</f>
        <v>0</v>
      </c>
      <c r="AR311" s="24" t="s">
        <v>240</v>
      </c>
      <c r="AT311" s="24" t="s">
        <v>339</v>
      </c>
      <c r="AU311" s="24" t="s">
        <v>150</v>
      </c>
      <c r="AY311" s="24" t="s">
        <v>194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24" t="s">
        <v>143</v>
      </c>
      <c r="BK311" s="196">
        <f>ROUND(I311*H311,2)</f>
        <v>0</v>
      </c>
      <c r="BL311" s="24" t="s">
        <v>201</v>
      </c>
      <c r="BM311" s="24" t="s">
        <v>493</v>
      </c>
    </row>
    <row r="312" spans="2:51" s="12" customFormat="1" ht="13.5">
      <c r="B312" s="209"/>
      <c r="C312" s="210"/>
      <c r="D312" s="222" t="s">
        <v>203</v>
      </c>
      <c r="E312" s="232" t="s">
        <v>89</v>
      </c>
      <c r="F312" s="233" t="s">
        <v>494</v>
      </c>
      <c r="G312" s="210"/>
      <c r="H312" s="234">
        <v>4.769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203</v>
      </c>
      <c r="AU312" s="219" t="s">
        <v>150</v>
      </c>
      <c r="AV312" s="12" t="s">
        <v>150</v>
      </c>
      <c r="AW312" s="12" t="s">
        <v>102</v>
      </c>
      <c r="AX312" s="12" t="s">
        <v>143</v>
      </c>
      <c r="AY312" s="219" t="s">
        <v>194</v>
      </c>
    </row>
    <row r="313" spans="2:65" s="1" customFormat="1" ht="22.5" customHeight="1">
      <c r="B313" s="41"/>
      <c r="C313" s="238" t="s">
        <v>495</v>
      </c>
      <c r="D313" s="238" t="s">
        <v>339</v>
      </c>
      <c r="E313" s="239" t="s">
        <v>496</v>
      </c>
      <c r="F313" s="240" t="s">
        <v>497</v>
      </c>
      <c r="G313" s="241" t="s">
        <v>278</v>
      </c>
      <c r="H313" s="242">
        <v>2.754</v>
      </c>
      <c r="I313" s="243"/>
      <c r="J313" s="244">
        <f>ROUND(I313*H313,2)</f>
        <v>0</v>
      </c>
      <c r="K313" s="240" t="s">
        <v>200</v>
      </c>
      <c r="L313" s="245"/>
      <c r="M313" s="246" t="s">
        <v>89</v>
      </c>
      <c r="N313" s="247" t="s">
        <v>109</v>
      </c>
      <c r="O313" s="42"/>
      <c r="P313" s="194">
        <f>O313*H313</f>
        <v>0</v>
      </c>
      <c r="Q313" s="194">
        <v>0.00102</v>
      </c>
      <c r="R313" s="194">
        <f>Q313*H313</f>
        <v>0.0028090800000000003</v>
      </c>
      <c r="S313" s="194">
        <v>0</v>
      </c>
      <c r="T313" s="195">
        <f>S313*H313</f>
        <v>0</v>
      </c>
      <c r="AR313" s="24" t="s">
        <v>240</v>
      </c>
      <c r="AT313" s="24" t="s">
        <v>339</v>
      </c>
      <c r="AU313" s="24" t="s">
        <v>150</v>
      </c>
      <c r="AY313" s="24" t="s">
        <v>194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24" t="s">
        <v>143</v>
      </c>
      <c r="BK313" s="196">
        <f>ROUND(I313*H313,2)</f>
        <v>0</v>
      </c>
      <c r="BL313" s="24" t="s">
        <v>201</v>
      </c>
      <c r="BM313" s="24" t="s">
        <v>498</v>
      </c>
    </row>
    <row r="314" spans="2:51" s="12" customFormat="1" ht="13.5">
      <c r="B314" s="209"/>
      <c r="C314" s="210"/>
      <c r="D314" s="222" t="s">
        <v>203</v>
      </c>
      <c r="E314" s="232" t="s">
        <v>89</v>
      </c>
      <c r="F314" s="233" t="s">
        <v>499</v>
      </c>
      <c r="G314" s="210"/>
      <c r="H314" s="234">
        <v>2.754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203</v>
      </c>
      <c r="AU314" s="219" t="s">
        <v>150</v>
      </c>
      <c r="AV314" s="12" t="s">
        <v>150</v>
      </c>
      <c r="AW314" s="12" t="s">
        <v>102</v>
      </c>
      <c r="AX314" s="12" t="s">
        <v>143</v>
      </c>
      <c r="AY314" s="219" t="s">
        <v>194</v>
      </c>
    </row>
    <row r="315" spans="2:65" s="1" customFormat="1" ht="22.5" customHeight="1">
      <c r="B315" s="41"/>
      <c r="C315" s="185" t="s">
        <v>500</v>
      </c>
      <c r="D315" s="185" t="s">
        <v>196</v>
      </c>
      <c r="E315" s="186" t="s">
        <v>501</v>
      </c>
      <c r="F315" s="187" t="s">
        <v>502</v>
      </c>
      <c r="G315" s="188" t="s">
        <v>278</v>
      </c>
      <c r="H315" s="189">
        <v>16.073</v>
      </c>
      <c r="I315" s="190"/>
      <c r="J315" s="191">
        <f>ROUND(I315*H315,2)</f>
        <v>0</v>
      </c>
      <c r="K315" s="187" t="s">
        <v>200</v>
      </c>
      <c r="L315" s="61"/>
      <c r="M315" s="192" t="s">
        <v>89</v>
      </c>
      <c r="N315" s="193" t="s">
        <v>109</v>
      </c>
      <c r="O315" s="42"/>
      <c r="P315" s="194">
        <f>O315*H315</f>
        <v>0</v>
      </c>
      <c r="Q315" s="194">
        <v>0.00832</v>
      </c>
      <c r="R315" s="194">
        <f>Q315*H315</f>
        <v>0.13372736</v>
      </c>
      <c r="S315" s="194">
        <v>0</v>
      </c>
      <c r="T315" s="195">
        <f>S315*H315</f>
        <v>0</v>
      </c>
      <c r="AR315" s="24" t="s">
        <v>201</v>
      </c>
      <c r="AT315" s="24" t="s">
        <v>196</v>
      </c>
      <c r="AU315" s="24" t="s">
        <v>150</v>
      </c>
      <c r="AY315" s="24" t="s">
        <v>194</v>
      </c>
      <c r="BE315" s="196">
        <f>IF(N315="základní",J315,0)</f>
        <v>0</v>
      </c>
      <c r="BF315" s="196">
        <f>IF(N315="snížená",J315,0)</f>
        <v>0</v>
      </c>
      <c r="BG315" s="196">
        <f>IF(N315="zákl. přenesená",J315,0)</f>
        <v>0</v>
      </c>
      <c r="BH315" s="196">
        <f>IF(N315="sníž. přenesená",J315,0)</f>
        <v>0</v>
      </c>
      <c r="BI315" s="196">
        <f>IF(N315="nulová",J315,0)</f>
        <v>0</v>
      </c>
      <c r="BJ315" s="24" t="s">
        <v>143</v>
      </c>
      <c r="BK315" s="196">
        <f>ROUND(I315*H315,2)</f>
        <v>0</v>
      </c>
      <c r="BL315" s="24" t="s">
        <v>201</v>
      </c>
      <c r="BM315" s="24" t="s">
        <v>503</v>
      </c>
    </row>
    <row r="316" spans="2:51" s="12" customFormat="1" ht="13.5">
      <c r="B316" s="209"/>
      <c r="C316" s="210"/>
      <c r="D316" s="199" t="s">
        <v>203</v>
      </c>
      <c r="E316" s="211" t="s">
        <v>89</v>
      </c>
      <c r="F316" s="212" t="s">
        <v>504</v>
      </c>
      <c r="G316" s="210"/>
      <c r="H316" s="213">
        <v>10.81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203</v>
      </c>
      <c r="AU316" s="219" t="s">
        <v>150</v>
      </c>
      <c r="AV316" s="12" t="s">
        <v>150</v>
      </c>
      <c r="AW316" s="12" t="s">
        <v>102</v>
      </c>
      <c r="AX316" s="12" t="s">
        <v>138</v>
      </c>
      <c r="AY316" s="219" t="s">
        <v>194</v>
      </c>
    </row>
    <row r="317" spans="2:51" s="12" customFormat="1" ht="13.5">
      <c r="B317" s="209"/>
      <c r="C317" s="210"/>
      <c r="D317" s="199" t="s">
        <v>203</v>
      </c>
      <c r="E317" s="211" t="s">
        <v>89</v>
      </c>
      <c r="F317" s="212" t="s">
        <v>505</v>
      </c>
      <c r="G317" s="210"/>
      <c r="H317" s="213">
        <v>7.363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203</v>
      </c>
      <c r="AU317" s="219" t="s">
        <v>150</v>
      </c>
      <c r="AV317" s="12" t="s">
        <v>150</v>
      </c>
      <c r="AW317" s="12" t="s">
        <v>102</v>
      </c>
      <c r="AX317" s="12" t="s">
        <v>138</v>
      </c>
      <c r="AY317" s="219" t="s">
        <v>194</v>
      </c>
    </row>
    <row r="318" spans="2:51" s="12" customFormat="1" ht="13.5">
      <c r="B318" s="209"/>
      <c r="C318" s="210"/>
      <c r="D318" s="199" t="s">
        <v>203</v>
      </c>
      <c r="E318" s="211" t="s">
        <v>89</v>
      </c>
      <c r="F318" s="212" t="s">
        <v>89</v>
      </c>
      <c r="G318" s="210"/>
      <c r="H318" s="213">
        <v>0</v>
      </c>
      <c r="I318" s="214"/>
      <c r="J318" s="210"/>
      <c r="K318" s="210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203</v>
      </c>
      <c r="AU318" s="219" t="s">
        <v>150</v>
      </c>
      <c r="AV318" s="12" t="s">
        <v>150</v>
      </c>
      <c r="AW318" s="12" t="s">
        <v>102</v>
      </c>
      <c r="AX318" s="12" t="s">
        <v>138</v>
      </c>
      <c r="AY318" s="219" t="s">
        <v>194</v>
      </c>
    </row>
    <row r="319" spans="2:51" s="11" customFormat="1" ht="13.5">
      <c r="B319" s="197"/>
      <c r="C319" s="198"/>
      <c r="D319" s="199" t="s">
        <v>203</v>
      </c>
      <c r="E319" s="200" t="s">
        <v>89</v>
      </c>
      <c r="F319" s="201" t="s">
        <v>308</v>
      </c>
      <c r="G319" s="198"/>
      <c r="H319" s="202" t="s">
        <v>89</v>
      </c>
      <c r="I319" s="203"/>
      <c r="J319" s="198"/>
      <c r="K319" s="198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203</v>
      </c>
      <c r="AU319" s="208" t="s">
        <v>150</v>
      </c>
      <c r="AV319" s="11" t="s">
        <v>143</v>
      </c>
      <c r="AW319" s="11" t="s">
        <v>102</v>
      </c>
      <c r="AX319" s="11" t="s">
        <v>138</v>
      </c>
      <c r="AY319" s="208" t="s">
        <v>194</v>
      </c>
    </row>
    <row r="320" spans="2:51" s="12" customFormat="1" ht="13.5">
      <c r="B320" s="209"/>
      <c r="C320" s="210"/>
      <c r="D320" s="199" t="s">
        <v>203</v>
      </c>
      <c r="E320" s="211" t="s">
        <v>89</v>
      </c>
      <c r="F320" s="212" t="s">
        <v>506</v>
      </c>
      <c r="G320" s="210"/>
      <c r="H320" s="213">
        <v>-1.2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203</v>
      </c>
      <c r="AU320" s="219" t="s">
        <v>150</v>
      </c>
      <c r="AV320" s="12" t="s">
        <v>150</v>
      </c>
      <c r="AW320" s="12" t="s">
        <v>102</v>
      </c>
      <c r="AX320" s="12" t="s">
        <v>138</v>
      </c>
      <c r="AY320" s="219" t="s">
        <v>194</v>
      </c>
    </row>
    <row r="321" spans="2:51" s="12" customFormat="1" ht="13.5">
      <c r="B321" s="209"/>
      <c r="C321" s="210"/>
      <c r="D321" s="199" t="s">
        <v>203</v>
      </c>
      <c r="E321" s="211" t="s">
        <v>89</v>
      </c>
      <c r="F321" s="212" t="s">
        <v>507</v>
      </c>
      <c r="G321" s="210"/>
      <c r="H321" s="213">
        <v>-0.9</v>
      </c>
      <c r="I321" s="214"/>
      <c r="J321" s="210"/>
      <c r="K321" s="210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203</v>
      </c>
      <c r="AU321" s="219" t="s">
        <v>150</v>
      </c>
      <c r="AV321" s="12" t="s">
        <v>150</v>
      </c>
      <c r="AW321" s="12" t="s">
        <v>102</v>
      </c>
      <c r="AX321" s="12" t="s">
        <v>138</v>
      </c>
      <c r="AY321" s="219" t="s">
        <v>194</v>
      </c>
    </row>
    <row r="322" spans="2:51" s="12" customFormat="1" ht="13.5">
      <c r="B322" s="209"/>
      <c r="C322" s="210"/>
      <c r="D322" s="199" t="s">
        <v>203</v>
      </c>
      <c r="E322" s="211" t="s">
        <v>89</v>
      </c>
      <c r="F322" s="212" t="s">
        <v>89</v>
      </c>
      <c r="G322" s="210"/>
      <c r="H322" s="213">
        <v>0</v>
      </c>
      <c r="I322" s="214"/>
      <c r="J322" s="210"/>
      <c r="K322" s="210"/>
      <c r="L322" s="215"/>
      <c r="M322" s="216"/>
      <c r="N322" s="217"/>
      <c r="O322" s="217"/>
      <c r="P322" s="217"/>
      <c r="Q322" s="217"/>
      <c r="R322" s="217"/>
      <c r="S322" s="217"/>
      <c r="T322" s="218"/>
      <c r="AT322" s="219" t="s">
        <v>203</v>
      </c>
      <c r="AU322" s="219" t="s">
        <v>150</v>
      </c>
      <c r="AV322" s="12" t="s">
        <v>150</v>
      </c>
      <c r="AW322" s="12" t="s">
        <v>102</v>
      </c>
      <c r="AX322" s="12" t="s">
        <v>138</v>
      </c>
      <c r="AY322" s="219" t="s">
        <v>194</v>
      </c>
    </row>
    <row r="323" spans="2:51" s="13" customFormat="1" ht="13.5">
      <c r="B323" s="220"/>
      <c r="C323" s="221"/>
      <c r="D323" s="222" t="s">
        <v>203</v>
      </c>
      <c r="E323" s="223" t="s">
        <v>89</v>
      </c>
      <c r="F323" s="224" t="s">
        <v>206</v>
      </c>
      <c r="G323" s="221"/>
      <c r="H323" s="225">
        <v>16.073</v>
      </c>
      <c r="I323" s="226"/>
      <c r="J323" s="221"/>
      <c r="K323" s="221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203</v>
      </c>
      <c r="AU323" s="231" t="s">
        <v>150</v>
      </c>
      <c r="AV323" s="13" t="s">
        <v>201</v>
      </c>
      <c r="AW323" s="13" t="s">
        <v>102</v>
      </c>
      <c r="AX323" s="13" t="s">
        <v>143</v>
      </c>
      <c r="AY323" s="231" t="s">
        <v>194</v>
      </c>
    </row>
    <row r="324" spans="2:65" s="1" customFormat="1" ht="22.5" customHeight="1">
      <c r="B324" s="41"/>
      <c r="C324" s="238" t="s">
        <v>508</v>
      </c>
      <c r="D324" s="238" t="s">
        <v>339</v>
      </c>
      <c r="E324" s="239" t="s">
        <v>509</v>
      </c>
      <c r="F324" s="240" t="s">
        <v>510</v>
      </c>
      <c r="G324" s="241" t="s">
        <v>278</v>
      </c>
      <c r="H324" s="242">
        <v>16.394</v>
      </c>
      <c r="I324" s="243"/>
      <c r="J324" s="244">
        <f>ROUND(I324*H324,2)</f>
        <v>0</v>
      </c>
      <c r="K324" s="240" t="s">
        <v>200</v>
      </c>
      <c r="L324" s="245"/>
      <c r="M324" s="246" t="s">
        <v>89</v>
      </c>
      <c r="N324" s="247" t="s">
        <v>109</v>
      </c>
      <c r="O324" s="42"/>
      <c r="P324" s="194">
        <f>O324*H324</f>
        <v>0</v>
      </c>
      <c r="Q324" s="194">
        <v>0.0017</v>
      </c>
      <c r="R324" s="194">
        <f>Q324*H324</f>
        <v>0.027869799999999997</v>
      </c>
      <c r="S324" s="194">
        <v>0</v>
      </c>
      <c r="T324" s="195">
        <f>S324*H324</f>
        <v>0</v>
      </c>
      <c r="AR324" s="24" t="s">
        <v>240</v>
      </c>
      <c r="AT324" s="24" t="s">
        <v>339</v>
      </c>
      <c r="AU324" s="24" t="s">
        <v>150</v>
      </c>
      <c r="AY324" s="24" t="s">
        <v>194</v>
      </c>
      <c r="BE324" s="196">
        <f>IF(N324="základní",J324,0)</f>
        <v>0</v>
      </c>
      <c r="BF324" s="196">
        <f>IF(N324="snížená",J324,0)</f>
        <v>0</v>
      </c>
      <c r="BG324" s="196">
        <f>IF(N324="zákl. přenesená",J324,0)</f>
        <v>0</v>
      </c>
      <c r="BH324" s="196">
        <f>IF(N324="sníž. přenesená",J324,0)</f>
        <v>0</v>
      </c>
      <c r="BI324" s="196">
        <f>IF(N324="nulová",J324,0)</f>
        <v>0</v>
      </c>
      <c r="BJ324" s="24" t="s">
        <v>143</v>
      </c>
      <c r="BK324" s="196">
        <f>ROUND(I324*H324,2)</f>
        <v>0</v>
      </c>
      <c r="BL324" s="24" t="s">
        <v>201</v>
      </c>
      <c r="BM324" s="24" t="s">
        <v>511</v>
      </c>
    </row>
    <row r="325" spans="2:51" s="12" customFormat="1" ht="13.5">
      <c r="B325" s="209"/>
      <c r="C325" s="210"/>
      <c r="D325" s="222" t="s">
        <v>203</v>
      </c>
      <c r="E325" s="232" t="s">
        <v>89</v>
      </c>
      <c r="F325" s="233" t="s">
        <v>512</v>
      </c>
      <c r="G325" s="210"/>
      <c r="H325" s="234">
        <v>16.394</v>
      </c>
      <c r="I325" s="214"/>
      <c r="J325" s="210"/>
      <c r="K325" s="210"/>
      <c r="L325" s="215"/>
      <c r="M325" s="216"/>
      <c r="N325" s="217"/>
      <c r="O325" s="217"/>
      <c r="P325" s="217"/>
      <c r="Q325" s="217"/>
      <c r="R325" s="217"/>
      <c r="S325" s="217"/>
      <c r="T325" s="218"/>
      <c r="AT325" s="219" t="s">
        <v>203</v>
      </c>
      <c r="AU325" s="219" t="s">
        <v>150</v>
      </c>
      <c r="AV325" s="12" t="s">
        <v>150</v>
      </c>
      <c r="AW325" s="12" t="s">
        <v>102</v>
      </c>
      <c r="AX325" s="12" t="s">
        <v>143</v>
      </c>
      <c r="AY325" s="219" t="s">
        <v>194</v>
      </c>
    </row>
    <row r="326" spans="2:65" s="1" customFormat="1" ht="31.5" customHeight="1">
      <c r="B326" s="41"/>
      <c r="C326" s="185" t="s">
        <v>513</v>
      </c>
      <c r="D326" s="185" t="s">
        <v>196</v>
      </c>
      <c r="E326" s="186" t="s">
        <v>514</v>
      </c>
      <c r="F326" s="187" t="s">
        <v>515</v>
      </c>
      <c r="G326" s="188" t="s">
        <v>516</v>
      </c>
      <c r="H326" s="189">
        <v>14.2</v>
      </c>
      <c r="I326" s="190"/>
      <c r="J326" s="191">
        <f>ROUND(I326*H326,2)</f>
        <v>0</v>
      </c>
      <c r="K326" s="187" t="s">
        <v>200</v>
      </c>
      <c r="L326" s="61"/>
      <c r="M326" s="192" t="s">
        <v>89</v>
      </c>
      <c r="N326" s="193" t="s">
        <v>109</v>
      </c>
      <c r="O326" s="42"/>
      <c r="P326" s="194">
        <f>O326*H326</f>
        <v>0</v>
      </c>
      <c r="Q326" s="194">
        <v>0.00168</v>
      </c>
      <c r="R326" s="194">
        <f>Q326*H326</f>
        <v>0.023856</v>
      </c>
      <c r="S326" s="194">
        <v>0</v>
      </c>
      <c r="T326" s="195">
        <f>S326*H326</f>
        <v>0</v>
      </c>
      <c r="AR326" s="24" t="s">
        <v>201</v>
      </c>
      <c r="AT326" s="24" t="s">
        <v>196</v>
      </c>
      <c r="AU326" s="24" t="s">
        <v>150</v>
      </c>
      <c r="AY326" s="24" t="s">
        <v>194</v>
      </c>
      <c r="BE326" s="196">
        <f>IF(N326="základní",J326,0)</f>
        <v>0</v>
      </c>
      <c r="BF326" s="196">
        <f>IF(N326="snížená",J326,0)</f>
        <v>0</v>
      </c>
      <c r="BG326" s="196">
        <f>IF(N326="zákl. přenesená",J326,0)</f>
        <v>0</v>
      </c>
      <c r="BH326" s="196">
        <f>IF(N326="sníž. přenesená",J326,0)</f>
        <v>0</v>
      </c>
      <c r="BI326" s="196">
        <f>IF(N326="nulová",J326,0)</f>
        <v>0</v>
      </c>
      <c r="BJ326" s="24" t="s">
        <v>143</v>
      </c>
      <c r="BK326" s="196">
        <f>ROUND(I326*H326,2)</f>
        <v>0</v>
      </c>
      <c r="BL326" s="24" t="s">
        <v>201</v>
      </c>
      <c r="BM326" s="24" t="s">
        <v>517</v>
      </c>
    </row>
    <row r="327" spans="2:51" s="11" customFormat="1" ht="13.5">
      <c r="B327" s="197"/>
      <c r="C327" s="198"/>
      <c r="D327" s="199" t="s">
        <v>203</v>
      </c>
      <c r="E327" s="200" t="s">
        <v>89</v>
      </c>
      <c r="F327" s="201" t="s">
        <v>518</v>
      </c>
      <c r="G327" s="198"/>
      <c r="H327" s="202" t="s">
        <v>89</v>
      </c>
      <c r="I327" s="203"/>
      <c r="J327" s="198"/>
      <c r="K327" s="198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203</v>
      </c>
      <c r="AU327" s="208" t="s">
        <v>150</v>
      </c>
      <c r="AV327" s="11" t="s">
        <v>143</v>
      </c>
      <c r="AW327" s="11" t="s">
        <v>102</v>
      </c>
      <c r="AX327" s="11" t="s">
        <v>138</v>
      </c>
      <c r="AY327" s="208" t="s">
        <v>194</v>
      </c>
    </row>
    <row r="328" spans="2:51" s="12" customFormat="1" ht="13.5">
      <c r="B328" s="209"/>
      <c r="C328" s="210"/>
      <c r="D328" s="199" t="s">
        <v>203</v>
      </c>
      <c r="E328" s="211" t="s">
        <v>89</v>
      </c>
      <c r="F328" s="212" t="s">
        <v>519</v>
      </c>
      <c r="G328" s="210"/>
      <c r="H328" s="213">
        <v>4.4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203</v>
      </c>
      <c r="AU328" s="219" t="s">
        <v>150</v>
      </c>
      <c r="AV328" s="12" t="s">
        <v>150</v>
      </c>
      <c r="AW328" s="12" t="s">
        <v>102</v>
      </c>
      <c r="AX328" s="12" t="s">
        <v>138</v>
      </c>
      <c r="AY328" s="219" t="s">
        <v>194</v>
      </c>
    </row>
    <row r="329" spans="2:51" s="12" customFormat="1" ht="13.5">
      <c r="B329" s="209"/>
      <c r="C329" s="210"/>
      <c r="D329" s="199" t="s">
        <v>203</v>
      </c>
      <c r="E329" s="211" t="s">
        <v>89</v>
      </c>
      <c r="F329" s="212" t="s">
        <v>520</v>
      </c>
      <c r="G329" s="210"/>
      <c r="H329" s="213">
        <v>2.7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203</v>
      </c>
      <c r="AU329" s="219" t="s">
        <v>150</v>
      </c>
      <c r="AV329" s="12" t="s">
        <v>150</v>
      </c>
      <c r="AW329" s="12" t="s">
        <v>102</v>
      </c>
      <c r="AX329" s="12" t="s">
        <v>138</v>
      </c>
      <c r="AY329" s="219" t="s">
        <v>194</v>
      </c>
    </row>
    <row r="330" spans="2:51" s="12" customFormat="1" ht="13.5">
      <c r="B330" s="209"/>
      <c r="C330" s="210"/>
      <c r="D330" s="199" t="s">
        <v>203</v>
      </c>
      <c r="E330" s="211" t="s">
        <v>89</v>
      </c>
      <c r="F330" s="212" t="s">
        <v>89</v>
      </c>
      <c r="G330" s="210"/>
      <c r="H330" s="213">
        <v>0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203</v>
      </c>
      <c r="AU330" s="219" t="s">
        <v>150</v>
      </c>
      <c r="AV330" s="12" t="s">
        <v>150</v>
      </c>
      <c r="AW330" s="12" t="s">
        <v>102</v>
      </c>
      <c r="AX330" s="12" t="s">
        <v>138</v>
      </c>
      <c r="AY330" s="219" t="s">
        <v>194</v>
      </c>
    </row>
    <row r="331" spans="2:51" s="11" customFormat="1" ht="13.5">
      <c r="B331" s="197"/>
      <c r="C331" s="198"/>
      <c r="D331" s="199" t="s">
        <v>203</v>
      </c>
      <c r="E331" s="200" t="s">
        <v>89</v>
      </c>
      <c r="F331" s="201" t="s">
        <v>521</v>
      </c>
      <c r="G331" s="198"/>
      <c r="H331" s="202" t="s">
        <v>89</v>
      </c>
      <c r="I331" s="203"/>
      <c r="J331" s="198"/>
      <c r="K331" s="198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203</v>
      </c>
      <c r="AU331" s="208" t="s">
        <v>150</v>
      </c>
      <c r="AV331" s="11" t="s">
        <v>143</v>
      </c>
      <c r="AW331" s="11" t="s">
        <v>102</v>
      </c>
      <c r="AX331" s="11" t="s">
        <v>138</v>
      </c>
      <c r="AY331" s="208" t="s">
        <v>194</v>
      </c>
    </row>
    <row r="332" spans="2:51" s="12" customFormat="1" ht="13.5">
      <c r="B332" s="209"/>
      <c r="C332" s="210"/>
      <c r="D332" s="199" t="s">
        <v>203</v>
      </c>
      <c r="E332" s="211" t="s">
        <v>89</v>
      </c>
      <c r="F332" s="212" t="s">
        <v>519</v>
      </c>
      <c r="G332" s="210"/>
      <c r="H332" s="213">
        <v>4.4</v>
      </c>
      <c r="I332" s="214"/>
      <c r="J332" s="210"/>
      <c r="K332" s="210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203</v>
      </c>
      <c r="AU332" s="219" t="s">
        <v>150</v>
      </c>
      <c r="AV332" s="12" t="s">
        <v>150</v>
      </c>
      <c r="AW332" s="12" t="s">
        <v>102</v>
      </c>
      <c r="AX332" s="12" t="s">
        <v>138</v>
      </c>
      <c r="AY332" s="219" t="s">
        <v>194</v>
      </c>
    </row>
    <row r="333" spans="2:51" s="12" customFormat="1" ht="13.5">
      <c r="B333" s="209"/>
      <c r="C333" s="210"/>
      <c r="D333" s="199" t="s">
        <v>203</v>
      </c>
      <c r="E333" s="211" t="s">
        <v>89</v>
      </c>
      <c r="F333" s="212" t="s">
        <v>520</v>
      </c>
      <c r="G333" s="210"/>
      <c r="H333" s="213">
        <v>2.7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203</v>
      </c>
      <c r="AU333" s="219" t="s">
        <v>150</v>
      </c>
      <c r="AV333" s="12" t="s">
        <v>150</v>
      </c>
      <c r="AW333" s="12" t="s">
        <v>102</v>
      </c>
      <c r="AX333" s="12" t="s">
        <v>138</v>
      </c>
      <c r="AY333" s="219" t="s">
        <v>194</v>
      </c>
    </row>
    <row r="334" spans="2:51" s="12" customFormat="1" ht="13.5">
      <c r="B334" s="209"/>
      <c r="C334" s="210"/>
      <c r="D334" s="199" t="s">
        <v>203</v>
      </c>
      <c r="E334" s="211" t="s">
        <v>89</v>
      </c>
      <c r="F334" s="212" t="s">
        <v>89</v>
      </c>
      <c r="G334" s="210"/>
      <c r="H334" s="213">
        <v>0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203</v>
      </c>
      <c r="AU334" s="219" t="s">
        <v>150</v>
      </c>
      <c r="AV334" s="12" t="s">
        <v>150</v>
      </c>
      <c r="AW334" s="12" t="s">
        <v>102</v>
      </c>
      <c r="AX334" s="12" t="s">
        <v>138</v>
      </c>
      <c r="AY334" s="219" t="s">
        <v>194</v>
      </c>
    </row>
    <row r="335" spans="2:51" s="13" customFormat="1" ht="13.5">
      <c r="B335" s="220"/>
      <c r="C335" s="221"/>
      <c r="D335" s="222" t="s">
        <v>203</v>
      </c>
      <c r="E335" s="223" t="s">
        <v>89</v>
      </c>
      <c r="F335" s="224" t="s">
        <v>206</v>
      </c>
      <c r="G335" s="221"/>
      <c r="H335" s="225">
        <v>14.2</v>
      </c>
      <c r="I335" s="226"/>
      <c r="J335" s="221"/>
      <c r="K335" s="221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203</v>
      </c>
      <c r="AU335" s="231" t="s">
        <v>150</v>
      </c>
      <c r="AV335" s="13" t="s">
        <v>201</v>
      </c>
      <c r="AW335" s="13" t="s">
        <v>102</v>
      </c>
      <c r="AX335" s="13" t="s">
        <v>143</v>
      </c>
      <c r="AY335" s="231" t="s">
        <v>194</v>
      </c>
    </row>
    <row r="336" spans="2:65" s="1" customFormat="1" ht="22.5" customHeight="1">
      <c r="B336" s="41"/>
      <c r="C336" s="238" t="s">
        <v>522</v>
      </c>
      <c r="D336" s="238" t="s">
        <v>339</v>
      </c>
      <c r="E336" s="239" t="s">
        <v>523</v>
      </c>
      <c r="F336" s="240" t="s">
        <v>524</v>
      </c>
      <c r="G336" s="241" t="s">
        <v>278</v>
      </c>
      <c r="H336" s="242">
        <v>0.724</v>
      </c>
      <c r="I336" s="243"/>
      <c r="J336" s="244">
        <f>ROUND(I336*H336,2)</f>
        <v>0</v>
      </c>
      <c r="K336" s="240" t="s">
        <v>200</v>
      </c>
      <c r="L336" s="245"/>
      <c r="M336" s="246" t="s">
        <v>89</v>
      </c>
      <c r="N336" s="247" t="s">
        <v>109</v>
      </c>
      <c r="O336" s="42"/>
      <c r="P336" s="194">
        <f>O336*H336</f>
        <v>0</v>
      </c>
      <c r="Q336" s="194">
        <v>0.00034</v>
      </c>
      <c r="R336" s="194">
        <f>Q336*H336</f>
        <v>0.00024616</v>
      </c>
      <c r="S336" s="194">
        <v>0</v>
      </c>
      <c r="T336" s="195">
        <f>S336*H336</f>
        <v>0</v>
      </c>
      <c r="AR336" s="24" t="s">
        <v>240</v>
      </c>
      <c r="AT336" s="24" t="s">
        <v>339</v>
      </c>
      <c r="AU336" s="24" t="s">
        <v>150</v>
      </c>
      <c r="AY336" s="24" t="s">
        <v>194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24" t="s">
        <v>143</v>
      </c>
      <c r="BK336" s="196">
        <f>ROUND(I336*H336,2)</f>
        <v>0</v>
      </c>
      <c r="BL336" s="24" t="s">
        <v>201</v>
      </c>
      <c r="BM336" s="24" t="s">
        <v>525</v>
      </c>
    </row>
    <row r="337" spans="2:51" s="12" customFormat="1" ht="13.5">
      <c r="B337" s="209"/>
      <c r="C337" s="210"/>
      <c r="D337" s="199" t="s">
        <v>203</v>
      </c>
      <c r="E337" s="211" t="s">
        <v>89</v>
      </c>
      <c r="F337" s="212" t="s">
        <v>526</v>
      </c>
      <c r="G337" s="210"/>
      <c r="H337" s="213">
        <v>0.449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203</v>
      </c>
      <c r="AU337" s="219" t="s">
        <v>150</v>
      </c>
      <c r="AV337" s="12" t="s">
        <v>150</v>
      </c>
      <c r="AW337" s="12" t="s">
        <v>102</v>
      </c>
      <c r="AX337" s="12" t="s">
        <v>138</v>
      </c>
      <c r="AY337" s="219" t="s">
        <v>194</v>
      </c>
    </row>
    <row r="338" spans="2:51" s="12" customFormat="1" ht="13.5">
      <c r="B338" s="209"/>
      <c r="C338" s="210"/>
      <c r="D338" s="199" t="s">
        <v>203</v>
      </c>
      <c r="E338" s="211" t="s">
        <v>89</v>
      </c>
      <c r="F338" s="212" t="s">
        <v>527</v>
      </c>
      <c r="G338" s="210"/>
      <c r="H338" s="213">
        <v>0.275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203</v>
      </c>
      <c r="AU338" s="219" t="s">
        <v>150</v>
      </c>
      <c r="AV338" s="12" t="s">
        <v>150</v>
      </c>
      <c r="AW338" s="12" t="s">
        <v>102</v>
      </c>
      <c r="AX338" s="12" t="s">
        <v>138</v>
      </c>
      <c r="AY338" s="219" t="s">
        <v>194</v>
      </c>
    </row>
    <row r="339" spans="2:51" s="13" customFormat="1" ht="13.5">
      <c r="B339" s="220"/>
      <c r="C339" s="221"/>
      <c r="D339" s="222" t="s">
        <v>203</v>
      </c>
      <c r="E339" s="223" t="s">
        <v>89</v>
      </c>
      <c r="F339" s="224" t="s">
        <v>206</v>
      </c>
      <c r="G339" s="221"/>
      <c r="H339" s="225">
        <v>0.724</v>
      </c>
      <c r="I339" s="226"/>
      <c r="J339" s="221"/>
      <c r="K339" s="221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203</v>
      </c>
      <c r="AU339" s="231" t="s">
        <v>150</v>
      </c>
      <c r="AV339" s="13" t="s">
        <v>201</v>
      </c>
      <c r="AW339" s="13" t="s">
        <v>102</v>
      </c>
      <c r="AX339" s="13" t="s">
        <v>143</v>
      </c>
      <c r="AY339" s="231" t="s">
        <v>194</v>
      </c>
    </row>
    <row r="340" spans="2:65" s="1" customFormat="1" ht="22.5" customHeight="1">
      <c r="B340" s="41"/>
      <c r="C340" s="238" t="s">
        <v>528</v>
      </c>
      <c r="D340" s="238" t="s">
        <v>339</v>
      </c>
      <c r="E340" s="239" t="s">
        <v>529</v>
      </c>
      <c r="F340" s="240" t="s">
        <v>530</v>
      </c>
      <c r="G340" s="241" t="s">
        <v>278</v>
      </c>
      <c r="H340" s="242">
        <v>1.449</v>
      </c>
      <c r="I340" s="243"/>
      <c r="J340" s="244">
        <f>ROUND(I340*H340,2)</f>
        <v>0</v>
      </c>
      <c r="K340" s="240" t="s">
        <v>89</v>
      </c>
      <c r="L340" s="245"/>
      <c r="M340" s="246" t="s">
        <v>89</v>
      </c>
      <c r="N340" s="247" t="s">
        <v>109</v>
      </c>
      <c r="O340" s="42"/>
      <c r="P340" s="194">
        <f>O340*H340</f>
        <v>0</v>
      </c>
      <c r="Q340" s="194">
        <v>0.0006</v>
      </c>
      <c r="R340" s="194">
        <f>Q340*H340</f>
        <v>0.0008694</v>
      </c>
      <c r="S340" s="194">
        <v>0</v>
      </c>
      <c r="T340" s="195">
        <f>S340*H340</f>
        <v>0</v>
      </c>
      <c r="AR340" s="24" t="s">
        <v>240</v>
      </c>
      <c r="AT340" s="24" t="s">
        <v>339</v>
      </c>
      <c r="AU340" s="24" t="s">
        <v>150</v>
      </c>
      <c r="AY340" s="24" t="s">
        <v>194</v>
      </c>
      <c r="BE340" s="196">
        <f>IF(N340="základní",J340,0)</f>
        <v>0</v>
      </c>
      <c r="BF340" s="196">
        <f>IF(N340="snížená",J340,0)</f>
        <v>0</v>
      </c>
      <c r="BG340" s="196">
        <f>IF(N340="zákl. přenesená",J340,0)</f>
        <v>0</v>
      </c>
      <c r="BH340" s="196">
        <f>IF(N340="sníž. přenesená",J340,0)</f>
        <v>0</v>
      </c>
      <c r="BI340" s="196">
        <f>IF(N340="nulová",J340,0)</f>
        <v>0</v>
      </c>
      <c r="BJ340" s="24" t="s">
        <v>143</v>
      </c>
      <c r="BK340" s="196">
        <f>ROUND(I340*H340,2)</f>
        <v>0</v>
      </c>
      <c r="BL340" s="24" t="s">
        <v>201</v>
      </c>
      <c r="BM340" s="24" t="s">
        <v>531</v>
      </c>
    </row>
    <row r="341" spans="2:51" s="12" customFormat="1" ht="13.5">
      <c r="B341" s="209"/>
      <c r="C341" s="210"/>
      <c r="D341" s="199" t="s">
        <v>203</v>
      </c>
      <c r="E341" s="211" t="s">
        <v>89</v>
      </c>
      <c r="F341" s="212" t="s">
        <v>532</v>
      </c>
      <c r="G341" s="210"/>
      <c r="H341" s="213">
        <v>0.898</v>
      </c>
      <c r="I341" s="214"/>
      <c r="J341" s="210"/>
      <c r="K341" s="210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203</v>
      </c>
      <c r="AU341" s="219" t="s">
        <v>150</v>
      </c>
      <c r="AV341" s="12" t="s">
        <v>150</v>
      </c>
      <c r="AW341" s="12" t="s">
        <v>102</v>
      </c>
      <c r="AX341" s="12" t="s">
        <v>138</v>
      </c>
      <c r="AY341" s="219" t="s">
        <v>194</v>
      </c>
    </row>
    <row r="342" spans="2:51" s="12" customFormat="1" ht="13.5">
      <c r="B342" s="209"/>
      <c r="C342" s="210"/>
      <c r="D342" s="199" t="s">
        <v>203</v>
      </c>
      <c r="E342" s="211" t="s">
        <v>89</v>
      </c>
      <c r="F342" s="212" t="s">
        <v>533</v>
      </c>
      <c r="G342" s="210"/>
      <c r="H342" s="213">
        <v>0.551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203</v>
      </c>
      <c r="AU342" s="219" t="s">
        <v>150</v>
      </c>
      <c r="AV342" s="12" t="s">
        <v>150</v>
      </c>
      <c r="AW342" s="12" t="s">
        <v>102</v>
      </c>
      <c r="AX342" s="12" t="s">
        <v>138</v>
      </c>
      <c r="AY342" s="219" t="s">
        <v>194</v>
      </c>
    </row>
    <row r="343" spans="2:51" s="13" customFormat="1" ht="13.5">
      <c r="B343" s="220"/>
      <c r="C343" s="221"/>
      <c r="D343" s="222" t="s">
        <v>203</v>
      </c>
      <c r="E343" s="223" t="s">
        <v>89</v>
      </c>
      <c r="F343" s="224" t="s">
        <v>206</v>
      </c>
      <c r="G343" s="221"/>
      <c r="H343" s="225">
        <v>1.449</v>
      </c>
      <c r="I343" s="226"/>
      <c r="J343" s="221"/>
      <c r="K343" s="221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203</v>
      </c>
      <c r="AU343" s="231" t="s">
        <v>150</v>
      </c>
      <c r="AV343" s="13" t="s">
        <v>201</v>
      </c>
      <c r="AW343" s="13" t="s">
        <v>102</v>
      </c>
      <c r="AX343" s="13" t="s">
        <v>143</v>
      </c>
      <c r="AY343" s="231" t="s">
        <v>194</v>
      </c>
    </row>
    <row r="344" spans="2:65" s="1" customFormat="1" ht="31.5" customHeight="1">
      <c r="B344" s="41"/>
      <c r="C344" s="185" t="s">
        <v>534</v>
      </c>
      <c r="D344" s="185" t="s">
        <v>196</v>
      </c>
      <c r="E344" s="186" t="s">
        <v>535</v>
      </c>
      <c r="F344" s="187" t="s">
        <v>536</v>
      </c>
      <c r="G344" s="188" t="s">
        <v>516</v>
      </c>
      <c r="H344" s="189">
        <v>3.5</v>
      </c>
      <c r="I344" s="190"/>
      <c r="J344" s="191">
        <f>ROUND(I344*H344,2)</f>
        <v>0</v>
      </c>
      <c r="K344" s="187" t="s">
        <v>200</v>
      </c>
      <c r="L344" s="61"/>
      <c r="M344" s="192" t="s">
        <v>89</v>
      </c>
      <c r="N344" s="193" t="s">
        <v>109</v>
      </c>
      <c r="O344" s="42"/>
      <c r="P344" s="194">
        <f>O344*H344</f>
        <v>0</v>
      </c>
      <c r="Q344" s="194">
        <v>0.00331</v>
      </c>
      <c r="R344" s="194">
        <f>Q344*H344</f>
        <v>0.011585</v>
      </c>
      <c r="S344" s="194">
        <v>0</v>
      </c>
      <c r="T344" s="195">
        <f>S344*H344</f>
        <v>0</v>
      </c>
      <c r="AR344" s="24" t="s">
        <v>201</v>
      </c>
      <c r="AT344" s="24" t="s">
        <v>196</v>
      </c>
      <c r="AU344" s="24" t="s">
        <v>150</v>
      </c>
      <c r="AY344" s="24" t="s">
        <v>194</v>
      </c>
      <c r="BE344" s="196">
        <f>IF(N344="základní",J344,0)</f>
        <v>0</v>
      </c>
      <c r="BF344" s="196">
        <f>IF(N344="snížená",J344,0)</f>
        <v>0</v>
      </c>
      <c r="BG344" s="196">
        <f>IF(N344="zákl. přenesená",J344,0)</f>
        <v>0</v>
      </c>
      <c r="BH344" s="196">
        <f>IF(N344="sníž. přenesená",J344,0)</f>
        <v>0</v>
      </c>
      <c r="BI344" s="196">
        <f>IF(N344="nulová",J344,0)</f>
        <v>0</v>
      </c>
      <c r="BJ344" s="24" t="s">
        <v>143</v>
      </c>
      <c r="BK344" s="196">
        <f>ROUND(I344*H344,2)</f>
        <v>0</v>
      </c>
      <c r="BL344" s="24" t="s">
        <v>201</v>
      </c>
      <c r="BM344" s="24" t="s">
        <v>537</v>
      </c>
    </row>
    <row r="345" spans="2:51" s="11" customFormat="1" ht="13.5">
      <c r="B345" s="197"/>
      <c r="C345" s="198"/>
      <c r="D345" s="199" t="s">
        <v>203</v>
      </c>
      <c r="E345" s="200" t="s">
        <v>89</v>
      </c>
      <c r="F345" s="201" t="s">
        <v>538</v>
      </c>
      <c r="G345" s="198"/>
      <c r="H345" s="202" t="s">
        <v>89</v>
      </c>
      <c r="I345" s="203"/>
      <c r="J345" s="198"/>
      <c r="K345" s="198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203</v>
      </c>
      <c r="AU345" s="208" t="s">
        <v>150</v>
      </c>
      <c r="AV345" s="11" t="s">
        <v>143</v>
      </c>
      <c r="AW345" s="11" t="s">
        <v>102</v>
      </c>
      <c r="AX345" s="11" t="s">
        <v>138</v>
      </c>
      <c r="AY345" s="208" t="s">
        <v>194</v>
      </c>
    </row>
    <row r="346" spans="2:51" s="12" customFormat="1" ht="13.5">
      <c r="B346" s="209"/>
      <c r="C346" s="210"/>
      <c r="D346" s="199" t="s">
        <v>203</v>
      </c>
      <c r="E346" s="211" t="s">
        <v>89</v>
      </c>
      <c r="F346" s="212" t="s">
        <v>539</v>
      </c>
      <c r="G346" s="210"/>
      <c r="H346" s="213">
        <v>3.5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203</v>
      </c>
      <c r="AU346" s="219" t="s">
        <v>150</v>
      </c>
      <c r="AV346" s="12" t="s">
        <v>150</v>
      </c>
      <c r="AW346" s="12" t="s">
        <v>102</v>
      </c>
      <c r="AX346" s="12" t="s">
        <v>138</v>
      </c>
      <c r="AY346" s="219" t="s">
        <v>194</v>
      </c>
    </row>
    <row r="347" spans="2:51" s="13" customFormat="1" ht="13.5">
      <c r="B347" s="220"/>
      <c r="C347" s="221"/>
      <c r="D347" s="222" t="s">
        <v>203</v>
      </c>
      <c r="E347" s="223" t="s">
        <v>89</v>
      </c>
      <c r="F347" s="224" t="s">
        <v>206</v>
      </c>
      <c r="G347" s="221"/>
      <c r="H347" s="225">
        <v>3.5</v>
      </c>
      <c r="I347" s="226"/>
      <c r="J347" s="221"/>
      <c r="K347" s="221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203</v>
      </c>
      <c r="AU347" s="231" t="s">
        <v>150</v>
      </c>
      <c r="AV347" s="13" t="s">
        <v>201</v>
      </c>
      <c r="AW347" s="13" t="s">
        <v>102</v>
      </c>
      <c r="AX347" s="13" t="s">
        <v>143</v>
      </c>
      <c r="AY347" s="231" t="s">
        <v>194</v>
      </c>
    </row>
    <row r="348" spans="2:65" s="1" customFormat="1" ht="22.5" customHeight="1">
      <c r="B348" s="41"/>
      <c r="C348" s="238" t="s">
        <v>540</v>
      </c>
      <c r="D348" s="238" t="s">
        <v>339</v>
      </c>
      <c r="E348" s="239" t="s">
        <v>541</v>
      </c>
      <c r="F348" s="240" t="s">
        <v>542</v>
      </c>
      <c r="G348" s="241" t="s">
        <v>278</v>
      </c>
      <c r="H348" s="242">
        <v>0.893</v>
      </c>
      <c r="I348" s="243"/>
      <c r="J348" s="244">
        <f>ROUND(I348*H348,2)</f>
        <v>0</v>
      </c>
      <c r="K348" s="240" t="s">
        <v>89</v>
      </c>
      <c r="L348" s="245"/>
      <c r="M348" s="246" t="s">
        <v>89</v>
      </c>
      <c r="N348" s="247" t="s">
        <v>109</v>
      </c>
      <c r="O348" s="42"/>
      <c r="P348" s="194">
        <f>O348*H348</f>
        <v>0</v>
      </c>
      <c r="Q348" s="194">
        <v>0.0032</v>
      </c>
      <c r="R348" s="194">
        <f>Q348*H348</f>
        <v>0.0028576</v>
      </c>
      <c r="S348" s="194">
        <v>0</v>
      </c>
      <c r="T348" s="195">
        <f>S348*H348</f>
        <v>0</v>
      </c>
      <c r="AR348" s="24" t="s">
        <v>240</v>
      </c>
      <c r="AT348" s="24" t="s">
        <v>339</v>
      </c>
      <c r="AU348" s="24" t="s">
        <v>150</v>
      </c>
      <c r="AY348" s="24" t="s">
        <v>194</v>
      </c>
      <c r="BE348" s="196">
        <f>IF(N348="základní",J348,0)</f>
        <v>0</v>
      </c>
      <c r="BF348" s="196">
        <f>IF(N348="snížená",J348,0)</f>
        <v>0</v>
      </c>
      <c r="BG348" s="196">
        <f>IF(N348="zákl. přenesená",J348,0)</f>
        <v>0</v>
      </c>
      <c r="BH348" s="196">
        <f>IF(N348="sníž. přenesená",J348,0)</f>
        <v>0</v>
      </c>
      <c r="BI348" s="196">
        <f>IF(N348="nulová",J348,0)</f>
        <v>0</v>
      </c>
      <c r="BJ348" s="24" t="s">
        <v>143</v>
      </c>
      <c r="BK348" s="196">
        <f>ROUND(I348*H348,2)</f>
        <v>0</v>
      </c>
      <c r="BL348" s="24" t="s">
        <v>201</v>
      </c>
      <c r="BM348" s="24" t="s">
        <v>543</v>
      </c>
    </row>
    <row r="349" spans="2:51" s="12" customFormat="1" ht="13.5">
      <c r="B349" s="209"/>
      <c r="C349" s="210"/>
      <c r="D349" s="222" t="s">
        <v>203</v>
      </c>
      <c r="E349" s="232" t="s">
        <v>89</v>
      </c>
      <c r="F349" s="233" t="s">
        <v>544</v>
      </c>
      <c r="G349" s="210"/>
      <c r="H349" s="234">
        <v>0.893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203</v>
      </c>
      <c r="AU349" s="219" t="s">
        <v>150</v>
      </c>
      <c r="AV349" s="12" t="s">
        <v>150</v>
      </c>
      <c r="AW349" s="12" t="s">
        <v>102</v>
      </c>
      <c r="AX349" s="12" t="s">
        <v>143</v>
      </c>
      <c r="AY349" s="219" t="s">
        <v>194</v>
      </c>
    </row>
    <row r="350" spans="2:65" s="1" customFormat="1" ht="22.5" customHeight="1">
      <c r="B350" s="41"/>
      <c r="C350" s="185" t="s">
        <v>545</v>
      </c>
      <c r="D350" s="185" t="s">
        <v>196</v>
      </c>
      <c r="E350" s="186" t="s">
        <v>546</v>
      </c>
      <c r="F350" s="187" t="s">
        <v>547</v>
      </c>
      <c r="G350" s="188" t="s">
        <v>548</v>
      </c>
      <c r="H350" s="189">
        <v>1</v>
      </c>
      <c r="I350" s="190"/>
      <c r="J350" s="191">
        <f>ROUND(I350*H350,2)</f>
        <v>0</v>
      </c>
      <c r="K350" s="187" t="s">
        <v>89</v>
      </c>
      <c r="L350" s="61"/>
      <c r="M350" s="192" t="s">
        <v>89</v>
      </c>
      <c r="N350" s="193" t="s">
        <v>109</v>
      </c>
      <c r="O350" s="42"/>
      <c r="P350" s="194">
        <f>O350*H350</f>
        <v>0</v>
      </c>
      <c r="Q350" s="194">
        <v>0</v>
      </c>
      <c r="R350" s="194">
        <f>Q350*H350</f>
        <v>0</v>
      </c>
      <c r="S350" s="194">
        <v>0</v>
      </c>
      <c r="T350" s="195">
        <f>S350*H350</f>
        <v>0</v>
      </c>
      <c r="AR350" s="24" t="s">
        <v>201</v>
      </c>
      <c r="AT350" s="24" t="s">
        <v>196</v>
      </c>
      <c r="AU350" s="24" t="s">
        <v>150</v>
      </c>
      <c r="AY350" s="24" t="s">
        <v>194</v>
      </c>
      <c r="BE350" s="196">
        <f>IF(N350="základní",J350,0)</f>
        <v>0</v>
      </c>
      <c r="BF350" s="196">
        <f>IF(N350="snížená",J350,0)</f>
        <v>0</v>
      </c>
      <c r="BG350" s="196">
        <f>IF(N350="zákl. přenesená",J350,0)</f>
        <v>0</v>
      </c>
      <c r="BH350" s="196">
        <f>IF(N350="sníž. přenesená",J350,0)</f>
        <v>0</v>
      </c>
      <c r="BI350" s="196">
        <f>IF(N350="nulová",J350,0)</f>
        <v>0</v>
      </c>
      <c r="BJ350" s="24" t="s">
        <v>143</v>
      </c>
      <c r="BK350" s="196">
        <f>ROUND(I350*H350,2)</f>
        <v>0</v>
      </c>
      <c r="BL350" s="24" t="s">
        <v>201</v>
      </c>
      <c r="BM350" s="24" t="s">
        <v>549</v>
      </c>
    </row>
    <row r="351" spans="2:51" s="12" customFormat="1" ht="13.5">
      <c r="B351" s="209"/>
      <c r="C351" s="210"/>
      <c r="D351" s="222" t="s">
        <v>203</v>
      </c>
      <c r="E351" s="232" t="s">
        <v>89</v>
      </c>
      <c r="F351" s="233" t="s">
        <v>143</v>
      </c>
      <c r="G351" s="210"/>
      <c r="H351" s="234">
        <v>1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203</v>
      </c>
      <c r="AU351" s="219" t="s">
        <v>150</v>
      </c>
      <c r="AV351" s="12" t="s">
        <v>150</v>
      </c>
      <c r="AW351" s="12" t="s">
        <v>102</v>
      </c>
      <c r="AX351" s="12" t="s">
        <v>143</v>
      </c>
      <c r="AY351" s="219" t="s">
        <v>194</v>
      </c>
    </row>
    <row r="352" spans="2:65" s="1" customFormat="1" ht="22.5" customHeight="1">
      <c r="B352" s="41"/>
      <c r="C352" s="185" t="s">
        <v>550</v>
      </c>
      <c r="D352" s="185" t="s">
        <v>196</v>
      </c>
      <c r="E352" s="186" t="s">
        <v>551</v>
      </c>
      <c r="F352" s="187" t="s">
        <v>552</v>
      </c>
      <c r="G352" s="188" t="s">
        <v>278</v>
      </c>
      <c r="H352" s="189">
        <v>4.675</v>
      </c>
      <c r="I352" s="190"/>
      <c r="J352" s="191">
        <f>ROUND(I352*H352,2)</f>
        <v>0</v>
      </c>
      <c r="K352" s="187" t="s">
        <v>89</v>
      </c>
      <c r="L352" s="61"/>
      <c r="M352" s="192" t="s">
        <v>89</v>
      </c>
      <c r="N352" s="193" t="s">
        <v>109</v>
      </c>
      <c r="O352" s="42"/>
      <c r="P352" s="194">
        <f>O352*H352</f>
        <v>0</v>
      </c>
      <c r="Q352" s="194">
        <v>0.00628</v>
      </c>
      <c r="R352" s="194">
        <f>Q352*H352</f>
        <v>0.029359</v>
      </c>
      <c r="S352" s="194">
        <v>0</v>
      </c>
      <c r="T352" s="195">
        <f>S352*H352</f>
        <v>0</v>
      </c>
      <c r="AR352" s="24" t="s">
        <v>201</v>
      </c>
      <c r="AT352" s="24" t="s">
        <v>196</v>
      </c>
      <c r="AU352" s="24" t="s">
        <v>150</v>
      </c>
      <c r="AY352" s="24" t="s">
        <v>194</v>
      </c>
      <c r="BE352" s="196">
        <f>IF(N352="základní",J352,0)</f>
        <v>0</v>
      </c>
      <c r="BF352" s="196">
        <f>IF(N352="snížená",J352,0)</f>
        <v>0</v>
      </c>
      <c r="BG352" s="196">
        <f>IF(N352="zákl. přenesená",J352,0)</f>
        <v>0</v>
      </c>
      <c r="BH352" s="196">
        <f>IF(N352="sníž. přenesená",J352,0)</f>
        <v>0</v>
      </c>
      <c r="BI352" s="196">
        <f>IF(N352="nulová",J352,0)</f>
        <v>0</v>
      </c>
      <c r="BJ352" s="24" t="s">
        <v>143</v>
      </c>
      <c r="BK352" s="196">
        <f>ROUND(I352*H352,2)</f>
        <v>0</v>
      </c>
      <c r="BL352" s="24" t="s">
        <v>201</v>
      </c>
      <c r="BM352" s="24" t="s">
        <v>553</v>
      </c>
    </row>
    <row r="353" spans="2:51" s="12" customFormat="1" ht="13.5">
      <c r="B353" s="209"/>
      <c r="C353" s="210"/>
      <c r="D353" s="222" t="s">
        <v>203</v>
      </c>
      <c r="E353" s="232" t="s">
        <v>89</v>
      </c>
      <c r="F353" s="233" t="s">
        <v>487</v>
      </c>
      <c r="G353" s="210"/>
      <c r="H353" s="234">
        <v>4.675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203</v>
      </c>
      <c r="AU353" s="219" t="s">
        <v>150</v>
      </c>
      <c r="AV353" s="12" t="s">
        <v>150</v>
      </c>
      <c r="AW353" s="12" t="s">
        <v>102</v>
      </c>
      <c r="AX353" s="12" t="s">
        <v>143</v>
      </c>
      <c r="AY353" s="219" t="s">
        <v>194</v>
      </c>
    </row>
    <row r="354" spans="2:65" s="1" customFormat="1" ht="22.5" customHeight="1">
      <c r="B354" s="41"/>
      <c r="C354" s="185" t="s">
        <v>554</v>
      </c>
      <c r="D354" s="185" t="s">
        <v>196</v>
      </c>
      <c r="E354" s="186" t="s">
        <v>555</v>
      </c>
      <c r="F354" s="187" t="s">
        <v>556</v>
      </c>
      <c r="G354" s="188" t="s">
        <v>278</v>
      </c>
      <c r="H354" s="189">
        <v>20.373</v>
      </c>
      <c r="I354" s="190"/>
      <c r="J354" s="191">
        <f>ROUND(I354*H354,2)</f>
        <v>0</v>
      </c>
      <c r="K354" s="187" t="s">
        <v>200</v>
      </c>
      <c r="L354" s="61"/>
      <c r="M354" s="192" t="s">
        <v>89</v>
      </c>
      <c r="N354" s="193" t="s">
        <v>109</v>
      </c>
      <c r="O354" s="42"/>
      <c r="P354" s="194">
        <f>O354*H354</f>
        <v>0</v>
      </c>
      <c r="Q354" s="194">
        <v>0.00268</v>
      </c>
      <c r="R354" s="194">
        <f>Q354*H354</f>
        <v>0.054599640000000005</v>
      </c>
      <c r="S354" s="194">
        <v>0</v>
      </c>
      <c r="T354" s="195">
        <f>S354*H354</f>
        <v>0</v>
      </c>
      <c r="AR354" s="24" t="s">
        <v>201</v>
      </c>
      <c r="AT354" s="24" t="s">
        <v>196</v>
      </c>
      <c r="AU354" s="24" t="s">
        <v>150</v>
      </c>
      <c r="AY354" s="24" t="s">
        <v>194</v>
      </c>
      <c r="BE354" s="196">
        <f>IF(N354="základní",J354,0)</f>
        <v>0</v>
      </c>
      <c r="BF354" s="196">
        <f>IF(N354="snížená",J354,0)</f>
        <v>0</v>
      </c>
      <c r="BG354" s="196">
        <f>IF(N354="zákl. přenesená",J354,0)</f>
        <v>0</v>
      </c>
      <c r="BH354" s="196">
        <f>IF(N354="sníž. přenesená",J354,0)</f>
        <v>0</v>
      </c>
      <c r="BI354" s="196">
        <f>IF(N354="nulová",J354,0)</f>
        <v>0</v>
      </c>
      <c r="BJ354" s="24" t="s">
        <v>143</v>
      </c>
      <c r="BK354" s="196">
        <f>ROUND(I354*H354,2)</f>
        <v>0</v>
      </c>
      <c r="BL354" s="24" t="s">
        <v>201</v>
      </c>
      <c r="BM354" s="24" t="s">
        <v>557</v>
      </c>
    </row>
    <row r="355" spans="2:51" s="12" customFormat="1" ht="13.5">
      <c r="B355" s="209"/>
      <c r="C355" s="210"/>
      <c r="D355" s="199" t="s">
        <v>203</v>
      </c>
      <c r="E355" s="211" t="s">
        <v>89</v>
      </c>
      <c r="F355" s="212" t="s">
        <v>504</v>
      </c>
      <c r="G355" s="210"/>
      <c r="H355" s="213">
        <v>10.81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203</v>
      </c>
      <c r="AU355" s="219" t="s">
        <v>150</v>
      </c>
      <c r="AV355" s="12" t="s">
        <v>150</v>
      </c>
      <c r="AW355" s="12" t="s">
        <v>102</v>
      </c>
      <c r="AX355" s="12" t="s">
        <v>138</v>
      </c>
      <c r="AY355" s="219" t="s">
        <v>194</v>
      </c>
    </row>
    <row r="356" spans="2:51" s="12" customFormat="1" ht="13.5">
      <c r="B356" s="209"/>
      <c r="C356" s="210"/>
      <c r="D356" s="199" t="s">
        <v>203</v>
      </c>
      <c r="E356" s="211" t="s">
        <v>89</v>
      </c>
      <c r="F356" s="212" t="s">
        <v>505</v>
      </c>
      <c r="G356" s="210"/>
      <c r="H356" s="213">
        <v>7.363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203</v>
      </c>
      <c r="AU356" s="219" t="s">
        <v>150</v>
      </c>
      <c r="AV356" s="12" t="s">
        <v>150</v>
      </c>
      <c r="AW356" s="12" t="s">
        <v>102</v>
      </c>
      <c r="AX356" s="12" t="s">
        <v>138</v>
      </c>
      <c r="AY356" s="219" t="s">
        <v>194</v>
      </c>
    </row>
    <row r="357" spans="2:51" s="12" customFormat="1" ht="13.5">
      <c r="B357" s="209"/>
      <c r="C357" s="210"/>
      <c r="D357" s="199" t="s">
        <v>203</v>
      </c>
      <c r="E357" s="211" t="s">
        <v>89</v>
      </c>
      <c r="F357" s="212" t="s">
        <v>89</v>
      </c>
      <c r="G357" s="210"/>
      <c r="H357" s="213">
        <v>0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203</v>
      </c>
      <c r="AU357" s="219" t="s">
        <v>150</v>
      </c>
      <c r="AV357" s="12" t="s">
        <v>150</v>
      </c>
      <c r="AW357" s="12" t="s">
        <v>102</v>
      </c>
      <c r="AX357" s="12" t="s">
        <v>138</v>
      </c>
      <c r="AY357" s="219" t="s">
        <v>194</v>
      </c>
    </row>
    <row r="358" spans="2:51" s="11" customFormat="1" ht="13.5">
      <c r="B358" s="197"/>
      <c r="C358" s="198"/>
      <c r="D358" s="199" t="s">
        <v>203</v>
      </c>
      <c r="E358" s="200" t="s">
        <v>89</v>
      </c>
      <c r="F358" s="201" t="s">
        <v>308</v>
      </c>
      <c r="G358" s="198"/>
      <c r="H358" s="202" t="s">
        <v>89</v>
      </c>
      <c r="I358" s="203"/>
      <c r="J358" s="198"/>
      <c r="K358" s="198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203</v>
      </c>
      <c r="AU358" s="208" t="s">
        <v>150</v>
      </c>
      <c r="AV358" s="11" t="s">
        <v>143</v>
      </c>
      <c r="AW358" s="11" t="s">
        <v>102</v>
      </c>
      <c r="AX358" s="11" t="s">
        <v>138</v>
      </c>
      <c r="AY358" s="208" t="s">
        <v>194</v>
      </c>
    </row>
    <row r="359" spans="2:51" s="12" customFormat="1" ht="13.5">
      <c r="B359" s="209"/>
      <c r="C359" s="210"/>
      <c r="D359" s="199" t="s">
        <v>203</v>
      </c>
      <c r="E359" s="211" t="s">
        <v>89</v>
      </c>
      <c r="F359" s="212" t="s">
        <v>506</v>
      </c>
      <c r="G359" s="210"/>
      <c r="H359" s="213">
        <v>-1.2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203</v>
      </c>
      <c r="AU359" s="219" t="s">
        <v>150</v>
      </c>
      <c r="AV359" s="12" t="s">
        <v>150</v>
      </c>
      <c r="AW359" s="12" t="s">
        <v>102</v>
      </c>
      <c r="AX359" s="12" t="s">
        <v>138</v>
      </c>
      <c r="AY359" s="219" t="s">
        <v>194</v>
      </c>
    </row>
    <row r="360" spans="2:51" s="12" customFormat="1" ht="13.5">
      <c r="B360" s="209"/>
      <c r="C360" s="210"/>
      <c r="D360" s="199" t="s">
        <v>203</v>
      </c>
      <c r="E360" s="211" t="s">
        <v>89</v>
      </c>
      <c r="F360" s="212" t="s">
        <v>507</v>
      </c>
      <c r="G360" s="210"/>
      <c r="H360" s="213">
        <v>-0.9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203</v>
      </c>
      <c r="AU360" s="219" t="s">
        <v>150</v>
      </c>
      <c r="AV360" s="12" t="s">
        <v>150</v>
      </c>
      <c r="AW360" s="12" t="s">
        <v>102</v>
      </c>
      <c r="AX360" s="12" t="s">
        <v>138</v>
      </c>
      <c r="AY360" s="219" t="s">
        <v>194</v>
      </c>
    </row>
    <row r="361" spans="2:51" s="12" customFormat="1" ht="13.5">
      <c r="B361" s="209"/>
      <c r="C361" s="210"/>
      <c r="D361" s="199" t="s">
        <v>203</v>
      </c>
      <c r="E361" s="211" t="s">
        <v>89</v>
      </c>
      <c r="F361" s="212" t="s">
        <v>89</v>
      </c>
      <c r="G361" s="210"/>
      <c r="H361" s="213">
        <v>0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203</v>
      </c>
      <c r="AU361" s="219" t="s">
        <v>150</v>
      </c>
      <c r="AV361" s="12" t="s">
        <v>150</v>
      </c>
      <c r="AW361" s="12" t="s">
        <v>102</v>
      </c>
      <c r="AX361" s="12" t="s">
        <v>138</v>
      </c>
      <c r="AY361" s="219" t="s">
        <v>194</v>
      </c>
    </row>
    <row r="362" spans="2:51" s="11" customFormat="1" ht="13.5">
      <c r="B362" s="197"/>
      <c r="C362" s="198"/>
      <c r="D362" s="199" t="s">
        <v>203</v>
      </c>
      <c r="E362" s="200" t="s">
        <v>89</v>
      </c>
      <c r="F362" s="201" t="s">
        <v>466</v>
      </c>
      <c r="G362" s="198"/>
      <c r="H362" s="202" t="s">
        <v>89</v>
      </c>
      <c r="I362" s="203"/>
      <c r="J362" s="198"/>
      <c r="K362" s="198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203</v>
      </c>
      <c r="AU362" s="208" t="s">
        <v>150</v>
      </c>
      <c r="AV362" s="11" t="s">
        <v>143</v>
      </c>
      <c r="AW362" s="11" t="s">
        <v>102</v>
      </c>
      <c r="AX362" s="11" t="s">
        <v>138</v>
      </c>
      <c r="AY362" s="208" t="s">
        <v>194</v>
      </c>
    </row>
    <row r="363" spans="2:51" s="12" customFormat="1" ht="13.5">
      <c r="B363" s="209"/>
      <c r="C363" s="210"/>
      <c r="D363" s="199" t="s">
        <v>203</v>
      </c>
      <c r="E363" s="211" t="s">
        <v>89</v>
      </c>
      <c r="F363" s="212" t="s">
        <v>558</v>
      </c>
      <c r="G363" s="210"/>
      <c r="H363" s="213">
        <v>0.64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203</v>
      </c>
      <c r="AU363" s="219" t="s">
        <v>150</v>
      </c>
      <c r="AV363" s="12" t="s">
        <v>150</v>
      </c>
      <c r="AW363" s="12" t="s">
        <v>102</v>
      </c>
      <c r="AX363" s="12" t="s">
        <v>138</v>
      </c>
      <c r="AY363" s="219" t="s">
        <v>194</v>
      </c>
    </row>
    <row r="364" spans="2:51" s="12" customFormat="1" ht="13.5">
      <c r="B364" s="209"/>
      <c r="C364" s="210"/>
      <c r="D364" s="199" t="s">
        <v>203</v>
      </c>
      <c r="E364" s="211" t="s">
        <v>89</v>
      </c>
      <c r="F364" s="212" t="s">
        <v>559</v>
      </c>
      <c r="G364" s="210"/>
      <c r="H364" s="213">
        <v>0.42</v>
      </c>
      <c r="I364" s="214"/>
      <c r="J364" s="210"/>
      <c r="K364" s="210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203</v>
      </c>
      <c r="AU364" s="219" t="s">
        <v>150</v>
      </c>
      <c r="AV364" s="12" t="s">
        <v>150</v>
      </c>
      <c r="AW364" s="12" t="s">
        <v>102</v>
      </c>
      <c r="AX364" s="12" t="s">
        <v>138</v>
      </c>
      <c r="AY364" s="219" t="s">
        <v>194</v>
      </c>
    </row>
    <row r="365" spans="2:51" s="12" customFormat="1" ht="13.5">
      <c r="B365" s="209"/>
      <c r="C365" s="210"/>
      <c r="D365" s="199" t="s">
        <v>203</v>
      </c>
      <c r="E365" s="211" t="s">
        <v>89</v>
      </c>
      <c r="F365" s="212" t="s">
        <v>89</v>
      </c>
      <c r="G365" s="210"/>
      <c r="H365" s="213">
        <v>0</v>
      </c>
      <c r="I365" s="214"/>
      <c r="J365" s="210"/>
      <c r="K365" s="210"/>
      <c r="L365" s="215"/>
      <c r="M365" s="216"/>
      <c r="N365" s="217"/>
      <c r="O365" s="217"/>
      <c r="P365" s="217"/>
      <c r="Q365" s="217"/>
      <c r="R365" s="217"/>
      <c r="S365" s="217"/>
      <c r="T365" s="218"/>
      <c r="AT365" s="219" t="s">
        <v>203</v>
      </c>
      <c r="AU365" s="219" t="s">
        <v>150</v>
      </c>
      <c r="AV365" s="12" t="s">
        <v>150</v>
      </c>
      <c r="AW365" s="12" t="s">
        <v>102</v>
      </c>
      <c r="AX365" s="12" t="s">
        <v>138</v>
      </c>
      <c r="AY365" s="219" t="s">
        <v>194</v>
      </c>
    </row>
    <row r="366" spans="2:51" s="11" customFormat="1" ht="13.5">
      <c r="B366" s="197"/>
      <c r="C366" s="198"/>
      <c r="D366" s="199" t="s">
        <v>203</v>
      </c>
      <c r="E366" s="200" t="s">
        <v>89</v>
      </c>
      <c r="F366" s="201" t="s">
        <v>560</v>
      </c>
      <c r="G366" s="198"/>
      <c r="H366" s="202" t="s">
        <v>89</v>
      </c>
      <c r="I366" s="203"/>
      <c r="J366" s="198"/>
      <c r="K366" s="198"/>
      <c r="L366" s="204"/>
      <c r="M366" s="205"/>
      <c r="N366" s="206"/>
      <c r="O366" s="206"/>
      <c r="P366" s="206"/>
      <c r="Q366" s="206"/>
      <c r="R366" s="206"/>
      <c r="S366" s="206"/>
      <c r="T366" s="207"/>
      <c r="AT366" s="208" t="s">
        <v>203</v>
      </c>
      <c r="AU366" s="208" t="s">
        <v>150</v>
      </c>
      <c r="AV366" s="11" t="s">
        <v>143</v>
      </c>
      <c r="AW366" s="11" t="s">
        <v>102</v>
      </c>
      <c r="AX366" s="11" t="s">
        <v>138</v>
      </c>
      <c r="AY366" s="208" t="s">
        <v>194</v>
      </c>
    </row>
    <row r="367" spans="2:51" s="12" customFormat="1" ht="13.5">
      <c r="B367" s="209"/>
      <c r="C367" s="210"/>
      <c r="D367" s="199" t="s">
        <v>203</v>
      </c>
      <c r="E367" s="211" t="s">
        <v>89</v>
      </c>
      <c r="F367" s="212" t="s">
        <v>561</v>
      </c>
      <c r="G367" s="210"/>
      <c r="H367" s="213">
        <v>3.06</v>
      </c>
      <c r="I367" s="214"/>
      <c r="J367" s="210"/>
      <c r="K367" s="210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203</v>
      </c>
      <c r="AU367" s="219" t="s">
        <v>150</v>
      </c>
      <c r="AV367" s="12" t="s">
        <v>150</v>
      </c>
      <c r="AW367" s="12" t="s">
        <v>102</v>
      </c>
      <c r="AX367" s="12" t="s">
        <v>138</v>
      </c>
      <c r="AY367" s="219" t="s">
        <v>194</v>
      </c>
    </row>
    <row r="368" spans="2:51" s="12" customFormat="1" ht="13.5">
      <c r="B368" s="209"/>
      <c r="C368" s="210"/>
      <c r="D368" s="199" t="s">
        <v>203</v>
      </c>
      <c r="E368" s="211" t="s">
        <v>89</v>
      </c>
      <c r="F368" s="212" t="s">
        <v>562</v>
      </c>
      <c r="G368" s="210"/>
      <c r="H368" s="213">
        <v>0.18</v>
      </c>
      <c r="I368" s="214"/>
      <c r="J368" s="210"/>
      <c r="K368" s="210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203</v>
      </c>
      <c r="AU368" s="219" t="s">
        <v>150</v>
      </c>
      <c r="AV368" s="12" t="s">
        <v>150</v>
      </c>
      <c r="AW368" s="12" t="s">
        <v>102</v>
      </c>
      <c r="AX368" s="12" t="s">
        <v>138</v>
      </c>
      <c r="AY368" s="219" t="s">
        <v>194</v>
      </c>
    </row>
    <row r="369" spans="2:51" s="12" customFormat="1" ht="13.5">
      <c r="B369" s="209"/>
      <c r="C369" s="210"/>
      <c r="D369" s="199" t="s">
        <v>203</v>
      </c>
      <c r="E369" s="211" t="s">
        <v>89</v>
      </c>
      <c r="F369" s="212" t="s">
        <v>89</v>
      </c>
      <c r="G369" s="210"/>
      <c r="H369" s="213">
        <v>0</v>
      </c>
      <c r="I369" s="214"/>
      <c r="J369" s="210"/>
      <c r="K369" s="210"/>
      <c r="L369" s="215"/>
      <c r="M369" s="216"/>
      <c r="N369" s="217"/>
      <c r="O369" s="217"/>
      <c r="P369" s="217"/>
      <c r="Q369" s="217"/>
      <c r="R369" s="217"/>
      <c r="S369" s="217"/>
      <c r="T369" s="218"/>
      <c r="AT369" s="219" t="s">
        <v>203</v>
      </c>
      <c r="AU369" s="219" t="s">
        <v>150</v>
      </c>
      <c r="AV369" s="12" t="s">
        <v>150</v>
      </c>
      <c r="AW369" s="12" t="s">
        <v>102</v>
      </c>
      <c r="AX369" s="12" t="s">
        <v>138</v>
      </c>
      <c r="AY369" s="219" t="s">
        <v>194</v>
      </c>
    </row>
    <row r="370" spans="2:51" s="13" customFormat="1" ht="13.5">
      <c r="B370" s="220"/>
      <c r="C370" s="221"/>
      <c r="D370" s="222" t="s">
        <v>203</v>
      </c>
      <c r="E370" s="223" t="s">
        <v>89</v>
      </c>
      <c r="F370" s="224" t="s">
        <v>206</v>
      </c>
      <c r="G370" s="221"/>
      <c r="H370" s="225">
        <v>20.373</v>
      </c>
      <c r="I370" s="226"/>
      <c r="J370" s="221"/>
      <c r="K370" s="221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203</v>
      </c>
      <c r="AU370" s="231" t="s">
        <v>150</v>
      </c>
      <c r="AV370" s="13" t="s">
        <v>201</v>
      </c>
      <c r="AW370" s="13" t="s">
        <v>102</v>
      </c>
      <c r="AX370" s="13" t="s">
        <v>143</v>
      </c>
      <c r="AY370" s="231" t="s">
        <v>194</v>
      </c>
    </row>
    <row r="371" spans="2:65" s="1" customFormat="1" ht="22.5" customHeight="1">
      <c r="B371" s="41"/>
      <c r="C371" s="185" t="s">
        <v>563</v>
      </c>
      <c r="D371" s="185" t="s">
        <v>196</v>
      </c>
      <c r="E371" s="186" t="s">
        <v>564</v>
      </c>
      <c r="F371" s="187" t="s">
        <v>565</v>
      </c>
      <c r="G371" s="188" t="s">
        <v>199</v>
      </c>
      <c r="H371" s="189">
        <v>2.125</v>
      </c>
      <c r="I371" s="190"/>
      <c r="J371" s="191">
        <f>ROUND(I371*H371,2)</f>
        <v>0</v>
      </c>
      <c r="K371" s="187" t="s">
        <v>200</v>
      </c>
      <c r="L371" s="61"/>
      <c r="M371" s="192" t="s">
        <v>89</v>
      </c>
      <c r="N371" s="193" t="s">
        <v>109</v>
      </c>
      <c r="O371" s="42"/>
      <c r="P371" s="194">
        <f>O371*H371</f>
        <v>0</v>
      </c>
      <c r="Q371" s="194">
        <v>2.25634</v>
      </c>
      <c r="R371" s="194">
        <f>Q371*H371</f>
        <v>4.7947225</v>
      </c>
      <c r="S371" s="194">
        <v>0</v>
      </c>
      <c r="T371" s="195">
        <f>S371*H371</f>
        <v>0</v>
      </c>
      <c r="AR371" s="24" t="s">
        <v>201</v>
      </c>
      <c r="AT371" s="24" t="s">
        <v>196</v>
      </c>
      <c r="AU371" s="24" t="s">
        <v>150</v>
      </c>
      <c r="AY371" s="24" t="s">
        <v>194</v>
      </c>
      <c r="BE371" s="196">
        <f>IF(N371="základní",J371,0)</f>
        <v>0</v>
      </c>
      <c r="BF371" s="196">
        <f>IF(N371="snížená",J371,0)</f>
        <v>0</v>
      </c>
      <c r="BG371" s="196">
        <f>IF(N371="zákl. přenesená",J371,0)</f>
        <v>0</v>
      </c>
      <c r="BH371" s="196">
        <f>IF(N371="sníž. přenesená",J371,0)</f>
        <v>0</v>
      </c>
      <c r="BI371" s="196">
        <f>IF(N371="nulová",J371,0)</f>
        <v>0</v>
      </c>
      <c r="BJ371" s="24" t="s">
        <v>143</v>
      </c>
      <c r="BK371" s="196">
        <f>ROUND(I371*H371,2)</f>
        <v>0</v>
      </c>
      <c r="BL371" s="24" t="s">
        <v>201</v>
      </c>
      <c r="BM371" s="24" t="s">
        <v>566</v>
      </c>
    </row>
    <row r="372" spans="2:51" s="11" customFormat="1" ht="13.5">
      <c r="B372" s="197"/>
      <c r="C372" s="198"/>
      <c r="D372" s="199" t="s">
        <v>203</v>
      </c>
      <c r="E372" s="200" t="s">
        <v>89</v>
      </c>
      <c r="F372" s="201" t="s">
        <v>567</v>
      </c>
      <c r="G372" s="198"/>
      <c r="H372" s="202" t="s">
        <v>89</v>
      </c>
      <c r="I372" s="203"/>
      <c r="J372" s="198"/>
      <c r="K372" s="198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203</v>
      </c>
      <c r="AU372" s="208" t="s">
        <v>150</v>
      </c>
      <c r="AV372" s="11" t="s">
        <v>143</v>
      </c>
      <c r="AW372" s="11" t="s">
        <v>102</v>
      </c>
      <c r="AX372" s="11" t="s">
        <v>138</v>
      </c>
      <c r="AY372" s="208" t="s">
        <v>194</v>
      </c>
    </row>
    <row r="373" spans="2:51" s="12" customFormat="1" ht="13.5">
      <c r="B373" s="209"/>
      <c r="C373" s="210"/>
      <c r="D373" s="199" t="s">
        <v>203</v>
      </c>
      <c r="E373" s="211" t="s">
        <v>89</v>
      </c>
      <c r="F373" s="212" t="s">
        <v>568</v>
      </c>
      <c r="G373" s="210"/>
      <c r="H373" s="213">
        <v>1.53</v>
      </c>
      <c r="I373" s="214"/>
      <c r="J373" s="210"/>
      <c r="K373" s="210"/>
      <c r="L373" s="215"/>
      <c r="M373" s="216"/>
      <c r="N373" s="217"/>
      <c r="O373" s="217"/>
      <c r="P373" s="217"/>
      <c r="Q373" s="217"/>
      <c r="R373" s="217"/>
      <c r="S373" s="217"/>
      <c r="T373" s="218"/>
      <c r="AT373" s="219" t="s">
        <v>203</v>
      </c>
      <c r="AU373" s="219" t="s">
        <v>150</v>
      </c>
      <c r="AV373" s="12" t="s">
        <v>150</v>
      </c>
      <c r="AW373" s="12" t="s">
        <v>102</v>
      </c>
      <c r="AX373" s="12" t="s">
        <v>138</v>
      </c>
      <c r="AY373" s="219" t="s">
        <v>194</v>
      </c>
    </row>
    <row r="374" spans="2:51" s="12" customFormat="1" ht="13.5">
      <c r="B374" s="209"/>
      <c r="C374" s="210"/>
      <c r="D374" s="199" t="s">
        <v>203</v>
      </c>
      <c r="E374" s="211" t="s">
        <v>89</v>
      </c>
      <c r="F374" s="212" t="s">
        <v>89</v>
      </c>
      <c r="G374" s="210"/>
      <c r="H374" s="213">
        <v>0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203</v>
      </c>
      <c r="AU374" s="219" t="s">
        <v>150</v>
      </c>
      <c r="AV374" s="12" t="s">
        <v>150</v>
      </c>
      <c r="AW374" s="12" t="s">
        <v>102</v>
      </c>
      <c r="AX374" s="12" t="s">
        <v>138</v>
      </c>
      <c r="AY374" s="219" t="s">
        <v>194</v>
      </c>
    </row>
    <row r="375" spans="2:51" s="11" customFormat="1" ht="13.5">
      <c r="B375" s="197"/>
      <c r="C375" s="198"/>
      <c r="D375" s="199" t="s">
        <v>203</v>
      </c>
      <c r="E375" s="200" t="s">
        <v>89</v>
      </c>
      <c r="F375" s="201" t="s">
        <v>569</v>
      </c>
      <c r="G375" s="198"/>
      <c r="H375" s="202" t="s">
        <v>89</v>
      </c>
      <c r="I375" s="203"/>
      <c r="J375" s="198"/>
      <c r="K375" s="198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203</v>
      </c>
      <c r="AU375" s="208" t="s">
        <v>150</v>
      </c>
      <c r="AV375" s="11" t="s">
        <v>143</v>
      </c>
      <c r="AW375" s="11" t="s">
        <v>102</v>
      </c>
      <c r="AX375" s="11" t="s">
        <v>138</v>
      </c>
      <c r="AY375" s="208" t="s">
        <v>194</v>
      </c>
    </row>
    <row r="376" spans="2:51" s="12" customFormat="1" ht="13.5">
      <c r="B376" s="209"/>
      <c r="C376" s="210"/>
      <c r="D376" s="199" t="s">
        <v>203</v>
      </c>
      <c r="E376" s="211" t="s">
        <v>89</v>
      </c>
      <c r="F376" s="212" t="s">
        <v>570</v>
      </c>
      <c r="G376" s="210"/>
      <c r="H376" s="213">
        <v>0.276</v>
      </c>
      <c r="I376" s="214"/>
      <c r="J376" s="210"/>
      <c r="K376" s="210"/>
      <c r="L376" s="215"/>
      <c r="M376" s="216"/>
      <c r="N376" s="217"/>
      <c r="O376" s="217"/>
      <c r="P376" s="217"/>
      <c r="Q376" s="217"/>
      <c r="R376" s="217"/>
      <c r="S376" s="217"/>
      <c r="T376" s="218"/>
      <c r="AT376" s="219" t="s">
        <v>203</v>
      </c>
      <c r="AU376" s="219" t="s">
        <v>150</v>
      </c>
      <c r="AV376" s="12" t="s">
        <v>150</v>
      </c>
      <c r="AW376" s="12" t="s">
        <v>102</v>
      </c>
      <c r="AX376" s="12" t="s">
        <v>138</v>
      </c>
      <c r="AY376" s="219" t="s">
        <v>194</v>
      </c>
    </row>
    <row r="377" spans="2:51" s="12" customFormat="1" ht="13.5">
      <c r="B377" s="209"/>
      <c r="C377" s="210"/>
      <c r="D377" s="199" t="s">
        <v>203</v>
      </c>
      <c r="E377" s="211" t="s">
        <v>89</v>
      </c>
      <c r="F377" s="212" t="s">
        <v>89</v>
      </c>
      <c r="G377" s="210"/>
      <c r="H377" s="213">
        <v>0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203</v>
      </c>
      <c r="AU377" s="219" t="s">
        <v>150</v>
      </c>
      <c r="AV377" s="12" t="s">
        <v>150</v>
      </c>
      <c r="AW377" s="12" t="s">
        <v>102</v>
      </c>
      <c r="AX377" s="12" t="s">
        <v>138</v>
      </c>
      <c r="AY377" s="219" t="s">
        <v>194</v>
      </c>
    </row>
    <row r="378" spans="2:51" s="11" customFormat="1" ht="13.5">
      <c r="B378" s="197"/>
      <c r="C378" s="198"/>
      <c r="D378" s="199" t="s">
        <v>203</v>
      </c>
      <c r="E378" s="200" t="s">
        <v>89</v>
      </c>
      <c r="F378" s="201" t="s">
        <v>571</v>
      </c>
      <c r="G378" s="198"/>
      <c r="H378" s="202" t="s">
        <v>89</v>
      </c>
      <c r="I378" s="203"/>
      <c r="J378" s="198"/>
      <c r="K378" s="198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203</v>
      </c>
      <c r="AU378" s="208" t="s">
        <v>150</v>
      </c>
      <c r="AV378" s="11" t="s">
        <v>143</v>
      </c>
      <c r="AW378" s="11" t="s">
        <v>102</v>
      </c>
      <c r="AX378" s="11" t="s">
        <v>138</v>
      </c>
      <c r="AY378" s="208" t="s">
        <v>194</v>
      </c>
    </row>
    <row r="379" spans="2:51" s="12" customFormat="1" ht="13.5">
      <c r="B379" s="209"/>
      <c r="C379" s="210"/>
      <c r="D379" s="199" t="s">
        <v>203</v>
      </c>
      <c r="E379" s="211" t="s">
        <v>89</v>
      </c>
      <c r="F379" s="212" t="s">
        <v>572</v>
      </c>
      <c r="G379" s="210"/>
      <c r="H379" s="213">
        <v>0.319</v>
      </c>
      <c r="I379" s="214"/>
      <c r="J379" s="210"/>
      <c r="K379" s="210"/>
      <c r="L379" s="215"/>
      <c r="M379" s="216"/>
      <c r="N379" s="217"/>
      <c r="O379" s="217"/>
      <c r="P379" s="217"/>
      <c r="Q379" s="217"/>
      <c r="R379" s="217"/>
      <c r="S379" s="217"/>
      <c r="T379" s="218"/>
      <c r="AT379" s="219" t="s">
        <v>203</v>
      </c>
      <c r="AU379" s="219" t="s">
        <v>150</v>
      </c>
      <c r="AV379" s="12" t="s">
        <v>150</v>
      </c>
      <c r="AW379" s="12" t="s">
        <v>102</v>
      </c>
      <c r="AX379" s="12" t="s">
        <v>138</v>
      </c>
      <c r="AY379" s="219" t="s">
        <v>194</v>
      </c>
    </row>
    <row r="380" spans="2:51" s="12" customFormat="1" ht="13.5">
      <c r="B380" s="209"/>
      <c r="C380" s="210"/>
      <c r="D380" s="199" t="s">
        <v>203</v>
      </c>
      <c r="E380" s="211" t="s">
        <v>89</v>
      </c>
      <c r="F380" s="212" t="s">
        <v>89</v>
      </c>
      <c r="G380" s="210"/>
      <c r="H380" s="213">
        <v>0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203</v>
      </c>
      <c r="AU380" s="219" t="s">
        <v>150</v>
      </c>
      <c r="AV380" s="12" t="s">
        <v>150</v>
      </c>
      <c r="AW380" s="12" t="s">
        <v>102</v>
      </c>
      <c r="AX380" s="12" t="s">
        <v>138</v>
      </c>
      <c r="AY380" s="219" t="s">
        <v>194</v>
      </c>
    </row>
    <row r="381" spans="2:51" s="13" customFormat="1" ht="13.5">
      <c r="B381" s="220"/>
      <c r="C381" s="221"/>
      <c r="D381" s="222" t="s">
        <v>203</v>
      </c>
      <c r="E381" s="223" t="s">
        <v>89</v>
      </c>
      <c r="F381" s="224" t="s">
        <v>206</v>
      </c>
      <c r="G381" s="221"/>
      <c r="H381" s="225">
        <v>2.125</v>
      </c>
      <c r="I381" s="226"/>
      <c r="J381" s="221"/>
      <c r="K381" s="221"/>
      <c r="L381" s="227"/>
      <c r="M381" s="228"/>
      <c r="N381" s="229"/>
      <c r="O381" s="229"/>
      <c r="P381" s="229"/>
      <c r="Q381" s="229"/>
      <c r="R381" s="229"/>
      <c r="S381" s="229"/>
      <c r="T381" s="230"/>
      <c r="AT381" s="231" t="s">
        <v>203</v>
      </c>
      <c r="AU381" s="231" t="s">
        <v>150</v>
      </c>
      <c r="AV381" s="13" t="s">
        <v>201</v>
      </c>
      <c r="AW381" s="13" t="s">
        <v>102</v>
      </c>
      <c r="AX381" s="13" t="s">
        <v>143</v>
      </c>
      <c r="AY381" s="231" t="s">
        <v>194</v>
      </c>
    </row>
    <row r="382" spans="2:65" s="1" customFormat="1" ht="31.5" customHeight="1">
      <c r="B382" s="41"/>
      <c r="C382" s="185" t="s">
        <v>573</v>
      </c>
      <c r="D382" s="185" t="s">
        <v>196</v>
      </c>
      <c r="E382" s="186" t="s">
        <v>574</v>
      </c>
      <c r="F382" s="187" t="s">
        <v>575</v>
      </c>
      <c r="G382" s="188" t="s">
        <v>199</v>
      </c>
      <c r="H382" s="189">
        <v>0.718</v>
      </c>
      <c r="I382" s="190"/>
      <c r="J382" s="191">
        <f>ROUND(I382*H382,2)</f>
        <v>0</v>
      </c>
      <c r="K382" s="187" t="s">
        <v>200</v>
      </c>
      <c r="L382" s="61"/>
      <c r="M382" s="192" t="s">
        <v>89</v>
      </c>
      <c r="N382" s="193" t="s">
        <v>109</v>
      </c>
      <c r="O382" s="42"/>
      <c r="P382" s="194">
        <f>O382*H382</f>
        <v>0</v>
      </c>
      <c r="Q382" s="194">
        <v>2.25634</v>
      </c>
      <c r="R382" s="194">
        <f>Q382*H382</f>
        <v>1.6200521199999998</v>
      </c>
      <c r="S382" s="194">
        <v>0</v>
      </c>
      <c r="T382" s="195">
        <f>S382*H382</f>
        <v>0</v>
      </c>
      <c r="AR382" s="24" t="s">
        <v>201</v>
      </c>
      <c r="AT382" s="24" t="s">
        <v>196</v>
      </c>
      <c r="AU382" s="24" t="s">
        <v>150</v>
      </c>
      <c r="AY382" s="24" t="s">
        <v>194</v>
      </c>
      <c r="BE382" s="196">
        <f>IF(N382="základní",J382,0)</f>
        <v>0</v>
      </c>
      <c r="BF382" s="196">
        <f>IF(N382="snížená",J382,0)</f>
        <v>0</v>
      </c>
      <c r="BG382" s="196">
        <f>IF(N382="zákl. přenesená",J382,0)</f>
        <v>0</v>
      </c>
      <c r="BH382" s="196">
        <f>IF(N382="sníž. přenesená",J382,0)</f>
        <v>0</v>
      </c>
      <c r="BI382" s="196">
        <f>IF(N382="nulová",J382,0)</f>
        <v>0</v>
      </c>
      <c r="BJ382" s="24" t="s">
        <v>143</v>
      </c>
      <c r="BK382" s="196">
        <f>ROUND(I382*H382,2)</f>
        <v>0</v>
      </c>
      <c r="BL382" s="24" t="s">
        <v>201</v>
      </c>
      <c r="BM382" s="24" t="s">
        <v>576</v>
      </c>
    </row>
    <row r="383" spans="2:51" s="11" customFormat="1" ht="13.5">
      <c r="B383" s="197"/>
      <c r="C383" s="198"/>
      <c r="D383" s="199" t="s">
        <v>203</v>
      </c>
      <c r="E383" s="200" t="s">
        <v>89</v>
      </c>
      <c r="F383" s="201" t="s">
        <v>577</v>
      </c>
      <c r="G383" s="198"/>
      <c r="H383" s="202" t="s">
        <v>89</v>
      </c>
      <c r="I383" s="203"/>
      <c r="J383" s="198"/>
      <c r="K383" s="198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203</v>
      </c>
      <c r="AU383" s="208" t="s">
        <v>150</v>
      </c>
      <c r="AV383" s="11" t="s">
        <v>143</v>
      </c>
      <c r="AW383" s="11" t="s">
        <v>102</v>
      </c>
      <c r="AX383" s="11" t="s">
        <v>138</v>
      </c>
      <c r="AY383" s="208" t="s">
        <v>194</v>
      </c>
    </row>
    <row r="384" spans="2:51" s="12" customFormat="1" ht="13.5">
      <c r="B384" s="209"/>
      <c r="C384" s="210"/>
      <c r="D384" s="199" t="s">
        <v>203</v>
      </c>
      <c r="E384" s="211" t="s">
        <v>89</v>
      </c>
      <c r="F384" s="212" t="s">
        <v>578</v>
      </c>
      <c r="G384" s="210"/>
      <c r="H384" s="213">
        <v>0.718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203</v>
      </c>
      <c r="AU384" s="219" t="s">
        <v>150</v>
      </c>
      <c r="AV384" s="12" t="s">
        <v>150</v>
      </c>
      <c r="AW384" s="12" t="s">
        <v>102</v>
      </c>
      <c r="AX384" s="12" t="s">
        <v>138</v>
      </c>
      <c r="AY384" s="219" t="s">
        <v>194</v>
      </c>
    </row>
    <row r="385" spans="2:51" s="12" customFormat="1" ht="13.5">
      <c r="B385" s="209"/>
      <c r="C385" s="210"/>
      <c r="D385" s="199" t="s">
        <v>203</v>
      </c>
      <c r="E385" s="211" t="s">
        <v>89</v>
      </c>
      <c r="F385" s="212" t="s">
        <v>89</v>
      </c>
      <c r="G385" s="210"/>
      <c r="H385" s="213">
        <v>0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203</v>
      </c>
      <c r="AU385" s="219" t="s">
        <v>150</v>
      </c>
      <c r="AV385" s="12" t="s">
        <v>150</v>
      </c>
      <c r="AW385" s="12" t="s">
        <v>102</v>
      </c>
      <c r="AX385" s="12" t="s">
        <v>138</v>
      </c>
      <c r="AY385" s="219" t="s">
        <v>194</v>
      </c>
    </row>
    <row r="386" spans="2:51" s="13" customFormat="1" ht="13.5">
      <c r="B386" s="220"/>
      <c r="C386" s="221"/>
      <c r="D386" s="222" t="s">
        <v>203</v>
      </c>
      <c r="E386" s="223" t="s">
        <v>89</v>
      </c>
      <c r="F386" s="224" t="s">
        <v>206</v>
      </c>
      <c r="G386" s="221"/>
      <c r="H386" s="225">
        <v>0.718</v>
      </c>
      <c r="I386" s="226"/>
      <c r="J386" s="221"/>
      <c r="K386" s="221"/>
      <c r="L386" s="227"/>
      <c r="M386" s="228"/>
      <c r="N386" s="229"/>
      <c r="O386" s="229"/>
      <c r="P386" s="229"/>
      <c r="Q386" s="229"/>
      <c r="R386" s="229"/>
      <c r="S386" s="229"/>
      <c r="T386" s="230"/>
      <c r="AT386" s="231" t="s">
        <v>203</v>
      </c>
      <c r="AU386" s="231" t="s">
        <v>150</v>
      </c>
      <c r="AV386" s="13" t="s">
        <v>201</v>
      </c>
      <c r="AW386" s="13" t="s">
        <v>102</v>
      </c>
      <c r="AX386" s="13" t="s">
        <v>143</v>
      </c>
      <c r="AY386" s="231" t="s">
        <v>194</v>
      </c>
    </row>
    <row r="387" spans="2:65" s="1" customFormat="1" ht="31.5" customHeight="1">
      <c r="B387" s="41"/>
      <c r="C387" s="185" t="s">
        <v>579</v>
      </c>
      <c r="D387" s="185" t="s">
        <v>196</v>
      </c>
      <c r="E387" s="186" t="s">
        <v>580</v>
      </c>
      <c r="F387" s="187" t="s">
        <v>581</v>
      </c>
      <c r="G387" s="188" t="s">
        <v>199</v>
      </c>
      <c r="H387" s="189">
        <v>0.718</v>
      </c>
      <c r="I387" s="190"/>
      <c r="J387" s="191">
        <f>ROUND(I387*H387,2)</f>
        <v>0</v>
      </c>
      <c r="K387" s="187" t="s">
        <v>200</v>
      </c>
      <c r="L387" s="61"/>
      <c r="M387" s="192" t="s">
        <v>89</v>
      </c>
      <c r="N387" s="193" t="s">
        <v>109</v>
      </c>
      <c r="O387" s="42"/>
      <c r="P387" s="194">
        <f>O387*H387</f>
        <v>0</v>
      </c>
      <c r="Q387" s="194">
        <v>0</v>
      </c>
      <c r="R387" s="194">
        <f>Q387*H387</f>
        <v>0</v>
      </c>
      <c r="S387" s="194">
        <v>0</v>
      </c>
      <c r="T387" s="195">
        <f>S387*H387</f>
        <v>0</v>
      </c>
      <c r="AR387" s="24" t="s">
        <v>201</v>
      </c>
      <c r="AT387" s="24" t="s">
        <v>196</v>
      </c>
      <c r="AU387" s="24" t="s">
        <v>150</v>
      </c>
      <c r="AY387" s="24" t="s">
        <v>194</v>
      </c>
      <c r="BE387" s="196">
        <f>IF(N387="základní",J387,0)</f>
        <v>0</v>
      </c>
      <c r="BF387" s="196">
        <f>IF(N387="snížená",J387,0)</f>
        <v>0</v>
      </c>
      <c r="BG387" s="196">
        <f>IF(N387="zákl. přenesená",J387,0)</f>
        <v>0</v>
      </c>
      <c r="BH387" s="196">
        <f>IF(N387="sníž. přenesená",J387,0)</f>
        <v>0</v>
      </c>
      <c r="BI387" s="196">
        <f>IF(N387="nulová",J387,0)</f>
        <v>0</v>
      </c>
      <c r="BJ387" s="24" t="s">
        <v>143</v>
      </c>
      <c r="BK387" s="196">
        <f>ROUND(I387*H387,2)</f>
        <v>0</v>
      </c>
      <c r="BL387" s="24" t="s">
        <v>201</v>
      </c>
      <c r="BM387" s="24" t="s">
        <v>582</v>
      </c>
    </row>
    <row r="388" spans="2:51" s="12" customFormat="1" ht="13.5">
      <c r="B388" s="209"/>
      <c r="C388" s="210"/>
      <c r="D388" s="222" t="s">
        <v>203</v>
      </c>
      <c r="E388" s="232" t="s">
        <v>89</v>
      </c>
      <c r="F388" s="233" t="s">
        <v>583</v>
      </c>
      <c r="G388" s="210"/>
      <c r="H388" s="234">
        <v>0.718</v>
      </c>
      <c r="I388" s="214"/>
      <c r="J388" s="210"/>
      <c r="K388" s="210"/>
      <c r="L388" s="215"/>
      <c r="M388" s="216"/>
      <c r="N388" s="217"/>
      <c r="O388" s="217"/>
      <c r="P388" s="217"/>
      <c r="Q388" s="217"/>
      <c r="R388" s="217"/>
      <c r="S388" s="217"/>
      <c r="T388" s="218"/>
      <c r="AT388" s="219" t="s">
        <v>203</v>
      </c>
      <c r="AU388" s="219" t="s">
        <v>150</v>
      </c>
      <c r="AV388" s="12" t="s">
        <v>150</v>
      </c>
      <c r="AW388" s="12" t="s">
        <v>102</v>
      </c>
      <c r="AX388" s="12" t="s">
        <v>143</v>
      </c>
      <c r="AY388" s="219" t="s">
        <v>194</v>
      </c>
    </row>
    <row r="389" spans="2:65" s="1" customFormat="1" ht="22.5" customHeight="1">
      <c r="B389" s="41"/>
      <c r="C389" s="185" t="s">
        <v>584</v>
      </c>
      <c r="D389" s="185" t="s">
        <v>196</v>
      </c>
      <c r="E389" s="186" t="s">
        <v>585</v>
      </c>
      <c r="F389" s="187" t="s">
        <v>586</v>
      </c>
      <c r="G389" s="188" t="s">
        <v>251</v>
      </c>
      <c r="H389" s="189">
        <v>0.029</v>
      </c>
      <c r="I389" s="190"/>
      <c r="J389" s="191">
        <f>ROUND(I389*H389,2)</f>
        <v>0</v>
      </c>
      <c r="K389" s="187" t="s">
        <v>200</v>
      </c>
      <c r="L389" s="61"/>
      <c r="M389" s="192" t="s">
        <v>89</v>
      </c>
      <c r="N389" s="193" t="s">
        <v>109</v>
      </c>
      <c r="O389" s="42"/>
      <c r="P389" s="194">
        <f>O389*H389</f>
        <v>0</v>
      </c>
      <c r="Q389" s="194">
        <v>1.05306</v>
      </c>
      <c r="R389" s="194">
        <f>Q389*H389</f>
        <v>0.030538740000000005</v>
      </c>
      <c r="S389" s="194">
        <v>0</v>
      </c>
      <c r="T389" s="195">
        <f>S389*H389</f>
        <v>0</v>
      </c>
      <c r="AR389" s="24" t="s">
        <v>201</v>
      </c>
      <c r="AT389" s="24" t="s">
        <v>196</v>
      </c>
      <c r="AU389" s="24" t="s">
        <v>150</v>
      </c>
      <c r="AY389" s="24" t="s">
        <v>194</v>
      </c>
      <c r="BE389" s="196">
        <f>IF(N389="základní",J389,0)</f>
        <v>0</v>
      </c>
      <c r="BF389" s="196">
        <f>IF(N389="snížená",J389,0)</f>
        <v>0</v>
      </c>
      <c r="BG389" s="196">
        <f>IF(N389="zákl. přenesená",J389,0)</f>
        <v>0</v>
      </c>
      <c r="BH389" s="196">
        <f>IF(N389="sníž. přenesená",J389,0)</f>
        <v>0</v>
      </c>
      <c r="BI389" s="196">
        <f>IF(N389="nulová",J389,0)</f>
        <v>0</v>
      </c>
      <c r="BJ389" s="24" t="s">
        <v>143</v>
      </c>
      <c r="BK389" s="196">
        <f>ROUND(I389*H389,2)</f>
        <v>0</v>
      </c>
      <c r="BL389" s="24" t="s">
        <v>201</v>
      </c>
      <c r="BM389" s="24" t="s">
        <v>587</v>
      </c>
    </row>
    <row r="390" spans="2:51" s="11" customFormat="1" ht="13.5">
      <c r="B390" s="197"/>
      <c r="C390" s="198"/>
      <c r="D390" s="199" t="s">
        <v>203</v>
      </c>
      <c r="E390" s="200" t="s">
        <v>89</v>
      </c>
      <c r="F390" s="201" t="s">
        <v>588</v>
      </c>
      <c r="G390" s="198"/>
      <c r="H390" s="202" t="s">
        <v>89</v>
      </c>
      <c r="I390" s="203"/>
      <c r="J390" s="198"/>
      <c r="K390" s="198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203</v>
      </c>
      <c r="AU390" s="208" t="s">
        <v>150</v>
      </c>
      <c r="AV390" s="11" t="s">
        <v>143</v>
      </c>
      <c r="AW390" s="11" t="s">
        <v>102</v>
      </c>
      <c r="AX390" s="11" t="s">
        <v>138</v>
      </c>
      <c r="AY390" s="208" t="s">
        <v>194</v>
      </c>
    </row>
    <row r="391" spans="2:51" s="12" customFormat="1" ht="13.5">
      <c r="B391" s="209"/>
      <c r="C391" s="210"/>
      <c r="D391" s="199" t="s">
        <v>203</v>
      </c>
      <c r="E391" s="211" t="s">
        <v>89</v>
      </c>
      <c r="F391" s="212" t="s">
        <v>589</v>
      </c>
      <c r="G391" s="210"/>
      <c r="H391" s="213">
        <v>0.029</v>
      </c>
      <c r="I391" s="214"/>
      <c r="J391" s="210"/>
      <c r="K391" s="210"/>
      <c r="L391" s="215"/>
      <c r="M391" s="216"/>
      <c r="N391" s="217"/>
      <c r="O391" s="217"/>
      <c r="P391" s="217"/>
      <c r="Q391" s="217"/>
      <c r="R391" s="217"/>
      <c r="S391" s="217"/>
      <c r="T391" s="218"/>
      <c r="AT391" s="219" t="s">
        <v>203</v>
      </c>
      <c r="AU391" s="219" t="s">
        <v>150</v>
      </c>
      <c r="AV391" s="12" t="s">
        <v>150</v>
      </c>
      <c r="AW391" s="12" t="s">
        <v>102</v>
      </c>
      <c r="AX391" s="12" t="s">
        <v>138</v>
      </c>
      <c r="AY391" s="219" t="s">
        <v>194</v>
      </c>
    </row>
    <row r="392" spans="2:51" s="13" customFormat="1" ht="13.5">
      <c r="B392" s="220"/>
      <c r="C392" s="221"/>
      <c r="D392" s="222" t="s">
        <v>203</v>
      </c>
      <c r="E392" s="223" t="s">
        <v>89</v>
      </c>
      <c r="F392" s="224" t="s">
        <v>206</v>
      </c>
      <c r="G392" s="221"/>
      <c r="H392" s="225">
        <v>0.029</v>
      </c>
      <c r="I392" s="226"/>
      <c r="J392" s="221"/>
      <c r="K392" s="221"/>
      <c r="L392" s="227"/>
      <c r="M392" s="228"/>
      <c r="N392" s="229"/>
      <c r="O392" s="229"/>
      <c r="P392" s="229"/>
      <c r="Q392" s="229"/>
      <c r="R392" s="229"/>
      <c r="S392" s="229"/>
      <c r="T392" s="230"/>
      <c r="AT392" s="231" t="s">
        <v>203</v>
      </c>
      <c r="AU392" s="231" t="s">
        <v>150</v>
      </c>
      <c r="AV392" s="13" t="s">
        <v>201</v>
      </c>
      <c r="AW392" s="13" t="s">
        <v>102</v>
      </c>
      <c r="AX392" s="13" t="s">
        <v>143</v>
      </c>
      <c r="AY392" s="231" t="s">
        <v>194</v>
      </c>
    </row>
    <row r="393" spans="2:65" s="1" customFormat="1" ht="22.5" customHeight="1">
      <c r="B393" s="41"/>
      <c r="C393" s="185" t="s">
        <v>590</v>
      </c>
      <c r="D393" s="185" t="s">
        <v>196</v>
      </c>
      <c r="E393" s="186" t="s">
        <v>591</v>
      </c>
      <c r="F393" s="187" t="s">
        <v>592</v>
      </c>
      <c r="G393" s="188" t="s">
        <v>278</v>
      </c>
      <c r="H393" s="189">
        <v>9.242</v>
      </c>
      <c r="I393" s="190"/>
      <c r="J393" s="191">
        <f>ROUND(I393*H393,2)</f>
        <v>0</v>
      </c>
      <c r="K393" s="187" t="s">
        <v>89</v>
      </c>
      <c r="L393" s="61"/>
      <c r="M393" s="192" t="s">
        <v>89</v>
      </c>
      <c r="N393" s="193" t="s">
        <v>109</v>
      </c>
      <c r="O393" s="42"/>
      <c r="P393" s="194">
        <f>O393*H393</f>
        <v>0</v>
      </c>
      <c r="Q393" s="194">
        <v>0.102</v>
      </c>
      <c r="R393" s="194">
        <f>Q393*H393</f>
        <v>0.9426840000000001</v>
      </c>
      <c r="S393" s="194">
        <v>0</v>
      </c>
      <c r="T393" s="195">
        <f>S393*H393</f>
        <v>0</v>
      </c>
      <c r="AR393" s="24" t="s">
        <v>201</v>
      </c>
      <c r="AT393" s="24" t="s">
        <v>196</v>
      </c>
      <c r="AU393" s="24" t="s">
        <v>150</v>
      </c>
      <c r="AY393" s="24" t="s">
        <v>194</v>
      </c>
      <c r="BE393" s="196">
        <f>IF(N393="základní",J393,0)</f>
        <v>0</v>
      </c>
      <c r="BF393" s="196">
        <f>IF(N393="snížená",J393,0)</f>
        <v>0</v>
      </c>
      <c r="BG393" s="196">
        <f>IF(N393="zákl. přenesená",J393,0)</f>
        <v>0</v>
      </c>
      <c r="BH393" s="196">
        <f>IF(N393="sníž. přenesená",J393,0)</f>
        <v>0</v>
      </c>
      <c r="BI393" s="196">
        <f>IF(N393="nulová",J393,0)</f>
        <v>0</v>
      </c>
      <c r="BJ393" s="24" t="s">
        <v>143</v>
      </c>
      <c r="BK393" s="196">
        <f>ROUND(I393*H393,2)</f>
        <v>0</v>
      </c>
      <c r="BL393" s="24" t="s">
        <v>201</v>
      </c>
      <c r="BM393" s="24" t="s">
        <v>593</v>
      </c>
    </row>
    <row r="394" spans="2:51" s="12" customFormat="1" ht="13.5">
      <c r="B394" s="209"/>
      <c r="C394" s="210"/>
      <c r="D394" s="199" t="s">
        <v>203</v>
      </c>
      <c r="E394" s="211" t="s">
        <v>89</v>
      </c>
      <c r="F394" s="212" t="s">
        <v>594</v>
      </c>
      <c r="G394" s="210"/>
      <c r="H394" s="213">
        <v>9.242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203</v>
      </c>
      <c r="AU394" s="219" t="s">
        <v>150</v>
      </c>
      <c r="AV394" s="12" t="s">
        <v>150</v>
      </c>
      <c r="AW394" s="12" t="s">
        <v>102</v>
      </c>
      <c r="AX394" s="12" t="s">
        <v>138</v>
      </c>
      <c r="AY394" s="219" t="s">
        <v>194</v>
      </c>
    </row>
    <row r="395" spans="2:51" s="12" customFormat="1" ht="13.5">
      <c r="B395" s="209"/>
      <c r="C395" s="210"/>
      <c r="D395" s="199" t="s">
        <v>203</v>
      </c>
      <c r="E395" s="211" t="s">
        <v>89</v>
      </c>
      <c r="F395" s="212" t="s">
        <v>89</v>
      </c>
      <c r="G395" s="210"/>
      <c r="H395" s="213">
        <v>0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203</v>
      </c>
      <c r="AU395" s="219" t="s">
        <v>150</v>
      </c>
      <c r="AV395" s="12" t="s">
        <v>150</v>
      </c>
      <c r="AW395" s="12" t="s">
        <v>102</v>
      </c>
      <c r="AX395" s="12" t="s">
        <v>138</v>
      </c>
      <c r="AY395" s="219" t="s">
        <v>194</v>
      </c>
    </row>
    <row r="396" spans="2:51" s="13" customFormat="1" ht="13.5">
      <c r="B396" s="220"/>
      <c r="C396" s="221"/>
      <c r="D396" s="199" t="s">
        <v>203</v>
      </c>
      <c r="E396" s="235" t="s">
        <v>89</v>
      </c>
      <c r="F396" s="236" t="s">
        <v>206</v>
      </c>
      <c r="G396" s="221"/>
      <c r="H396" s="237">
        <v>9.242</v>
      </c>
      <c r="I396" s="226"/>
      <c r="J396" s="221"/>
      <c r="K396" s="221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203</v>
      </c>
      <c r="AU396" s="231" t="s">
        <v>150</v>
      </c>
      <c r="AV396" s="13" t="s">
        <v>201</v>
      </c>
      <c r="AW396" s="13" t="s">
        <v>102</v>
      </c>
      <c r="AX396" s="13" t="s">
        <v>143</v>
      </c>
      <c r="AY396" s="231" t="s">
        <v>194</v>
      </c>
    </row>
    <row r="397" spans="2:51" s="12" customFormat="1" ht="13.5">
      <c r="B397" s="209"/>
      <c r="C397" s="210"/>
      <c r="D397" s="199" t="s">
        <v>203</v>
      </c>
      <c r="E397" s="211" t="s">
        <v>89</v>
      </c>
      <c r="F397" s="212" t="s">
        <v>89</v>
      </c>
      <c r="G397" s="210"/>
      <c r="H397" s="213">
        <v>0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203</v>
      </c>
      <c r="AU397" s="219" t="s">
        <v>150</v>
      </c>
      <c r="AV397" s="12" t="s">
        <v>150</v>
      </c>
      <c r="AW397" s="12" t="s">
        <v>102</v>
      </c>
      <c r="AX397" s="12" t="s">
        <v>138</v>
      </c>
      <c r="AY397" s="219" t="s">
        <v>194</v>
      </c>
    </row>
    <row r="398" spans="2:51" s="12" customFormat="1" ht="13.5">
      <c r="B398" s="209"/>
      <c r="C398" s="210"/>
      <c r="D398" s="199" t="s">
        <v>203</v>
      </c>
      <c r="E398" s="211" t="s">
        <v>89</v>
      </c>
      <c r="F398" s="212" t="s">
        <v>89</v>
      </c>
      <c r="G398" s="210"/>
      <c r="H398" s="213">
        <v>0</v>
      </c>
      <c r="I398" s="214"/>
      <c r="J398" s="210"/>
      <c r="K398" s="210"/>
      <c r="L398" s="215"/>
      <c r="M398" s="216"/>
      <c r="N398" s="217"/>
      <c r="O398" s="217"/>
      <c r="P398" s="217"/>
      <c r="Q398" s="217"/>
      <c r="R398" s="217"/>
      <c r="S398" s="217"/>
      <c r="T398" s="218"/>
      <c r="AT398" s="219" t="s">
        <v>203</v>
      </c>
      <c r="AU398" s="219" t="s">
        <v>150</v>
      </c>
      <c r="AV398" s="12" t="s">
        <v>150</v>
      </c>
      <c r="AW398" s="12" t="s">
        <v>102</v>
      </c>
      <c r="AX398" s="12" t="s">
        <v>138</v>
      </c>
      <c r="AY398" s="219" t="s">
        <v>194</v>
      </c>
    </row>
    <row r="399" spans="2:51" s="12" customFormat="1" ht="13.5">
      <c r="B399" s="209"/>
      <c r="C399" s="210"/>
      <c r="D399" s="199" t="s">
        <v>203</v>
      </c>
      <c r="E399" s="211" t="s">
        <v>89</v>
      </c>
      <c r="F399" s="212" t="s">
        <v>89</v>
      </c>
      <c r="G399" s="210"/>
      <c r="H399" s="213">
        <v>0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203</v>
      </c>
      <c r="AU399" s="219" t="s">
        <v>150</v>
      </c>
      <c r="AV399" s="12" t="s">
        <v>150</v>
      </c>
      <c r="AW399" s="12" t="s">
        <v>102</v>
      </c>
      <c r="AX399" s="12" t="s">
        <v>138</v>
      </c>
      <c r="AY399" s="219" t="s">
        <v>194</v>
      </c>
    </row>
    <row r="400" spans="2:51" s="12" customFormat="1" ht="13.5">
      <c r="B400" s="209"/>
      <c r="C400" s="210"/>
      <c r="D400" s="199" t="s">
        <v>203</v>
      </c>
      <c r="E400" s="211" t="s">
        <v>89</v>
      </c>
      <c r="F400" s="212" t="s">
        <v>89</v>
      </c>
      <c r="G400" s="210"/>
      <c r="H400" s="213">
        <v>0</v>
      </c>
      <c r="I400" s="214"/>
      <c r="J400" s="210"/>
      <c r="K400" s="210"/>
      <c r="L400" s="215"/>
      <c r="M400" s="216"/>
      <c r="N400" s="217"/>
      <c r="O400" s="217"/>
      <c r="P400" s="217"/>
      <c r="Q400" s="217"/>
      <c r="R400" s="217"/>
      <c r="S400" s="217"/>
      <c r="T400" s="218"/>
      <c r="AT400" s="219" t="s">
        <v>203</v>
      </c>
      <c r="AU400" s="219" t="s">
        <v>150</v>
      </c>
      <c r="AV400" s="12" t="s">
        <v>150</v>
      </c>
      <c r="AW400" s="12" t="s">
        <v>102</v>
      </c>
      <c r="AX400" s="12" t="s">
        <v>138</v>
      </c>
      <c r="AY400" s="219" t="s">
        <v>194</v>
      </c>
    </row>
    <row r="401" spans="2:51" s="12" customFormat="1" ht="13.5">
      <c r="B401" s="209"/>
      <c r="C401" s="210"/>
      <c r="D401" s="199" t="s">
        <v>203</v>
      </c>
      <c r="E401" s="211" t="s">
        <v>89</v>
      </c>
      <c r="F401" s="212" t="s">
        <v>89</v>
      </c>
      <c r="G401" s="210"/>
      <c r="H401" s="213">
        <v>0</v>
      </c>
      <c r="I401" s="214"/>
      <c r="J401" s="210"/>
      <c r="K401" s="210"/>
      <c r="L401" s="215"/>
      <c r="M401" s="216"/>
      <c r="N401" s="217"/>
      <c r="O401" s="217"/>
      <c r="P401" s="217"/>
      <c r="Q401" s="217"/>
      <c r="R401" s="217"/>
      <c r="S401" s="217"/>
      <c r="T401" s="218"/>
      <c r="AT401" s="219" t="s">
        <v>203</v>
      </c>
      <c r="AU401" s="219" t="s">
        <v>150</v>
      </c>
      <c r="AV401" s="12" t="s">
        <v>150</v>
      </c>
      <c r="AW401" s="12" t="s">
        <v>102</v>
      </c>
      <c r="AX401" s="12" t="s">
        <v>138</v>
      </c>
      <c r="AY401" s="219" t="s">
        <v>194</v>
      </c>
    </row>
    <row r="402" spans="2:51" s="12" customFormat="1" ht="13.5">
      <c r="B402" s="209"/>
      <c r="C402" s="210"/>
      <c r="D402" s="199" t="s">
        <v>203</v>
      </c>
      <c r="E402" s="211" t="s">
        <v>89</v>
      </c>
      <c r="F402" s="212" t="s">
        <v>89</v>
      </c>
      <c r="G402" s="210"/>
      <c r="H402" s="213">
        <v>0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203</v>
      </c>
      <c r="AU402" s="219" t="s">
        <v>150</v>
      </c>
      <c r="AV402" s="12" t="s">
        <v>150</v>
      </c>
      <c r="AW402" s="12" t="s">
        <v>102</v>
      </c>
      <c r="AX402" s="12" t="s">
        <v>138</v>
      </c>
      <c r="AY402" s="219" t="s">
        <v>194</v>
      </c>
    </row>
    <row r="403" spans="2:51" s="12" customFormat="1" ht="13.5">
      <c r="B403" s="209"/>
      <c r="C403" s="210"/>
      <c r="D403" s="199" t="s">
        <v>203</v>
      </c>
      <c r="E403" s="211" t="s">
        <v>89</v>
      </c>
      <c r="F403" s="212" t="s">
        <v>89</v>
      </c>
      <c r="G403" s="210"/>
      <c r="H403" s="213">
        <v>0</v>
      </c>
      <c r="I403" s="214"/>
      <c r="J403" s="210"/>
      <c r="K403" s="210"/>
      <c r="L403" s="215"/>
      <c r="M403" s="216"/>
      <c r="N403" s="217"/>
      <c r="O403" s="217"/>
      <c r="P403" s="217"/>
      <c r="Q403" s="217"/>
      <c r="R403" s="217"/>
      <c r="S403" s="217"/>
      <c r="T403" s="218"/>
      <c r="AT403" s="219" t="s">
        <v>203</v>
      </c>
      <c r="AU403" s="219" t="s">
        <v>150</v>
      </c>
      <c r="AV403" s="12" t="s">
        <v>150</v>
      </c>
      <c r="AW403" s="12" t="s">
        <v>102</v>
      </c>
      <c r="AX403" s="12" t="s">
        <v>138</v>
      </c>
      <c r="AY403" s="219" t="s">
        <v>194</v>
      </c>
    </row>
    <row r="404" spans="2:51" s="12" customFormat="1" ht="13.5">
      <c r="B404" s="209"/>
      <c r="C404" s="210"/>
      <c r="D404" s="199" t="s">
        <v>203</v>
      </c>
      <c r="E404" s="211" t="s">
        <v>89</v>
      </c>
      <c r="F404" s="212" t="s">
        <v>89</v>
      </c>
      <c r="G404" s="210"/>
      <c r="H404" s="213">
        <v>0</v>
      </c>
      <c r="I404" s="214"/>
      <c r="J404" s="210"/>
      <c r="K404" s="210"/>
      <c r="L404" s="215"/>
      <c r="M404" s="216"/>
      <c r="N404" s="217"/>
      <c r="O404" s="217"/>
      <c r="P404" s="217"/>
      <c r="Q404" s="217"/>
      <c r="R404" s="217"/>
      <c r="S404" s="217"/>
      <c r="T404" s="218"/>
      <c r="AT404" s="219" t="s">
        <v>203</v>
      </c>
      <c r="AU404" s="219" t="s">
        <v>150</v>
      </c>
      <c r="AV404" s="12" t="s">
        <v>150</v>
      </c>
      <c r="AW404" s="12" t="s">
        <v>102</v>
      </c>
      <c r="AX404" s="12" t="s">
        <v>138</v>
      </c>
      <c r="AY404" s="219" t="s">
        <v>194</v>
      </c>
    </row>
    <row r="405" spans="2:51" s="12" customFormat="1" ht="13.5">
      <c r="B405" s="209"/>
      <c r="C405" s="210"/>
      <c r="D405" s="222" t="s">
        <v>203</v>
      </c>
      <c r="E405" s="232" t="s">
        <v>89</v>
      </c>
      <c r="F405" s="233" t="s">
        <v>89</v>
      </c>
      <c r="G405" s="210"/>
      <c r="H405" s="234">
        <v>0</v>
      </c>
      <c r="I405" s="214"/>
      <c r="J405" s="210"/>
      <c r="K405" s="210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203</v>
      </c>
      <c r="AU405" s="219" t="s">
        <v>150</v>
      </c>
      <c r="AV405" s="12" t="s">
        <v>150</v>
      </c>
      <c r="AW405" s="12" t="s">
        <v>102</v>
      </c>
      <c r="AX405" s="12" t="s">
        <v>138</v>
      </c>
      <c r="AY405" s="219" t="s">
        <v>194</v>
      </c>
    </row>
    <row r="406" spans="2:65" s="1" customFormat="1" ht="22.5" customHeight="1">
      <c r="B406" s="41"/>
      <c r="C406" s="185" t="s">
        <v>595</v>
      </c>
      <c r="D406" s="185" t="s">
        <v>196</v>
      </c>
      <c r="E406" s="186" t="s">
        <v>596</v>
      </c>
      <c r="F406" s="187" t="s">
        <v>597</v>
      </c>
      <c r="G406" s="188" t="s">
        <v>278</v>
      </c>
      <c r="H406" s="189">
        <v>3.432</v>
      </c>
      <c r="I406" s="190"/>
      <c r="J406" s="191">
        <f>ROUND(I406*H406,2)</f>
        <v>0</v>
      </c>
      <c r="K406" s="187" t="s">
        <v>89</v>
      </c>
      <c r="L406" s="61"/>
      <c r="M406" s="192" t="s">
        <v>89</v>
      </c>
      <c r="N406" s="193" t="s">
        <v>109</v>
      </c>
      <c r="O406" s="42"/>
      <c r="P406" s="194">
        <f>O406*H406</f>
        <v>0</v>
      </c>
      <c r="Q406" s="194">
        <v>0.16176</v>
      </c>
      <c r="R406" s="194">
        <f>Q406*H406</f>
        <v>0.5551603199999999</v>
      </c>
      <c r="S406" s="194">
        <v>0</v>
      </c>
      <c r="T406" s="195">
        <f>S406*H406</f>
        <v>0</v>
      </c>
      <c r="AR406" s="24" t="s">
        <v>201</v>
      </c>
      <c r="AT406" s="24" t="s">
        <v>196</v>
      </c>
      <c r="AU406" s="24" t="s">
        <v>150</v>
      </c>
      <c r="AY406" s="24" t="s">
        <v>194</v>
      </c>
      <c r="BE406" s="196">
        <f>IF(N406="základní",J406,0)</f>
        <v>0</v>
      </c>
      <c r="BF406" s="196">
        <f>IF(N406="snížená",J406,0)</f>
        <v>0</v>
      </c>
      <c r="BG406" s="196">
        <f>IF(N406="zákl. přenesená",J406,0)</f>
        <v>0</v>
      </c>
      <c r="BH406" s="196">
        <f>IF(N406="sníž. přenesená",J406,0)</f>
        <v>0</v>
      </c>
      <c r="BI406" s="196">
        <f>IF(N406="nulová",J406,0)</f>
        <v>0</v>
      </c>
      <c r="BJ406" s="24" t="s">
        <v>143</v>
      </c>
      <c r="BK406" s="196">
        <f>ROUND(I406*H406,2)</f>
        <v>0</v>
      </c>
      <c r="BL406" s="24" t="s">
        <v>201</v>
      </c>
      <c r="BM406" s="24" t="s">
        <v>598</v>
      </c>
    </row>
    <row r="407" spans="2:51" s="12" customFormat="1" ht="13.5">
      <c r="B407" s="209"/>
      <c r="C407" s="210"/>
      <c r="D407" s="222" t="s">
        <v>203</v>
      </c>
      <c r="E407" s="232" t="s">
        <v>89</v>
      </c>
      <c r="F407" s="233" t="s">
        <v>599</v>
      </c>
      <c r="G407" s="210"/>
      <c r="H407" s="234">
        <v>3.432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203</v>
      </c>
      <c r="AU407" s="219" t="s">
        <v>150</v>
      </c>
      <c r="AV407" s="12" t="s">
        <v>150</v>
      </c>
      <c r="AW407" s="12" t="s">
        <v>102</v>
      </c>
      <c r="AX407" s="12" t="s">
        <v>143</v>
      </c>
      <c r="AY407" s="219" t="s">
        <v>194</v>
      </c>
    </row>
    <row r="408" spans="2:65" s="1" customFormat="1" ht="22.5" customHeight="1">
      <c r="B408" s="41"/>
      <c r="C408" s="185" t="s">
        <v>600</v>
      </c>
      <c r="D408" s="185" t="s">
        <v>196</v>
      </c>
      <c r="E408" s="186" t="s">
        <v>601</v>
      </c>
      <c r="F408" s="187" t="s">
        <v>602</v>
      </c>
      <c r="G408" s="188" t="s">
        <v>278</v>
      </c>
      <c r="H408" s="189">
        <v>15.3</v>
      </c>
      <c r="I408" s="190"/>
      <c r="J408" s="191">
        <f>ROUND(I408*H408,2)</f>
        <v>0</v>
      </c>
      <c r="K408" s="187" t="s">
        <v>89</v>
      </c>
      <c r="L408" s="61"/>
      <c r="M408" s="192" t="s">
        <v>89</v>
      </c>
      <c r="N408" s="193" t="s">
        <v>109</v>
      </c>
      <c r="O408" s="42"/>
      <c r="P408" s="194">
        <f>O408*H408</f>
        <v>0</v>
      </c>
      <c r="Q408" s="194">
        <v>0.01</v>
      </c>
      <c r="R408" s="194">
        <f>Q408*H408</f>
        <v>0.153</v>
      </c>
      <c r="S408" s="194">
        <v>0</v>
      </c>
      <c r="T408" s="195">
        <f>S408*H408</f>
        <v>0</v>
      </c>
      <c r="AR408" s="24" t="s">
        <v>201</v>
      </c>
      <c r="AT408" s="24" t="s">
        <v>196</v>
      </c>
      <c r="AU408" s="24" t="s">
        <v>150</v>
      </c>
      <c r="AY408" s="24" t="s">
        <v>194</v>
      </c>
      <c r="BE408" s="196">
        <f>IF(N408="základní",J408,0)</f>
        <v>0</v>
      </c>
      <c r="BF408" s="196">
        <f>IF(N408="snížená",J408,0)</f>
        <v>0</v>
      </c>
      <c r="BG408" s="196">
        <f>IF(N408="zákl. přenesená",J408,0)</f>
        <v>0</v>
      </c>
      <c r="BH408" s="196">
        <f>IF(N408="sníž. přenesená",J408,0)</f>
        <v>0</v>
      </c>
      <c r="BI408" s="196">
        <f>IF(N408="nulová",J408,0)</f>
        <v>0</v>
      </c>
      <c r="BJ408" s="24" t="s">
        <v>143</v>
      </c>
      <c r="BK408" s="196">
        <f>ROUND(I408*H408,2)</f>
        <v>0</v>
      </c>
      <c r="BL408" s="24" t="s">
        <v>201</v>
      </c>
      <c r="BM408" s="24" t="s">
        <v>603</v>
      </c>
    </row>
    <row r="409" spans="2:51" s="12" customFormat="1" ht="13.5">
      <c r="B409" s="209"/>
      <c r="C409" s="210"/>
      <c r="D409" s="222" t="s">
        <v>203</v>
      </c>
      <c r="E409" s="232" t="s">
        <v>89</v>
      </c>
      <c r="F409" s="233" t="s">
        <v>604</v>
      </c>
      <c r="G409" s="210"/>
      <c r="H409" s="234">
        <v>15.3</v>
      </c>
      <c r="I409" s="214"/>
      <c r="J409" s="210"/>
      <c r="K409" s="210"/>
      <c r="L409" s="215"/>
      <c r="M409" s="216"/>
      <c r="N409" s="217"/>
      <c r="O409" s="217"/>
      <c r="P409" s="217"/>
      <c r="Q409" s="217"/>
      <c r="R409" s="217"/>
      <c r="S409" s="217"/>
      <c r="T409" s="218"/>
      <c r="AT409" s="219" t="s">
        <v>203</v>
      </c>
      <c r="AU409" s="219" t="s">
        <v>150</v>
      </c>
      <c r="AV409" s="12" t="s">
        <v>150</v>
      </c>
      <c r="AW409" s="12" t="s">
        <v>102</v>
      </c>
      <c r="AX409" s="12" t="s">
        <v>143</v>
      </c>
      <c r="AY409" s="219" t="s">
        <v>194</v>
      </c>
    </row>
    <row r="410" spans="2:65" s="1" customFormat="1" ht="22.5" customHeight="1">
      <c r="B410" s="41"/>
      <c r="C410" s="185" t="s">
        <v>605</v>
      </c>
      <c r="D410" s="185" t="s">
        <v>196</v>
      </c>
      <c r="E410" s="186" t="s">
        <v>606</v>
      </c>
      <c r="F410" s="187" t="s">
        <v>607</v>
      </c>
      <c r="G410" s="188" t="s">
        <v>278</v>
      </c>
      <c r="H410" s="189">
        <v>1.84</v>
      </c>
      <c r="I410" s="190"/>
      <c r="J410" s="191">
        <f>ROUND(I410*H410,2)</f>
        <v>0</v>
      </c>
      <c r="K410" s="187" t="s">
        <v>200</v>
      </c>
      <c r="L410" s="61"/>
      <c r="M410" s="192" t="s">
        <v>89</v>
      </c>
      <c r="N410" s="193" t="s">
        <v>109</v>
      </c>
      <c r="O410" s="42"/>
      <c r="P410" s="194">
        <f>O410*H410</f>
        <v>0</v>
      </c>
      <c r="Q410" s="194">
        <v>0.1837</v>
      </c>
      <c r="R410" s="194">
        <f>Q410*H410</f>
        <v>0.33800800000000003</v>
      </c>
      <c r="S410" s="194">
        <v>0</v>
      </c>
      <c r="T410" s="195">
        <f>S410*H410</f>
        <v>0</v>
      </c>
      <c r="AR410" s="24" t="s">
        <v>201</v>
      </c>
      <c r="AT410" s="24" t="s">
        <v>196</v>
      </c>
      <c r="AU410" s="24" t="s">
        <v>150</v>
      </c>
      <c r="AY410" s="24" t="s">
        <v>194</v>
      </c>
      <c r="BE410" s="196">
        <f>IF(N410="základní",J410,0)</f>
        <v>0</v>
      </c>
      <c r="BF410" s="196">
        <f>IF(N410="snížená",J410,0)</f>
        <v>0</v>
      </c>
      <c r="BG410" s="196">
        <f>IF(N410="zákl. přenesená",J410,0)</f>
        <v>0</v>
      </c>
      <c r="BH410" s="196">
        <f>IF(N410="sníž. přenesená",J410,0)</f>
        <v>0</v>
      </c>
      <c r="BI410" s="196">
        <f>IF(N410="nulová",J410,0)</f>
        <v>0</v>
      </c>
      <c r="BJ410" s="24" t="s">
        <v>143</v>
      </c>
      <c r="BK410" s="196">
        <f>ROUND(I410*H410,2)</f>
        <v>0</v>
      </c>
      <c r="BL410" s="24" t="s">
        <v>201</v>
      </c>
      <c r="BM410" s="24" t="s">
        <v>608</v>
      </c>
    </row>
    <row r="411" spans="2:51" s="12" customFormat="1" ht="13.5">
      <c r="B411" s="209"/>
      <c r="C411" s="210"/>
      <c r="D411" s="222" t="s">
        <v>203</v>
      </c>
      <c r="E411" s="232" t="s">
        <v>89</v>
      </c>
      <c r="F411" s="233" t="s">
        <v>609</v>
      </c>
      <c r="G411" s="210"/>
      <c r="H411" s="234">
        <v>1.84</v>
      </c>
      <c r="I411" s="214"/>
      <c r="J411" s="210"/>
      <c r="K411" s="210"/>
      <c r="L411" s="215"/>
      <c r="M411" s="216"/>
      <c r="N411" s="217"/>
      <c r="O411" s="217"/>
      <c r="P411" s="217"/>
      <c r="Q411" s="217"/>
      <c r="R411" s="217"/>
      <c r="S411" s="217"/>
      <c r="T411" s="218"/>
      <c r="AT411" s="219" t="s">
        <v>203</v>
      </c>
      <c r="AU411" s="219" t="s">
        <v>150</v>
      </c>
      <c r="AV411" s="12" t="s">
        <v>150</v>
      </c>
      <c r="AW411" s="12" t="s">
        <v>102</v>
      </c>
      <c r="AX411" s="12" t="s">
        <v>143</v>
      </c>
      <c r="AY411" s="219" t="s">
        <v>194</v>
      </c>
    </row>
    <row r="412" spans="2:65" s="1" customFormat="1" ht="31.5" customHeight="1">
      <c r="B412" s="41"/>
      <c r="C412" s="185" t="s">
        <v>610</v>
      </c>
      <c r="D412" s="185" t="s">
        <v>196</v>
      </c>
      <c r="E412" s="186" t="s">
        <v>611</v>
      </c>
      <c r="F412" s="187" t="s">
        <v>612</v>
      </c>
      <c r="G412" s="188" t="s">
        <v>516</v>
      </c>
      <c r="H412" s="189">
        <v>4.6</v>
      </c>
      <c r="I412" s="190"/>
      <c r="J412" s="191">
        <f>ROUND(I412*H412,2)</f>
        <v>0</v>
      </c>
      <c r="K412" s="187" t="s">
        <v>89</v>
      </c>
      <c r="L412" s="61"/>
      <c r="M412" s="192" t="s">
        <v>89</v>
      </c>
      <c r="N412" s="193" t="s">
        <v>109</v>
      </c>
      <c r="O412" s="42"/>
      <c r="P412" s="194">
        <f>O412*H412</f>
        <v>0</v>
      </c>
      <c r="Q412" s="194">
        <v>0.19748</v>
      </c>
      <c r="R412" s="194">
        <f>Q412*H412</f>
        <v>0.9084079999999999</v>
      </c>
      <c r="S412" s="194">
        <v>0</v>
      </c>
      <c r="T412" s="195">
        <f>S412*H412</f>
        <v>0</v>
      </c>
      <c r="AR412" s="24" t="s">
        <v>201</v>
      </c>
      <c r="AT412" s="24" t="s">
        <v>196</v>
      </c>
      <c r="AU412" s="24" t="s">
        <v>150</v>
      </c>
      <c r="AY412" s="24" t="s">
        <v>194</v>
      </c>
      <c r="BE412" s="196">
        <f>IF(N412="základní",J412,0)</f>
        <v>0</v>
      </c>
      <c r="BF412" s="196">
        <f>IF(N412="snížená",J412,0)</f>
        <v>0</v>
      </c>
      <c r="BG412" s="196">
        <f>IF(N412="zákl. přenesená",J412,0)</f>
        <v>0</v>
      </c>
      <c r="BH412" s="196">
        <f>IF(N412="sníž. přenesená",J412,0)</f>
        <v>0</v>
      </c>
      <c r="BI412" s="196">
        <f>IF(N412="nulová",J412,0)</f>
        <v>0</v>
      </c>
      <c r="BJ412" s="24" t="s">
        <v>143</v>
      </c>
      <c r="BK412" s="196">
        <f>ROUND(I412*H412,2)</f>
        <v>0</v>
      </c>
      <c r="BL412" s="24" t="s">
        <v>201</v>
      </c>
      <c r="BM412" s="24" t="s">
        <v>613</v>
      </c>
    </row>
    <row r="413" spans="2:51" s="12" customFormat="1" ht="13.5">
      <c r="B413" s="209"/>
      <c r="C413" s="210"/>
      <c r="D413" s="199" t="s">
        <v>203</v>
      </c>
      <c r="E413" s="211" t="s">
        <v>89</v>
      </c>
      <c r="F413" s="212" t="s">
        <v>614</v>
      </c>
      <c r="G413" s="210"/>
      <c r="H413" s="213">
        <v>4.6</v>
      </c>
      <c r="I413" s="214"/>
      <c r="J413" s="210"/>
      <c r="K413" s="210"/>
      <c r="L413" s="215"/>
      <c r="M413" s="216"/>
      <c r="N413" s="217"/>
      <c r="O413" s="217"/>
      <c r="P413" s="217"/>
      <c r="Q413" s="217"/>
      <c r="R413" s="217"/>
      <c r="S413" s="217"/>
      <c r="T413" s="218"/>
      <c r="AT413" s="219" t="s">
        <v>203</v>
      </c>
      <c r="AU413" s="219" t="s">
        <v>150</v>
      </c>
      <c r="AV413" s="12" t="s">
        <v>150</v>
      </c>
      <c r="AW413" s="12" t="s">
        <v>102</v>
      </c>
      <c r="AX413" s="12" t="s">
        <v>143</v>
      </c>
      <c r="AY413" s="219" t="s">
        <v>194</v>
      </c>
    </row>
    <row r="414" spans="2:63" s="10" customFormat="1" ht="29.85" customHeight="1">
      <c r="B414" s="168"/>
      <c r="C414" s="169"/>
      <c r="D414" s="182" t="s">
        <v>137</v>
      </c>
      <c r="E414" s="183" t="s">
        <v>248</v>
      </c>
      <c r="F414" s="183" t="s">
        <v>615</v>
      </c>
      <c r="G414" s="169"/>
      <c r="H414" s="169"/>
      <c r="I414" s="172"/>
      <c r="J414" s="184">
        <f>BK414</f>
        <v>0</v>
      </c>
      <c r="K414" s="169"/>
      <c r="L414" s="174"/>
      <c r="M414" s="175"/>
      <c r="N414" s="176"/>
      <c r="O414" s="176"/>
      <c r="P414" s="177">
        <f>SUM(P415:P480)</f>
        <v>0</v>
      </c>
      <c r="Q414" s="176"/>
      <c r="R414" s="177">
        <f>SUM(R415:R480)</f>
        <v>0.0031676499999999997</v>
      </c>
      <c r="S414" s="176"/>
      <c r="T414" s="178">
        <f>SUM(T415:T480)</f>
        <v>4.528758000000001</v>
      </c>
      <c r="AR414" s="179" t="s">
        <v>143</v>
      </c>
      <c r="AT414" s="180" t="s">
        <v>137</v>
      </c>
      <c r="AU414" s="180" t="s">
        <v>143</v>
      </c>
      <c r="AY414" s="179" t="s">
        <v>194</v>
      </c>
      <c r="BK414" s="181">
        <f>SUM(BK415:BK480)</f>
        <v>0</v>
      </c>
    </row>
    <row r="415" spans="2:65" s="1" customFormat="1" ht="31.5" customHeight="1">
      <c r="B415" s="41"/>
      <c r="C415" s="185" t="s">
        <v>616</v>
      </c>
      <c r="D415" s="185" t="s">
        <v>196</v>
      </c>
      <c r="E415" s="186" t="s">
        <v>617</v>
      </c>
      <c r="F415" s="187" t="s">
        <v>618</v>
      </c>
      <c r="G415" s="188" t="s">
        <v>278</v>
      </c>
      <c r="H415" s="189">
        <v>21.005</v>
      </c>
      <c r="I415" s="190"/>
      <c r="J415" s="191">
        <f>ROUND(I415*H415,2)</f>
        <v>0</v>
      </c>
      <c r="K415" s="187" t="s">
        <v>200</v>
      </c>
      <c r="L415" s="61"/>
      <c r="M415" s="192" t="s">
        <v>89</v>
      </c>
      <c r="N415" s="193" t="s">
        <v>109</v>
      </c>
      <c r="O415" s="42"/>
      <c r="P415" s="194">
        <f>O415*H415</f>
        <v>0</v>
      </c>
      <c r="Q415" s="194">
        <v>0.00013</v>
      </c>
      <c r="R415" s="194">
        <f>Q415*H415</f>
        <v>0.00273065</v>
      </c>
      <c r="S415" s="194">
        <v>0</v>
      </c>
      <c r="T415" s="195">
        <f>S415*H415</f>
        <v>0</v>
      </c>
      <c r="AR415" s="24" t="s">
        <v>201</v>
      </c>
      <c r="AT415" s="24" t="s">
        <v>196</v>
      </c>
      <c r="AU415" s="24" t="s">
        <v>150</v>
      </c>
      <c r="AY415" s="24" t="s">
        <v>194</v>
      </c>
      <c r="BE415" s="196">
        <f>IF(N415="základní",J415,0)</f>
        <v>0</v>
      </c>
      <c r="BF415" s="196">
        <f>IF(N415="snížená",J415,0)</f>
        <v>0</v>
      </c>
      <c r="BG415" s="196">
        <f>IF(N415="zákl. přenesená",J415,0)</f>
        <v>0</v>
      </c>
      <c r="BH415" s="196">
        <f>IF(N415="sníž. přenesená",J415,0)</f>
        <v>0</v>
      </c>
      <c r="BI415" s="196">
        <f>IF(N415="nulová",J415,0)</f>
        <v>0</v>
      </c>
      <c r="BJ415" s="24" t="s">
        <v>143</v>
      </c>
      <c r="BK415" s="196">
        <f>ROUND(I415*H415,2)</f>
        <v>0</v>
      </c>
      <c r="BL415" s="24" t="s">
        <v>201</v>
      </c>
      <c r="BM415" s="24" t="s">
        <v>619</v>
      </c>
    </row>
    <row r="416" spans="2:51" s="11" customFormat="1" ht="13.5">
      <c r="B416" s="197"/>
      <c r="C416" s="198"/>
      <c r="D416" s="199" t="s">
        <v>203</v>
      </c>
      <c r="E416" s="200" t="s">
        <v>89</v>
      </c>
      <c r="F416" s="201" t="s">
        <v>620</v>
      </c>
      <c r="G416" s="198"/>
      <c r="H416" s="202" t="s">
        <v>89</v>
      </c>
      <c r="I416" s="203"/>
      <c r="J416" s="198"/>
      <c r="K416" s="198"/>
      <c r="L416" s="204"/>
      <c r="M416" s="205"/>
      <c r="N416" s="206"/>
      <c r="O416" s="206"/>
      <c r="P416" s="206"/>
      <c r="Q416" s="206"/>
      <c r="R416" s="206"/>
      <c r="S416" s="206"/>
      <c r="T416" s="207"/>
      <c r="AT416" s="208" t="s">
        <v>203</v>
      </c>
      <c r="AU416" s="208" t="s">
        <v>150</v>
      </c>
      <c r="AV416" s="11" t="s">
        <v>143</v>
      </c>
      <c r="AW416" s="11" t="s">
        <v>102</v>
      </c>
      <c r="AX416" s="11" t="s">
        <v>138</v>
      </c>
      <c r="AY416" s="208" t="s">
        <v>194</v>
      </c>
    </row>
    <row r="417" spans="2:51" s="12" customFormat="1" ht="13.5">
      <c r="B417" s="209"/>
      <c r="C417" s="210"/>
      <c r="D417" s="199" t="s">
        <v>203</v>
      </c>
      <c r="E417" s="211" t="s">
        <v>89</v>
      </c>
      <c r="F417" s="212" t="s">
        <v>621</v>
      </c>
      <c r="G417" s="210"/>
      <c r="H417" s="213">
        <v>8.6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203</v>
      </c>
      <c r="AU417" s="219" t="s">
        <v>150</v>
      </c>
      <c r="AV417" s="12" t="s">
        <v>150</v>
      </c>
      <c r="AW417" s="12" t="s">
        <v>102</v>
      </c>
      <c r="AX417" s="12" t="s">
        <v>138</v>
      </c>
      <c r="AY417" s="219" t="s">
        <v>194</v>
      </c>
    </row>
    <row r="418" spans="2:51" s="12" customFormat="1" ht="13.5">
      <c r="B418" s="209"/>
      <c r="C418" s="210"/>
      <c r="D418" s="199" t="s">
        <v>203</v>
      </c>
      <c r="E418" s="211" t="s">
        <v>89</v>
      </c>
      <c r="F418" s="212" t="s">
        <v>89</v>
      </c>
      <c r="G418" s="210"/>
      <c r="H418" s="213">
        <v>0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203</v>
      </c>
      <c r="AU418" s="219" t="s">
        <v>150</v>
      </c>
      <c r="AV418" s="12" t="s">
        <v>150</v>
      </c>
      <c r="AW418" s="12" t="s">
        <v>102</v>
      </c>
      <c r="AX418" s="12" t="s">
        <v>138</v>
      </c>
      <c r="AY418" s="219" t="s">
        <v>194</v>
      </c>
    </row>
    <row r="419" spans="2:51" s="11" customFormat="1" ht="13.5">
      <c r="B419" s="197"/>
      <c r="C419" s="198"/>
      <c r="D419" s="199" t="s">
        <v>203</v>
      </c>
      <c r="E419" s="200" t="s">
        <v>89</v>
      </c>
      <c r="F419" s="201" t="s">
        <v>622</v>
      </c>
      <c r="G419" s="198"/>
      <c r="H419" s="202" t="s">
        <v>89</v>
      </c>
      <c r="I419" s="203"/>
      <c r="J419" s="198"/>
      <c r="K419" s="198"/>
      <c r="L419" s="204"/>
      <c r="M419" s="205"/>
      <c r="N419" s="206"/>
      <c r="O419" s="206"/>
      <c r="P419" s="206"/>
      <c r="Q419" s="206"/>
      <c r="R419" s="206"/>
      <c r="S419" s="206"/>
      <c r="T419" s="207"/>
      <c r="AT419" s="208" t="s">
        <v>203</v>
      </c>
      <c r="AU419" s="208" t="s">
        <v>150</v>
      </c>
      <c r="AV419" s="11" t="s">
        <v>143</v>
      </c>
      <c r="AW419" s="11" t="s">
        <v>102</v>
      </c>
      <c r="AX419" s="11" t="s">
        <v>138</v>
      </c>
      <c r="AY419" s="208" t="s">
        <v>194</v>
      </c>
    </row>
    <row r="420" spans="2:51" s="12" customFormat="1" ht="13.5">
      <c r="B420" s="209"/>
      <c r="C420" s="210"/>
      <c r="D420" s="199" t="s">
        <v>203</v>
      </c>
      <c r="E420" s="211" t="s">
        <v>89</v>
      </c>
      <c r="F420" s="212" t="s">
        <v>623</v>
      </c>
      <c r="G420" s="210"/>
      <c r="H420" s="213">
        <v>9.63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203</v>
      </c>
      <c r="AU420" s="219" t="s">
        <v>150</v>
      </c>
      <c r="AV420" s="12" t="s">
        <v>150</v>
      </c>
      <c r="AW420" s="12" t="s">
        <v>102</v>
      </c>
      <c r="AX420" s="12" t="s">
        <v>138</v>
      </c>
      <c r="AY420" s="219" t="s">
        <v>194</v>
      </c>
    </row>
    <row r="421" spans="2:51" s="12" customFormat="1" ht="13.5">
      <c r="B421" s="209"/>
      <c r="C421" s="210"/>
      <c r="D421" s="199" t="s">
        <v>203</v>
      </c>
      <c r="E421" s="211" t="s">
        <v>89</v>
      </c>
      <c r="F421" s="212" t="s">
        <v>624</v>
      </c>
      <c r="G421" s="210"/>
      <c r="H421" s="213">
        <v>2.775</v>
      </c>
      <c r="I421" s="214"/>
      <c r="J421" s="210"/>
      <c r="K421" s="210"/>
      <c r="L421" s="215"/>
      <c r="M421" s="216"/>
      <c r="N421" s="217"/>
      <c r="O421" s="217"/>
      <c r="P421" s="217"/>
      <c r="Q421" s="217"/>
      <c r="R421" s="217"/>
      <c r="S421" s="217"/>
      <c r="T421" s="218"/>
      <c r="AT421" s="219" t="s">
        <v>203</v>
      </c>
      <c r="AU421" s="219" t="s">
        <v>150</v>
      </c>
      <c r="AV421" s="12" t="s">
        <v>150</v>
      </c>
      <c r="AW421" s="12" t="s">
        <v>102</v>
      </c>
      <c r="AX421" s="12" t="s">
        <v>138</v>
      </c>
      <c r="AY421" s="219" t="s">
        <v>194</v>
      </c>
    </row>
    <row r="422" spans="2:51" s="12" customFormat="1" ht="13.5">
      <c r="B422" s="209"/>
      <c r="C422" s="210"/>
      <c r="D422" s="199" t="s">
        <v>203</v>
      </c>
      <c r="E422" s="211" t="s">
        <v>89</v>
      </c>
      <c r="F422" s="212" t="s">
        <v>89</v>
      </c>
      <c r="G422" s="210"/>
      <c r="H422" s="213">
        <v>0</v>
      </c>
      <c r="I422" s="214"/>
      <c r="J422" s="210"/>
      <c r="K422" s="210"/>
      <c r="L422" s="215"/>
      <c r="M422" s="216"/>
      <c r="N422" s="217"/>
      <c r="O422" s="217"/>
      <c r="P422" s="217"/>
      <c r="Q422" s="217"/>
      <c r="R422" s="217"/>
      <c r="S422" s="217"/>
      <c r="T422" s="218"/>
      <c r="AT422" s="219" t="s">
        <v>203</v>
      </c>
      <c r="AU422" s="219" t="s">
        <v>150</v>
      </c>
      <c r="AV422" s="12" t="s">
        <v>150</v>
      </c>
      <c r="AW422" s="12" t="s">
        <v>102</v>
      </c>
      <c r="AX422" s="12" t="s">
        <v>138</v>
      </c>
      <c r="AY422" s="219" t="s">
        <v>194</v>
      </c>
    </row>
    <row r="423" spans="2:51" s="13" customFormat="1" ht="13.5">
      <c r="B423" s="220"/>
      <c r="C423" s="221"/>
      <c r="D423" s="222" t="s">
        <v>203</v>
      </c>
      <c r="E423" s="223" t="s">
        <v>89</v>
      </c>
      <c r="F423" s="224" t="s">
        <v>206</v>
      </c>
      <c r="G423" s="221"/>
      <c r="H423" s="225">
        <v>21.005</v>
      </c>
      <c r="I423" s="226"/>
      <c r="J423" s="221"/>
      <c r="K423" s="221"/>
      <c r="L423" s="227"/>
      <c r="M423" s="228"/>
      <c r="N423" s="229"/>
      <c r="O423" s="229"/>
      <c r="P423" s="229"/>
      <c r="Q423" s="229"/>
      <c r="R423" s="229"/>
      <c r="S423" s="229"/>
      <c r="T423" s="230"/>
      <c r="AT423" s="231" t="s">
        <v>203</v>
      </c>
      <c r="AU423" s="231" t="s">
        <v>150</v>
      </c>
      <c r="AV423" s="13" t="s">
        <v>201</v>
      </c>
      <c r="AW423" s="13" t="s">
        <v>102</v>
      </c>
      <c r="AX423" s="13" t="s">
        <v>143</v>
      </c>
      <c r="AY423" s="231" t="s">
        <v>194</v>
      </c>
    </row>
    <row r="424" spans="2:65" s="1" customFormat="1" ht="22.5" customHeight="1">
      <c r="B424" s="41"/>
      <c r="C424" s="185" t="s">
        <v>625</v>
      </c>
      <c r="D424" s="185" t="s">
        <v>196</v>
      </c>
      <c r="E424" s="186" t="s">
        <v>626</v>
      </c>
      <c r="F424" s="187" t="s">
        <v>627</v>
      </c>
      <c r="G424" s="188" t="s">
        <v>278</v>
      </c>
      <c r="H424" s="189">
        <v>10.925</v>
      </c>
      <c r="I424" s="190"/>
      <c r="J424" s="191">
        <f>ROUND(I424*H424,2)</f>
        <v>0</v>
      </c>
      <c r="K424" s="187" t="s">
        <v>200</v>
      </c>
      <c r="L424" s="61"/>
      <c r="M424" s="192" t="s">
        <v>89</v>
      </c>
      <c r="N424" s="193" t="s">
        <v>109</v>
      </c>
      <c r="O424" s="42"/>
      <c r="P424" s="194">
        <f>O424*H424</f>
        <v>0</v>
      </c>
      <c r="Q424" s="194">
        <v>4E-05</v>
      </c>
      <c r="R424" s="194">
        <f>Q424*H424</f>
        <v>0.00043700000000000005</v>
      </c>
      <c r="S424" s="194">
        <v>0</v>
      </c>
      <c r="T424" s="195">
        <f>S424*H424</f>
        <v>0</v>
      </c>
      <c r="AR424" s="24" t="s">
        <v>201</v>
      </c>
      <c r="AT424" s="24" t="s">
        <v>196</v>
      </c>
      <c r="AU424" s="24" t="s">
        <v>150</v>
      </c>
      <c r="AY424" s="24" t="s">
        <v>194</v>
      </c>
      <c r="BE424" s="196">
        <f>IF(N424="základní",J424,0)</f>
        <v>0</v>
      </c>
      <c r="BF424" s="196">
        <f>IF(N424="snížená",J424,0)</f>
        <v>0</v>
      </c>
      <c r="BG424" s="196">
        <f>IF(N424="zákl. přenesená",J424,0)</f>
        <v>0</v>
      </c>
      <c r="BH424" s="196">
        <f>IF(N424="sníž. přenesená",J424,0)</f>
        <v>0</v>
      </c>
      <c r="BI424" s="196">
        <f>IF(N424="nulová",J424,0)</f>
        <v>0</v>
      </c>
      <c r="BJ424" s="24" t="s">
        <v>143</v>
      </c>
      <c r="BK424" s="196">
        <f>ROUND(I424*H424,2)</f>
        <v>0</v>
      </c>
      <c r="BL424" s="24" t="s">
        <v>201</v>
      </c>
      <c r="BM424" s="24" t="s">
        <v>628</v>
      </c>
    </row>
    <row r="425" spans="2:51" s="12" customFormat="1" ht="13.5">
      <c r="B425" s="209"/>
      <c r="C425" s="210"/>
      <c r="D425" s="199" t="s">
        <v>203</v>
      </c>
      <c r="E425" s="211" t="s">
        <v>89</v>
      </c>
      <c r="F425" s="212" t="s">
        <v>629</v>
      </c>
      <c r="G425" s="210"/>
      <c r="H425" s="213">
        <v>10.925</v>
      </c>
      <c r="I425" s="214"/>
      <c r="J425" s="210"/>
      <c r="K425" s="210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203</v>
      </c>
      <c r="AU425" s="219" t="s">
        <v>150</v>
      </c>
      <c r="AV425" s="12" t="s">
        <v>150</v>
      </c>
      <c r="AW425" s="12" t="s">
        <v>102</v>
      </c>
      <c r="AX425" s="12" t="s">
        <v>138</v>
      </c>
      <c r="AY425" s="219" t="s">
        <v>194</v>
      </c>
    </row>
    <row r="426" spans="2:51" s="12" customFormat="1" ht="13.5">
      <c r="B426" s="209"/>
      <c r="C426" s="210"/>
      <c r="D426" s="199" t="s">
        <v>203</v>
      </c>
      <c r="E426" s="211" t="s">
        <v>89</v>
      </c>
      <c r="F426" s="212" t="s">
        <v>89</v>
      </c>
      <c r="G426" s="210"/>
      <c r="H426" s="213">
        <v>0</v>
      </c>
      <c r="I426" s="214"/>
      <c r="J426" s="210"/>
      <c r="K426" s="210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203</v>
      </c>
      <c r="AU426" s="219" t="s">
        <v>150</v>
      </c>
      <c r="AV426" s="12" t="s">
        <v>150</v>
      </c>
      <c r="AW426" s="12" t="s">
        <v>102</v>
      </c>
      <c r="AX426" s="12" t="s">
        <v>138</v>
      </c>
      <c r="AY426" s="219" t="s">
        <v>194</v>
      </c>
    </row>
    <row r="427" spans="2:51" s="13" customFormat="1" ht="13.5">
      <c r="B427" s="220"/>
      <c r="C427" s="221"/>
      <c r="D427" s="222" t="s">
        <v>203</v>
      </c>
      <c r="E427" s="223" t="s">
        <v>89</v>
      </c>
      <c r="F427" s="224" t="s">
        <v>206</v>
      </c>
      <c r="G427" s="221"/>
      <c r="H427" s="225">
        <v>10.925</v>
      </c>
      <c r="I427" s="226"/>
      <c r="J427" s="221"/>
      <c r="K427" s="221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203</v>
      </c>
      <c r="AU427" s="231" t="s">
        <v>150</v>
      </c>
      <c r="AV427" s="13" t="s">
        <v>201</v>
      </c>
      <c r="AW427" s="13" t="s">
        <v>102</v>
      </c>
      <c r="AX427" s="13" t="s">
        <v>143</v>
      </c>
      <c r="AY427" s="231" t="s">
        <v>194</v>
      </c>
    </row>
    <row r="428" spans="2:65" s="1" customFormat="1" ht="22.5" customHeight="1">
      <c r="B428" s="41"/>
      <c r="C428" s="185" t="s">
        <v>630</v>
      </c>
      <c r="D428" s="185" t="s">
        <v>196</v>
      </c>
      <c r="E428" s="186" t="s">
        <v>631</v>
      </c>
      <c r="F428" s="187" t="s">
        <v>632</v>
      </c>
      <c r="G428" s="188" t="s">
        <v>278</v>
      </c>
      <c r="H428" s="189">
        <v>35.05</v>
      </c>
      <c r="I428" s="190"/>
      <c r="J428" s="191">
        <f>ROUND(I428*H428,2)</f>
        <v>0</v>
      </c>
      <c r="K428" s="187" t="s">
        <v>89</v>
      </c>
      <c r="L428" s="61"/>
      <c r="M428" s="192" t="s">
        <v>89</v>
      </c>
      <c r="N428" s="193" t="s">
        <v>109</v>
      </c>
      <c r="O428" s="42"/>
      <c r="P428" s="194">
        <f>O428*H428</f>
        <v>0</v>
      </c>
      <c r="Q428" s="194">
        <v>0</v>
      </c>
      <c r="R428" s="194">
        <f>Q428*H428</f>
        <v>0</v>
      </c>
      <c r="S428" s="194">
        <v>0</v>
      </c>
      <c r="T428" s="195">
        <f>S428*H428</f>
        <v>0</v>
      </c>
      <c r="AR428" s="24" t="s">
        <v>201</v>
      </c>
      <c r="AT428" s="24" t="s">
        <v>196</v>
      </c>
      <c r="AU428" s="24" t="s">
        <v>150</v>
      </c>
      <c r="AY428" s="24" t="s">
        <v>194</v>
      </c>
      <c r="BE428" s="196">
        <f>IF(N428="základní",J428,0)</f>
        <v>0</v>
      </c>
      <c r="BF428" s="196">
        <f>IF(N428="snížená",J428,0)</f>
        <v>0</v>
      </c>
      <c r="BG428" s="196">
        <f>IF(N428="zákl. přenesená",J428,0)</f>
        <v>0</v>
      </c>
      <c r="BH428" s="196">
        <f>IF(N428="sníž. přenesená",J428,0)</f>
        <v>0</v>
      </c>
      <c r="BI428" s="196">
        <f>IF(N428="nulová",J428,0)</f>
        <v>0</v>
      </c>
      <c r="BJ428" s="24" t="s">
        <v>143</v>
      </c>
      <c r="BK428" s="196">
        <f>ROUND(I428*H428,2)</f>
        <v>0</v>
      </c>
      <c r="BL428" s="24" t="s">
        <v>201</v>
      </c>
      <c r="BM428" s="24" t="s">
        <v>633</v>
      </c>
    </row>
    <row r="429" spans="2:51" s="12" customFormat="1" ht="13.5">
      <c r="B429" s="209"/>
      <c r="C429" s="210"/>
      <c r="D429" s="199" t="s">
        <v>203</v>
      </c>
      <c r="E429" s="211" t="s">
        <v>89</v>
      </c>
      <c r="F429" s="212" t="s">
        <v>634</v>
      </c>
      <c r="G429" s="210"/>
      <c r="H429" s="213">
        <v>37.19</v>
      </c>
      <c r="I429" s="214"/>
      <c r="J429" s="210"/>
      <c r="K429" s="210"/>
      <c r="L429" s="215"/>
      <c r="M429" s="216"/>
      <c r="N429" s="217"/>
      <c r="O429" s="217"/>
      <c r="P429" s="217"/>
      <c r="Q429" s="217"/>
      <c r="R429" s="217"/>
      <c r="S429" s="217"/>
      <c r="T429" s="218"/>
      <c r="AT429" s="219" t="s">
        <v>203</v>
      </c>
      <c r="AU429" s="219" t="s">
        <v>150</v>
      </c>
      <c r="AV429" s="12" t="s">
        <v>150</v>
      </c>
      <c r="AW429" s="12" t="s">
        <v>102</v>
      </c>
      <c r="AX429" s="12" t="s">
        <v>138</v>
      </c>
      <c r="AY429" s="219" t="s">
        <v>194</v>
      </c>
    </row>
    <row r="430" spans="2:51" s="12" customFormat="1" ht="13.5">
      <c r="B430" s="209"/>
      <c r="C430" s="210"/>
      <c r="D430" s="199" t="s">
        <v>203</v>
      </c>
      <c r="E430" s="211" t="s">
        <v>89</v>
      </c>
      <c r="F430" s="212" t="s">
        <v>635</v>
      </c>
      <c r="G430" s="210"/>
      <c r="H430" s="213">
        <v>-0.832</v>
      </c>
      <c r="I430" s="214"/>
      <c r="J430" s="210"/>
      <c r="K430" s="210"/>
      <c r="L430" s="215"/>
      <c r="M430" s="216"/>
      <c r="N430" s="217"/>
      <c r="O430" s="217"/>
      <c r="P430" s="217"/>
      <c r="Q430" s="217"/>
      <c r="R430" s="217"/>
      <c r="S430" s="217"/>
      <c r="T430" s="218"/>
      <c r="AT430" s="219" t="s">
        <v>203</v>
      </c>
      <c r="AU430" s="219" t="s">
        <v>150</v>
      </c>
      <c r="AV430" s="12" t="s">
        <v>150</v>
      </c>
      <c r="AW430" s="12" t="s">
        <v>102</v>
      </c>
      <c r="AX430" s="12" t="s">
        <v>138</v>
      </c>
      <c r="AY430" s="219" t="s">
        <v>194</v>
      </c>
    </row>
    <row r="431" spans="2:51" s="12" customFormat="1" ht="13.5">
      <c r="B431" s="209"/>
      <c r="C431" s="210"/>
      <c r="D431" s="199" t="s">
        <v>203</v>
      </c>
      <c r="E431" s="211" t="s">
        <v>89</v>
      </c>
      <c r="F431" s="212" t="s">
        <v>636</v>
      </c>
      <c r="G431" s="210"/>
      <c r="H431" s="213">
        <v>-1.308</v>
      </c>
      <c r="I431" s="214"/>
      <c r="J431" s="210"/>
      <c r="K431" s="210"/>
      <c r="L431" s="215"/>
      <c r="M431" s="216"/>
      <c r="N431" s="217"/>
      <c r="O431" s="217"/>
      <c r="P431" s="217"/>
      <c r="Q431" s="217"/>
      <c r="R431" s="217"/>
      <c r="S431" s="217"/>
      <c r="T431" s="218"/>
      <c r="AT431" s="219" t="s">
        <v>203</v>
      </c>
      <c r="AU431" s="219" t="s">
        <v>150</v>
      </c>
      <c r="AV431" s="12" t="s">
        <v>150</v>
      </c>
      <c r="AW431" s="12" t="s">
        <v>102</v>
      </c>
      <c r="AX431" s="12" t="s">
        <v>138</v>
      </c>
      <c r="AY431" s="219" t="s">
        <v>194</v>
      </c>
    </row>
    <row r="432" spans="2:51" s="13" customFormat="1" ht="13.5">
      <c r="B432" s="220"/>
      <c r="C432" s="221"/>
      <c r="D432" s="222" t="s">
        <v>203</v>
      </c>
      <c r="E432" s="223" t="s">
        <v>89</v>
      </c>
      <c r="F432" s="224" t="s">
        <v>206</v>
      </c>
      <c r="G432" s="221"/>
      <c r="H432" s="225">
        <v>35.05</v>
      </c>
      <c r="I432" s="226"/>
      <c r="J432" s="221"/>
      <c r="K432" s="221"/>
      <c r="L432" s="227"/>
      <c r="M432" s="228"/>
      <c r="N432" s="229"/>
      <c r="O432" s="229"/>
      <c r="P432" s="229"/>
      <c r="Q432" s="229"/>
      <c r="R432" s="229"/>
      <c r="S432" s="229"/>
      <c r="T432" s="230"/>
      <c r="AT432" s="231" t="s">
        <v>203</v>
      </c>
      <c r="AU432" s="231" t="s">
        <v>150</v>
      </c>
      <c r="AV432" s="13" t="s">
        <v>201</v>
      </c>
      <c r="AW432" s="13" t="s">
        <v>102</v>
      </c>
      <c r="AX432" s="13" t="s">
        <v>143</v>
      </c>
      <c r="AY432" s="231" t="s">
        <v>194</v>
      </c>
    </row>
    <row r="433" spans="2:65" s="1" customFormat="1" ht="22.5" customHeight="1">
      <c r="B433" s="41"/>
      <c r="C433" s="185" t="s">
        <v>637</v>
      </c>
      <c r="D433" s="185" t="s">
        <v>196</v>
      </c>
      <c r="E433" s="186" t="s">
        <v>638</v>
      </c>
      <c r="F433" s="187" t="s">
        <v>639</v>
      </c>
      <c r="G433" s="188" t="s">
        <v>278</v>
      </c>
      <c r="H433" s="189">
        <v>7.013</v>
      </c>
      <c r="I433" s="190"/>
      <c r="J433" s="191">
        <f>ROUND(I433*H433,2)</f>
        <v>0</v>
      </c>
      <c r="K433" s="187" t="s">
        <v>89</v>
      </c>
      <c r="L433" s="61"/>
      <c r="M433" s="192" t="s">
        <v>89</v>
      </c>
      <c r="N433" s="193" t="s">
        <v>109</v>
      </c>
      <c r="O433" s="42"/>
      <c r="P433" s="194">
        <f>O433*H433</f>
        <v>0</v>
      </c>
      <c r="Q433" s="194">
        <v>0</v>
      </c>
      <c r="R433" s="194">
        <f>Q433*H433</f>
        <v>0</v>
      </c>
      <c r="S433" s="194">
        <v>0.131</v>
      </c>
      <c r="T433" s="195">
        <f>S433*H433</f>
        <v>0.918703</v>
      </c>
      <c r="AR433" s="24" t="s">
        <v>201</v>
      </c>
      <c r="AT433" s="24" t="s">
        <v>196</v>
      </c>
      <c r="AU433" s="24" t="s">
        <v>150</v>
      </c>
      <c r="AY433" s="24" t="s">
        <v>194</v>
      </c>
      <c r="BE433" s="196">
        <f>IF(N433="základní",J433,0)</f>
        <v>0</v>
      </c>
      <c r="BF433" s="196">
        <f>IF(N433="snížená",J433,0)</f>
        <v>0</v>
      </c>
      <c r="BG433" s="196">
        <f>IF(N433="zákl. přenesená",J433,0)</f>
        <v>0</v>
      </c>
      <c r="BH433" s="196">
        <f>IF(N433="sníž. přenesená",J433,0)</f>
        <v>0</v>
      </c>
      <c r="BI433" s="196">
        <f>IF(N433="nulová",J433,0)</f>
        <v>0</v>
      </c>
      <c r="BJ433" s="24" t="s">
        <v>143</v>
      </c>
      <c r="BK433" s="196">
        <f>ROUND(I433*H433,2)</f>
        <v>0</v>
      </c>
      <c r="BL433" s="24" t="s">
        <v>201</v>
      </c>
      <c r="BM433" s="24" t="s">
        <v>640</v>
      </c>
    </row>
    <row r="434" spans="2:51" s="12" customFormat="1" ht="13.5">
      <c r="B434" s="209"/>
      <c r="C434" s="210"/>
      <c r="D434" s="222" t="s">
        <v>203</v>
      </c>
      <c r="E434" s="232" t="s">
        <v>89</v>
      </c>
      <c r="F434" s="233" t="s">
        <v>641</v>
      </c>
      <c r="G434" s="210"/>
      <c r="H434" s="234">
        <v>7.013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203</v>
      </c>
      <c r="AU434" s="219" t="s">
        <v>150</v>
      </c>
      <c r="AV434" s="12" t="s">
        <v>150</v>
      </c>
      <c r="AW434" s="12" t="s">
        <v>102</v>
      </c>
      <c r="AX434" s="12" t="s">
        <v>143</v>
      </c>
      <c r="AY434" s="219" t="s">
        <v>194</v>
      </c>
    </row>
    <row r="435" spans="2:65" s="1" customFormat="1" ht="22.5" customHeight="1">
      <c r="B435" s="41"/>
      <c r="C435" s="185" t="s">
        <v>642</v>
      </c>
      <c r="D435" s="185" t="s">
        <v>196</v>
      </c>
      <c r="E435" s="186" t="s">
        <v>643</v>
      </c>
      <c r="F435" s="187" t="s">
        <v>644</v>
      </c>
      <c r="G435" s="188" t="s">
        <v>199</v>
      </c>
      <c r="H435" s="189">
        <v>0.976</v>
      </c>
      <c r="I435" s="190"/>
      <c r="J435" s="191">
        <f>ROUND(I435*H435,2)</f>
        <v>0</v>
      </c>
      <c r="K435" s="187" t="s">
        <v>200</v>
      </c>
      <c r="L435" s="61"/>
      <c r="M435" s="192" t="s">
        <v>89</v>
      </c>
      <c r="N435" s="193" t="s">
        <v>109</v>
      </c>
      <c r="O435" s="42"/>
      <c r="P435" s="194">
        <f>O435*H435</f>
        <v>0</v>
      </c>
      <c r="Q435" s="194">
        <v>0</v>
      </c>
      <c r="R435" s="194">
        <f>Q435*H435</f>
        <v>0</v>
      </c>
      <c r="S435" s="194">
        <v>1.8</v>
      </c>
      <c r="T435" s="195">
        <f>S435*H435</f>
        <v>1.7568</v>
      </c>
      <c r="AR435" s="24" t="s">
        <v>201</v>
      </c>
      <c r="AT435" s="24" t="s">
        <v>196</v>
      </c>
      <c r="AU435" s="24" t="s">
        <v>150</v>
      </c>
      <c r="AY435" s="24" t="s">
        <v>194</v>
      </c>
      <c r="BE435" s="196">
        <f>IF(N435="základní",J435,0)</f>
        <v>0</v>
      </c>
      <c r="BF435" s="196">
        <f>IF(N435="snížená",J435,0)</f>
        <v>0</v>
      </c>
      <c r="BG435" s="196">
        <f>IF(N435="zákl. přenesená",J435,0)</f>
        <v>0</v>
      </c>
      <c r="BH435" s="196">
        <f>IF(N435="sníž. přenesená",J435,0)</f>
        <v>0</v>
      </c>
      <c r="BI435" s="196">
        <f>IF(N435="nulová",J435,0)</f>
        <v>0</v>
      </c>
      <c r="BJ435" s="24" t="s">
        <v>143</v>
      </c>
      <c r="BK435" s="196">
        <f>ROUND(I435*H435,2)</f>
        <v>0</v>
      </c>
      <c r="BL435" s="24" t="s">
        <v>201</v>
      </c>
      <c r="BM435" s="24" t="s">
        <v>645</v>
      </c>
    </row>
    <row r="436" spans="2:51" s="12" customFormat="1" ht="13.5">
      <c r="B436" s="209"/>
      <c r="C436" s="210"/>
      <c r="D436" s="199" t="s">
        <v>203</v>
      </c>
      <c r="E436" s="211" t="s">
        <v>89</v>
      </c>
      <c r="F436" s="212" t="s">
        <v>646</v>
      </c>
      <c r="G436" s="210"/>
      <c r="H436" s="213">
        <v>0.894</v>
      </c>
      <c r="I436" s="214"/>
      <c r="J436" s="210"/>
      <c r="K436" s="210"/>
      <c r="L436" s="215"/>
      <c r="M436" s="216"/>
      <c r="N436" s="217"/>
      <c r="O436" s="217"/>
      <c r="P436" s="217"/>
      <c r="Q436" s="217"/>
      <c r="R436" s="217"/>
      <c r="S436" s="217"/>
      <c r="T436" s="218"/>
      <c r="AT436" s="219" t="s">
        <v>203</v>
      </c>
      <c r="AU436" s="219" t="s">
        <v>150</v>
      </c>
      <c r="AV436" s="12" t="s">
        <v>150</v>
      </c>
      <c r="AW436" s="12" t="s">
        <v>102</v>
      </c>
      <c r="AX436" s="12" t="s">
        <v>138</v>
      </c>
      <c r="AY436" s="219" t="s">
        <v>194</v>
      </c>
    </row>
    <row r="437" spans="2:51" s="12" customFormat="1" ht="13.5">
      <c r="B437" s="209"/>
      <c r="C437" s="210"/>
      <c r="D437" s="199" t="s">
        <v>203</v>
      </c>
      <c r="E437" s="211" t="s">
        <v>89</v>
      </c>
      <c r="F437" s="212" t="s">
        <v>647</v>
      </c>
      <c r="G437" s="210"/>
      <c r="H437" s="213">
        <v>0.082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203</v>
      </c>
      <c r="AU437" s="219" t="s">
        <v>150</v>
      </c>
      <c r="AV437" s="12" t="s">
        <v>150</v>
      </c>
      <c r="AW437" s="12" t="s">
        <v>102</v>
      </c>
      <c r="AX437" s="12" t="s">
        <v>138</v>
      </c>
      <c r="AY437" s="219" t="s">
        <v>194</v>
      </c>
    </row>
    <row r="438" spans="2:51" s="12" customFormat="1" ht="13.5">
      <c r="B438" s="209"/>
      <c r="C438" s="210"/>
      <c r="D438" s="199" t="s">
        <v>203</v>
      </c>
      <c r="E438" s="211" t="s">
        <v>89</v>
      </c>
      <c r="F438" s="212" t="s">
        <v>89</v>
      </c>
      <c r="G438" s="210"/>
      <c r="H438" s="213">
        <v>0</v>
      </c>
      <c r="I438" s="214"/>
      <c r="J438" s="210"/>
      <c r="K438" s="210"/>
      <c r="L438" s="215"/>
      <c r="M438" s="216"/>
      <c r="N438" s="217"/>
      <c r="O438" s="217"/>
      <c r="P438" s="217"/>
      <c r="Q438" s="217"/>
      <c r="R438" s="217"/>
      <c r="S438" s="217"/>
      <c r="T438" s="218"/>
      <c r="AT438" s="219" t="s">
        <v>203</v>
      </c>
      <c r="AU438" s="219" t="s">
        <v>150</v>
      </c>
      <c r="AV438" s="12" t="s">
        <v>150</v>
      </c>
      <c r="AW438" s="12" t="s">
        <v>102</v>
      </c>
      <c r="AX438" s="12" t="s">
        <v>138</v>
      </c>
      <c r="AY438" s="219" t="s">
        <v>194</v>
      </c>
    </row>
    <row r="439" spans="2:51" s="13" customFormat="1" ht="13.5">
      <c r="B439" s="220"/>
      <c r="C439" s="221"/>
      <c r="D439" s="222" t="s">
        <v>203</v>
      </c>
      <c r="E439" s="223" t="s">
        <v>89</v>
      </c>
      <c r="F439" s="224" t="s">
        <v>206</v>
      </c>
      <c r="G439" s="221"/>
      <c r="H439" s="225">
        <v>0.976</v>
      </c>
      <c r="I439" s="226"/>
      <c r="J439" s="221"/>
      <c r="K439" s="221"/>
      <c r="L439" s="227"/>
      <c r="M439" s="228"/>
      <c r="N439" s="229"/>
      <c r="O439" s="229"/>
      <c r="P439" s="229"/>
      <c r="Q439" s="229"/>
      <c r="R439" s="229"/>
      <c r="S439" s="229"/>
      <c r="T439" s="230"/>
      <c r="AT439" s="231" t="s">
        <v>203</v>
      </c>
      <c r="AU439" s="231" t="s">
        <v>150</v>
      </c>
      <c r="AV439" s="13" t="s">
        <v>201</v>
      </c>
      <c r="AW439" s="13" t="s">
        <v>102</v>
      </c>
      <c r="AX439" s="13" t="s">
        <v>143</v>
      </c>
      <c r="AY439" s="231" t="s">
        <v>194</v>
      </c>
    </row>
    <row r="440" spans="2:65" s="1" customFormat="1" ht="22.5" customHeight="1">
      <c r="B440" s="41"/>
      <c r="C440" s="185" t="s">
        <v>648</v>
      </c>
      <c r="D440" s="185" t="s">
        <v>196</v>
      </c>
      <c r="E440" s="186" t="s">
        <v>649</v>
      </c>
      <c r="F440" s="187" t="s">
        <v>650</v>
      </c>
      <c r="G440" s="188" t="s">
        <v>278</v>
      </c>
      <c r="H440" s="189">
        <v>7.905</v>
      </c>
      <c r="I440" s="190"/>
      <c r="J440" s="191">
        <f>ROUND(I440*H440,2)</f>
        <v>0</v>
      </c>
      <c r="K440" s="187" t="s">
        <v>200</v>
      </c>
      <c r="L440" s="61"/>
      <c r="M440" s="192" t="s">
        <v>89</v>
      </c>
      <c r="N440" s="193" t="s">
        <v>109</v>
      </c>
      <c r="O440" s="42"/>
      <c r="P440" s="194">
        <f>O440*H440</f>
        <v>0</v>
      </c>
      <c r="Q440" s="194">
        <v>0</v>
      </c>
      <c r="R440" s="194">
        <f>Q440*H440</f>
        <v>0</v>
      </c>
      <c r="S440" s="194">
        <v>0.055</v>
      </c>
      <c r="T440" s="195">
        <f>S440*H440</f>
        <v>0.434775</v>
      </c>
      <c r="AR440" s="24" t="s">
        <v>201</v>
      </c>
      <c r="AT440" s="24" t="s">
        <v>196</v>
      </c>
      <c r="AU440" s="24" t="s">
        <v>150</v>
      </c>
      <c r="AY440" s="24" t="s">
        <v>194</v>
      </c>
      <c r="BE440" s="196">
        <f>IF(N440="základní",J440,0)</f>
        <v>0</v>
      </c>
      <c r="BF440" s="196">
        <f>IF(N440="snížená",J440,0)</f>
        <v>0</v>
      </c>
      <c r="BG440" s="196">
        <f>IF(N440="zákl. přenesená",J440,0)</f>
        <v>0</v>
      </c>
      <c r="BH440" s="196">
        <f>IF(N440="sníž. přenesená",J440,0)</f>
        <v>0</v>
      </c>
      <c r="BI440" s="196">
        <f>IF(N440="nulová",J440,0)</f>
        <v>0</v>
      </c>
      <c r="BJ440" s="24" t="s">
        <v>143</v>
      </c>
      <c r="BK440" s="196">
        <f>ROUND(I440*H440,2)</f>
        <v>0</v>
      </c>
      <c r="BL440" s="24" t="s">
        <v>201</v>
      </c>
      <c r="BM440" s="24" t="s">
        <v>651</v>
      </c>
    </row>
    <row r="441" spans="2:51" s="12" customFormat="1" ht="13.5">
      <c r="B441" s="209"/>
      <c r="C441" s="210"/>
      <c r="D441" s="199" t="s">
        <v>203</v>
      </c>
      <c r="E441" s="211" t="s">
        <v>89</v>
      </c>
      <c r="F441" s="212" t="s">
        <v>652</v>
      </c>
      <c r="G441" s="210"/>
      <c r="H441" s="213">
        <v>7.905</v>
      </c>
      <c r="I441" s="214"/>
      <c r="J441" s="210"/>
      <c r="K441" s="210"/>
      <c r="L441" s="215"/>
      <c r="M441" s="216"/>
      <c r="N441" s="217"/>
      <c r="O441" s="217"/>
      <c r="P441" s="217"/>
      <c r="Q441" s="217"/>
      <c r="R441" s="217"/>
      <c r="S441" s="217"/>
      <c r="T441" s="218"/>
      <c r="AT441" s="219" t="s">
        <v>203</v>
      </c>
      <c r="AU441" s="219" t="s">
        <v>150</v>
      </c>
      <c r="AV441" s="12" t="s">
        <v>150</v>
      </c>
      <c r="AW441" s="12" t="s">
        <v>102</v>
      </c>
      <c r="AX441" s="12" t="s">
        <v>138</v>
      </c>
      <c r="AY441" s="219" t="s">
        <v>194</v>
      </c>
    </row>
    <row r="442" spans="2:51" s="12" customFormat="1" ht="13.5">
      <c r="B442" s="209"/>
      <c r="C442" s="210"/>
      <c r="D442" s="199" t="s">
        <v>203</v>
      </c>
      <c r="E442" s="211" t="s">
        <v>89</v>
      </c>
      <c r="F442" s="212" t="s">
        <v>89</v>
      </c>
      <c r="G442" s="210"/>
      <c r="H442" s="213">
        <v>0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203</v>
      </c>
      <c r="AU442" s="219" t="s">
        <v>150</v>
      </c>
      <c r="AV442" s="12" t="s">
        <v>150</v>
      </c>
      <c r="AW442" s="12" t="s">
        <v>102</v>
      </c>
      <c r="AX442" s="12" t="s">
        <v>138</v>
      </c>
      <c r="AY442" s="219" t="s">
        <v>194</v>
      </c>
    </row>
    <row r="443" spans="2:51" s="13" customFormat="1" ht="13.5">
      <c r="B443" s="220"/>
      <c r="C443" s="221"/>
      <c r="D443" s="222" t="s">
        <v>203</v>
      </c>
      <c r="E443" s="223" t="s">
        <v>89</v>
      </c>
      <c r="F443" s="224" t="s">
        <v>206</v>
      </c>
      <c r="G443" s="221"/>
      <c r="H443" s="225">
        <v>7.905</v>
      </c>
      <c r="I443" s="226"/>
      <c r="J443" s="221"/>
      <c r="K443" s="221"/>
      <c r="L443" s="227"/>
      <c r="M443" s="228"/>
      <c r="N443" s="229"/>
      <c r="O443" s="229"/>
      <c r="P443" s="229"/>
      <c r="Q443" s="229"/>
      <c r="R443" s="229"/>
      <c r="S443" s="229"/>
      <c r="T443" s="230"/>
      <c r="AT443" s="231" t="s">
        <v>203</v>
      </c>
      <c r="AU443" s="231" t="s">
        <v>150</v>
      </c>
      <c r="AV443" s="13" t="s">
        <v>201</v>
      </c>
      <c r="AW443" s="13" t="s">
        <v>102</v>
      </c>
      <c r="AX443" s="13" t="s">
        <v>143</v>
      </c>
      <c r="AY443" s="231" t="s">
        <v>194</v>
      </c>
    </row>
    <row r="444" spans="2:65" s="1" customFormat="1" ht="31.5" customHeight="1">
      <c r="B444" s="41"/>
      <c r="C444" s="185" t="s">
        <v>653</v>
      </c>
      <c r="D444" s="185" t="s">
        <v>196</v>
      </c>
      <c r="E444" s="186" t="s">
        <v>654</v>
      </c>
      <c r="F444" s="187" t="s">
        <v>655</v>
      </c>
      <c r="G444" s="188" t="s">
        <v>548</v>
      </c>
      <c r="H444" s="189">
        <v>1</v>
      </c>
      <c r="I444" s="190"/>
      <c r="J444" s="191">
        <f>ROUND(I444*H444,2)</f>
        <v>0</v>
      </c>
      <c r="K444" s="187" t="s">
        <v>89</v>
      </c>
      <c r="L444" s="61"/>
      <c r="M444" s="192" t="s">
        <v>89</v>
      </c>
      <c r="N444" s="193" t="s">
        <v>109</v>
      </c>
      <c r="O444" s="42"/>
      <c r="P444" s="194">
        <f>O444*H444</f>
        <v>0</v>
      </c>
      <c r="Q444" s="194">
        <v>0</v>
      </c>
      <c r="R444" s="194">
        <f>Q444*H444</f>
        <v>0</v>
      </c>
      <c r="S444" s="194">
        <v>0</v>
      </c>
      <c r="T444" s="195">
        <f>S444*H444</f>
        <v>0</v>
      </c>
      <c r="AR444" s="24" t="s">
        <v>201</v>
      </c>
      <c r="AT444" s="24" t="s">
        <v>196</v>
      </c>
      <c r="AU444" s="24" t="s">
        <v>150</v>
      </c>
      <c r="AY444" s="24" t="s">
        <v>194</v>
      </c>
      <c r="BE444" s="196">
        <f>IF(N444="základní",J444,0)</f>
        <v>0</v>
      </c>
      <c r="BF444" s="196">
        <f>IF(N444="snížená",J444,0)</f>
        <v>0</v>
      </c>
      <c r="BG444" s="196">
        <f>IF(N444="zákl. přenesená",J444,0)</f>
        <v>0</v>
      </c>
      <c r="BH444" s="196">
        <f>IF(N444="sníž. přenesená",J444,0)</f>
        <v>0</v>
      </c>
      <c r="BI444" s="196">
        <f>IF(N444="nulová",J444,0)</f>
        <v>0</v>
      </c>
      <c r="BJ444" s="24" t="s">
        <v>143</v>
      </c>
      <c r="BK444" s="196">
        <f>ROUND(I444*H444,2)</f>
        <v>0</v>
      </c>
      <c r="BL444" s="24" t="s">
        <v>201</v>
      </c>
      <c r="BM444" s="24" t="s">
        <v>656</v>
      </c>
    </row>
    <row r="445" spans="2:65" s="1" customFormat="1" ht="31.5" customHeight="1">
      <c r="B445" s="41"/>
      <c r="C445" s="185" t="s">
        <v>657</v>
      </c>
      <c r="D445" s="185" t="s">
        <v>196</v>
      </c>
      <c r="E445" s="186" t="s">
        <v>658</v>
      </c>
      <c r="F445" s="187" t="s">
        <v>659</v>
      </c>
      <c r="G445" s="188" t="s">
        <v>278</v>
      </c>
      <c r="H445" s="189">
        <v>5.364</v>
      </c>
      <c r="I445" s="190"/>
      <c r="J445" s="191">
        <f>ROUND(I445*H445,2)</f>
        <v>0</v>
      </c>
      <c r="K445" s="187" t="s">
        <v>89</v>
      </c>
      <c r="L445" s="61"/>
      <c r="M445" s="192" t="s">
        <v>89</v>
      </c>
      <c r="N445" s="193" t="s">
        <v>109</v>
      </c>
      <c r="O445" s="42"/>
      <c r="P445" s="194">
        <f>O445*H445</f>
        <v>0</v>
      </c>
      <c r="Q445" s="194">
        <v>0</v>
      </c>
      <c r="R445" s="194">
        <f>Q445*H445</f>
        <v>0</v>
      </c>
      <c r="S445" s="194">
        <v>0.07</v>
      </c>
      <c r="T445" s="195">
        <f>S445*H445</f>
        <v>0.37548000000000004</v>
      </c>
      <c r="AR445" s="24" t="s">
        <v>201</v>
      </c>
      <c r="AT445" s="24" t="s">
        <v>196</v>
      </c>
      <c r="AU445" s="24" t="s">
        <v>150</v>
      </c>
      <c r="AY445" s="24" t="s">
        <v>194</v>
      </c>
      <c r="BE445" s="196">
        <f>IF(N445="základní",J445,0)</f>
        <v>0</v>
      </c>
      <c r="BF445" s="196">
        <f>IF(N445="snížená",J445,0)</f>
        <v>0</v>
      </c>
      <c r="BG445" s="196">
        <f>IF(N445="zákl. přenesená",J445,0)</f>
        <v>0</v>
      </c>
      <c r="BH445" s="196">
        <f>IF(N445="sníž. přenesená",J445,0)</f>
        <v>0</v>
      </c>
      <c r="BI445" s="196">
        <f>IF(N445="nulová",J445,0)</f>
        <v>0</v>
      </c>
      <c r="BJ445" s="24" t="s">
        <v>143</v>
      </c>
      <c r="BK445" s="196">
        <f>ROUND(I445*H445,2)</f>
        <v>0</v>
      </c>
      <c r="BL445" s="24" t="s">
        <v>201</v>
      </c>
      <c r="BM445" s="24" t="s">
        <v>660</v>
      </c>
    </row>
    <row r="446" spans="2:51" s="12" customFormat="1" ht="13.5">
      <c r="B446" s="209"/>
      <c r="C446" s="210"/>
      <c r="D446" s="222" t="s">
        <v>203</v>
      </c>
      <c r="E446" s="232" t="s">
        <v>89</v>
      </c>
      <c r="F446" s="233" t="s">
        <v>661</v>
      </c>
      <c r="G446" s="210"/>
      <c r="H446" s="234">
        <v>5.364</v>
      </c>
      <c r="I446" s="214"/>
      <c r="J446" s="210"/>
      <c r="K446" s="210"/>
      <c r="L446" s="215"/>
      <c r="M446" s="216"/>
      <c r="N446" s="217"/>
      <c r="O446" s="217"/>
      <c r="P446" s="217"/>
      <c r="Q446" s="217"/>
      <c r="R446" s="217"/>
      <c r="S446" s="217"/>
      <c r="T446" s="218"/>
      <c r="AT446" s="219" t="s">
        <v>203</v>
      </c>
      <c r="AU446" s="219" t="s">
        <v>150</v>
      </c>
      <c r="AV446" s="12" t="s">
        <v>150</v>
      </c>
      <c r="AW446" s="12" t="s">
        <v>102</v>
      </c>
      <c r="AX446" s="12" t="s">
        <v>143</v>
      </c>
      <c r="AY446" s="219" t="s">
        <v>194</v>
      </c>
    </row>
    <row r="447" spans="2:65" s="1" customFormat="1" ht="22.5" customHeight="1">
      <c r="B447" s="41"/>
      <c r="C447" s="185" t="s">
        <v>662</v>
      </c>
      <c r="D447" s="185" t="s">
        <v>196</v>
      </c>
      <c r="E447" s="186" t="s">
        <v>663</v>
      </c>
      <c r="F447" s="187" t="s">
        <v>664</v>
      </c>
      <c r="G447" s="188" t="s">
        <v>374</v>
      </c>
      <c r="H447" s="189">
        <v>21</v>
      </c>
      <c r="I447" s="190"/>
      <c r="J447" s="191">
        <f>ROUND(I447*H447,2)</f>
        <v>0</v>
      </c>
      <c r="K447" s="187" t="s">
        <v>200</v>
      </c>
      <c r="L447" s="61"/>
      <c r="M447" s="192" t="s">
        <v>89</v>
      </c>
      <c r="N447" s="193" t="s">
        <v>109</v>
      </c>
      <c r="O447" s="42"/>
      <c r="P447" s="194">
        <f>O447*H447</f>
        <v>0</v>
      </c>
      <c r="Q447" s="194">
        <v>0</v>
      </c>
      <c r="R447" s="194">
        <f>Q447*H447</f>
        <v>0</v>
      </c>
      <c r="S447" s="194">
        <v>0.031</v>
      </c>
      <c r="T447" s="195">
        <f>S447*H447</f>
        <v>0.651</v>
      </c>
      <c r="AR447" s="24" t="s">
        <v>201</v>
      </c>
      <c r="AT447" s="24" t="s">
        <v>196</v>
      </c>
      <c r="AU447" s="24" t="s">
        <v>150</v>
      </c>
      <c r="AY447" s="24" t="s">
        <v>194</v>
      </c>
      <c r="BE447" s="196">
        <f>IF(N447="základní",J447,0)</f>
        <v>0</v>
      </c>
      <c r="BF447" s="196">
        <f>IF(N447="snížená",J447,0)</f>
        <v>0</v>
      </c>
      <c r="BG447" s="196">
        <f>IF(N447="zákl. přenesená",J447,0)</f>
        <v>0</v>
      </c>
      <c r="BH447" s="196">
        <f>IF(N447="sníž. přenesená",J447,0)</f>
        <v>0</v>
      </c>
      <c r="BI447" s="196">
        <f>IF(N447="nulová",J447,0)</f>
        <v>0</v>
      </c>
      <c r="BJ447" s="24" t="s">
        <v>143</v>
      </c>
      <c r="BK447" s="196">
        <f>ROUND(I447*H447,2)</f>
        <v>0</v>
      </c>
      <c r="BL447" s="24" t="s">
        <v>201</v>
      </c>
      <c r="BM447" s="24" t="s">
        <v>665</v>
      </c>
    </row>
    <row r="448" spans="2:51" s="11" customFormat="1" ht="13.5">
      <c r="B448" s="197"/>
      <c r="C448" s="198"/>
      <c r="D448" s="199" t="s">
        <v>203</v>
      </c>
      <c r="E448" s="200" t="s">
        <v>89</v>
      </c>
      <c r="F448" s="201" t="s">
        <v>666</v>
      </c>
      <c r="G448" s="198"/>
      <c r="H448" s="202" t="s">
        <v>89</v>
      </c>
      <c r="I448" s="203"/>
      <c r="J448" s="198"/>
      <c r="K448" s="198"/>
      <c r="L448" s="204"/>
      <c r="M448" s="205"/>
      <c r="N448" s="206"/>
      <c r="O448" s="206"/>
      <c r="P448" s="206"/>
      <c r="Q448" s="206"/>
      <c r="R448" s="206"/>
      <c r="S448" s="206"/>
      <c r="T448" s="207"/>
      <c r="AT448" s="208" t="s">
        <v>203</v>
      </c>
      <c r="AU448" s="208" t="s">
        <v>150</v>
      </c>
      <c r="AV448" s="11" t="s">
        <v>143</v>
      </c>
      <c r="AW448" s="11" t="s">
        <v>102</v>
      </c>
      <c r="AX448" s="11" t="s">
        <v>138</v>
      </c>
      <c r="AY448" s="208" t="s">
        <v>194</v>
      </c>
    </row>
    <row r="449" spans="2:51" s="11" customFormat="1" ht="13.5">
      <c r="B449" s="197"/>
      <c r="C449" s="198"/>
      <c r="D449" s="199" t="s">
        <v>203</v>
      </c>
      <c r="E449" s="200" t="s">
        <v>89</v>
      </c>
      <c r="F449" s="201" t="s">
        <v>667</v>
      </c>
      <c r="G449" s="198"/>
      <c r="H449" s="202" t="s">
        <v>89</v>
      </c>
      <c r="I449" s="203"/>
      <c r="J449" s="198"/>
      <c r="K449" s="198"/>
      <c r="L449" s="204"/>
      <c r="M449" s="205"/>
      <c r="N449" s="206"/>
      <c r="O449" s="206"/>
      <c r="P449" s="206"/>
      <c r="Q449" s="206"/>
      <c r="R449" s="206"/>
      <c r="S449" s="206"/>
      <c r="T449" s="207"/>
      <c r="AT449" s="208" t="s">
        <v>203</v>
      </c>
      <c r="AU449" s="208" t="s">
        <v>150</v>
      </c>
      <c r="AV449" s="11" t="s">
        <v>143</v>
      </c>
      <c r="AW449" s="11" t="s">
        <v>102</v>
      </c>
      <c r="AX449" s="11" t="s">
        <v>138</v>
      </c>
      <c r="AY449" s="208" t="s">
        <v>194</v>
      </c>
    </row>
    <row r="450" spans="2:51" s="12" customFormat="1" ht="13.5">
      <c r="B450" s="209"/>
      <c r="C450" s="210"/>
      <c r="D450" s="199" t="s">
        <v>203</v>
      </c>
      <c r="E450" s="211" t="s">
        <v>89</v>
      </c>
      <c r="F450" s="212" t="s">
        <v>201</v>
      </c>
      <c r="G450" s="210"/>
      <c r="H450" s="213">
        <v>4</v>
      </c>
      <c r="I450" s="214"/>
      <c r="J450" s="210"/>
      <c r="K450" s="210"/>
      <c r="L450" s="215"/>
      <c r="M450" s="216"/>
      <c r="N450" s="217"/>
      <c r="O450" s="217"/>
      <c r="P450" s="217"/>
      <c r="Q450" s="217"/>
      <c r="R450" s="217"/>
      <c r="S450" s="217"/>
      <c r="T450" s="218"/>
      <c r="AT450" s="219" t="s">
        <v>203</v>
      </c>
      <c r="AU450" s="219" t="s">
        <v>150</v>
      </c>
      <c r="AV450" s="12" t="s">
        <v>150</v>
      </c>
      <c r="AW450" s="12" t="s">
        <v>102</v>
      </c>
      <c r="AX450" s="12" t="s">
        <v>138</v>
      </c>
      <c r="AY450" s="219" t="s">
        <v>194</v>
      </c>
    </row>
    <row r="451" spans="2:51" s="12" customFormat="1" ht="13.5">
      <c r="B451" s="209"/>
      <c r="C451" s="210"/>
      <c r="D451" s="199" t="s">
        <v>203</v>
      </c>
      <c r="E451" s="211" t="s">
        <v>89</v>
      </c>
      <c r="F451" s="212" t="s">
        <v>89</v>
      </c>
      <c r="G451" s="210"/>
      <c r="H451" s="213">
        <v>0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203</v>
      </c>
      <c r="AU451" s="219" t="s">
        <v>150</v>
      </c>
      <c r="AV451" s="12" t="s">
        <v>150</v>
      </c>
      <c r="AW451" s="12" t="s">
        <v>102</v>
      </c>
      <c r="AX451" s="12" t="s">
        <v>138</v>
      </c>
      <c r="AY451" s="219" t="s">
        <v>194</v>
      </c>
    </row>
    <row r="452" spans="2:51" s="11" customFormat="1" ht="13.5">
      <c r="B452" s="197"/>
      <c r="C452" s="198"/>
      <c r="D452" s="199" t="s">
        <v>203</v>
      </c>
      <c r="E452" s="200" t="s">
        <v>89</v>
      </c>
      <c r="F452" s="201" t="s">
        <v>668</v>
      </c>
      <c r="G452" s="198"/>
      <c r="H452" s="202" t="s">
        <v>89</v>
      </c>
      <c r="I452" s="203"/>
      <c r="J452" s="198"/>
      <c r="K452" s="198"/>
      <c r="L452" s="204"/>
      <c r="M452" s="205"/>
      <c r="N452" s="206"/>
      <c r="O452" s="206"/>
      <c r="P452" s="206"/>
      <c r="Q452" s="206"/>
      <c r="R452" s="206"/>
      <c r="S452" s="206"/>
      <c r="T452" s="207"/>
      <c r="AT452" s="208" t="s">
        <v>203</v>
      </c>
      <c r="AU452" s="208" t="s">
        <v>150</v>
      </c>
      <c r="AV452" s="11" t="s">
        <v>143</v>
      </c>
      <c r="AW452" s="11" t="s">
        <v>102</v>
      </c>
      <c r="AX452" s="11" t="s">
        <v>138</v>
      </c>
      <c r="AY452" s="208" t="s">
        <v>194</v>
      </c>
    </row>
    <row r="453" spans="2:51" s="12" customFormat="1" ht="13.5">
      <c r="B453" s="209"/>
      <c r="C453" s="210"/>
      <c r="D453" s="199" t="s">
        <v>203</v>
      </c>
      <c r="E453" s="211" t="s">
        <v>89</v>
      </c>
      <c r="F453" s="212" t="s">
        <v>143</v>
      </c>
      <c r="G453" s="210"/>
      <c r="H453" s="213">
        <v>1</v>
      </c>
      <c r="I453" s="214"/>
      <c r="J453" s="210"/>
      <c r="K453" s="210"/>
      <c r="L453" s="215"/>
      <c r="M453" s="216"/>
      <c r="N453" s="217"/>
      <c r="O453" s="217"/>
      <c r="P453" s="217"/>
      <c r="Q453" s="217"/>
      <c r="R453" s="217"/>
      <c r="S453" s="217"/>
      <c r="T453" s="218"/>
      <c r="AT453" s="219" t="s">
        <v>203</v>
      </c>
      <c r="AU453" s="219" t="s">
        <v>150</v>
      </c>
      <c r="AV453" s="12" t="s">
        <v>150</v>
      </c>
      <c r="AW453" s="12" t="s">
        <v>102</v>
      </c>
      <c r="AX453" s="12" t="s">
        <v>138</v>
      </c>
      <c r="AY453" s="219" t="s">
        <v>194</v>
      </c>
    </row>
    <row r="454" spans="2:51" s="12" customFormat="1" ht="13.5">
      <c r="B454" s="209"/>
      <c r="C454" s="210"/>
      <c r="D454" s="199" t="s">
        <v>203</v>
      </c>
      <c r="E454" s="211" t="s">
        <v>89</v>
      </c>
      <c r="F454" s="212" t="s">
        <v>89</v>
      </c>
      <c r="G454" s="210"/>
      <c r="H454" s="213">
        <v>0</v>
      </c>
      <c r="I454" s="214"/>
      <c r="J454" s="210"/>
      <c r="K454" s="210"/>
      <c r="L454" s="215"/>
      <c r="M454" s="216"/>
      <c r="N454" s="217"/>
      <c r="O454" s="217"/>
      <c r="P454" s="217"/>
      <c r="Q454" s="217"/>
      <c r="R454" s="217"/>
      <c r="S454" s="217"/>
      <c r="T454" s="218"/>
      <c r="AT454" s="219" t="s">
        <v>203</v>
      </c>
      <c r="AU454" s="219" t="s">
        <v>150</v>
      </c>
      <c r="AV454" s="12" t="s">
        <v>150</v>
      </c>
      <c r="AW454" s="12" t="s">
        <v>102</v>
      </c>
      <c r="AX454" s="12" t="s">
        <v>138</v>
      </c>
      <c r="AY454" s="219" t="s">
        <v>194</v>
      </c>
    </row>
    <row r="455" spans="2:51" s="11" customFormat="1" ht="13.5">
      <c r="B455" s="197"/>
      <c r="C455" s="198"/>
      <c r="D455" s="199" t="s">
        <v>203</v>
      </c>
      <c r="E455" s="200" t="s">
        <v>89</v>
      </c>
      <c r="F455" s="201" t="s">
        <v>669</v>
      </c>
      <c r="G455" s="198"/>
      <c r="H455" s="202" t="s">
        <v>89</v>
      </c>
      <c r="I455" s="203"/>
      <c r="J455" s="198"/>
      <c r="K455" s="198"/>
      <c r="L455" s="204"/>
      <c r="M455" s="205"/>
      <c r="N455" s="206"/>
      <c r="O455" s="206"/>
      <c r="P455" s="206"/>
      <c r="Q455" s="206"/>
      <c r="R455" s="206"/>
      <c r="S455" s="206"/>
      <c r="T455" s="207"/>
      <c r="AT455" s="208" t="s">
        <v>203</v>
      </c>
      <c r="AU455" s="208" t="s">
        <v>150</v>
      </c>
      <c r="AV455" s="11" t="s">
        <v>143</v>
      </c>
      <c r="AW455" s="11" t="s">
        <v>102</v>
      </c>
      <c r="AX455" s="11" t="s">
        <v>138</v>
      </c>
      <c r="AY455" s="208" t="s">
        <v>194</v>
      </c>
    </row>
    <row r="456" spans="2:51" s="12" customFormat="1" ht="13.5">
      <c r="B456" s="209"/>
      <c r="C456" s="210"/>
      <c r="D456" s="199" t="s">
        <v>203</v>
      </c>
      <c r="E456" s="211" t="s">
        <v>89</v>
      </c>
      <c r="F456" s="212" t="s">
        <v>248</v>
      </c>
      <c r="G456" s="210"/>
      <c r="H456" s="213">
        <v>9</v>
      </c>
      <c r="I456" s="214"/>
      <c r="J456" s="210"/>
      <c r="K456" s="210"/>
      <c r="L456" s="215"/>
      <c r="M456" s="216"/>
      <c r="N456" s="217"/>
      <c r="O456" s="217"/>
      <c r="P456" s="217"/>
      <c r="Q456" s="217"/>
      <c r="R456" s="217"/>
      <c r="S456" s="217"/>
      <c r="T456" s="218"/>
      <c r="AT456" s="219" t="s">
        <v>203</v>
      </c>
      <c r="AU456" s="219" t="s">
        <v>150</v>
      </c>
      <c r="AV456" s="12" t="s">
        <v>150</v>
      </c>
      <c r="AW456" s="12" t="s">
        <v>102</v>
      </c>
      <c r="AX456" s="12" t="s">
        <v>138</v>
      </c>
      <c r="AY456" s="219" t="s">
        <v>194</v>
      </c>
    </row>
    <row r="457" spans="2:51" s="12" customFormat="1" ht="13.5">
      <c r="B457" s="209"/>
      <c r="C457" s="210"/>
      <c r="D457" s="199" t="s">
        <v>203</v>
      </c>
      <c r="E457" s="211" t="s">
        <v>89</v>
      </c>
      <c r="F457" s="212" t="s">
        <v>89</v>
      </c>
      <c r="G457" s="210"/>
      <c r="H457" s="213">
        <v>0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203</v>
      </c>
      <c r="AU457" s="219" t="s">
        <v>150</v>
      </c>
      <c r="AV457" s="12" t="s">
        <v>150</v>
      </c>
      <c r="AW457" s="12" t="s">
        <v>102</v>
      </c>
      <c r="AX457" s="12" t="s">
        <v>138</v>
      </c>
      <c r="AY457" s="219" t="s">
        <v>194</v>
      </c>
    </row>
    <row r="458" spans="2:51" s="11" customFormat="1" ht="13.5">
      <c r="B458" s="197"/>
      <c r="C458" s="198"/>
      <c r="D458" s="199" t="s">
        <v>203</v>
      </c>
      <c r="E458" s="200" t="s">
        <v>89</v>
      </c>
      <c r="F458" s="201" t="s">
        <v>670</v>
      </c>
      <c r="G458" s="198"/>
      <c r="H458" s="202" t="s">
        <v>89</v>
      </c>
      <c r="I458" s="203"/>
      <c r="J458" s="198"/>
      <c r="K458" s="198"/>
      <c r="L458" s="204"/>
      <c r="M458" s="205"/>
      <c r="N458" s="206"/>
      <c r="O458" s="206"/>
      <c r="P458" s="206"/>
      <c r="Q458" s="206"/>
      <c r="R458" s="206"/>
      <c r="S458" s="206"/>
      <c r="T458" s="207"/>
      <c r="AT458" s="208" t="s">
        <v>203</v>
      </c>
      <c r="AU458" s="208" t="s">
        <v>150</v>
      </c>
      <c r="AV458" s="11" t="s">
        <v>143</v>
      </c>
      <c r="AW458" s="11" t="s">
        <v>102</v>
      </c>
      <c r="AX458" s="11" t="s">
        <v>138</v>
      </c>
      <c r="AY458" s="208" t="s">
        <v>194</v>
      </c>
    </row>
    <row r="459" spans="2:51" s="12" customFormat="1" ht="13.5">
      <c r="B459" s="209"/>
      <c r="C459" s="210"/>
      <c r="D459" s="199" t="s">
        <v>203</v>
      </c>
      <c r="E459" s="211" t="s">
        <v>89</v>
      </c>
      <c r="F459" s="212" t="s">
        <v>234</v>
      </c>
      <c r="G459" s="210"/>
      <c r="H459" s="213">
        <v>7</v>
      </c>
      <c r="I459" s="214"/>
      <c r="J459" s="210"/>
      <c r="K459" s="210"/>
      <c r="L459" s="215"/>
      <c r="M459" s="216"/>
      <c r="N459" s="217"/>
      <c r="O459" s="217"/>
      <c r="P459" s="217"/>
      <c r="Q459" s="217"/>
      <c r="R459" s="217"/>
      <c r="S459" s="217"/>
      <c r="T459" s="218"/>
      <c r="AT459" s="219" t="s">
        <v>203</v>
      </c>
      <c r="AU459" s="219" t="s">
        <v>150</v>
      </c>
      <c r="AV459" s="12" t="s">
        <v>150</v>
      </c>
      <c r="AW459" s="12" t="s">
        <v>102</v>
      </c>
      <c r="AX459" s="12" t="s">
        <v>138</v>
      </c>
      <c r="AY459" s="219" t="s">
        <v>194</v>
      </c>
    </row>
    <row r="460" spans="2:51" s="12" customFormat="1" ht="13.5">
      <c r="B460" s="209"/>
      <c r="C460" s="210"/>
      <c r="D460" s="199" t="s">
        <v>203</v>
      </c>
      <c r="E460" s="211" t="s">
        <v>89</v>
      </c>
      <c r="F460" s="212" t="s">
        <v>89</v>
      </c>
      <c r="G460" s="210"/>
      <c r="H460" s="213">
        <v>0</v>
      </c>
      <c r="I460" s="214"/>
      <c r="J460" s="210"/>
      <c r="K460" s="210"/>
      <c r="L460" s="215"/>
      <c r="M460" s="216"/>
      <c r="N460" s="217"/>
      <c r="O460" s="217"/>
      <c r="P460" s="217"/>
      <c r="Q460" s="217"/>
      <c r="R460" s="217"/>
      <c r="S460" s="217"/>
      <c r="T460" s="218"/>
      <c r="AT460" s="219" t="s">
        <v>203</v>
      </c>
      <c r="AU460" s="219" t="s">
        <v>150</v>
      </c>
      <c r="AV460" s="12" t="s">
        <v>150</v>
      </c>
      <c r="AW460" s="12" t="s">
        <v>102</v>
      </c>
      <c r="AX460" s="12" t="s">
        <v>138</v>
      </c>
      <c r="AY460" s="219" t="s">
        <v>194</v>
      </c>
    </row>
    <row r="461" spans="2:51" s="13" customFormat="1" ht="13.5">
      <c r="B461" s="220"/>
      <c r="C461" s="221"/>
      <c r="D461" s="222" t="s">
        <v>203</v>
      </c>
      <c r="E461" s="223" t="s">
        <v>89</v>
      </c>
      <c r="F461" s="224" t="s">
        <v>206</v>
      </c>
      <c r="G461" s="221"/>
      <c r="H461" s="225">
        <v>21</v>
      </c>
      <c r="I461" s="226"/>
      <c r="J461" s="221"/>
      <c r="K461" s="221"/>
      <c r="L461" s="227"/>
      <c r="M461" s="228"/>
      <c r="N461" s="229"/>
      <c r="O461" s="229"/>
      <c r="P461" s="229"/>
      <c r="Q461" s="229"/>
      <c r="R461" s="229"/>
      <c r="S461" s="229"/>
      <c r="T461" s="230"/>
      <c r="AT461" s="231" t="s">
        <v>203</v>
      </c>
      <c r="AU461" s="231" t="s">
        <v>150</v>
      </c>
      <c r="AV461" s="13" t="s">
        <v>201</v>
      </c>
      <c r="AW461" s="13" t="s">
        <v>102</v>
      </c>
      <c r="AX461" s="13" t="s">
        <v>143</v>
      </c>
      <c r="AY461" s="231" t="s">
        <v>194</v>
      </c>
    </row>
    <row r="462" spans="2:65" s="1" customFormat="1" ht="22.5" customHeight="1">
      <c r="B462" s="41"/>
      <c r="C462" s="185" t="s">
        <v>671</v>
      </c>
      <c r="D462" s="185" t="s">
        <v>196</v>
      </c>
      <c r="E462" s="186" t="s">
        <v>672</v>
      </c>
      <c r="F462" s="187" t="s">
        <v>673</v>
      </c>
      <c r="G462" s="188" t="s">
        <v>374</v>
      </c>
      <c r="H462" s="189">
        <v>4</v>
      </c>
      <c r="I462" s="190"/>
      <c r="J462" s="191">
        <f>ROUND(I462*H462,2)</f>
        <v>0</v>
      </c>
      <c r="K462" s="187" t="s">
        <v>200</v>
      </c>
      <c r="L462" s="61"/>
      <c r="M462" s="192" t="s">
        <v>89</v>
      </c>
      <c r="N462" s="193" t="s">
        <v>109</v>
      </c>
      <c r="O462" s="42"/>
      <c r="P462" s="194">
        <f>O462*H462</f>
        <v>0</v>
      </c>
      <c r="Q462" s="194">
        <v>0</v>
      </c>
      <c r="R462" s="194">
        <f>Q462*H462</f>
        <v>0</v>
      </c>
      <c r="S462" s="194">
        <v>0.098</v>
      </c>
      <c r="T462" s="195">
        <f>S462*H462</f>
        <v>0.392</v>
      </c>
      <c r="AR462" s="24" t="s">
        <v>201</v>
      </c>
      <c r="AT462" s="24" t="s">
        <v>196</v>
      </c>
      <c r="AU462" s="24" t="s">
        <v>150</v>
      </c>
      <c r="AY462" s="24" t="s">
        <v>194</v>
      </c>
      <c r="BE462" s="196">
        <f>IF(N462="základní",J462,0)</f>
        <v>0</v>
      </c>
      <c r="BF462" s="196">
        <f>IF(N462="snížená",J462,0)</f>
        <v>0</v>
      </c>
      <c r="BG462" s="196">
        <f>IF(N462="zákl. přenesená",J462,0)</f>
        <v>0</v>
      </c>
      <c r="BH462" s="196">
        <f>IF(N462="sníž. přenesená",J462,0)</f>
        <v>0</v>
      </c>
      <c r="BI462" s="196">
        <f>IF(N462="nulová",J462,0)</f>
        <v>0</v>
      </c>
      <c r="BJ462" s="24" t="s">
        <v>143</v>
      </c>
      <c r="BK462" s="196">
        <f>ROUND(I462*H462,2)</f>
        <v>0</v>
      </c>
      <c r="BL462" s="24" t="s">
        <v>201</v>
      </c>
      <c r="BM462" s="24" t="s">
        <v>674</v>
      </c>
    </row>
    <row r="463" spans="2:51" s="11" customFormat="1" ht="13.5">
      <c r="B463" s="197"/>
      <c r="C463" s="198"/>
      <c r="D463" s="199" t="s">
        <v>203</v>
      </c>
      <c r="E463" s="200" t="s">
        <v>89</v>
      </c>
      <c r="F463" s="201" t="s">
        <v>675</v>
      </c>
      <c r="G463" s="198"/>
      <c r="H463" s="202" t="s">
        <v>89</v>
      </c>
      <c r="I463" s="203"/>
      <c r="J463" s="198"/>
      <c r="K463" s="198"/>
      <c r="L463" s="204"/>
      <c r="M463" s="205"/>
      <c r="N463" s="206"/>
      <c r="O463" s="206"/>
      <c r="P463" s="206"/>
      <c r="Q463" s="206"/>
      <c r="R463" s="206"/>
      <c r="S463" s="206"/>
      <c r="T463" s="207"/>
      <c r="AT463" s="208" t="s">
        <v>203</v>
      </c>
      <c r="AU463" s="208" t="s">
        <v>150</v>
      </c>
      <c r="AV463" s="11" t="s">
        <v>143</v>
      </c>
      <c r="AW463" s="11" t="s">
        <v>102</v>
      </c>
      <c r="AX463" s="11" t="s">
        <v>138</v>
      </c>
      <c r="AY463" s="208" t="s">
        <v>194</v>
      </c>
    </row>
    <row r="464" spans="2:51" s="12" customFormat="1" ht="13.5">
      <c r="B464" s="209"/>
      <c r="C464" s="210"/>
      <c r="D464" s="199" t="s">
        <v>203</v>
      </c>
      <c r="E464" s="211" t="s">
        <v>89</v>
      </c>
      <c r="F464" s="212" t="s">
        <v>201</v>
      </c>
      <c r="G464" s="210"/>
      <c r="H464" s="213">
        <v>4</v>
      </c>
      <c r="I464" s="214"/>
      <c r="J464" s="210"/>
      <c r="K464" s="210"/>
      <c r="L464" s="215"/>
      <c r="M464" s="216"/>
      <c r="N464" s="217"/>
      <c r="O464" s="217"/>
      <c r="P464" s="217"/>
      <c r="Q464" s="217"/>
      <c r="R464" s="217"/>
      <c r="S464" s="217"/>
      <c r="T464" s="218"/>
      <c r="AT464" s="219" t="s">
        <v>203</v>
      </c>
      <c r="AU464" s="219" t="s">
        <v>150</v>
      </c>
      <c r="AV464" s="12" t="s">
        <v>150</v>
      </c>
      <c r="AW464" s="12" t="s">
        <v>102</v>
      </c>
      <c r="AX464" s="12" t="s">
        <v>138</v>
      </c>
      <c r="AY464" s="219" t="s">
        <v>194</v>
      </c>
    </row>
    <row r="465" spans="2:51" s="13" customFormat="1" ht="13.5">
      <c r="B465" s="220"/>
      <c r="C465" s="221"/>
      <c r="D465" s="222" t="s">
        <v>203</v>
      </c>
      <c r="E465" s="223" t="s">
        <v>89</v>
      </c>
      <c r="F465" s="224" t="s">
        <v>206</v>
      </c>
      <c r="G465" s="221"/>
      <c r="H465" s="225">
        <v>4</v>
      </c>
      <c r="I465" s="226"/>
      <c r="J465" s="221"/>
      <c r="K465" s="221"/>
      <c r="L465" s="227"/>
      <c r="M465" s="228"/>
      <c r="N465" s="229"/>
      <c r="O465" s="229"/>
      <c r="P465" s="229"/>
      <c r="Q465" s="229"/>
      <c r="R465" s="229"/>
      <c r="S465" s="229"/>
      <c r="T465" s="230"/>
      <c r="AT465" s="231" t="s">
        <v>203</v>
      </c>
      <c r="AU465" s="231" t="s">
        <v>150</v>
      </c>
      <c r="AV465" s="13" t="s">
        <v>201</v>
      </c>
      <c r="AW465" s="13" t="s">
        <v>102</v>
      </c>
      <c r="AX465" s="13" t="s">
        <v>143</v>
      </c>
      <c r="AY465" s="231" t="s">
        <v>194</v>
      </c>
    </row>
    <row r="466" spans="2:65" s="1" customFormat="1" ht="22.5" customHeight="1">
      <c r="B466" s="41"/>
      <c r="C466" s="185" t="s">
        <v>676</v>
      </c>
      <c r="D466" s="185" t="s">
        <v>196</v>
      </c>
      <c r="E466" s="186" t="s">
        <v>677</v>
      </c>
      <c r="F466" s="187" t="s">
        <v>678</v>
      </c>
      <c r="G466" s="188" t="s">
        <v>278</v>
      </c>
      <c r="H466" s="189">
        <v>7.599</v>
      </c>
      <c r="I466" s="190"/>
      <c r="J466" s="191">
        <f>ROUND(I466*H466,2)</f>
        <v>0</v>
      </c>
      <c r="K466" s="187" t="s">
        <v>89</v>
      </c>
      <c r="L466" s="61"/>
      <c r="M466" s="192" t="s">
        <v>89</v>
      </c>
      <c r="N466" s="193" t="s">
        <v>109</v>
      </c>
      <c r="O466" s="42"/>
      <c r="P466" s="194">
        <f>O466*H466</f>
        <v>0</v>
      </c>
      <c r="Q466" s="194">
        <v>0</v>
      </c>
      <c r="R466" s="194">
        <f>Q466*H466</f>
        <v>0</v>
      </c>
      <c r="S466" s="194">
        <v>0</v>
      </c>
      <c r="T466" s="195">
        <f>S466*H466</f>
        <v>0</v>
      </c>
      <c r="AR466" s="24" t="s">
        <v>201</v>
      </c>
      <c r="AT466" s="24" t="s">
        <v>196</v>
      </c>
      <c r="AU466" s="24" t="s">
        <v>150</v>
      </c>
      <c r="AY466" s="24" t="s">
        <v>194</v>
      </c>
      <c r="BE466" s="196">
        <f>IF(N466="základní",J466,0)</f>
        <v>0</v>
      </c>
      <c r="BF466" s="196">
        <f>IF(N466="snížená",J466,0)</f>
        <v>0</v>
      </c>
      <c r="BG466" s="196">
        <f>IF(N466="zákl. přenesená",J466,0)</f>
        <v>0</v>
      </c>
      <c r="BH466" s="196">
        <f>IF(N466="sníž. přenesená",J466,0)</f>
        <v>0</v>
      </c>
      <c r="BI466" s="196">
        <f>IF(N466="nulová",J466,0)</f>
        <v>0</v>
      </c>
      <c r="BJ466" s="24" t="s">
        <v>143</v>
      </c>
      <c r="BK466" s="196">
        <f>ROUND(I466*H466,2)</f>
        <v>0</v>
      </c>
      <c r="BL466" s="24" t="s">
        <v>201</v>
      </c>
      <c r="BM466" s="24" t="s">
        <v>679</v>
      </c>
    </row>
    <row r="467" spans="2:51" s="12" customFormat="1" ht="13.5">
      <c r="B467" s="209"/>
      <c r="C467" s="210"/>
      <c r="D467" s="222" t="s">
        <v>203</v>
      </c>
      <c r="E467" s="232" t="s">
        <v>89</v>
      </c>
      <c r="F467" s="233" t="s">
        <v>680</v>
      </c>
      <c r="G467" s="210"/>
      <c r="H467" s="234">
        <v>7.599</v>
      </c>
      <c r="I467" s="214"/>
      <c r="J467" s="210"/>
      <c r="K467" s="210"/>
      <c r="L467" s="215"/>
      <c r="M467" s="216"/>
      <c r="N467" s="217"/>
      <c r="O467" s="217"/>
      <c r="P467" s="217"/>
      <c r="Q467" s="217"/>
      <c r="R467" s="217"/>
      <c r="S467" s="217"/>
      <c r="T467" s="218"/>
      <c r="AT467" s="219" t="s">
        <v>203</v>
      </c>
      <c r="AU467" s="219" t="s">
        <v>150</v>
      </c>
      <c r="AV467" s="12" t="s">
        <v>150</v>
      </c>
      <c r="AW467" s="12" t="s">
        <v>102</v>
      </c>
      <c r="AX467" s="12" t="s">
        <v>143</v>
      </c>
      <c r="AY467" s="219" t="s">
        <v>194</v>
      </c>
    </row>
    <row r="468" spans="2:65" s="1" customFormat="1" ht="22.5" customHeight="1">
      <c r="B468" s="41"/>
      <c r="C468" s="185" t="s">
        <v>681</v>
      </c>
      <c r="D468" s="185" t="s">
        <v>196</v>
      </c>
      <c r="E468" s="186" t="s">
        <v>682</v>
      </c>
      <c r="F468" s="187" t="s">
        <v>683</v>
      </c>
      <c r="G468" s="188" t="s">
        <v>684</v>
      </c>
      <c r="H468" s="189">
        <v>115</v>
      </c>
      <c r="I468" s="190"/>
      <c r="J468" s="191">
        <f>ROUND(I468*H468,2)</f>
        <v>0</v>
      </c>
      <c r="K468" s="187" t="s">
        <v>89</v>
      </c>
      <c r="L468" s="61"/>
      <c r="M468" s="192" t="s">
        <v>89</v>
      </c>
      <c r="N468" s="193" t="s">
        <v>109</v>
      </c>
      <c r="O468" s="42"/>
      <c r="P468" s="194">
        <f>O468*H468</f>
        <v>0</v>
      </c>
      <c r="Q468" s="194">
        <v>0</v>
      </c>
      <c r="R468" s="194">
        <f>Q468*H468</f>
        <v>0</v>
      </c>
      <c r="S468" s="194">
        <v>0</v>
      </c>
      <c r="T468" s="195">
        <f>S468*H468</f>
        <v>0</v>
      </c>
      <c r="AR468" s="24" t="s">
        <v>201</v>
      </c>
      <c r="AT468" s="24" t="s">
        <v>196</v>
      </c>
      <c r="AU468" s="24" t="s">
        <v>150</v>
      </c>
      <c r="AY468" s="24" t="s">
        <v>194</v>
      </c>
      <c r="BE468" s="196">
        <f>IF(N468="základní",J468,0)</f>
        <v>0</v>
      </c>
      <c r="BF468" s="196">
        <f>IF(N468="snížená",J468,0)</f>
        <v>0</v>
      </c>
      <c r="BG468" s="196">
        <f>IF(N468="zákl. přenesená",J468,0)</f>
        <v>0</v>
      </c>
      <c r="BH468" s="196">
        <f>IF(N468="sníž. přenesená",J468,0)</f>
        <v>0</v>
      </c>
      <c r="BI468" s="196">
        <f>IF(N468="nulová",J468,0)</f>
        <v>0</v>
      </c>
      <c r="BJ468" s="24" t="s">
        <v>143</v>
      </c>
      <c r="BK468" s="196">
        <f>ROUND(I468*H468,2)</f>
        <v>0</v>
      </c>
      <c r="BL468" s="24" t="s">
        <v>201</v>
      </c>
      <c r="BM468" s="24" t="s">
        <v>685</v>
      </c>
    </row>
    <row r="469" spans="2:51" s="11" customFormat="1" ht="13.5">
      <c r="B469" s="197"/>
      <c r="C469" s="198"/>
      <c r="D469" s="199" t="s">
        <v>203</v>
      </c>
      <c r="E469" s="200" t="s">
        <v>89</v>
      </c>
      <c r="F469" s="201" t="s">
        <v>480</v>
      </c>
      <c r="G469" s="198"/>
      <c r="H469" s="202" t="s">
        <v>89</v>
      </c>
      <c r="I469" s="203"/>
      <c r="J469" s="198"/>
      <c r="K469" s="198"/>
      <c r="L469" s="204"/>
      <c r="M469" s="205"/>
      <c r="N469" s="206"/>
      <c r="O469" s="206"/>
      <c r="P469" s="206"/>
      <c r="Q469" s="206"/>
      <c r="R469" s="206"/>
      <c r="S469" s="206"/>
      <c r="T469" s="207"/>
      <c r="AT469" s="208" t="s">
        <v>203</v>
      </c>
      <c r="AU469" s="208" t="s">
        <v>150</v>
      </c>
      <c r="AV469" s="11" t="s">
        <v>143</v>
      </c>
      <c r="AW469" s="11" t="s">
        <v>102</v>
      </c>
      <c r="AX469" s="11" t="s">
        <v>138</v>
      </c>
      <c r="AY469" s="208" t="s">
        <v>194</v>
      </c>
    </row>
    <row r="470" spans="2:51" s="12" customFormat="1" ht="13.5">
      <c r="B470" s="209"/>
      <c r="C470" s="210"/>
      <c r="D470" s="199" t="s">
        <v>203</v>
      </c>
      <c r="E470" s="211" t="s">
        <v>89</v>
      </c>
      <c r="F470" s="212" t="s">
        <v>686</v>
      </c>
      <c r="G470" s="210"/>
      <c r="H470" s="213">
        <v>115</v>
      </c>
      <c r="I470" s="214"/>
      <c r="J470" s="210"/>
      <c r="K470" s="210"/>
      <c r="L470" s="215"/>
      <c r="M470" s="216"/>
      <c r="N470" s="217"/>
      <c r="O470" s="217"/>
      <c r="P470" s="217"/>
      <c r="Q470" s="217"/>
      <c r="R470" s="217"/>
      <c r="S470" s="217"/>
      <c r="T470" s="218"/>
      <c r="AT470" s="219" t="s">
        <v>203</v>
      </c>
      <c r="AU470" s="219" t="s">
        <v>150</v>
      </c>
      <c r="AV470" s="12" t="s">
        <v>150</v>
      </c>
      <c r="AW470" s="12" t="s">
        <v>102</v>
      </c>
      <c r="AX470" s="12" t="s">
        <v>138</v>
      </c>
      <c r="AY470" s="219" t="s">
        <v>194</v>
      </c>
    </row>
    <row r="471" spans="2:51" s="13" customFormat="1" ht="13.5">
      <c r="B471" s="220"/>
      <c r="C471" s="221"/>
      <c r="D471" s="222" t="s">
        <v>203</v>
      </c>
      <c r="E471" s="223" t="s">
        <v>89</v>
      </c>
      <c r="F471" s="224" t="s">
        <v>206</v>
      </c>
      <c r="G471" s="221"/>
      <c r="H471" s="225">
        <v>115</v>
      </c>
      <c r="I471" s="226"/>
      <c r="J471" s="221"/>
      <c r="K471" s="221"/>
      <c r="L471" s="227"/>
      <c r="M471" s="228"/>
      <c r="N471" s="229"/>
      <c r="O471" s="229"/>
      <c r="P471" s="229"/>
      <c r="Q471" s="229"/>
      <c r="R471" s="229"/>
      <c r="S471" s="229"/>
      <c r="T471" s="230"/>
      <c r="AT471" s="231" t="s">
        <v>203</v>
      </c>
      <c r="AU471" s="231" t="s">
        <v>150</v>
      </c>
      <c r="AV471" s="13" t="s">
        <v>201</v>
      </c>
      <c r="AW471" s="13" t="s">
        <v>102</v>
      </c>
      <c r="AX471" s="13" t="s">
        <v>143</v>
      </c>
      <c r="AY471" s="231" t="s">
        <v>194</v>
      </c>
    </row>
    <row r="472" spans="2:65" s="1" customFormat="1" ht="22.5" customHeight="1">
      <c r="B472" s="41"/>
      <c r="C472" s="185" t="s">
        <v>687</v>
      </c>
      <c r="D472" s="185" t="s">
        <v>196</v>
      </c>
      <c r="E472" s="186" t="s">
        <v>688</v>
      </c>
      <c r="F472" s="187" t="s">
        <v>689</v>
      </c>
      <c r="G472" s="188" t="s">
        <v>278</v>
      </c>
      <c r="H472" s="189">
        <v>32.8</v>
      </c>
      <c r="I472" s="190"/>
      <c r="J472" s="191">
        <f>ROUND(I472*H472,2)</f>
        <v>0</v>
      </c>
      <c r="K472" s="187" t="s">
        <v>89</v>
      </c>
      <c r="L472" s="61"/>
      <c r="M472" s="192" t="s">
        <v>89</v>
      </c>
      <c r="N472" s="193" t="s">
        <v>109</v>
      </c>
      <c r="O472" s="42"/>
      <c r="P472" s="194">
        <f>O472*H472</f>
        <v>0</v>
      </c>
      <c r="Q472" s="194">
        <v>0</v>
      </c>
      <c r="R472" s="194">
        <f>Q472*H472</f>
        <v>0</v>
      </c>
      <c r="S472" s="194">
        <v>0</v>
      </c>
      <c r="T472" s="195">
        <f>S472*H472</f>
        <v>0</v>
      </c>
      <c r="AR472" s="24" t="s">
        <v>201</v>
      </c>
      <c r="AT472" s="24" t="s">
        <v>196</v>
      </c>
      <c r="AU472" s="24" t="s">
        <v>150</v>
      </c>
      <c r="AY472" s="24" t="s">
        <v>194</v>
      </c>
      <c r="BE472" s="196">
        <f>IF(N472="základní",J472,0)</f>
        <v>0</v>
      </c>
      <c r="BF472" s="196">
        <f>IF(N472="snížená",J472,0)</f>
        <v>0</v>
      </c>
      <c r="BG472" s="196">
        <f>IF(N472="zákl. přenesená",J472,0)</f>
        <v>0</v>
      </c>
      <c r="BH472" s="196">
        <f>IF(N472="sníž. přenesená",J472,0)</f>
        <v>0</v>
      </c>
      <c r="BI472" s="196">
        <f>IF(N472="nulová",J472,0)</f>
        <v>0</v>
      </c>
      <c r="BJ472" s="24" t="s">
        <v>143</v>
      </c>
      <c r="BK472" s="196">
        <f>ROUND(I472*H472,2)</f>
        <v>0</v>
      </c>
      <c r="BL472" s="24" t="s">
        <v>201</v>
      </c>
      <c r="BM472" s="24" t="s">
        <v>690</v>
      </c>
    </row>
    <row r="473" spans="2:51" s="12" customFormat="1" ht="13.5">
      <c r="B473" s="209"/>
      <c r="C473" s="210"/>
      <c r="D473" s="199" t="s">
        <v>203</v>
      </c>
      <c r="E473" s="211" t="s">
        <v>89</v>
      </c>
      <c r="F473" s="212" t="s">
        <v>691</v>
      </c>
      <c r="G473" s="210"/>
      <c r="H473" s="213">
        <v>32.8</v>
      </c>
      <c r="I473" s="214"/>
      <c r="J473" s="210"/>
      <c r="K473" s="210"/>
      <c r="L473" s="215"/>
      <c r="M473" s="216"/>
      <c r="N473" s="217"/>
      <c r="O473" s="217"/>
      <c r="P473" s="217"/>
      <c r="Q473" s="217"/>
      <c r="R473" s="217"/>
      <c r="S473" s="217"/>
      <c r="T473" s="218"/>
      <c r="AT473" s="219" t="s">
        <v>203</v>
      </c>
      <c r="AU473" s="219" t="s">
        <v>150</v>
      </c>
      <c r="AV473" s="12" t="s">
        <v>150</v>
      </c>
      <c r="AW473" s="12" t="s">
        <v>102</v>
      </c>
      <c r="AX473" s="12" t="s">
        <v>138</v>
      </c>
      <c r="AY473" s="219" t="s">
        <v>194</v>
      </c>
    </row>
    <row r="474" spans="2:51" s="12" customFormat="1" ht="13.5">
      <c r="B474" s="209"/>
      <c r="C474" s="210"/>
      <c r="D474" s="199" t="s">
        <v>203</v>
      </c>
      <c r="E474" s="211" t="s">
        <v>89</v>
      </c>
      <c r="F474" s="212" t="s">
        <v>89</v>
      </c>
      <c r="G474" s="210"/>
      <c r="H474" s="213">
        <v>0</v>
      </c>
      <c r="I474" s="214"/>
      <c r="J474" s="210"/>
      <c r="K474" s="210"/>
      <c r="L474" s="215"/>
      <c r="M474" s="216"/>
      <c r="N474" s="217"/>
      <c r="O474" s="217"/>
      <c r="P474" s="217"/>
      <c r="Q474" s="217"/>
      <c r="R474" s="217"/>
      <c r="S474" s="217"/>
      <c r="T474" s="218"/>
      <c r="AT474" s="219" t="s">
        <v>203</v>
      </c>
      <c r="AU474" s="219" t="s">
        <v>150</v>
      </c>
      <c r="AV474" s="12" t="s">
        <v>150</v>
      </c>
      <c r="AW474" s="12" t="s">
        <v>102</v>
      </c>
      <c r="AX474" s="12" t="s">
        <v>138</v>
      </c>
      <c r="AY474" s="219" t="s">
        <v>194</v>
      </c>
    </row>
    <row r="475" spans="2:51" s="13" customFormat="1" ht="13.5">
      <c r="B475" s="220"/>
      <c r="C475" s="221"/>
      <c r="D475" s="222" t="s">
        <v>203</v>
      </c>
      <c r="E475" s="223" t="s">
        <v>89</v>
      </c>
      <c r="F475" s="224" t="s">
        <v>206</v>
      </c>
      <c r="G475" s="221"/>
      <c r="H475" s="225">
        <v>32.8</v>
      </c>
      <c r="I475" s="226"/>
      <c r="J475" s="221"/>
      <c r="K475" s="221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203</v>
      </c>
      <c r="AU475" s="231" t="s">
        <v>150</v>
      </c>
      <c r="AV475" s="13" t="s">
        <v>201</v>
      </c>
      <c r="AW475" s="13" t="s">
        <v>102</v>
      </c>
      <c r="AX475" s="13" t="s">
        <v>143</v>
      </c>
      <c r="AY475" s="231" t="s">
        <v>194</v>
      </c>
    </row>
    <row r="476" spans="2:65" s="1" customFormat="1" ht="22.5" customHeight="1">
      <c r="B476" s="41"/>
      <c r="C476" s="185" t="s">
        <v>692</v>
      </c>
      <c r="D476" s="185" t="s">
        <v>196</v>
      </c>
      <c r="E476" s="186" t="s">
        <v>693</v>
      </c>
      <c r="F476" s="187" t="s">
        <v>694</v>
      </c>
      <c r="G476" s="188" t="s">
        <v>548</v>
      </c>
      <c r="H476" s="189">
        <v>1</v>
      </c>
      <c r="I476" s="190"/>
      <c r="J476" s="191">
        <f>ROUND(I476*H476,2)</f>
        <v>0</v>
      </c>
      <c r="K476" s="187" t="s">
        <v>89</v>
      </c>
      <c r="L476" s="61"/>
      <c r="M476" s="192" t="s">
        <v>89</v>
      </c>
      <c r="N476" s="193" t="s">
        <v>109</v>
      </c>
      <c r="O476" s="42"/>
      <c r="P476" s="194">
        <f>O476*H476</f>
        <v>0</v>
      </c>
      <c r="Q476" s="194">
        <v>0</v>
      </c>
      <c r="R476" s="194">
        <f>Q476*H476</f>
        <v>0</v>
      </c>
      <c r="S476" s="194">
        <v>0</v>
      </c>
      <c r="T476" s="195">
        <f>S476*H476</f>
        <v>0</v>
      </c>
      <c r="AR476" s="24" t="s">
        <v>201</v>
      </c>
      <c r="AT476" s="24" t="s">
        <v>196</v>
      </c>
      <c r="AU476" s="24" t="s">
        <v>150</v>
      </c>
      <c r="AY476" s="24" t="s">
        <v>194</v>
      </c>
      <c r="BE476" s="196">
        <f>IF(N476="základní",J476,0)</f>
        <v>0</v>
      </c>
      <c r="BF476" s="196">
        <f>IF(N476="snížená",J476,0)</f>
        <v>0</v>
      </c>
      <c r="BG476" s="196">
        <f>IF(N476="zákl. přenesená",J476,0)</f>
        <v>0</v>
      </c>
      <c r="BH476" s="196">
        <f>IF(N476="sníž. přenesená",J476,0)</f>
        <v>0</v>
      </c>
      <c r="BI476" s="196">
        <f>IF(N476="nulová",J476,0)</f>
        <v>0</v>
      </c>
      <c r="BJ476" s="24" t="s">
        <v>143</v>
      </c>
      <c r="BK476" s="196">
        <f>ROUND(I476*H476,2)</f>
        <v>0</v>
      </c>
      <c r="BL476" s="24" t="s">
        <v>201</v>
      </c>
      <c r="BM476" s="24" t="s">
        <v>695</v>
      </c>
    </row>
    <row r="477" spans="2:65" s="1" customFormat="1" ht="22.5" customHeight="1">
      <c r="B477" s="41"/>
      <c r="C477" s="185" t="s">
        <v>696</v>
      </c>
      <c r="D477" s="185" t="s">
        <v>196</v>
      </c>
      <c r="E477" s="186" t="s">
        <v>697</v>
      </c>
      <c r="F477" s="187" t="s">
        <v>698</v>
      </c>
      <c r="G477" s="188" t="s">
        <v>548</v>
      </c>
      <c r="H477" s="189">
        <v>1</v>
      </c>
      <c r="I477" s="190"/>
      <c r="J477" s="191">
        <f>ROUND(I477*H477,2)</f>
        <v>0</v>
      </c>
      <c r="K477" s="187" t="s">
        <v>89</v>
      </c>
      <c r="L477" s="61"/>
      <c r="M477" s="192" t="s">
        <v>89</v>
      </c>
      <c r="N477" s="193" t="s">
        <v>109</v>
      </c>
      <c r="O477" s="42"/>
      <c r="P477" s="194">
        <f>O477*H477</f>
        <v>0</v>
      </c>
      <c r="Q477" s="194">
        <v>0</v>
      </c>
      <c r="R477" s="194">
        <f>Q477*H477</f>
        <v>0</v>
      </c>
      <c r="S477" s="194">
        <v>0</v>
      </c>
      <c r="T477" s="195">
        <f>S477*H477</f>
        <v>0</v>
      </c>
      <c r="AR477" s="24" t="s">
        <v>201</v>
      </c>
      <c r="AT477" s="24" t="s">
        <v>196</v>
      </c>
      <c r="AU477" s="24" t="s">
        <v>150</v>
      </c>
      <c r="AY477" s="24" t="s">
        <v>194</v>
      </c>
      <c r="BE477" s="196">
        <f>IF(N477="základní",J477,0)</f>
        <v>0</v>
      </c>
      <c r="BF477" s="196">
        <f>IF(N477="snížená",J477,0)</f>
        <v>0</v>
      </c>
      <c r="BG477" s="196">
        <f>IF(N477="zákl. přenesená",J477,0)</f>
        <v>0</v>
      </c>
      <c r="BH477" s="196">
        <f>IF(N477="sníž. přenesená",J477,0)</f>
        <v>0</v>
      </c>
      <c r="BI477" s="196">
        <f>IF(N477="nulová",J477,0)</f>
        <v>0</v>
      </c>
      <c r="BJ477" s="24" t="s">
        <v>143</v>
      </c>
      <c r="BK477" s="196">
        <f>ROUND(I477*H477,2)</f>
        <v>0</v>
      </c>
      <c r="BL477" s="24" t="s">
        <v>201</v>
      </c>
      <c r="BM477" s="24" t="s">
        <v>699</v>
      </c>
    </row>
    <row r="478" spans="2:51" s="12" customFormat="1" ht="13.5">
      <c r="B478" s="209"/>
      <c r="C478" s="210"/>
      <c r="D478" s="222" t="s">
        <v>203</v>
      </c>
      <c r="E478" s="232" t="s">
        <v>89</v>
      </c>
      <c r="F478" s="233" t="s">
        <v>143</v>
      </c>
      <c r="G478" s="210"/>
      <c r="H478" s="234">
        <v>1</v>
      </c>
      <c r="I478" s="214"/>
      <c r="J478" s="210"/>
      <c r="K478" s="210"/>
      <c r="L478" s="215"/>
      <c r="M478" s="216"/>
      <c r="N478" s="217"/>
      <c r="O478" s="217"/>
      <c r="P478" s="217"/>
      <c r="Q478" s="217"/>
      <c r="R478" s="217"/>
      <c r="S478" s="217"/>
      <c r="T478" s="218"/>
      <c r="AT478" s="219" t="s">
        <v>203</v>
      </c>
      <c r="AU478" s="219" t="s">
        <v>150</v>
      </c>
      <c r="AV478" s="12" t="s">
        <v>150</v>
      </c>
      <c r="AW478" s="12" t="s">
        <v>102</v>
      </c>
      <c r="AX478" s="12" t="s">
        <v>143</v>
      </c>
      <c r="AY478" s="219" t="s">
        <v>194</v>
      </c>
    </row>
    <row r="479" spans="2:65" s="1" customFormat="1" ht="22.5" customHeight="1">
      <c r="B479" s="41"/>
      <c r="C479" s="185" t="s">
        <v>700</v>
      </c>
      <c r="D479" s="185" t="s">
        <v>196</v>
      </c>
      <c r="E479" s="186" t="s">
        <v>701</v>
      </c>
      <c r="F479" s="187" t="s">
        <v>702</v>
      </c>
      <c r="G479" s="188" t="s">
        <v>684</v>
      </c>
      <c r="H479" s="189">
        <v>4</v>
      </c>
      <c r="I479" s="190"/>
      <c r="J479" s="191">
        <f>ROUND(I479*H479,2)</f>
        <v>0</v>
      </c>
      <c r="K479" s="187" t="s">
        <v>89</v>
      </c>
      <c r="L479" s="61"/>
      <c r="M479" s="192" t="s">
        <v>89</v>
      </c>
      <c r="N479" s="193" t="s">
        <v>109</v>
      </c>
      <c r="O479" s="42"/>
      <c r="P479" s="194">
        <f>O479*H479</f>
        <v>0</v>
      </c>
      <c r="Q479" s="194">
        <v>0</v>
      </c>
      <c r="R479" s="194">
        <f>Q479*H479</f>
        <v>0</v>
      </c>
      <c r="S479" s="194">
        <v>0</v>
      </c>
      <c r="T479" s="195">
        <f>S479*H479</f>
        <v>0</v>
      </c>
      <c r="AR479" s="24" t="s">
        <v>201</v>
      </c>
      <c r="AT479" s="24" t="s">
        <v>196</v>
      </c>
      <c r="AU479" s="24" t="s">
        <v>150</v>
      </c>
      <c r="AY479" s="24" t="s">
        <v>194</v>
      </c>
      <c r="BE479" s="196">
        <f>IF(N479="základní",J479,0)</f>
        <v>0</v>
      </c>
      <c r="BF479" s="196">
        <f>IF(N479="snížená",J479,0)</f>
        <v>0</v>
      </c>
      <c r="BG479" s="196">
        <f>IF(N479="zákl. přenesená",J479,0)</f>
        <v>0</v>
      </c>
      <c r="BH479" s="196">
        <f>IF(N479="sníž. přenesená",J479,0)</f>
        <v>0</v>
      </c>
      <c r="BI479" s="196">
        <f>IF(N479="nulová",J479,0)</f>
        <v>0</v>
      </c>
      <c r="BJ479" s="24" t="s">
        <v>143</v>
      </c>
      <c r="BK479" s="196">
        <f>ROUND(I479*H479,2)</f>
        <v>0</v>
      </c>
      <c r="BL479" s="24" t="s">
        <v>201</v>
      </c>
      <c r="BM479" s="24" t="s">
        <v>703</v>
      </c>
    </row>
    <row r="480" spans="2:51" s="12" customFormat="1" ht="13.5">
      <c r="B480" s="209"/>
      <c r="C480" s="210"/>
      <c r="D480" s="199" t="s">
        <v>203</v>
      </c>
      <c r="E480" s="211" t="s">
        <v>89</v>
      </c>
      <c r="F480" s="212" t="s">
        <v>201</v>
      </c>
      <c r="G480" s="210"/>
      <c r="H480" s="213">
        <v>4</v>
      </c>
      <c r="I480" s="214"/>
      <c r="J480" s="210"/>
      <c r="K480" s="210"/>
      <c r="L480" s="215"/>
      <c r="M480" s="216"/>
      <c r="N480" s="217"/>
      <c r="O480" s="217"/>
      <c r="P480" s="217"/>
      <c r="Q480" s="217"/>
      <c r="R480" s="217"/>
      <c r="S480" s="217"/>
      <c r="T480" s="218"/>
      <c r="AT480" s="219" t="s">
        <v>203</v>
      </c>
      <c r="AU480" s="219" t="s">
        <v>150</v>
      </c>
      <c r="AV480" s="12" t="s">
        <v>150</v>
      </c>
      <c r="AW480" s="12" t="s">
        <v>102</v>
      </c>
      <c r="AX480" s="12" t="s">
        <v>143</v>
      </c>
      <c r="AY480" s="219" t="s">
        <v>194</v>
      </c>
    </row>
    <row r="481" spans="2:63" s="10" customFormat="1" ht="29.85" customHeight="1">
      <c r="B481" s="168"/>
      <c r="C481" s="169"/>
      <c r="D481" s="182" t="s">
        <v>137</v>
      </c>
      <c r="E481" s="183" t="s">
        <v>704</v>
      </c>
      <c r="F481" s="183" t="s">
        <v>705</v>
      </c>
      <c r="G481" s="169"/>
      <c r="H481" s="169"/>
      <c r="I481" s="172"/>
      <c r="J481" s="184">
        <f>BK481</f>
        <v>0</v>
      </c>
      <c r="K481" s="169"/>
      <c r="L481" s="174"/>
      <c r="M481" s="175"/>
      <c r="N481" s="176"/>
      <c r="O481" s="176"/>
      <c r="P481" s="177">
        <f>SUM(P482:P488)</f>
        <v>0</v>
      </c>
      <c r="Q481" s="176"/>
      <c r="R481" s="177">
        <f>SUM(R482:R488)</f>
        <v>0</v>
      </c>
      <c r="S481" s="176"/>
      <c r="T481" s="178">
        <f>SUM(T482:T488)</f>
        <v>0</v>
      </c>
      <c r="AR481" s="179" t="s">
        <v>143</v>
      </c>
      <c r="AT481" s="180" t="s">
        <v>137</v>
      </c>
      <c r="AU481" s="180" t="s">
        <v>143</v>
      </c>
      <c r="AY481" s="179" t="s">
        <v>194</v>
      </c>
      <c r="BK481" s="181">
        <f>SUM(BK482:BK488)</f>
        <v>0</v>
      </c>
    </row>
    <row r="482" spans="2:65" s="1" customFormat="1" ht="31.5" customHeight="1">
      <c r="B482" s="41"/>
      <c r="C482" s="185" t="s">
        <v>706</v>
      </c>
      <c r="D482" s="185" t="s">
        <v>196</v>
      </c>
      <c r="E482" s="186" t="s">
        <v>707</v>
      </c>
      <c r="F482" s="187" t="s">
        <v>708</v>
      </c>
      <c r="G482" s="188" t="s">
        <v>251</v>
      </c>
      <c r="H482" s="189">
        <v>4.529</v>
      </c>
      <c r="I482" s="190"/>
      <c r="J482" s="191">
        <f>ROUND(I482*H482,2)</f>
        <v>0</v>
      </c>
      <c r="K482" s="187" t="s">
        <v>200</v>
      </c>
      <c r="L482" s="61"/>
      <c r="M482" s="192" t="s">
        <v>89</v>
      </c>
      <c r="N482" s="193" t="s">
        <v>109</v>
      </c>
      <c r="O482" s="42"/>
      <c r="P482" s="194">
        <f>O482*H482</f>
        <v>0</v>
      </c>
      <c r="Q482" s="194">
        <v>0</v>
      </c>
      <c r="R482" s="194">
        <f>Q482*H482</f>
        <v>0</v>
      </c>
      <c r="S482" s="194">
        <v>0</v>
      </c>
      <c r="T482" s="195">
        <f>S482*H482</f>
        <v>0</v>
      </c>
      <c r="AR482" s="24" t="s">
        <v>201</v>
      </c>
      <c r="AT482" s="24" t="s">
        <v>196</v>
      </c>
      <c r="AU482" s="24" t="s">
        <v>150</v>
      </c>
      <c r="AY482" s="24" t="s">
        <v>194</v>
      </c>
      <c r="BE482" s="196">
        <f>IF(N482="základní",J482,0)</f>
        <v>0</v>
      </c>
      <c r="BF482" s="196">
        <f>IF(N482="snížená",J482,0)</f>
        <v>0</v>
      </c>
      <c r="BG482" s="196">
        <f>IF(N482="zákl. přenesená",J482,0)</f>
        <v>0</v>
      </c>
      <c r="BH482" s="196">
        <f>IF(N482="sníž. přenesená",J482,0)</f>
        <v>0</v>
      </c>
      <c r="BI482" s="196">
        <f>IF(N482="nulová",J482,0)</f>
        <v>0</v>
      </c>
      <c r="BJ482" s="24" t="s">
        <v>143</v>
      </c>
      <c r="BK482" s="196">
        <f>ROUND(I482*H482,2)</f>
        <v>0</v>
      </c>
      <c r="BL482" s="24" t="s">
        <v>201</v>
      </c>
      <c r="BM482" s="24" t="s">
        <v>709</v>
      </c>
    </row>
    <row r="483" spans="2:65" s="1" customFormat="1" ht="22.5" customHeight="1">
      <c r="B483" s="41"/>
      <c r="C483" s="185" t="s">
        <v>710</v>
      </c>
      <c r="D483" s="185" t="s">
        <v>196</v>
      </c>
      <c r="E483" s="186" t="s">
        <v>711</v>
      </c>
      <c r="F483" s="187" t="s">
        <v>712</v>
      </c>
      <c r="G483" s="188" t="s">
        <v>251</v>
      </c>
      <c r="H483" s="189">
        <v>4.529</v>
      </c>
      <c r="I483" s="190"/>
      <c r="J483" s="191">
        <f>ROUND(I483*H483,2)</f>
        <v>0</v>
      </c>
      <c r="K483" s="187" t="s">
        <v>200</v>
      </c>
      <c r="L483" s="61"/>
      <c r="M483" s="192" t="s">
        <v>89</v>
      </c>
      <c r="N483" s="193" t="s">
        <v>109</v>
      </c>
      <c r="O483" s="42"/>
      <c r="P483" s="194">
        <f>O483*H483</f>
        <v>0</v>
      </c>
      <c r="Q483" s="194">
        <v>0</v>
      </c>
      <c r="R483" s="194">
        <f>Q483*H483</f>
        <v>0</v>
      </c>
      <c r="S483" s="194">
        <v>0</v>
      </c>
      <c r="T483" s="195">
        <f>S483*H483</f>
        <v>0</v>
      </c>
      <c r="AR483" s="24" t="s">
        <v>201</v>
      </c>
      <c r="AT483" s="24" t="s">
        <v>196</v>
      </c>
      <c r="AU483" s="24" t="s">
        <v>150</v>
      </c>
      <c r="AY483" s="24" t="s">
        <v>194</v>
      </c>
      <c r="BE483" s="196">
        <f>IF(N483="základní",J483,0)</f>
        <v>0</v>
      </c>
      <c r="BF483" s="196">
        <f>IF(N483="snížená",J483,0)</f>
        <v>0</v>
      </c>
      <c r="BG483" s="196">
        <f>IF(N483="zákl. přenesená",J483,0)</f>
        <v>0</v>
      </c>
      <c r="BH483" s="196">
        <f>IF(N483="sníž. přenesená",J483,0)</f>
        <v>0</v>
      </c>
      <c r="BI483" s="196">
        <f>IF(N483="nulová",J483,0)</f>
        <v>0</v>
      </c>
      <c r="BJ483" s="24" t="s">
        <v>143</v>
      </c>
      <c r="BK483" s="196">
        <f>ROUND(I483*H483,2)</f>
        <v>0</v>
      </c>
      <c r="BL483" s="24" t="s">
        <v>201</v>
      </c>
      <c r="BM483" s="24" t="s">
        <v>713</v>
      </c>
    </row>
    <row r="484" spans="2:65" s="1" customFormat="1" ht="22.5" customHeight="1">
      <c r="B484" s="41"/>
      <c r="C484" s="185" t="s">
        <v>714</v>
      </c>
      <c r="D484" s="185" t="s">
        <v>196</v>
      </c>
      <c r="E484" s="186" t="s">
        <v>715</v>
      </c>
      <c r="F484" s="187" t="s">
        <v>716</v>
      </c>
      <c r="G484" s="188" t="s">
        <v>251</v>
      </c>
      <c r="H484" s="189">
        <v>4.529</v>
      </c>
      <c r="I484" s="190"/>
      <c r="J484" s="191">
        <f>ROUND(I484*H484,2)</f>
        <v>0</v>
      </c>
      <c r="K484" s="187" t="s">
        <v>200</v>
      </c>
      <c r="L484" s="61"/>
      <c r="M484" s="192" t="s">
        <v>89</v>
      </c>
      <c r="N484" s="193" t="s">
        <v>109</v>
      </c>
      <c r="O484" s="42"/>
      <c r="P484" s="194">
        <f>O484*H484</f>
        <v>0</v>
      </c>
      <c r="Q484" s="194">
        <v>0</v>
      </c>
      <c r="R484" s="194">
        <f>Q484*H484</f>
        <v>0</v>
      </c>
      <c r="S484" s="194">
        <v>0</v>
      </c>
      <c r="T484" s="195">
        <f>S484*H484</f>
        <v>0</v>
      </c>
      <c r="AR484" s="24" t="s">
        <v>201</v>
      </c>
      <c r="AT484" s="24" t="s">
        <v>196</v>
      </c>
      <c r="AU484" s="24" t="s">
        <v>150</v>
      </c>
      <c r="AY484" s="24" t="s">
        <v>194</v>
      </c>
      <c r="BE484" s="196">
        <f>IF(N484="základní",J484,0)</f>
        <v>0</v>
      </c>
      <c r="BF484" s="196">
        <f>IF(N484="snížená",J484,0)</f>
        <v>0</v>
      </c>
      <c r="BG484" s="196">
        <f>IF(N484="zákl. přenesená",J484,0)</f>
        <v>0</v>
      </c>
      <c r="BH484" s="196">
        <f>IF(N484="sníž. přenesená",J484,0)</f>
        <v>0</v>
      </c>
      <c r="BI484" s="196">
        <f>IF(N484="nulová",J484,0)</f>
        <v>0</v>
      </c>
      <c r="BJ484" s="24" t="s">
        <v>143</v>
      </c>
      <c r="BK484" s="196">
        <f>ROUND(I484*H484,2)</f>
        <v>0</v>
      </c>
      <c r="BL484" s="24" t="s">
        <v>201</v>
      </c>
      <c r="BM484" s="24" t="s">
        <v>717</v>
      </c>
    </row>
    <row r="485" spans="2:65" s="1" customFormat="1" ht="22.5" customHeight="1">
      <c r="B485" s="41"/>
      <c r="C485" s="185" t="s">
        <v>718</v>
      </c>
      <c r="D485" s="185" t="s">
        <v>196</v>
      </c>
      <c r="E485" s="186" t="s">
        <v>719</v>
      </c>
      <c r="F485" s="187" t="s">
        <v>720</v>
      </c>
      <c r="G485" s="188" t="s">
        <v>251</v>
      </c>
      <c r="H485" s="189">
        <v>4.094</v>
      </c>
      <c r="I485" s="190"/>
      <c r="J485" s="191">
        <f>ROUND(I485*H485,2)</f>
        <v>0</v>
      </c>
      <c r="K485" s="187" t="s">
        <v>89</v>
      </c>
      <c r="L485" s="61"/>
      <c r="M485" s="192" t="s">
        <v>89</v>
      </c>
      <c r="N485" s="193" t="s">
        <v>109</v>
      </c>
      <c r="O485" s="42"/>
      <c r="P485" s="194">
        <f>O485*H485</f>
        <v>0</v>
      </c>
      <c r="Q485" s="194">
        <v>0</v>
      </c>
      <c r="R485" s="194">
        <f>Q485*H485</f>
        <v>0</v>
      </c>
      <c r="S485" s="194">
        <v>0</v>
      </c>
      <c r="T485" s="195">
        <f>S485*H485</f>
        <v>0</v>
      </c>
      <c r="AR485" s="24" t="s">
        <v>201</v>
      </c>
      <c r="AT485" s="24" t="s">
        <v>196</v>
      </c>
      <c r="AU485" s="24" t="s">
        <v>150</v>
      </c>
      <c r="AY485" s="24" t="s">
        <v>194</v>
      </c>
      <c r="BE485" s="196">
        <f>IF(N485="základní",J485,0)</f>
        <v>0</v>
      </c>
      <c r="BF485" s="196">
        <f>IF(N485="snížená",J485,0)</f>
        <v>0</v>
      </c>
      <c r="BG485" s="196">
        <f>IF(N485="zákl. přenesená",J485,0)</f>
        <v>0</v>
      </c>
      <c r="BH485" s="196">
        <f>IF(N485="sníž. přenesená",J485,0)</f>
        <v>0</v>
      </c>
      <c r="BI485" s="196">
        <f>IF(N485="nulová",J485,0)</f>
        <v>0</v>
      </c>
      <c r="BJ485" s="24" t="s">
        <v>143</v>
      </c>
      <c r="BK485" s="196">
        <f>ROUND(I485*H485,2)</f>
        <v>0</v>
      </c>
      <c r="BL485" s="24" t="s">
        <v>201</v>
      </c>
      <c r="BM485" s="24" t="s">
        <v>721</v>
      </c>
    </row>
    <row r="486" spans="2:51" s="12" customFormat="1" ht="13.5">
      <c r="B486" s="209"/>
      <c r="C486" s="210"/>
      <c r="D486" s="222" t="s">
        <v>203</v>
      </c>
      <c r="E486" s="232" t="s">
        <v>89</v>
      </c>
      <c r="F486" s="233" t="s">
        <v>722</v>
      </c>
      <c r="G486" s="210"/>
      <c r="H486" s="234">
        <v>4.094</v>
      </c>
      <c r="I486" s="214"/>
      <c r="J486" s="210"/>
      <c r="K486" s="210"/>
      <c r="L486" s="215"/>
      <c r="M486" s="216"/>
      <c r="N486" s="217"/>
      <c r="O486" s="217"/>
      <c r="P486" s="217"/>
      <c r="Q486" s="217"/>
      <c r="R486" s="217"/>
      <c r="S486" s="217"/>
      <c r="T486" s="218"/>
      <c r="AT486" s="219" t="s">
        <v>203</v>
      </c>
      <c r="AU486" s="219" t="s">
        <v>150</v>
      </c>
      <c r="AV486" s="12" t="s">
        <v>150</v>
      </c>
      <c r="AW486" s="12" t="s">
        <v>102</v>
      </c>
      <c r="AX486" s="12" t="s">
        <v>143</v>
      </c>
      <c r="AY486" s="219" t="s">
        <v>194</v>
      </c>
    </row>
    <row r="487" spans="2:65" s="1" customFormat="1" ht="22.5" customHeight="1">
      <c r="B487" s="41"/>
      <c r="C487" s="185" t="s">
        <v>723</v>
      </c>
      <c r="D487" s="185" t="s">
        <v>196</v>
      </c>
      <c r="E487" s="186" t="s">
        <v>724</v>
      </c>
      <c r="F487" s="187" t="s">
        <v>725</v>
      </c>
      <c r="G487" s="188" t="s">
        <v>251</v>
      </c>
      <c r="H487" s="189">
        <v>0.435</v>
      </c>
      <c r="I487" s="190"/>
      <c r="J487" s="191">
        <f>ROUND(I487*H487,2)</f>
        <v>0</v>
      </c>
      <c r="K487" s="187" t="s">
        <v>200</v>
      </c>
      <c r="L487" s="61"/>
      <c r="M487" s="192" t="s">
        <v>89</v>
      </c>
      <c r="N487" s="193" t="s">
        <v>109</v>
      </c>
      <c r="O487" s="42"/>
      <c r="P487" s="194">
        <f>O487*H487</f>
        <v>0</v>
      </c>
      <c r="Q487" s="194">
        <v>0</v>
      </c>
      <c r="R487" s="194">
        <f>Q487*H487</f>
        <v>0</v>
      </c>
      <c r="S487" s="194">
        <v>0</v>
      </c>
      <c r="T487" s="195">
        <f>S487*H487</f>
        <v>0</v>
      </c>
      <c r="AR487" s="24" t="s">
        <v>201</v>
      </c>
      <c r="AT487" s="24" t="s">
        <v>196</v>
      </c>
      <c r="AU487" s="24" t="s">
        <v>150</v>
      </c>
      <c r="AY487" s="24" t="s">
        <v>194</v>
      </c>
      <c r="BE487" s="196">
        <f>IF(N487="základní",J487,0)</f>
        <v>0</v>
      </c>
      <c r="BF487" s="196">
        <f>IF(N487="snížená",J487,0)</f>
        <v>0</v>
      </c>
      <c r="BG487" s="196">
        <f>IF(N487="zákl. přenesená",J487,0)</f>
        <v>0</v>
      </c>
      <c r="BH487" s="196">
        <f>IF(N487="sníž. přenesená",J487,0)</f>
        <v>0</v>
      </c>
      <c r="BI487" s="196">
        <f>IF(N487="nulová",J487,0)</f>
        <v>0</v>
      </c>
      <c r="BJ487" s="24" t="s">
        <v>143</v>
      </c>
      <c r="BK487" s="196">
        <f>ROUND(I487*H487,2)</f>
        <v>0</v>
      </c>
      <c r="BL487" s="24" t="s">
        <v>201</v>
      </c>
      <c r="BM487" s="24" t="s">
        <v>726</v>
      </c>
    </row>
    <row r="488" spans="2:51" s="12" customFormat="1" ht="13.5">
      <c r="B488" s="209"/>
      <c r="C488" s="210"/>
      <c r="D488" s="199" t="s">
        <v>203</v>
      </c>
      <c r="E488" s="211" t="s">
        <v>89</v>
      </c>
      <c r="F488" s="212" t="s">
        <v>727</v>
      </c>
      <c r="G488" s="210"/>
      <c r="H488" s="213">
        <v>0.435</v>
      </c>
      <c r="I488" s="214"/>
      <c r="J488" s="210"/>
      <c r="K488" s="210"/>
      <c r="L488" s="215"/>
      <c r="M488" s="216"/>
      <c r="N488" s="217"/>
      <c r="O488" s="217"/>
      <c r="P488" s="217"/>
      <c r="Q488" s="217"/>
      <c r="R488" s="217"/>
      <c r="S488" s="217"/>
      <c r="T488" s="218"/>
      <c r="AT488" s="219" t="s">
        <v>203</v>
      </c>
      <c r="AU488" s="219" t="s">
        <v>150</v>
      </c>
      <c r="AV488" s="12" t="s">
        <v>150</v>
      </c>
      <c r="AW488" s="12" t="s">
        <v>102</v>
      </c>
      <c r="AX488" s="12" t="s">
        <v>143</v>
      </c>
      <c r="AY488" s="219" t="s">
        <v>194</v>
      </c>
    </row>
    <row r="489" spans="2:63" s="10" customFormat="1" ht="29.85" customHeight="1">
      <c r="B489" s="168"/>
      <c r="C489" s="169"/>
      <c r="D489" s="182" t="s">
        <v>137</v>
      </c>
      <c r="E489" s="183" t="s">
        <v>728</v>
      </c>
      <c r="F489" s="183" t="s">
        <v>729</v>
      </c>
      <c r="G489" s="169"/>
      <c r="H489" s="169"/>
      <c r="I489" s="172"/>
      <c r="J489" s="184">
        <f>BK489</f>
        <v>0</v>
      </c>
      <c r="K489" s="169"/>
      <c r="L489" s="174"/>
      <c r="M489" s="175"/>
      <c r="N489" s="176"/>
      <c r="O489" s="176"/>
      <c r="P489" s="177">
        <f>P490</f>
        <v>0</v>
      </c>
      <c r="Q489" s="176"/>
      <c r="R489" s="177">
        <f>R490</f>
        <v>0</v>
      </c>
      <c r="S489" s="176"/>
      <c r="T489" s="178">
        <f>T490</f>
        <v>0</v>
      </c>
      <c r="AR489" s="179" t="s">
        <v>143</v>
      </c>
      <c r="AT489" s="180" t="s">
        <v>137</v>
      </c>
      <c r="AU489" s="180" t="s">
        <v>143</v>
      </c>
      <c r="AY489" s="179" t="s">
        <v>194</v>
      </c>
      <c r="BK489" s="181">
        <f>BK490</f>
        <v>0</v>
      </c>
    </row>
    <row r="490" spans="2:65" s="1" customFormat="1" ht="22.5" customHeight="1">
      <c r="B490" s="41"/>
      <c r="C490" s="185" t="s">
        <v>730</v>
      </c>
      <c r="D490" s="185" t="s">
        <v>196</v>
      </c>
      <c r="E490" s="186" t="s">
        <v>731</v>
      </c>
      <c r="F490" s="187" t="s">
        <v>732</v>
      </c>
      <c r="G490" s="188" t="s">
        <v>251</v>
      </c>
      <c r="H490" s="189">
        <v>56.317</v>
      </c>
      <c r="I490" s="190"/>
      <c r="J490" s="191">
        <f>ROUND(I490*H490,2)</f>
        <v>0</v>
      </c>
      <c r="K490" s="187" t="s">
        <v>200</v>
      </c>
      <c r="L490" s="61"/>
      <c r="M490" s="192" t="s">
        <v>89</v>
      </c>
      <c r="N490" s="193" t="s">
        <v>109</v>
      </c>
      <c r="O490" s="42"/>
      <c r="P490" s="194">
        <f>O490*H490</f>
        <v>0</v>
      </c>
      <c r="Q490" s="194">
        <v>0</v>
      </c>
      <c r="R490" s="194">
        <f>Q490*H490</f>
        <v>0</v>
      </c>
      <c r="S490" s="194">
        <v>0</v>
      </c>
      <c r="T490" s="195">
        <f>S490*H490</f>
        <v>0</v>
      </c>
      <c r="AR490" s="24" t="s">
        <v>201</v>
      </c>
      <c r="AT490" s="24" t="s">
        <v>196</v>
      </c>
      <c r="AU490" s="24" t="s">
        <v>150</v>
      </c>
      <c r="AY490" s="24" t="s">
        <v>194</v>
      </c>
      <c r="BE490" s="196">
        <f>IF(N490="základní",J490,0)</f>
        <v>0</v>
      </c>
      <c r="BF490" s="196">
        <f>IF(N490="snížená",J490,0)</f>
        <v>0</v>
      </c>
      <c r="BG490" s="196">
        <f>IF(N490="zákl. přenesená",J490,0)</f>
        <v>0</v>
      </c>
      <c r="BH490" s="196">
        <f>IF(N490="sníž. přenesená",J490,0)</f>
        <v>0</v>
      </c>
      <c r="BI490" s="196">
        <f>IF(N490="nulová",J490,0)</f>
        <v>0</v>
      </c>
      <c r="BJ490" s="24" t="s">
        <v>143</v>
      </c>
      <c r="BK490" s="196">
        <f>ROUND(I490*H490,2)</f>
        <v>0</v>
      </c>
      <c r="BL490" s="24" t="s">
        <v>201</v>
      </c>
      <c r="BM490" s="24" t="s">
        <v>733</v>
      </c>
    </row>
    <row r="491" spans="2:63" s="10" customFormat="1" ht="37.35" customHeight="1">
      <c r="B491" s="168"/>
      <c r="C491" s="169"/>
      <c r="D491" s="170" t="s">
        <v>137</v>
      </c>
      <c r="E491" s="171" t="s">
        <v>734</v>
      </c>
      <c r="F491" s="171" t="s">
        <v>735</v>
      </c>
      <c r="G491" s="169"/>
      <c r="H491" s="169"/>
      <c r="I491" s="172"/>
      <c r="J491" s="173">
        <f>BK491</f>
        <v>0</v>
      </c>
      <c r="K491" s="169"/>
      <c r="L491" s="174"/>
      <c r="M491" s="175"/>
      <c r="N491" s="176"/>
      <c r="O491" s="176"/>
      <c r="P491" s="177">
        <f>P492+P567+P612+P658+P667+P683+P701+P714+P731+P746+P749</f>
        <v>0</v>
      </c>
      <c r="Q491" s="176"/>
      <c r="R491" s="177">
        <f>R492+R567+R612+R658+R667+R683+R701+R714+R731+R746+R749</f>
        <v>1.9489139300000002</v>
      </c>
      <c r="S491" s="176"/>
      <c r="T491" s="178">
        <f>T492+T567+T612+T658+T667+T683+T701+T714+T731+T746+T749</f>
        <v>0</v>
      </c>
      <c r="AR491" s="179" t="s">
        <v>150</v>
      </c>
      <c r="AT491" s="180" t="s">
        <v>137</v>
      </c>
      <c r="AU491" s="180" t="s">
        <v>138</v>
      </c>
      <c r="AY491" s="179" t="s">
        <v>194</v>
      </c>
      <c r="BK491" s="181">
        <f>BK492+BK567+BK612+BK658+BK667+BK683+BK701+BK714+BK731+BK746+BK749</f>
        <v>0</v>
      </c>
    </row>
    <row r="492" spans="2:63" s="10" customFormat="1" ht="19.9" customHeight="1">
      <c r="B492" s="168"/>
      <c r="C492" s="169"/>
      <c r="D492" s="182" t="s">
        <v>137</v>
      </c>
      <c r="E492" s="183" t="s">
        <v>736</v>
      </c>
      <c r="F492" s="183" t="s">
        <v>737</v>
      </c>
      <c r="G492" s="169"/>
      <c r="H492" s="169"/>
      <c r="I492" s="172"/>
      <c r="J492" s="184">
        <f>BK492</f>
        <v>0</v>
      </c>
      <c r="K492" s="169"/>
      <c r="L492" s="174"/>
      <c r="M492" s="175"/>
      <c r="N492" s="176"/>
      <c r="O492" s="176"/>
      <c r="P492" s="177">
        <f>SUM(P493:P566)</f>
        <v>0</v>
      </c>
      <c r="Q492" s="176"/>
      <c r="R492" s="177">
        <f>SUM(R493:R566)</f>
        <v>0.45280569000000004</v>
      </c>
      <c r="S492" s="176"/>
      <c r="T492" s="178">
        <f>SUM(T493:T566)</f>
        <v>0</v>
      </c>
      <c r="AR492" s="179" t="s">
        <v>150</v>
      </c>
      <c r="AT492" s="180" t="s">
        <v>137</v>
      </c>
      <c r="AU492" s="180" t="s">
        <v>143</v>
      </c>
      <c r="AY492" s="179" t="s">
        <v>194</v>
      </c>
      <c r="BK492" s="181">
        <f>SUM(BK493:BK566)</f>
        <v>0</v>
      </c>
    </row>
    <row r="493" spans="2:65" s="1" customFormat="1" ht="22.5" customHeight="1">
      <c r="B493" s="41"/>
      <c r="C493" s="185" t="s">
        <v>738</v>
      </c>
      <c r="D493" s="185" t="s">
        <v>196</v>
      </c>
      <c r="E493" s="186" t="s">
        <v>739</v>
      </c>
      <c r="F493" s="187" t="s">
        <v>740</v>
      </c>
      <c r="G493" s="188" t="s">
        <v>278</v>
      </c>
      <c r="H493" s="189">
        <v>35.965</v>
      </c>
      <c r="I493" s="190"/>
      <c r="J493" s="191">
        <f>ROUND(I493*H493,2)</f>
        <v>0</v>
      </c>
      <c r="K493" s="187" t="s">
        <v>200</v>
      </c>
      <c r="L493" s="61"/>
      <c r="M493" s="192" t="s">
        <v>89</v>
      </c>
      <c r="N493" s="193" t="s">
        <v>109</v>
      </c>
      <c r="O493" s="42"/>
      <c r="P493" s="194">
        <f>O493*H493</f>
        <v>0</v>
      </c>
      <c r="Q493" s="194">
        <v>0</v>
      </c>
      <c r="R493" s="194">
        <f>Q493*H493</f>
        <v>0</v>
      </c>
      <c r="S493" s="194">
        <v>0</v>
      </c>
      <c r="T493" s="195">
        <f>S493*H493</f>
        <v>0</v>
      </c>
      <c r="AR493" s="24" t="s">
        <v>297</v>
      </c>
      <c r="AT493" s="24" t="s">
        <v>196</v>
      </c>
      <c r="AU493" s="24" t="s">
        <v>150</v>
      </c>
      <c r="AY493" s="24" t="s">
        <v>194</v>
      </c>
      <c r="BE493" s="196">
        <f>IF(N493="základní",J493,0)</f>
        <v>0</v>
      </c>
      <c r="BF493" s="196">
        <f>IF(N493="snížená",J493,0)</f>
        <v>0</v>
      </c>
      <c r="BG493" s="196">
        <f>IF(N493="zákl. přenesená",J493,0)</f>
        <v>0</v>
      </c>
      <c r="BH493" s="196">
        <f>IF(N493="sníž. přenesená",J493,0)</f>
        <v>0</v>
      </c>
      <c r="BI493" s="196">
        <f>IF(N493="nulová",J493,0)</f>
        <v>0</v>
      </c>
      <c r="BJ493" s="24" t="s">
        <v>143</v>
      </c>
      <c r="BK493" s="196">
        <f>ROUND(I493*H493,2)</f>
        <v>0</v>
      </c>
      <c r="BL493" s="24" t="s">
        <v>297</v>
      </c>
      <c r="BM493" s="24" t="s">
        <v>741</v>
      </c>
    </row>
    <row r="494" spans="2:51" s="11" customFormat="1" ht="13.5">
      <c r="B494" s="197"/>
      <c r="C494" s="198"/>
      <c r="D494" s="199" t="s">
        <v>203</v>
      </c>
      <c r="E494" s="200" t="s">
        <v>89</v>
      </c>
      <c r="F494" s="201" t="s">
        <v>742</v>
      </c>
      <c r="G494" s="198"/>
      <c r="H494" s="202" t="s">
        <v>89</v>
      </c>
      <c r="I494" s="203"/>
      <c r="J494" s="198"/>
      <c r="K494" s="198"/>
      <c r="L494" s="204"/>
      <c r="M494" s="205"/>
      <c r="N494" s="206"/>
      <c r="O494" s="206"/>
      <c r="P494" s="206"/>
      <c r="Q494" s="206"/>
      <c r="R494" s="206"/>
      <c r="S494" s="206"/>
      <c r="T494" s="207"/>
      <c r="AT494" s="208" t="s">
        <v>203</v>
      </c>
      <c r="AU494" s="208" t="s">
        <v>150</v>
      </c>
      <c r="AV494" s="11" t="s">
        <v>143</v>
      </c>
      <c r="AW494" s="11" t="s">
        <v>102</v>
      </c>
      <c r="AX494" s="11" t="s">
        <v>138</v>
      </c>
      <c r="AY494" s="208" t="s">
        <v>194</v>
      </c>
    </row>
    <row r="495" spans="2:51" s="12" customFormat="1" ht="13.5">
      <c r="B495" s="209"/>
      <c r="C495" s="210"/>
      <c r="D495" s="199" t="s">
        <v>203</v>
      </c>
      <c r="E495" s="211" t="s">
        <v>89</v>
      </c>
      <c r="F495" s="212" t="s">
        <v>661</v>
      </c>
      <c r="G495" s="210"/>
      <c r="H495" s="213">
        <v>5.364</v>
      </c>
      <c r="I495" s="214"/>
      <c r="J495" s="210"/>
      <c r="K495" s="210"/>
      <c r="L495" s="215"/>
      <c r="M495" s="216"/>
      <c r="N495" s="217"/>
      <c r="O495" s="217"/>
      <c r="P495" s="217"/>
      <c r="Q495" s="217"/>
      <c r="R495" s="217"/>
      <c r="S495" s="217"/>
      <c r="T495" s="218"/>
      <c r="AT495" s="219" t="s">
        <v>203</v>
      </c>
      <c r="AU495" s="219" t="s">
        <v>150</v>
      </c>
      <c r="AV495" s="12" t="s">
        <v>150</v>
      </c>
      <c r="AW495" s="12" t="s">
        <v>102</v>
      </c>
      <c r="AX495" s="12" t="s">
        <v>138</v>
      </c>
      <c r="AY495" s="219" t="s">
        <v>194</v>
      </c>
    </row>
    <row r="496" spans="2:51" s="12" customFormat="1" ht="13.5">
      <c r="B496" s="209"/>
      <c r="C496" s="210"/>
      <c r="D496" s="199" t="s">
        <v>203</v>
      </c>
      <c r="E496" s="211" t="s">
        <v>89</v>
      </c>
      <c r="F496" s="212" t="s">
        <v>89</v>
      </c>
      <c r="G496" s="210"/>
      <c r="H496" s="213">
        <v>0</v>
      </c>
      <c r="I496" s="214"/>
      <c r="J496" s="210"/>
      <c r="K496" s="210"/>
      <c r="L496" s="215"/>
      <c r="M496" s="216"/>
      <c r="N496" s="217"/>
      <c r="O496" s="217"/>
      <c r="P496" s="217"/>
      <c r="Q496" s="217"/>
      <c r="R496" s="217"/>
      <c r="S496" s="217"/>
      <c r="T496" s="218"/>
      <c r="AT496" s="219" t="s">
        <v>203</v>
      </c>
      <c r="AU496" s="219" t="s">
        <v>150</v>
      </c>
      <c r="AV496" s="12" t="s">
        <v>150</v>
      </c>
      <c r="AW496" s="12" t="s">
        <v>102</v>
      </c>
      <c r="AX496" s="12" t="s">
        <v>138</v>
      </c>
      <c r="AY496" s="219" t="s">
        <v>194</v>
      </c>
    </row>
    <row r="497" spans="2:51" s="11" customFormat="1" ht="13.5">
      <c r="B497" s="197"/>
      <c r="C497" s="198"/>
      <c r="D497" s="199" t="s">
        <v>203</v>
      </c>
      <c r="E497" s="200" t="s">
        <v>89</v>
      </c>
      <c r="F497" s="201" t="s">
        <v>743</v>
      </c>
      <c r="G497" s="198"/>
      <c r="H497" s="202" t="s">
        <v>89</v>
      </c>
      <c r="I497" s="203"/>
      <c r="J497" s="198"/>
      <c r="K497" s="198"/>
      <c r="L497" s="204"/>
      <c r="M497" s="205"/>
      <c r="N497" s="206"/>
      <c r="O497" s="206"/>
      <c r="P497" s="206"/>
      <c r="Q497" s="206"/>
      <c r="R497" s="206"/>
      <c r="S497" s="206"/>
      <c r="T497" s="207"/>
      <c r="AT497" s="208" t="s">
        <v>203</v>
      </c>
      <c r="AU497" s="208" t="s">
        <v>150</v>
      </c>
      <c r="AV497" s="11" t="s">
        <v>143</v>
      </c>
      <c r="AW497" s="11" t="s">
        <v>102</v>
      </c>
      <c r="AX497" s="11" t="s">
        <v>138</v>
      </c>
      <c r="AY497" s="208" t="s">
        <v>194</v>
      </c>
    </row>
    <row r="498" spans="2:51" s="12" customFormat="1" ht="13.5">
      <c r="B498" s="209"/>
      <c r="C498" s="210"/>
      <c r="D498" s="199" t="s">
        <v>203</v>
      </c>
      <c r="E498" s="211" t="s">
        <v>89</v>
      </c>
      <c r="F498" s="212" t="s">
        <v>604</v>
      </c>
      <c r="G498" s="210"/>
      <c r="H498" s="213">
        <v>15.3</v>
      </c>
      <c r="I498" s="214"/>
      <c r="J498" s="210"/>
      <c r="K498" s="210"/>
      <c r="L498" s="215"/>
      <c r="M498" s="216"/>
      <c r="N498" s="217"/>
      <c r="O498" s="217"/>
      <c r="P498" s="217"/>
      <c r="Q498" s="217"/>
      <c r="R498" s="217"/>
      <c r="S498" s="217"/>
      <c r="T498" s="218"/>
      <c r="AT498" s="219" t="s">
        <v>203</v>
      </c>
      <c r="AU498" s="219" t="s">
        <v>150</v>
      </c>
      <c r="AV498" s="12" t="s">
        <v>150</v>
      </c>
      <c r="AW498" s="12" t="s">
        <v>102</v>
      </c>
      <c r="AX498" s="12" t="s">
        <v>138</v>
      </c>
      <c r="AY498" s="219" t="s">
        <v>194</v>
      </c>
    </row>
    <row r="499" spans="2:51" s="12" customFormat="1" ht="13.5">
      <c r="B499" s="209"/>
      <c r="C499" s="210"/>
      <c r="D499" s="199" t="s">
        <v>203</v>
      </c>
      <c r="E499" s="211" t="s">
        <v>89</v>
      </c>
      <c r="F499" s="212" t="s">
        <v>89</v>
      </c>
      <c r="G499" s="210"/>
      <c r="H499" s="213">
        <v>0</v>
      </c>
      <c r="I499" s="214"/>
      <c r="J499" s="210"/>
      <c r="K499" s="210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203</v>
      </c>
      <c r="AU499" s="219" t="s">
        <v>150</v>
      </c>
      <c r="AV499" s="12" t="s">
        <v>150</v>
      </c>
      <c r="AW499" s="12" t="s">
        <v>102</v>
      </c>
      <c r="AX499" s="12" t="s">
        <v>138</v>
      </c>
      <c r="AY499" s="219" t="s">
        <v>194</v>
      </c>
    </row>
    <row r="500" spans="2:51" s="11" customFormat="1" ht="13.5">
      <c r="B500" s="197"/>
      <c r="C500" s="198"/>
      <c r="D500" s="199" t="s">
        <v>203</v>
      </c>
      <c r="E500" s="200" t="s">
        <v>89</v>
      </c>
      <c r="F500" s="201" t="s">
        <v>744</v>
      </c>
      <c r="G500" s="198"/>
      <c r="H500" s="202" t="s">
        <v>89</v>
      </c>
      <c r="I500" s="203"/>
      <c r="J500" s="198"/>
      <c r="K500" s="198"/>
      <c r="L500" s="204"/>
      <c r="M500" s="205"/>
      <c r="N500" s="206"/>
      <c r="O500" s="206"/>
      <c r="P500" s="206"/>
      <c r="Q500" s="206"/>
      <c r="R500" s="206"/>
      <c r="S500" s="206"/>
      <c r="T500" s="207"/>
      <c r="AT500" s="208" t="s">
        <v>203</v>
      </c>
      <c r="AU500" s="208" t="s">
        <v>150</v>
      </c>
      <c r="AV500" s="11" t="s">
        <v>143</v>
      </c>
      <c r="AW500" s="11" t="s">
        <v>102</v>
      </c>
      <c r="AX500" s="11" t="s">
        <v>138</v>
      </c>
      <c r="AY500" s="208" t="s">
        <v>194</v>
      </c>
    </row>
    <row r="501" spans="2:51" s="12" customFormat="1" ht="13.5">
      <c r="B501" s="209"/>
      <c r="C501" s="210"/>
      <c r="D501" s="199" t="s">
        <v>203</v>
      </c>
      <c r="E501" s="211" t="s">
        <v>89</v>
      </c>
      <c r="F501" s="212" t="s">
        <v>745</v>
      </c>
      <c r="G501" s="210"/>
      <c r="H501" s="213">
        <v>5.738</v>
      </c>
      <c r="I501" s="214"/>
      <c r="J501" s="210"/>
      <c r="K501" s="210"/>
      <c r="L501" s="215"/>
      <c r="M501" s="216"/>
      <c r="N501" s="217"/>
      <c r="O501" s="217"/>
      <c r="P501" s="217"/>
      <c r="Q501" s="217"/>
      <c r="R501" s="217"/>
      <c r="S501" s="217"/>
      <c r="T501" s="218"/>
      <c r="AT501" s="219" t="s">
        <v>203</v>
      </c>
      <c r="AU501" s="219" t="s">
        <v>150</v>
      </c>
      <c r="AV501" s="12" t="s">
        <v>150</v>
      </c>
      <c r="AW501" s="12" t="s">
        <v>102</v>
      </c>
      <c r="AX501" s="12" t="s">
        <v>138</v>
      </c>
      <c r="AY501" s="219" t="s">
        <v>194</v>
      </c>
    </row>
    <row r="502" spans="2:51" s="12" customFormat="1" ht="13.5">
      <c r="B502" s="209"/>
      <c r="C502" s="210"/>
      <c r="D502" s="199" t="s">
        <v>203</v>
      </c>
      <c r="E502" s="211" t="s">
        <v>89</v>
      </c>
      <c r="F502" s="212" t="s">
        <v>89</v>
      </c>
      <c r="G502" s="210"/>
      <c r="H502" s="213">
        <v>0</v>
      </c>
      <c r="I502" s="214"/>
      <c r="J502" s="210"/>
      <c r="K502" s="210"/>
      <c r="L502" s="215"/>
      <c r="M502" s="216"/>
      <c r="N502" s="217"/>
      <c r="O502" s="217"/>
      <c r="P502" s="217"/>
      <c r="Q502" s="217"/>
      <c r="R502" s="217"/>
      <c r="S502" s="217"/>
      <c r="T502" s="218"/>
      <c r="AT502" s="219" t="s">
        <v>203</v>
      </c>
      <c r="AU502" s="219" t="s">
        <v>150</v>
      </c>
      <c r="AV502" s="12" t="s">
        <v>150</v>
      </c>
      <c r="AW502" s="12" t="s">
        <v>102</v>
      </c>
      <c r="AX502" s="12" t="s">
        <v>138</v>
      </c>
      <c r="AY502" s="219" t="s">
        <v>194</v>
      </c>
    </row>
    <row r="503" spans="2:51" s="11" customFormat="1" ht="13.5">
      <c r="B503" s="197"/>
      <c r="C503" s="198"/>
      <c r="D503" s="199" t="s">
        <v>203</v>
      </c>
      <c r="E503" s="200" t="s">
        <v>89</v>
      </c>
      <c r="F503" s="201" t="s">
        <v>746</v>
      </c>
      <c r="G503" s="198"/>
      <c r="H503" s="202" t="s">
        <v>89</v>
      </c>
      <c r="I503" s="203"/>
      <c r="J503" s="198"/>
      <c r="K503" s="198"/>
      <c r="L503" s="204"/>
      <c r="M503" s="205"/>
      <c r="N503" s="206"/>
      <c r="O503" s="206"/>
      <c r="P503" s="206"/>
      <c r="Q503" s="206"/>
      <c r="R503" s="206"/>
      <c r="S503" s="206"/>
      <c r="T503" s="207"/>
      <c r="AT503" s="208" t="s">
        <v>203</v>
      </c>
      <c r="AU503" s="208" t="s">
        <v>150</v>
      </c>
      <c r="AV503" s="11" t="s">
        <v>143</v>
      </c>
      <c r="AW503" s="11" t="s">
        <v>102</v>
      </c>
      <c r="AX503" s="11" t="s">
        <v>138</v>
      </c>
      <c r="AY503" s="208" t="s">
        <v>194</v>
      </c>
    </row>
    <row r="504" spans="2:51" s="12" customFormat="1" ht="13.5">
      <c r="B504" s="209"/>
      <c r="C504" s="210"/>
      <c r="D504" s="199" t="s">
        <v>203</v>
      </c>
      <c r="E504" s="211" t="s">
        <v>89</v>
      </c>
      <c r="F504" s="212" t="s">
        <v>747</v>
      </c>
      <c r="G504" s="210"/>
      <c r="H504" s="213">
        <v>9.563</v>
      </c>
      <c r="I504" s="214"/>
      <c r="J504" s="210"/>
      <c r="K504" s="210"/>
      <c r="L504" s="215"/>
      <c r="M504" s="216"/>
      <c r="N504" s="217"/>
      <c r="O504" s="217"/>
      <c r="P504" s="217"/>
      <c r="Q504" s="217"/>
      <c r="R504" s="217"/>
      <c r="S504" s="217"/>
      <c r="T504" s="218"/>
      <c r="AT504" s="219" t="s">
        <v>203</v>
      </c>
      <c r="AU504" s="219" t="s">
        <v>150</v>
      </c>
      <c r="AV504" s="12" t="s">
        <v>150</v>
      </c>
      <c r="AW504" s="12" t="s">
        <v>102</v>
      </c>
      <c r="AX504" s="12" t="s">
        <v>138</v>
      </c>
      <c r="AY504" s="219" t="s">
        <v>194</v>
      </c>
    </row>
    <row r="505" spans="2:51" s="12" customFormat="1" ht="13.5">
      <c r="B505" s="209"/>
      <c r="C505" s="210"/>
      <c r="D505" s="199" t="s">
        <v>203</v>
      </c>
      <c r="E505" s="211" t="s">
        <v>89</v>
      </c>
      <c r="F505" s="212" t="s">
        <v>89</v>
      </c>
      <c r="G505" s="210"/>
      <c r="H505" s="213">
        <v>0</v>
      </c>
      <c r="I505" s="214"/>
      <c r="J505" s="210"/>
      <c r="K505" s="210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203</v>
      </c>
      <c r="AU505" s="219" t="s">
        <v>150</v>
      </c>
      <c r="AV505" s="12" t="s">
        <v>150</v>
      </c>
      <c r="AW505" s="12" t="s">
        <v>102</v>
      </c>
      <c r="AX505" s="12" t="s">
        <v>138</v>
      </c>
      <c r="AY505" s="219" t="s">
        <v>194</v>
      </c>
    </row>
    <row r="506" spans="2:51" s="13" customFormat="1" ht="13.5">
      <c r="B506" s="220"/>
      <c r="C506" s="221"/>
      <c r="D506" s="222" t="s">
        <v>203</v>
      </c>
      <c r="E506" s="223" t="s">
        <v>89</v>
      </c>
      <c r="F506" s="224" t="s">
        <v>206</v>
      </c>
      <c r="G506" s="221"/>
      <c r="H506" s="225">
        <v>35.965</v>
      </c>
      <c r="I506" s="226"/>
      <c r="J506" s="221"/>
      <c r="K506" s="221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203</v>
      </c>
      <c r="AU506" s="231" t="s">
        <v>150</v>
      </c>
      <c r="AV506" s="13" t="s">
        <v>201</v>
      </c>
      <c r="AW506" s="13" t="s">
        <v>102</v>
      </c>
      <c r="AX506" s="13" t="s">
        <v>143</v>
      </c>
      <c r="AY506" s="231" t="s">
        <v>194</v>
      </c>
    </row>
    <row r="507" spans="2:65" s="1" customFormat="1" ht="22.5" customHeight="1">
      <c r="B507" s="41"/>
      <c r="C507" s="185" t="s">
        <v>748</v>
      </c>
      <c r="D507" s="185" t="s">
        <v>196</v>
      </c>
      <c r="E507" s="186" t="s">
        <v>749</v>
      </c>
      <c r="F507" s="187" t="s">
        <v>750</v>
      </c>
      <c r="G507" s="188" t="s">
        <v>278</v>
      </c>
      <c r="H507" s="189">
        <v>17.425</v>
      </c>
      <c r="I507" s="190"/>
      <c r="J507" s="191">
        <f>ROUND(I507*H507,2)</f>
        <v>0</v>
      </c>
      <c r="K507" s="187" t="s">
        <v>200</v>
      </c>
      <c r="L507" s="61"/>
      <c r="M507" s="192" t="s">
        <v>89</v>
      </c>
      <c r="N507" s="193" t="s">
        <v>109</v>
      </c>
      <c r="O507" s="42"/>
      <c r="P507" s="194">
        <f>O507*H507</f>
        <v>0</v>
      </c>
      <c r="Q507" s="194">
        <v>0</v>
      </c>
      <c r="R507" s="194">
        <f>Q507*H507</f>
        <v>0</v>
      </c>
      <c r="S507" s="194">
        <v>0</v>
      </c>
      <c r="T507" s="195">
        <f>S507*H507</f>
        <v>0</v>
      </c>
      <c r="AR507" s="24" t="s">
        <v>297</v>
      </c>
      <c r="AT507" s="24" t="s">
        <v>196</v>
      </c>
      <c r="AU507" s="24" t="s">
        <v>150</v>
      </c>
      <c r="AY507" s="24" t="s">
        <v>194</v>
      </c>
      <c r="BE507" s="196">
        <f>IF(N507="základní",J507,0)</f>
        <v>0</v>
      </c>
      <c r="BF507" s="196">
        <f>IF(N507="snížená",J507,0)</f>
        <v>0</v>
      </c>
      <c r="BG507" s="196">
        <f>IF(N507="zákl. přenesená",J507,0)</f>
        <v>0</v>
      </c>
      <c r="BH507" s="196">
        <f>IF(N507="sníž. přenesená",J507,0)</f>
        <v>0</v>
      </c>
      <c r="BI507" s="196">
        <f>IF(N507="nulová",J507,0)</f>
        <v>0</v>
      </c>
      <c r="BJ507" s="24" t="s">
        <v>143</v>
      </c>
      <c r="BK507" s="196">
        <f>ROUND(I507*H507,2)</f>
        <v>0</v>
      </c>
      <c r="BL507" s="24" t="s">
        <v>297</v>
      </c>
      <c r="BM507" s="24" t="s">
        <v>751</v>
      </c>
    </row>
    <row r="508" spans="2:51" s="11" customFormat="1" ht="13.5">
      <c r="B508" s="197"/>
      <c r="C508" s="198"/>
      <c r="D508" s="199" t="s">
        <v>203</v>
      </c>
      <c r="E508" s="200" t="s">
        <v>89</v>
      </c>
      <c r="F508" s="201" t="s">
        <v>752</v>
      </c>
      <c r="G508" s="198"/>
      <c r="H508" s="202" t="s">
        <v>89</v>
      </c>
      <c r="I508" s="203"/>
      <c r="J508" s="198"/>
      <c r="K508" s="198"/>
      <c r="L508" s="204"/>
      <c r="M508" s="205"/>
      <c r="N508" s="206"/>
      <c r="O508" s="206"/>
      <c r="P508" s="206"/>
      <c r="Q508" s="206"/>
      <c r="R508" s="206"/>
      <c r="S508" s="206"/>
      <c r="T508" s="207"/>
      <c r="AT508" s="208" t="s">
        <v>203</v>
      </c>
      <c r="AU508" s="208" t="s">
        <v>150</v>
      </c>
      <c r="AV508" s="11" t="s">
        <v>143</v>
      </c>
      <c r="AW508" s="11" t="s">
        <v>102</v>
      </c>
      <c r="AX508" s="11" t="s">
        <v>138</v>
      </c>
      <c r="AY508" s="208" t="s">
        <v>194</v>
      </c>
    </row>
    <row r="509" spans="2:51" s="12" customFormat="1" ht="13.5">
      <c r="B509" s="209"/>
      <c r="C509" s="210"/>
      <c r="D509" s="199" t="s">
        <v>203</v>
      </c>
      <c r="E509" s="211" t="s">
        <v>89</v>
      </c>
      <c r="F509" s="212" t="s">
        <v>475</v>
      </c>
      <c r="G509" s="210"/>
      <c r="H509" s="213">
        <v>8.075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203</v>
      </c>
      <c r="AU509" s="219" t="s">
        <v>150</v>
      </c>
      <c r="AV509" s="12" t="s">
        <v>150</v>
      </c>
      <c r="AW509" s="12" t="s">
        <v>102</v>
      </c>
      <c r="AX509" s="12" t="s">
        <v>138</v>
      </c>
      <c r="AY509" s="219" t="s">
        <v>194</v>
      </c>
    </row>
    <row r="510" spans="2:51" s="12" customFormat="1" ht="13.5">
      <c r="B510" s="209"/>
      <c r="C510" s="210"/>
      <c r="D510" s="199" t="s">
        <v>203</v>
      </c>
      <c r="E510" s="211" t="s">
        <v>89</v>
      </c>
      <c r="F510" s="212" t="s">
        <v>89</v>
      </c>
      <c r="G510" s="210"/>
      <c r="H510" s="213">
        <v>0</v>
      </c>
      <c r="I510" s="214"/>
      <c r="J510" s="210"/>
      <c r="K510" s="210"/>
      <c r="L510" s="215"/>
      <c r="M510" s="216"/>
      <c r="N510" s="217"/>
      <c r="O510" s="217"/>
      <c r="P510" s="217"/>
      <c r="Q510" s="217"/>
      <c r="R510" s="217"/>
      <c r="S510" s="217"/>
      <c r="T510" s="218"/>
      <c r="AT510" s="219" t="s">
        <v>203</v>
      </c>
      <c r="AU510" s="219" t="s">
        <v>150</v>
      </c>
      <c r="AV510" s="12" t="s">
        <v>150</v>
      </c>
      <c r="AW510" s="12" t="s">
        <v>102</v>
      </c>
      <c r="AX510" s="12" t="s">
        <v>138</v>
      </c>
      <c r="AY510" s="219" t="s">
        <v>194</v>
      </c>
    </row>
    <row r="511" spans="2:51" s="11" customFormat="1" ht="13.5">
      <c r="B511" s="197"/>
      <c r="C511" s="198"/>
      <c r="D511" s="199" t="s">
        <v>203</v>
      </c>
      <c r="E511" s="200" t="s">
        <v>89</v>
      </c>
      <c r="F511" s="201" t="s">
        <v>753</v>
      </c>
      <c r="G511" s="198"/>
      <c r="H511" s="202" t="s">
        <v>89</v>
      </c>
      <c r="I511" s="203"/>
      <c r="J511" s="198"/>
      <c r="K511" s="198"/>
      <c r="L511" s="204"/>
      <c r="M511" s="205"/>
      <c r="N511" s="206"/>
      <c r="O511" s="206"/>
      <c r="P511" s="206"/>
      <c r="Q511" s="206"/>
      <c r="R511" s="206"/>
      <c r="S511" s="206"/>
      <c r="T511" s="207"/>
      <c r="AT511" s="208" t="s">
        <v>203</v>
      </c>
      <c r="AU511" s="208" t="s">
        <v>150</v>
      </c>
      <c r="AV511" s="11" t="s">
        <v>143</v>
      </c>
      <c r="AW511" s="11" t="s">
        <v>102</v>
      </c>
      <c r="AX511" s="11" t="s">
        <v>138</v>
      </c>
      <c r="AY511" s="208" t="s">
        <v>194</v>
      </c>
    </row>
    <row r="512" spans="2:51" s="12" customFormat="1" ht="13.5">
      <c r="B512" s="209"/>
      <c r="C512" s="210"/>
      <c r="D512" s="199" t="s">
        <v>203</v>
      </c>
      <c r="E512" s="211" t="s">
        <v>89</v>
      </c>
      <c r="F512" s="212" t="s">
        <v>754</v>
      </c>
      <c r="G512" s="210"/>
      <c r="H512" s="213">
        <v>9.35</v>
      </c>
      <c r="I512" s="214"/>
      <c r="J512" s="210"/>
      <c r="K512" s="210"/>
      <c r="L512" s="215"/>
      <c r="M512" s="216"/>
      <c r="N512" s="217"/>
      <c r="O512" s="217"/>
      <c r="P512" s="217"/>
      <c r="Q512" s="217"/>
      <c r="R512" s="217"/>
      <c r="S512" s="217"/>
      <c r="T512" s="218"/>
      <c r="AT512" s="219" t="s">
        <v>203</v>
      </c>
      <c r="AU512" s="219" t="s">
        <v>150</v>
      </c>
      <c r="AV512" s="12" t="s">
        <v>150</v>
      </c>
      <c r="AW512" s="12" t="s">
        <v>102</v>
      </c>
      <c r="AX512" s="12" t="s">
        <v>138</v>
      </c>
      <c r="AY512" s="219" t="s">
        <v>194</v>
      </c>
    </row>
    <row r="513" spans="2:51" s="12" customFormat="1" ht="13.5">
      <c r="B513" s="209"/>
      <c r="C513" s="210"/>
      <c r="D513" s="199" t="s">
        <v>203</v>
      </c>
      <c r="E513" s="211" t="s">
        <v>89</v>
      </c>
      <c r="F513" s="212" t="s">
        <v>89</v>
      </c>
      <c r="G513" s="210"/>
      <c r="H513" s="213">
        <v>0</v>
      </c>
      <c r="I513" s="214"/>
      <c r="J513" s="210"/>
      <c r="K513" s="210"/>
      <c r="L513" s="215"/>
      <c r="M513" s="216"/>
      <c r="N513" s="217"/>
      <c r="O513" s="217"/>
      <c r="P513" s="217"/>
      <c r="Q513" s="217"/>
      <c r="R513" s="217"/>
      <c r="S513" s="217"/>
      <c r="T513" s="218"/>
      <c r="AT513" s="219" t="s">
        <v>203</v>
      </c>
      <c r="AU513" s="219" t="s">
        <v>150</v>
      </c>
      <c r="AV513" s="12" t="s">
        <v>150</v>
      </c>
      <c r="AW513" s="12" t="s">
        <v>102</v>
      </c>
      <c r="AX513" s="12" t="s">
        <v>138</v>
      </c>
      <c r="AY513" s="219" t="s">
        <v>194</v>
      </c>
    </row>
    <row r="514" spans="2:51" s="13" customFormat="1" ht="13.5">
      <c r="B514" s="220"/>
      <c r="C514" s="221"/>
      <c r="D514" s="222" t="s">
        <v>203</v>
      </c>
      <c r="E514" s="223" t="s">
        <v>89</v>
      </c>
      <c r="F514" s="224" t="s">
        <v>206</v>
      </c>
      <c r="G514" s="221"/>
      <c r="H514" s="225">
        <v>17.425</v>
      </c>
      <c r="I514" s="226"/>
      <c r="J514" s="221"/>
      <c r="K514" s="221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203</v>
      </c>
      <c r="AU514" s="231" t="s">
        <v>150</v>
      </c>
      <c r="AV514" s="13" t="s">
        <v>201</v>
      </c>
      <c r="AW514" s="13" t="s">
        <v>102</v>
      </c>
      <c r="AX514" s="13" t="s">
        <v>143</v>
      </c>
      <c r="AY514" s="231" t="s">
        <v>194</v>
      </c>
    </row>
    <row r="515" spans="2:65" s="1" customFormat="1" ht="22.5" customHeight="1">
      <c r="B515" s="41"/>
      <c r="C515" s="238" t="s">
        <v>755</v>
      </c>
      <c r="D515" s="238" t="s">
        <v>339</v>
      </c>
      <c r="E515" s="239" t="s">
        <v>756</v>
      </c>
      <c r="F515" s="240" t="s">
        <v>757</v>
      </c>
      <c r="G515" s="241" t="s">
        <v>758</v>
      </c>
      <c r="H515" s="242">
        <v>16.889</v>
      </c>
      <c r="I515" s="243"/>
      <c r="J515" s="244">
        <f>ROUND(I515*H515,2)</f>
        <v>0</v>
      </c>
      <c r="K515" s="240" t="s">
        <v>200</v>
      </c>
      <c r="L515" s="245"/>
      <c r="M515" s="246" t="s">
        <v>89</v>
      </c>
      <c r="N515" s="247" t="s">
        <v>109</v>
      </c>
      <c r="O515" s="42"/>
      <c r="P515" s="194">
        <f>O515*H515</f>
        <v>0</v>
      </c>
      <c r="Q515" s="194">
        <v>0.001</v>
      </c>
      <c r="R515" s="194">
        <f>Q515*H515</f>
        <v>0.016889</v>
      </c>
      <c r="S515" s="194">
        <v>0</v>
      </c>
      <c r="T515" s="195">
        <f>S515*H515</f>
        <v>0</v>
      </c>
      <c r="AR515" s="24" t="s">
        <v>389</v>
      </c>
      <c r="AT515" s="24" t="s">
        <v>339</v>
      </c>
      <c r="AU515" s="24" t="s">
        <v>150</v>
      </c>
      <c r="AY515" s="24" t="s">
        <v>194</v>
      </c>
      <c r="BE515" s="196">
        <f>IF(N515="základní",J515,0)</f>
        <v>0</v>
      </c>
      <c r="BF515" s="196">
        <f>IF(N515="snížená",J515,0)</f>
        <v>0</v>
      </c>
      <c r="BG515" s="196">
        <f>IF(N515="zákl. přenesená",J515,0)</f>
        <v>0</v>
      </c>
      <c r="BH515" s="196">
        <f>IF(N515="sníž. přenesená",J515,0)</f>
        <v>0</v>
      </c>
      <c r="BI515" s="196">
        <f>IF(N515="nulová",J515,0)</f>
        <v>0</v>
      </c>
      <c r="BJ515" s="24" t="s">
        <v>143</v>
      </c>
      <c r="BK515" s="196">
        <f>ROUND(I515*H515,2)</f>
        <v>0</v>
      </c>
      <c r="BL515" s="24" t="s">
        <v>297</v>
      </c>
      <c r="BM515" s="24" t="s">
        <v>759</v>
      </c>
    </row>
    <row r="516" spans="2:51" s="12" customFormat="1" ht="13.5">
      <c r="B516" s="209"/>
      <c r="C516" s="210"/>
      <c r="D516" s="199" t="s">
        <v>203</v>
      </c>
      <c r="E516" s="211" t="s">
        <v>89</v>
      </c>
      <c r="F516" s="212" t="s">
        <v>760</v>
      </c>
      <c r="G516" s="210"/>
      <c r="H516" s="213">
        <v>10.79</v>
      </c>
      <c r="I516" s="214"/>
      <c r="J516" s="210"/>
      <c r="K516" s="210"/>
      <c r="L516" s="215"/>
      <c r="M516" s="216"/>
      <c r="N516" s="217"/>
      <c r="O516" s="217"/>
      <c r="P516" s="217"/>
      <c r="Q516" s="217"/>
      <c r="R516" s="217"/>
      <c r="S516" s="217"/>
      <c r="T516" s="218"/>
      <c r="AT516" s="219" t="s">
        <v>203</v>
      </c>
      <c r="AU516" s="219" t="s">
        <v>150</v>
      </c>
      <c r="AV516" s="12" t="s">
        <v>150</v>
      </c>
      <c r="AW516" s="12" t="s">
        <v>102</v>
      </c>
      <c r="AX516" s="12" t="s">
        <v>138</v>
      </c>
      <c r="AY516" s="219" t="s">
        <v>194</v>
      </c>
    </row>
    <row r="517" spans="2:51" s="12" customFormat="1" ht="13.5">
      <c r="B517" s="209"/>
      <c r="C517" s="210"/>
      <c r="D517" s="199" t="s">
        <v>203</v>
      </c>
      <c r="E517" s="211" t="s">
        <v>89</v>
      </c>
      <c r="F517" s="212" t="s">
        <v>761</v>
      </c>
      <c r="G517" s="210"/>
      <c r="H517" s="213">
        <v>6.099</v>
      </c>
      <c r="I517" s="214"/>
      <c r="J517" s="210"/>
      <c r="K517" s="210"/>
      <c r="L517" s="215"/>
      <c r="M517" s="216"/>
      <c r="N517" s="217"/>
      <c r="O517" s="217"/>
      <c r="P517" s="217"/>
      <c r="Q517" s="217"/>
      <c r="R517" s="217"/>
      <c r="S517" s="217"/>
      <c r="T517" s="218"/>
      <c r="AT517" s="219" t="s">
        <v>203</v>
      </c>
      <c r="AU517" s="219" t="s">
        <v>150</v>
      </c>
      <c r="AV517" s="12" t="s">
        <v>150</v>
      </c>
      <c r="AW517" s="12" t="s">
        <v>102</v>
      </c>
      <c r="AX517" s="12" t="s">
        <v>138</v>
      </c>
      <c r="AY517" s="219" t="s">
        <v>194</v>
      </c>
    </row>
    <row r="518" spans="2:51" s="13" customFormat="1" ht="13.5">
      <c r="B518" s="220"/>
      <c r="C518" s="221"/>
      <c r="D518" s="222" t="s">
        <v>203</v>
      </c>
      <c r="E518" s="223" t="s">
        <v>89</v>
      </c>
      <c r="F518" s="224" t="s">
        <v>206</v>
      </c>
      <c r="G518" s="221"/>
      <c r="H518" s="225">
        <v>16.889</v>
      </c>
      <c r="I518" s="226"/>
      <c r="J518" s="221"/>
      <c r="K518" s="221"/>
      <c r="L518" s="227"/>
      <c r="M518" s="228"/>
      <c r="N518" s="229"/>
      <c r="O518" s="229"/>
      <c r="P518" s="229"/>
      <c r="Q518" s="229"/>
      <c r="R518" s="229"/>
      <c r="S518" s="229"/>
      <c r="T518" s="230"/>
      <c r="AT518" s="231" t="s">
        <v>203</v>
      </c>
      <c r="AU518" s="231" t="s">
        <v>150</v>
      </c>
      <c r="AV518" s="13" t="s">
        <v>201</v>
      </c>
      <c r="AW518" s="13" t="s">
        <v>102</v>
      </c>
      <c r="AX518" s="13" t="s">
        <v>143</v>
      </c>
      <c r="AY518" s="231" t="s">
        <v>194</v>
      </c>
    </row>
    <row r="519" spans="2:65" s="1" customFormat="1" ht="22.5" customHeight="1">
      <c r="B519" s="41"/>
      <c r="C519" s="185" t="s">
        <v>762</v>
      </c>
      <c r="D519" s="185" t="s">
        <v>196</v>
      </c>
      <c r="E519" s="186" t="s">
        <v>763</v>
      </c>
      <c r="F519" s="187" t="s">
        <v>764</v>
      </c>
      <c r="G519" s="188" t="s">
        <v>278</v>
      </c>
      <c r="H519" s="189">
        <v>41.702</v>
      </c>
      <c r="I519" s="190"/>
      <c r="J519" s="191">
        <f>ROUND(I519*H519,2)</f>
        <v>0</v>
      </c>
      <c r="K519" s="187" t="s">
        <v>200</v>
      </c>
      <c r="L519" s="61"/>
      <c r="M519" s="192" t="s">
        <v>89</v>
      </c>
      <c r="N519" s="193" t="s">
        <v>109</v>
      </c>
      <c r="O519" s="42"/>
      <c r="P519" s="194">
        <f>O519*H519</f>
        <v>0</v>
      </c>
      <c r="Q519" s="194">
        <v>0.0004</v>
      </c>
      <c r="R519" s="194">
        <f>Q519*H519</f>
        <v>0.0166808</v>
      </c>
      <c r="S519" s="194">
        <v>0</v>
      </c>
      <c r="T519" s="195">
        <f>S519*H519</f>
        <v>0</v>
      </c>
      <c r="AR519" s="24" t="s">
        <v>297</v>
      </c>
      <c r="AT519" s="24" t="s">
        <v>196</v>
      </c>
      <c r="AU519" s="24" t="s">
        <v>150</v>
      </c>
      <c r="AY519" s="24" t="s">
        <v>194</v>
      </c>
      <c r="BE519" s="196">
        <f>IF(N519="základní",J519,0)</f>
        <v>0</v>
      </c>
      <c r="BF519" s="196">
        <f>IF(N519="snížená",J519,0)</f>
        <v>0</v>
      </c>
      <c r="BG519" s="196">
        <f>IF(N519="zákl. přenesená",J519,0)</f>
        <v>0</v>
      </c>
      <c r="BH519" s="196">
        <f>IF(N519="sníž. přenesená",J519,0)</f>
        <v>0</v>
      </c>
      <c r="BI519" s="196">
        <f>IF(N519="nulová",J519,0)</f>
        <v>0</v>
      </c>
      <c r="BJ519" s="24" t="s">
        <v>143</v>
      </c>
      <c r="BK519" s="196">
        <f>ROUND(I519*H519,2)</f>
        <v>0</v>
      </c>
      <c r="BL519" s="24" t="s">
        <v>297</v>
      </c>
      <c r="BM519" s="24" t="s">
        <v>765</v>
      </c>
    </row>
    <row r="520" spans="2:51" s="11" customFormat="1" ht="13.5">
      <c r="B520" s="197"/>
      <c r="C520" s="198"/>
      <c r="D520" s="199" t="s">
        <v>203</v>
      </c>
      <c r="E520" s="200" t="s">
        <v>89</v>
      </c>
      <c r="F520" s="201" t="s">
        <v>742</v>
      </c>
      <c r="G520" s="198"/>
      <c r="H520" s="202" t="s">
        <v>89</v>
      </c>
      <c r="I520" s="203"/>
      <c r="J520" s="198"/>
      <c r="K520" s="198"/>
      <c r="L520" s="204"/>
      <c r="M520" s="205"/>
      <c r="N520" s="206"/>
      <c r="O520" s="206"/>
      <c r="P520" s="206"/>
      <c r="Q520" s="206"/>
      <c r="R520" s="206"/>
      <c r="S520" s="206"/>
      <c r="T520" s="207"/>
      <c r="AT520" s="208" t="s">
        <v>203</v>
      </c>
      <c r="AU520" s="208" t="s">
        <v>150</v>
      </c>
      <c r="AV520" s="11" t="s">
        <v>143</v>
      </c>
      <c r="AW520" s="11" t="s">
        <v>102</v>
      </c>
      <c r="AX520" s="11" t="s">
        <v>138</v>
      </c>
      <c r="AY520" s="208" t="s">
        <v>194</v>
      </c>
    </row>
    <row r="521" spans="2:51" s="12" customFormat="1" ht="13.5">
      <c r="B521" s="209"/>
      <c r="C521" s="210"/>
      <c r="D521" s="199" t="s">
        <v>203</v>
      </c>
      <c r="E521" s="211" t="s">
        <v>89</v>
      </c>
      <c r="F521" s="212" t="s">
        <v>661</v>
      </c>
      <c r="G521" s="210"/>
      <c r="H521" s="213">
        <v>5.364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203</v>
      </c>
      <c r="AU521" s="219" t="s">
        <v>150</v>
      </c>
      <c r="AV521" s="12" t="s">
        <v>150</v>
      </c>
      <c r="AW521" s="12" t="s">
        <v>102</v>
      </c>
      <c r="AX521" s="12" t="s">
        <v>138</v>
      </c>
      <c r="AY521" s="219" t="s">
        <v>194</v>
      </c>
    </row>
    <row r="522" spans="2:51" s="12" customFormat="1" ht="13.5">
      <c r="B522" s="209"/>
      <c r="C522" s="210"/>
      <c r="D522" s="199" t="s">
        <v>203</v>
      </c>
      <c r="E522" s="211" t="s">
        <v>89</v>
      </c>
      <c r="F522" s="212" t="s">
        <v>89</v>
      </c>
      <c r="G522" s="210"/>
      <c r="H522" s="213">
        <v>0</v>
      </c>
      <c r="I522" s="214"/>
      <c r="J522" s="210"/>
      <c r="K522" s="210"/>
      <c r="L522" s="215"/>
      <c r="M522" s="216"/>
      <c r="N522" s="217"/>
      <c r="O522" s="217"/>
      <c r="P522" s="217"/>
      <c r="Q522" s="217"/>
      <c r="R522" s="217"/>
      <c r="S522" s="217"/>
      <c r="T522" s="218"/>
      <c r="AT522" s="219" t="s">
        <v>203</v>
      </c>
      <c r="AU522" s="219" t="s">
        <v>150</v>
      </c>
      <c r="AV522" s="12" t="s">
        <v>150</v>
      </c>
      <c r="AW522" s="12" t="s">
        <v>102</v>
      </c>
      <c r="AX522" s="12" t="s">
        <v>138</v>
      </c>
      <c r="AY522" s="219" t="s">
        <v>194</v>
      </c>
    </row>
    <row r="523" spans="2:51" s="11" customFormat="1" ht="13.5">
      <c r="B523" s="197"/>
      <c r="C523" s="198"/>
      <c r="D523" s="199" t="s">
        <v>203</v>
      </c>
      <c r="E523" s="200" t="s">
        <v>89</v>
      </c>
      <c r="F523" s="201" t="s">
        <v>743</v>
      </c>
      <c r="G523" s="198"/>
      <c r="H523" s="202" t="s">
        <v>89</v>
      </c>
      <c r="I523" s="203"/>
      <c r="J523" s="198"/>
      <c r="K523" s="198"/>
      <c r="L523" s="204"/>
      <c r="M523" s="205"/>
      <c r="N523" s="206"/>
      <c r="O523" s="206"/>
      <c r="P523" s="206"/>
      <c r="Q523" s="206"/>
      <c r="R523" s="206"/>
      <c r="S523" s="206"/>
      <c r="T523" s="207"/>
      <c r="AT523" s="208" t="s">
        <v>203</v>
      </c>
      <c r="AU523" s="208" t="s">
        <v>150</v>
      </c>
      <c r="AV523" s="11" t="s">
        <v>143</v>
      </c>
      <c r="AW523" s="11" t="s">
        <v>102</v>
      </c>
      <c r="AX523" s="11" t="s">
        <v>138</v>
      </c>
      <c r="AY523" s="208" t="s">
        <v>194</v>
      </c>
    </row>
    <row r="524" spans="2:51" s="12" customFormat="1" ht="13.5">
      <c r="B524" s="209"/>
      <c r="C524" s="210"/>
      <c r="D524" s="199" t="s">
        <v>203</v>
      </c>
      <c r="E524" s="211" t="s">
        <v>89</v>
      </c>
      <c r="F524" s="212" t="s">
        <v>604</v>
      </c>
      <c r="G524" s="210"/>
      <c r="H524" s="213">
        <v>15.3</v>
      </c>
      <c r="I524" s="214"/>
      <c r="J524" s="210"/>
      <c r="K524" s="210"/>
      <c r="L524" s="215"/>
      <c r="M524" s="216"/>
      <c r="N524" s="217"/>
      <c r="O524" s="217"/>
      <c r="P524" s="217"/>
      <c r="Q524" s="217"/>
      <c r="R524" s="217"/>
      <c r="S524" s="217"/>
      <c r="T524" s="218"/>
      <c r="AT524" s="219" t="s">
        <v>203</v>
      </c>
      <c r="AU524" s="219" t="s">
        <v>150</v>
      </c>
      <c r="AV524" s="12" t="s">
        <v>150</v>
      </c>
      <c r="AW524" s="12" t="s">
        <v>102</v>
      </c>
      <c r="AX524" s="12" t="s">
        <v>138</v>
      </c>
      <c r="AY524" s="219" t="s">
        <v>194</v>
      </c>
    </row>
    <row r="525" spans="2:51" s="12" customFormat="1" ht="13.5">
      <c r="B525" s="209"/>
      <c r="C525" s="210"/>
      <c r="D525" s="199" t="s">
        <v>203</v>
      </c>
      <c r="E525" s="211" t="s">
        <v>89</v>
      </c>
      <c r="F525" s="212" t="s">
        <v>89</v>
      </c>
      <c r="G525" s="210"/>
      <c r="H525" s="213">
        <v>0</v>
      </c>
      <c r="I525" s="214"/>
      <c r="J525" s="210"/>
      <c r="K525" s="210"/>
      <c r="L525" s="215"/>
      <c r="M525" s="216"/>
      <c r="N525" s="217"/>
      <c r="O525" s="217"/>
      <c r="P525" s="217"/>
      <c r="Q525" s="217"/>
      <c r="R525" s="217"/>
      <c r="S525" s="217"/>
      <c r="T525" s="218"/>
      <c r="AT525" s="219" t="s">
        <v>203</v>
      </c>
      <c r="AU525" s="219" t="s">
        <v>150</v>
      </c>
      <c r="AV525" s="12" t="s">
        <v>150</v>
      </c>
      <c r="AW525" s="12" t="s">
        <v>102</v>
      </c>
      <c r="AX525" s="12" t="s">
        <v>138</v>
      </c>
      <c r="AY525" s="219" t="s">
        <v>194</v>
      </c>
    </row>
    <row r="526" spans="2:51" s="11" customFormat="1" ht="13.5">
      <c r="B526" s="197"/>
      <c r="C526" s="198"/>
      <c r="D526" s="199" t="s">
        <v>203</v>
      </c>
      <c r="E526" s="200" t="s">
        <v>89</v>
      </c>
      <c r="F526" s="201" t="s">
        <v>744</v>
      </c>
      <c r="G526" s="198"/>
      <c r="H526" s="202" t="s">
        <v>89</v>
      </c>
      <c r="I526" s="203"/>
      <c r="J526" s="198"/>
      <c r="K526" s="198"/>
      <c r="L526" s="204"/>
      <c r="M526" s="205"/>
      <c r="N526" s="206"/>
      <c r="O526" s="206"/>
      <c r="P526" s="206"/>
      <c r="Q526" s="206"/>
      <c r="R526" s="206"/>
      <c r="S526" s="206"/>
      <c r="T526" s="207"/>
      <c r="AT526" s="208" t="s">
        <v>203</v>
      </c>
      <c r="AU526" s="208" t="s">
        <v>150</v>
      </c>
      <c r="AV526" s="11" t="s">
        <v>143</v>
      </c>
      <c r="AW526" s="11" t="s">
        <v>102</v>
      </c>
      <c r="AX526" s="11" t="s">
        <v>138</v>
      </c>
      <c r="AY526" s="208" t="s">
        <v>194</v>
      </c>
    </row>
    <row r="527" spans="2:51" s="12" customFormat="1" ht="13.5">
      <c r="B527" s="209"/>
      <c r="C527" s="210"/>
      <c r="D527" s="199" t="s">
        <v>203</v>
      </c>
      <c r="E527" s="211" t="s">
        <v>89</v>
      </c>
      <c r="F527" s="212" t="s">
        <v>766</v>
      </c>
      <c r="G527" s="210"/>
      <c r="H527" s="213">
        <v>11.475</v>
      </c>
      <c r="I527" s="214"/>
      <c r="J527" s="210"/>
      <c r="K527" s="210"/>
      <c r="L527" s="215"/>
      <c r="M527" s="216"/>
      <c r="N527" s="217"/>
      <c r="O527" s="217"/>
      <c r="P527" s="217"/>
      <c r="Q527" s="217"/>
      <c r="R527" s="217"/>
      <c r="S527" s="217"/>
      <c r="T527" s="218"/>
      <c r="AT527" s="219" t="s">
        <v>203</v>
      </c>
      <c r="AU527" s="219" t="s">
        <v>150</v>
      </c>
      <c r="AV527" s="12" t="s">
        <v>150</v>
      </c>
      <c r="AW527" s="12" t="s">
        <v>102</v>
      </c>
      <c r="AX527" s="12" t="s">
        <v>138</v>
      </c>
      <c r="AY527" s="219" t="s">
        <v>194</v>
      </c>
    </row>
    <row r="528" spans="2:51" s="12" customFormat="1" ht="13.5">
      <c r="B528" s="209"/>
      <c r="C528" s="210"/>
      <c r="D528" s="199" t="s">
        <v>203</v>
      </c>
      <c r="E528" s="211" t="s">
        <v>89</v>
      </c>
      <c r="F528" s="212" t="s">
        <v>89</v>
      </c>
      <c r="G528" s="210"/>
      <c r="H528" s="213">
        <v>0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203</v>
      </c>
      <c r="AU528" s="219" t="s">
        <v>150</v>
      </c>
      <c r="AV528" s="12" t="s">
        <v>150</v>
      </c>
      <c r="AW528" s="12" t="s">
        <v>102</v>
      </c>
      <c r="AX528" s="12" t="s">
        <v>138</v>
      </c>
      <c r="AY528" s="219" t="s">
        <v>194</v>
      </c>
    </row>
    <row r="529" spans="2:51" s="11" customFormat="1" ht="13.5">
      <c r="B529" s="197"/>
      <c r="C529" s="198"/>
      <c r="D529" s="199" t="s">
        <v>203</v>
      </c>
      <c r="E529" s="200" t="s">
        <v>89</v>
      </c>
      <c r="F529" s="201" t="s">
        <v>746</v>
      </c>
      <c r="G529" s="198"/>
      <c r="H529" s="202" t="s">
        <v>89</v>
      </c>
      <c r="I529" s="203"/>
      <c r="J529" s="198"/>
      <c r="K529" s="198"/>
      <c r="L529" s="204"/>
      <c r="M529" s="205"/>
      <c r="N529" s="206"/>
      <c r="O529" s="206"/>
      <c r="P529" s="206"/>
      <c r="Q529" s="206"/>
      <c r="R529" s="206"/>
      <c r="S529" s="206"/>
      <c r="T529" s="207"/>
      <c r="AT529" s="208" t="s">
        <v>203</v>
      </c>
      <c r="AU529" s="208" t="s">
        <v>150</v>
      </c>
      <c r="AV529" s="11" t="s">
        <v>143</v>
      </c>
      <c r="AW529" s="11" t="s">
        <v>102</v>
      </c>
      <c r="AX529" s="11" t="s">
        <v>138</v>
      </c>
      <c r="AY529" s="208" t="s">
        <v>194</v>
      </c>
    </row>
    <row r="530" spans="2:51" s="12" customFormat="1" ht="13.5">
      <c r="B530" s="209"/>
      <c r="C530" s="210"/>
      <c r="D530" s="199" t="s">
        <v>203</v>
      </c>
      <c r="E530" s="211" t="s">
        <v>89</v>
      </c>
      <c r="F530" s="212" t="s">
        <v>747</v>
      </c>
      <c r="G530" s="210"/>
      <c r="H530" s="213">
        <v>9.563</v>
      </c>
      <c r="I530" s="214"/>
      <c r="J530" s="210"/>
      <c r="K530" s="210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203</v>
      </c>
      <c r="AU530" s="219" t="s">
        <v>150</v>
      </c>
      <c r="AV530" s="12" t="s">
        <v>150</v>
      </c>
      <c r="AW530" s="12" t="s">
        <v>102</v>
      </c>
      <c r="AX530" s="12" t="s">
        <v>138</v>
      </c>
      <c r="AY530" s="219" t="s">
        <v>194</v>
      </c>
    </row>
    <row r="531" spans="2:51" s="12" customFormat="1" ht="13.5">
      <c r="B531" s="209"/>
      <c r="C531" s="210"/>
      <c r="D531" s="199" t="s">
        <v>203</v>
      </c>
      <c r="E531" s="211" t="s">
        <v>89</v>
      </c>
      <c r="F531" s="212" t="s">
        <v>89</v>
      </c>
      <c r="G531" s="210"/>
      <c r="H531" s="213">
        <v>0</v>
      </c>
      <c r="I531" s="214"/>
      <c r="J531" s="210"/>
      <c r="K531" s="210"/>
      <c r="L531" s="215"/>
      <c r="M531" s="216"/>
      <c r="N531" s="217"/>
      <c r="O531" s="217"/>
      <c r="P531" s="217"/>
      <c r="Q531" s="217"/>
      <c r="R531" s="217"/>
      <c r="S531" s="217"/>
      <c r="T531" s="218"/>
      <c r="AT531" s="219" t="s">
        <v>203</v>
      </c>
      <c r="AU531" s="219" t="s">
        <v>150</v>
      </c>
      <c r="AV531" s="12" t="s">
        <v>150</v>
      </c>
      <c r="AW531" s="12" t="s">
        <v>102</v>
      </c>
      <c r="AX531" s="12" t="s">
        <v>138</v>
      </c>
      <c r="AY531" s="219" t="s">
        <v>194</v>
      </c>
    </row>
    <row r="532" spans="2:51" s="13" customFormat="1" ht="13.5">
      <c r="B532" s="220"/>
      <c r="C532" s="221"/>
      <c r="D532" s="222" t="s">
        <v>203</v>
      </c>
      <c r="E532" s="223" t="s">
        <v>89</v>
      </c>
      <c r="F532" s="224" t="s">
        <v>206</v>
      </c>
      <c r="G532" s="221"/>
      <c r="H532" s="225">
        <v>41.702</v>
      </c>
      <c r="I532" s="226"/>
      <c r="J532" s="221"/>
      <c r="K532" s="221"/>
      <c r="L532" s="227"/>
      <c r="M532" s="228"/>
      <c r="N532" s="229"/>
      <c r="O532" s="229"/>
      <c r="P532" s="229"/>
      <c r="Q532" s="229"/>
      <c r="R532" s="229"/>
      <c r="S532" s="229"/>
      <c r="T532" s="230"/>
      <c r="AT532" s="231" t="s">
        <v>203</v>
      </c>
      <c r="AU532" s="231" t="s">
        <v>150</v>
      </c>
      <c r="AV532" s="13" t="s">
        <v>201</v>
      </c>
      <c r="AW532" s="13" t="s">
        <v>102</v>
      </c>
      <c r="AX532" s="13" t="s">
        <v>143</v>
      </c>
      <c r="AY532" s="231" t="s">
        <v>194</v>
      </c>
    </row>
    <row r="533" spans="2:65" s="1" customFormat="1" ht="22.5" customHeight="1">
      <c r="B533" s="41"/>
      <c r="C533" s="185" t="s">
        <v>767</v>
      </c>
      <c r="D533" s="185" t="s">
        <v>196</v>
      </c>
      <c r="E533" s="186" t="s">
        <v>768</v>
      </c>
      <c r="F533" s="187" t="s">
        <v>769</v>
      </c>
      <c r="G533" s="188" t="s">
        <v>278</v>
      </c>
      <c r="H533" s="189">
        <v>16.558</v>
      </c>
      <c r="I533" s="190"/>
      <c r="J533" s="191">
        <f>ROUND(I533*H533,2)</f>
        <v>0</v>
      </c>
      <c r="K533" s="187" t="s">
        <v>89</v>
      </c>
      <c r="L533" s="61"/>
      <c r="M533" s="192" t="s">
        <v>89</v>
      </c>
      <c r="N533" s="193" t="s">
        <v>109</v>
      </c>
      <c r="O533" s="42"/>
      <c r="P533" s="194">
        <f>O533*H533</f>
        <v>0</v>
      </c>
      <c r="Q533" s="194">
        <v>0.0004</v>
      </c>
      <c r="R533" s="194">
        <f>Q533*H533</f>
        <v>0.0066232</v>
      </c>
      <c r="S533" s="194">
        <v>0</v>
      </c>
      <c r="T533" s="195">
        <f>S533*H533</f>
        <v>0</v>
      </c>
      <c r="AR533" s="24" t="s">
        <v>297</v>
      </c>
      <c r="AT533" s="24" t="s">
        <v>196</v>
      </c>
      <c r="AU533" s="24" t="s">
        <v>150</v>
      </c>
      <c r="AY533" s="24" t="s">
        <v>194</v>
      </c>
      <c r="BE533" s="196">
        <f>IF(N533="základní",J533,0)</f>
        <v>0</v>
      </c>
      <c r="BF533" s="196">
        <f>IF(N533="snížená",J533,0)</f>
        <v>0</v>
      </c>
      <c r="BG533" s="196">
        <f>IF(N533="zákl. přenesená",J533,0)</f>
        <v>0</v>
      </c>
      <c r="BH533" s="196">
        <f>IF(N533="sníž. přenesená",J533,0)</f>
        <v>0</v>
      </c>
      <c r="BI533" s="196">
        <f>IF(N533="nulová",J533,0)</f>
        <v>0</v>
      </c>
      <c r="BJ533" s="24" t="s">
        <v>143</v>
      </c>
      <c r="BK533" s="196">
        <f>ROUND(I533*H533,2)</f>
        <v>0</v>
      </c>
      <c r="BL533" s="24" t="s">
        <v>297</v>
      </c>
      <c r="BM533" s="24" t="s">
        <v>770</v>
      </c>
    </row>
    <row r="534" spans="2:51" s="12" customFormat="1" ht="13.5">
      <c r="B534" s="209"/>
      <c r="C534" s="210"/>
      <c r="D534" s="199" t="s">
        <v>203</v>
      </c>
      <c r="E534" s="211" t="s">
        <v>89</v>
      </c>
      <c r="F534" s="212" t="s">
        <v>451</v>
      </c>
      <c r="G534" s="210"/>
      <c r="H534" s="213">
        <v>13.2</v>
      </c>
      <c r="I534" s="214"/>
      <c r="J534" s="210"/>
      <c r="K534" s="210"/>
      <c r="L534" s="215"/>
      <c r="M534" s="216"/>
      <c r="N534" s="217"/>
      <c r="O534" s="217"/>
      <c r="P534" s="217"/>
      <c r="Q534" s="217"/>
      <c r="R534" s="217"/>
      <c r="S534" s="217"/>
      <c r="T534" s="218"/>
      <c r="AT534" s="219" t="s">
        <v>203</v>
      </c>
      <c r="AU534" s="219" t="s">
        <v>150</v>
      </c>
      <c r="AV534" s="12" t="s">
        <v>150</v>
      </c>
      <c r="AW534" s="12" t="s">
        <v>102</v>
      </c>
      <c r="AX534" s="12" t="s">
        <v>138</v>
      </c>
      <c r="AY534" s="219" t="s">
        <v>194</v>
      </c>
    </row>
    <row r="535" spans="2:51" s="12" customFormat="1" ht="13.5">
      <c r="B535" s="209"/>
      <c r="C535" s="210"/>
      <c r="D535" s="199" t="s">
        <v>203</v>
      </c>
      <c r="E535" s="211" t="s">
        <v>89</v>
      </c>
      <c r="F535" s="212" t="s">
        <v>452</v>
      </c>
      <c r="G535" s="210"/>
      <c r="H535" s="213">
        <v>3.358</v>
      </c>
      <c r="I535" s="214"/>
      <c r="J535" s="210"/>
      <c r="K535" s="210"/>
      <c r="L535" s="215"/>
      <c r="M535" s="216"/>
      <c r="N535" s="217"/>
      <c r="O535" s="217"/>
      <c r="P535" s="217"/>
      <c r="Q535" s="217"/>
      <c r="R535" s="217"/>
      <c r="S535" s="217"/>
      <c r="T535" s="218"/>
      <c r="AT535" s="219" t="s">
        <v>203</v>
      </c>
      <c r="AU535" s="219" t="s">
        <v>150</v>
      </c>
      <c r="AV535" s="12" t="s">
        <v>150</v>
      </c>
      <c r="AW535" s="12" t="s">
        <v>102</v>
      </c>
      <c r="AX535" s="12" t="s">
        <v>138</v>
      </c>
      <c r="AY535" s="219" t="s">
        <v>194</v>
      </c>
    </row>
    <row r="536" spans="2:51" s="13" customFormat="1" ht="13.5">
      <c r="B536" s="220"/>
      <c r="C536" s="221"/>
      <c r="D536" s="222" t="s">
        <v>203</v>
      </c>
      <c r="E536" s="223" t="s">
        <v>89</v>
      </c>
      <c r="F536" s="224" t="s">
        <v>206</v>
      </c>
      <c r="G536" s="221"/>
      <c r="H536" s="225">
        <v>16.558</v>
      </c>
      <c r="I536" s="226"/>
      <c r="J536" s="221"/>
      <c r="K536" s="221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203</v>
      </c>
      <c r="AU536" s="231" t="s">
        <v>150</v>
      </c>
      <c r="AV536" s="13" t="s">
        <v>201</v>
      </c>
      <c r="AW536" s="13" t="s">
        <v>102</v>
      </c>
      <c r="AX536" s="13" t="s">
        <v>143</v>
      </c>
      <c r="AY536" s="231" t="s">
        <v>194</v>
      </c>
    </row>
    <row r="537" spans="2:65" s="1" customFormat="1" ht="22.5" customHeight="1">
      <c r="B537" s="41"/>
      <c r="C537" s="185" t="s">
        <v>771</v>
      </c>
      <c r="D537" s="185" t="s">
        <v>196</v>
      </c>
      <c r="E537" s="186" t="s">
        <v>772</v>
      </c>
      <c r="F537" s="187" t="s">
        <v>773</v>
      </c>
      <c r="G537" s="188" t="s">
        <v>278</v>
      </c>
      <c r="H537" s="189">
        <v>26.775</v>
      </c>
      <c r="I537" s="190"/>
      <c r="J537" s="191">
        <f>ROUND(I537*H537,2)</f>
        <v>0</v>
      </c>
      <c r="K537" s="187" t="s">
        <v>200</v>
      </c>
      <c r="L537" s="61"/>
      <c r="M537" s="192" t="s">
        <v>89</v>
      </c>
      <c r="N537" s="193" t="s">
        <v>109</v>
      </c>
      <c r="O537" s="42"/>
      <c r="P537" s="194">
        <f>O537*H537</f>
        <v>0</v>
      </c>
      <c r="Q537" s="194">
        <v>0.0004</v>
      </c>
      <c r="R537" s="194">
        <f>Q537*H537</f>
        <v>0.01071</v>
      </c>
      <c r="S537" s="194">
        <v>0</v>
      </c>
      <c r="T537" s="195">
        <f>S537*H537</f>
        <v>0</v>
      </c>
      <c r="AR537" s="24" t="s">
        <v>297</v>
      </c>
      <c r="AT537" s="24" t="s">
        <v>196</v>
      </c>
      <c r="AU537" s="24" t="s">
        <v>150</v>
      </c>
      <c r="AY537" s="24" t="s">
        <v>194</v>
      </c>
      <c r="BE537" s="196">
        <f>IF(N537="základní",J537,0)</f>
        <v>0</v>
      </c>
      <c r="BF537" s="196">
        <f>IF(N537="snížená",J537,0)</f>
        <v>0</v>
      </c>
      <c r="BG537" s="196">
        <f>IF(N537="zákl. přenesená",J537,0)</f>
        <v>0</v>
      </c>
      <c r="BH537" s="196">
        <f>IF(N537="sníž. přenesená",J537,0)</f>
        <v>0</v>
      </c>
      <c r="BI537" s="196">
        <f>IF(N537="nulová",J537,0)</f>
        <v>0</v>
      </c>
      <c r="BJ537" s="24" t="s">
        <v>143</v>
      </c>
      <c r="BK537" s="196">
        <f>ROUND(I537*H537,2)</f>
        <v>0</v>
      </c>
      <c r="BL537" s="24" t="s">
        <v>297</v>
      </c>
      <c r="BM537" s="24" t="s">
        <v>774</v>
      </c>
    </row>
    <row r="538" spans="2:51" s="11" customFormat="1" ht="13.5">
      <c r="B538" s="197"/>
      <c r="C538" s="198"/>
      <c r="D538" s="199" t="s">
        <v>203</v>
      </c>
      <c r="E538" s="200" t="s">
        <v>89</v>
      </c>
      <c r="F538" s="201" t="s">
        <v>752</v>
      </c>
      <c r="G538" s="198"/>
      <c r="H538" s="202" t="s">
        <v>89</v>
      </c>
      <c r="I538" s="203"/>
      <c r="J538" s="198"/>
      <c r="K538" s="198"/>
      <c r="L538" s="204"/>
      <c r="M538" s="205"/>
      <c r="N538" s="206"/>
      <c r="O538" s="206"/>
      <c r="P538" s="206"/>
      <c r="Q538" s="206"/>
      <c r="R538" s="206"/>
      <c r="S538" s="206"/>
      <c r="T538" s="207"/>
      <c r="AT538" s="208" t="s">
        <v>203</v>
      </c>
      <c r="AU538" s="208" t="s">
        <v>150</v>
      </c>
      <c r="AV538" s="11" t="s">
        <v>143</v>
      </c>
      <c r="AW538" s="11" t="s">
        <v>102</v>
      </c>
      <c r="AX538" s="11" t="s">
        <v>138</v>
      </c>
      <c r="AY538" s="208" t="s">
        <v>194</v>
      </c>
    </row>
    <row r="539" spans="2:51" s="12" customFormat="1" ht="13.5">
      <c r="B539" s="209"/>
      <c r="C539" s="210"/>
      <c r="D539" s="199" t="s">
        <v>203</v>
      </c>
      <c r="E539" s="211" t="s">
        <v>89</v>
      </c>
      <c r="F539" s="212" t="s">
        <v>475</v>
      </c>
      <c r="G539" s="210"/>
      <c r="H539" s="213">
        <v>8.075</v>
      </c>
      <c r="I539" s="214"/>
      <c r="J539" s="210"/>
      <c r="K539" s="210"/>
      <c r="L539" s="215"/>
      <c r="M539" s="216"/>
      <c r="N539" s="217"/>
      <c r="O539" s="217"/>
      <c r="P539" s="217"/>
      <c r="Q539" s="217"/>
      <c r="R539" s="217"/>
      <c r="S539" s="217"/>
      <c r="T539" s="218"/>
      <c r="AT539" s="219" t="s">
        <v>203</v>
      </c>
      <c r="AU539" s="219" t="s">
        <v>150</v>
      </c>
      <c r="AV539" s="12" t="s">
        <v>150</v>
      </c>
      <c r="AW539" s="12" t="s">
        <v>102</v>
      </c>
      <c r="AX539" s="12" t="s">
        <v>138</v>
      </c>
      <c r="AY539" s="219" t="s">
        <v>194</v>
      </c>
    </row>
    <row r="540" spans="2:51" s="12" customFormat="1" ht="13.5">
      <c r="B540" s="209"/>
      <c r="C540" s="210"/>
      <c r="D540" s="199" t="s">
        <v>203</v>
      </c>
      <c r="E540" s="211" t="s">
        <v>89</v>
      </c>
      <c r="F540" s="212" t="s">
        <v>89</v>
      </c>
      <c r="G540" s="210"/>
      <c r="H540" s="213">
        <v>0</v>
      </c>
      <c r="I540" s="214"/>
      <c r="J540" s="210"/>
      <c r="K540" s="210"/>
      <c r="L540" s="215"/>
      <c r="M540" s="216"/>
      <c r="N540" s="217"/>
      <c r="O540" s="217"/>
      <c r="P540" s="217"/>
      <c r="Q540" s="217"/>
      <c r="R540" s="217"/>
      <c r="S540" s="217"/>
      <c r="T540" s="218"/>
      <c r="AT540" s="219" t="s">
        <v>203</v>
      </c>
      <c r="AU540" s="219" t="s">
        <v>150</v>
      </c>
      <c r="AV540" s="12" t="s">
        <v>150</v>
      </c>
      <c r="AW540" s="12" t="s">
        <v>102</v>
      </c>
      <c r="AX540" s="12" t="s">
        <v>138</v>
      </c>
      <c r="AY540" s="219" t="s">
        <v>194</v>
      </c>
    </row>
    <row r="541" spans="2:51" s="11" customFormat="1" ht="13.5">
      <c r="B541" s="197"/>
      <c r="C541" s="198"/>
      <c r="D541" s="199" t="s">
        <v>203</v>
      </c>
      <c r="E541" s="200" t="s">
        <v>89</v>
      </c>
      <c r="F541" s="201" t="s">
        <v>753</v>
      </c>
      <c r="G541" s="198"/>
      <c r="H541" s="202" t="s">
        <v>89</v>
      </c>
      <c r="I541" s="203"/>
      <c r="J541" s="198"/>
      <c r="K541" s="198"/>
      <c r="L541" s="204"/>
      <c r="M541" s="205"/>
      <c r="N541" s="206"/>
      <c r="O541" s="206"/>
      <c r="P541" s="206"/>
      <c r="Q541" s="206"/>
      <c r="R541" s="206"/>
      <c r="S541" s="206"/>
      <c r="T541" s="207"/>
      <c r="AT541" s="208" t="s">
        <v>203</v>
      </c>
      <c r="AU541" s="208" t="s">
        <v>150</v>
      </c>
      <c r="AV541" s="11" t="s">
        <v>143</v>
      </c>
      <c r="AW541" s="11" t="s">
        <v>102</v>
      </c>
      <c r="AX541" s="11" t="s">
        <v>138</v>
      </c>
      <c r="AY541" s="208" t="s">
        <v>194</v>
      </c>
    </row>
    <row r="542" spans="2:51" s="12" customFormat="1" ht="13.5">
      <c r="B542" s="209"/>
      <c r="C542" s="210"/>
      <c r="D542" s="199" t="s">
        <v>203</v>
      </c>
      <c r="E542" s="211" t="s">
        <v>89</v>
      </c>
      <c r="F542" s="212" t="s">
        <v>775</v>
      </c>
      <c r="G542" s="210"/>
      <c r="H542" s="213">
        <v>18.7</v>
      </c>
      <c r="I542" s="214"/>
      <c r="J542" s="210"/>
      <c r="K542" s="210"/>
      <c r="L542" s="215"/>
      <c r="M542" s="216"/>
      <c r="N542" s="217"/>
      <c r="O542" s="217"/>
      <c r="P542" s="217"/>
      <c r="Q542" s="217"/>
      <c r="R542" s="217"/>
      <c r="S542" s="217"/>
      <c r="T542" s="218"/>
      <c r="AT542" s="219" t="s">
        <v>203</v>
      </c>
      <c r="AU542" s="219" t="s">
        <v>150</v>
      </c>
      <c r="AV542" s="12" t="s">
        <v>150</v>
      </c>
      <c r="AW542" s="12" t="s">
        <v>102</v>
      </c>
      <c r="AX542" s="12" t="s">
        <v>138</v>
      </c>
      <c r="AY542" s="219" t="s">
        <v>194</v>
      </c>
    </row>
    <row r="543" spans="2:51" s="12" customFormat="1" ht="13.5">
      <c r="B543" s="209"/>
      <c r="C543" s="210"/>
      <c r="D543" s="199" t="s">
        <v>203</v>
      </c>
      <c r="E543" s="211" t="s">
        <v>89</v>
      </c>
      <c r="F543" s="212" t="s">
        <v>89</v>
      </c>
      <c r="G543" s="210"/>
      <c r="H543" s="213">
        <v>0</v>
      </c>
      <c r="I543" s="214"/>
      <c r="J543" s="210"/>
      <c r="K543" s="210"/>
      <c r="L543" s="215"/>
      <c r="M543" s="216"/>
      <c r="N543" s="217"/>
      <c r="O543" s="217"/>
      <c r="P543" s="217"/>
      <c r="Q543" s="217"/>
      <c r="R543" s="217"/>
      <c r="S543" s="217"/>
      <c r="T543" s="218"/>
      <c r="AT543" s="219" t="s">
        <v>203</v>
      </c>
      <c r="AU543" s="219" t="s">
        <v>150</v>
      </c>
      <c r="AV543" s="12" t="s">
        <v>150</v>
      </c>
      <c r="AW543" s="12" t="s">
        <v>102</v>
      </c>
      <c r="AX543" s="12" t="s">
        <v>138</v>
      </c>
      <c r="AY543" s="219" t="s">
        <v>194</v>
      </c>
    </row>
    <row r="544" spans="2:51" s="13" customFormat="1" ht="13.5">
      <c r="B544" s="220"/>
      <c r="C544" s="221"/>
      <c r="D544" s="222" t="s">
        <v>203</v>
      </c>
      <c r="E544" s="223" t="s">
        <v>89</v>
      </c>
      <c r="F544" s="224" t="s">
        <v>206</v>
      </c>
      <c r="G544" s="221"/>
      <c r="H544" s="225">
        <v>26.775</v>
      </c>
      <c r="I544" s="226"/>
      <c r="J544" s="221"/>
      <c r="K544" s="221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203</v>
      </c>
      <c r="AU544" s="231" t="s">
        <v>150</v>
      </c>
      <c r="AV544" s="13" t="s">
        <v>201</v>
      </c>
      <c r="AW544" s="13" t="s">
        <v>102</v>
      </c>
      <c r="AX544" s="13" t="s">
        <v>143</v>
      </c>
      <c r="AY544" s="231" t="s">
        <v>194</v>
      </c>
    </row>
    <row r="545" spans="2:65" s="1" customFormat="1" ht="22.5" customHeight="1">
      <c r="B545" s="41"/>
      <c r="C545" s="238" t="s">
        <v>776</v>
      </c>
      <c r="D545" s="238" t="s">
        <v>339</v>
      </c>
      <c r="E545" s="239" t="s">
        <v>777</v>
      </c>
      <c r="F545" s="240" t="s">
        <v>778</v>
      </c>
      <c r="G545" s="241" t="s">
        <v>278</v>
      </c>
      <c r="H545" s="242">
        <v>80.087</v>
      </c>
      <c r="I545" s="243"/>
      <c r="J545" s="244">
        <f>ROUND(I545*H545,2)</f>
        <v>0</v>
      </c>
      <c r="K545" s="240" t="s">
        <v>89</v>
      </c>
      <c r="L545" s="245"/>
      <c r="M545" s="246" t="s">
        <v>89</v>
      </c>
      <c r="N545" s="247" t="s">
        <v>109</v>
      </c>
      <c r="O545" s="42"/>
      <c r="P545" s="194">
        <f>O545*H545</f>
        <v>0</v>
      </c>
      <c r="Q545" s="194">
        <v>0.0049</v>
      </c>
      <c r="R545" s="194">
        <f>Q545*H545</f>
        <v>0.3924263</v>
      </c>
      <c r="S545" s="194">
        <v>0</v>
      </c>
      <c r="T545" s="195">
        <f>S545*H545</f>
        <v>0</v>
      </c>
      <c r="AR545" s="24" t="s">
        <v>389</v>
      </c>
      <c r="AT545" s="24" t="s">
        <v>339</v>
      </c>
      <c r="AU545" s="24" t="s">
        <v>150</v>
      </c>
      <c r="AY545" s="24" t="s">
        <v>194</v>
      </c>
      <c r="BE545" s="196">
        <f>IF(N545="základní",J545,0)</f>
        <v>0</v>
      </c>
      <c r="BF545" s="196">
        <f>IF(N545="snížená",J545,0)</f>
        <v>0</v>
      </c>
      <c r="BG545" s="196">
        <f>IF(N545="zákl. přenesená",J545,0)</f>
        <v>0</v>
      </c>
      <c r="BH545" s="196">
        <f>IF(N545="sníž. přenesená",J545,0)</f>
        <v>0</v>
      </c>
      <c r="BI545" s="196">
        <f>IF(N545="nulová",J545,0)</f>
        <v>0</v>
      </c>
      <c r="BJ545" s="24" t="s">
        <v>143</v>
      </c>
      <c r="BK545" s="196">
        <f>ROUND(I545*H545,2)</f>
        <v>0</v>
      </c>
      <c r="BL545" s="24" t="s">
        <v>297</v>
      </c>
      <c r="BM545" s="24" t="s">
        <v>779</v>
      </c>
    </row>
    <row r="546" spans="2:51" s="12" customFormat="1" ht="13.5">
      <c r="B546" s="209"/>
      <c r="C546" s="210"/>
      <c r="D546" s="199" t="s">
        <v>203</v>
      </c>
      <c r="E546" s="211" t="s">
        <v>89</v>
      </c>
      <c r="F546" s="212" t="s">
        <v>780</v>
      </c>
      <c r="G546" s="210"/>
      <c r="H546" s="213">
        <v>47.957</v>
      </c>
      <c r="I546" s="214"/>
      <c r="J546" s="210"/>
      <c r="K546" s="210"/>
      <c r="L546" s="215"/>
      <c r="M546" s="216"/>
      <c r="N546" s="217"/>
      <c r="O546" s="217"/>
      <c r="P546" s="217"/>
      <c r="Q546" s="217"/>
      <c r="R546" s="217"/>
      <c r="S546" s="217"/>
      <c r="T546" s="218"/>
      <c r="AT546" s="219" t="s">
        <v>203</v>
      </c>
      <c r="AU546" s="219" t="s">
        <v>150</v>
      </c>
      <c r="AV546" s="12" t="s">
        <v>150</v>
      </c>
      <c r="AW546" s="12" t="s">
        <v>102</v>
      </c>
      <c r="AX546" s="12" t="s">
        <v>138</v>
      </c>
      <c r="AY546" s="219" t="s">
        <v>194</v>
      </c>
    </row>
    <row r="547" spans="2:51" s="12" customFormat="1" ht="13.5">
      <c r="B547" s="209"/>
      <c r="C547" s="210"/>
      <c r="D547" s="199" t="s">
        <v>203</v>
      </c>
      <c r="E547" s="211" t="s">
        <v>89</v>
      </c>
      <c r="F547" s="212" t="s">
        <v>781</v>
      </c>
      <c r="G547" s="210"/>
      <c r="H547" s="213">
        <v>32.13</v>
      </c>
      <c r="I547" s="214"/>
      <c r="J547" s="210"/>
      <c r="K547" s="210"/>
      <c r="L547" s="215"/>
      <c r="M547" s="216"/>
      <c r="N547" s="217"/>
      <c r="O547" s="217"/>
      <c r="P547" s="217"/>
      <c r="Q547" s="217"/>
      <c r="R547" s="217"/>
      <c r="S547" s="217"/>
      <c r="T547" s="218"/>
      <c r="AT547" s="219" t="s">
        <v>203</v>
      </c>
      <c r="AU547" s="219" t="s">
        <v>150</v>
      </c>
      <c r="AV547" s="12" t="s">
        <v>150</v>
      </c>
      <c r="AW547" s="12" t="s">
        <v>102</v>
      </c>
      <c r="AX547" s="12" t="s">
        <v>138</v>
      </c>
      <c r="AY547" s="219" t="s">
        <v>194</v>
      </c>
    </row>
    <row r="548" spans="2:51" s="13" customFormat="1" ht="13.5">
      <c r="B548" s="220"/>
      <c r="C548" s="221"/>
      <c r="D548" s="222" t="s">
        <v>203</v>
      </c>
      <c r="E548" s="223" t="s">
        <v>89</v>
      </c>
      <c r="F548" s="224" t="s">
        <v>206</v>
      </c>
      <c r="G548" s="221"/>
      <c r="H548" s="225">
        <v>80.087</v>
      </c>
      <c r="I548" s="226"/>
      <c r="J548" s="221"/>
      <c r="K548" s="221"/>
      <c r="L548" s="227"/>
      <c r="M548" s="228"/>
      <c r="N548" s="229"/>
      <c r="O548" s="229"/>
      <c r="P548" s="229"/>
      <c r="Q548" s="229"/>
      <c r="R548" s="229"/>
      <c r="S548" s="229"/>
      <c r="T548" s="230"/>
      <c r="AT548" s="231" t="s">
        <v>203</v>
      </c>
      <c r="AU548" s="231" t="s">
        <v>150</v>
      </c>
      <c r="AV548" s="13" t="s">
        <v>201</v>
      </c>
      <c r="AW548" s="13" t="s">
        <v>102</v>
      </c>
      <c r="AX548" s="13" t="s">
        <v>143</v>
      </c>
      <c r="AY548" s="231" t="s">
        <v>194</v>
      </c>
    </row>
    <row r="549" spans="2:65" s="1" customFormat="1" ht="22.5" customHeight="1">
      <c r="B549" s="41"/>
      <c r="C549" s="185" t="s">
        <v>782</v>
      </c>
      <c r="D549" s="185" t="s">
        <v>196</v>
      </c>
      <c r="E549" s="186" t="s">
        <v>783</v>
      </c>
      <c r="F549" s="187" t="s">
        <v>784</v>
      </c>
      <c r="G549" s="188" t="s">
        <v>278</v>
      </c>
      <c r="H549" s="189">
        <v>24.863</v>
      </c>
      <c r="I549" s="190"/>
      <c r="J549" s="191">
        <f>ROUND(I549*H549,2)</f>
        <v>0</v>
      </c>
      <c r="K549" s="187" t="s">
        <v>200</v>
      </c>
      <c r="L549" s="61"/>
      <c r="M549" s="192" t="s">
        <v>89</v>
      </c>
      <c r="N549" s="193" t="s">
        <v>109</v>
      </c>
      <c r="O549" s="42"/>
      <c r="P549" s="194">
        <f>O549*H549</f>
        <v>0</v>
      </c>
      <c r="Q549" s="194">
        <v>0</v>
      </c>
      <c r="R549" s="194">
        <f>Q549*H549</f>
        <v>0</v>
      </c>
      <c r="S549" s="194">
        <v>0</v>
      </c>
      <c r="T549" s="195">
        <f>S549*H549</f>
        <v>0</v>
      </c>
      <c r="AR549" s="24" t="s">
        <v>297</v>
      </c>
      <c r="AT549" s="24" t="s">
        <v>196</v>
      </c>
      <c r="AU549" s="24" t="s">
        <v>150</v>
      </c>
      <c r="AY549" s="24" t="s">
        <v>194</v>
      </c>
      <c r="BE549" s="196">
        <f>IF(N549="základní",J549,0)</f>
        <v>0</v>
      </c>
      <c r="BF549" s="196">
        <f>IF(N549="snížená",J549,0)</f>
        <v>0</v>
      </c>
      <c r="BG549" s="196">
        <f>IF(N549="zákl. přenesená",J549,0)</f>
        <v>0</v>
      </c>
      <c r="BH549" s="196">
        <f>IF(N549="sníž. přenesená",J549,0)</f>
        <v>0</v>
      </c>
      <c r="BI549" s="196">
        <f>IF(N549="nulová",J549,0)</f>
        <v>0</v>
      </c>
      <c r="BJ549" s="24" t="s">
        <v>143</v>
      </c>
      <c r="BK549" s="196">
        <f>ROUND(I549*H549,2)</f>
        <v>0</v>
      </c>
      <c r="BL549" s="24" t="s">
        <v>297</v>
      </c>
      <c r="BM549" s="24" t="s">
        <v>785</v>
      </c>
    </row>
    <row r="550" spans="2:51" s="11" customFormat="1" ht="13.5">
      <c r="B550" s="197"/>
      <c r="C550" s="198"/>
      <c r="D550" s="199" t="s">
        <v>203</v>
      </c>
      <c r="E550" s="200" t="s">
        <v>89</v>
      </c>
      <c r="F550" s="201" t="s">
        <v>743</v>
      </c>
      <c r="G550" s="198"/>
      <c r="H550" s="202" t="s">
        <v>89</v>
      </c>
      <c r="I550" s="203"/>
      <c r="J550" s="198"/>
      <c r="K550" s="198"/>
      <c r="L550" s="204"/>
      <c r="M550" s="205"/>
      <c r="N550" s="206"/>
      <c r="O550" s="206"/>
      <c r="P550" s="206"/>
      <c r="Q550" s="206"/>
      <c r="R550" s="206"/>
      <c r="S550" s="206"/>
      <c r="T550" s="207"/>
      <c r="AT550" s="208" t="s">
        <v>203</v>
      </c>
      <c r="AU550" s="208" t="s">
        <v>150</v>
      </c>
      <c r="AV550" s="11" t="s">
        <v>143</v>
      </c>
      <c r="AW550" s="11" t="s">
        <v>102</v>
      </c>
      <c r="AX550" s="11" t="s">
        <v>138</v>
      </c>
      <c r="AY550" s="208" t="s">
        <v>194</v>
      </c>
    </row>
    <row r="551" spans="2:51" s="12" customFormat="1" ht="13.5">
      <c r="B551" s="209"/>
      <c r="C551" s="210"/>
      <c r="D551" s="199" t="s">
        <v>203</v>
      </c>
      <c r="E551" s="211" t="s">
        <v>89</v>
      </c>
      <c r="F551" s="212" t="s">
        <v>604</v>
      </c>
      <c r="G551" s="210"/>
      <c r="H551" s="213">
        <v>15.3</v>
      </c>
      <c r="I551" s="214"/>
      <c r="J551" s="210"/>
      <c r="K551" s="210"/>
      <c r="L551" s="215"/>
      <c r="M551" s="216"/>
      <c r="N551" s="217"/>
      <c r="O551" s="217"/>
      <c r="P551" s="217"/>
      <c r="Q551" s="217"/>
      <c r="R551" s="217"/>
      <c r="S551" s="217"/>
      <c r="T551" s="218"/>
      <c r="AT551" s="219" t="s">
        <v>203</v>
      </c>
      <c r="AU551" s="219" t="s">
        <v>150</v>
      </c>
      <c r="AV551" s="12" t="s">
        <v>150</v>
      </c>
      <c r="AW551" s="12" t="s">
        <v>102</v>
      </c>
      <c r="AX551" s="12" t="s">
        <v>138</v>
      </c>
      <c r="AY551" s="219" t="s">
        <v>194</v>
      </c>
    </row>
    <row r="552" spans="2:51" s="12" customFormat="1" ht="13.5">
      <c r="B552" s="209"/>
      <c r="C552" s="210"/>
      <c r="D552" s="199" t="s">
        <v>203</v>
      </c>
      <c r="E552" s="211" t="s">
        <v>89</v>
      </c>
      <c r="F552" s="212" t="s">
        <v>89</v>
      </c>
      <c r="G552" s="210"/>
      <c r="H552" s="213">
        <v>0</v>
      </c>
      <c r="I552" s="214"/>
      <c r="J552" s="210"/>
      <c r="K552" s="210"/>
      <c r="L552" s="215"/>
      <c r="M552" s="216"/>
      <c r="N552" s="217"/>
      <c r="O552" s="217"/>
      <c r="P552" s="217"/>
      <c r="Q552" s="217"/>
      <c r="R552" s="217"/>
      <c r="S552" s="217"/>
      <c r="T552" s="218"/>
      <c r="AT552" s="219" t="s">
        <v>203</v>
      </c>
      <c r="AU552" s="219" t="s">
        <v>150</v>
      </c>
      <c r="AV552" s="12" t="s">
        <v>150</v>
      </c>
      <c r="AW552" s="12" t="s">
        <v>102</v>
      </c>
      <c r="AX552" s="12" t="s">
        <v>138</v>
      </c>
      <c r="AY552" s="219" t="s">
        <v>194</v>
      </c>
    </row>
    <row r="553" spans="2:51" s="11" customFormat="1" ht="13.5">
      <c r="B553" s="197"/>
      <c r="C553" s="198"/>
      <c r="D553" s="199" t="s">
        <v>203</v>
      </c>
      <c r="E553" s="200" t="s">
        <v>89</v>
      </c>
      <c r="F553" s="201" t="s">
        <v>746</v>
      </c>
      <c r="G553" s="198"/>
      <c r="H553" s="202" t="s">
        <v>89</v>
      </c>
      <c r="I553" s="203"/>
      <c r="J553" s="198"/>
      <c r="K553" s="198"/>
      <c r="L553" s="204"/>
      <c r="M553" s="205"/>
      <c r="N553" s="206"/>
      <c r="O553" s="206"/>
      <c r="P553" s="206"/>
      <c r="Q553" s="206"/>
      <c r="R553" s="206"/>
      <c r="S553" s="206"/>
      <c r="T553" s="207"/>
      <c r="AT553" s="208" t="s">
        <v>203</v>
      </c>
      <c r="AU553" s="208" t="s">
        <v>150</v>
      </c>
      <c r="AV553" s="11" t="s">
        <v>143</v>
      </c>
      <c r="AW553" s="11" t="s">
        <v>102</v>
      </c>
      <c r="AX553" s="11" t="s">
        <v>138</v>
      </c>
      <c r="AY553" s="208" t="s">
        <v>194</v>
      </c>
    </row>
    <row r="554" spans="2:51" s="12" customFormat="1" ht="13.5">
      <c r="B554" s="209"/>
      <c r="C554" s="210"/>
      <c r="D554" s="199" t="s">
        <v>203</v>
      </c>
      <c r="E554" s="211" t="s">
        <v>89</v>
      </c>
      <c r="F554" s="212" t="s">
        <v>747</v>
      </c>
      <c r="G554" s="210"/>
      <c r="H554" s="213">
        <v>9.563</v>
      </c>
      <c r="I554" s="214"/>
      <c r="J554" s="210"/>
      <c r="K554" s="210"/>
      <c r="L554" s="215"/>
      <c r="M554" s="216"/>
      <c r="N554" s="217"/>
      <c r="O554" s="217"/>
      <c r="P554" s="217"/>
      <c r="Q554" s="217"/>
      <c r="R554" s="217"/>
      <c r="S554" s="217"/>
      <c r="T554" s="218"/>
      <c r="AT554" s="219" t="s">
        <v>203</v>
      </c>
      <c r="AU554" s="219" t="s">
        <v>150</v>
      </c>
      <c r="AV554" s="12" t="s">
        <v>150</v>
      </c>
      <c r="AW554" s="12" t="s">
        <v>102</v>
      </c>
      <c r="AX554" s="12" t="s">
        <v>138</v>
      </c>
      <c r="AY554" s="219" t="s">
        <v>194</v>
      </c>
    </row>
    <row r="555" spans="2:51" s="12" customFormat="1" ht="13.5">
      <c r="B555" s="209"/>
      <c r="C555" s="210"/>
      <c r="D555" s="199" t="s">
        <v>203</v>
      </c>
      <c r="E555" s="211" t="s">
        <v>89</v>
      </c>
      <c r="F555" s="212" t="s">
        <v>89</v>
      </c>
      <c r="G555" s="210"/>
      <c r="H555" s="213">
        <v>0</v>
      </c>
      <c r="I555" s="214"/>
      <c r="J555" s="210"/>
      <c r="K555" s="210"/>
      <c r="L555" s="215"/>
      <c r="M555" s="216"/>
      <c r="N555" s="217"/>
      <c r="O555" s="217"/>
      <c r="P555" s="217"/>
      <c r="Q555" s="217"/>
      <c r="R555" s="217"/>
      <c r="S555" s="217"/>
      <c r="T555" s="218"/>
      <c r="AT555" s="219" t="s">
        <v>203</v>
      </c>
      <c r="AU555" s="219" t="s">
        <v>150</v>
      </c>
      <c r="AV555" s="12" t="s">
        <v>150</v>
      </c>
      <c r="AW555" s="12" t="s">
        <v>102</v>
      </c>
      <c r="AX555" s="12" t="s">
        <v>138</v>
      </c>
      <c r="AY555" s="219" t="s">
        <v>194</v>
      </c>
    </row>
    <row r="556" spans="2:51" s="13" customFormat="1" ht="13.5">
      <c r="B556" s="220"/>
      <c r="C556" s="221"/>
      <c r="D556" s="222" t="s">
        <v>203</v>
      </c>
      <c r="E556" s="223" t="s">
        <v>89</v>
      </c>
      <c r="F556" s="224" t="s">
        <v>206</v>
      </c>
      <c r="G556" s="221"/>
      <c r="H556" s="225">
        <v>24.863</v>
      </c>
      <c r="I556" s="226"/>
      <c r="J556" s="221"/>
      <c r="K556" s="221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203</v>
      </c>
      <c r="AU556" s="231" t="s">
        <v>150</v>
      </c>
      <c r="AV556" s="13" t="s">
        <v>201</v>
      </c>
      <c r="AW556" s="13" t="s">
        <v>102</v>
      </c>
      <c r="AX556" s="13" t="s">
        <v>143</v>
      </c>
      <c r="AY556" s="231" t="s">
        <v>194</v>
      </c>
    </row>
    <row r="557" spans="2:65" s="1" customFormat="1" ht="22.5" customHeight="1">
      <c r="B557" s="41"/>
      <c r="C557" s="185" t="s">
        <v>786</v>
      </c>
      <c r="D557" s="185" t="s">
        <v>196</v>
      </c>
      <c r="E557" s="186" t="s">
        <v>787</v>
      </c>
      <c r="F557" s="187" t="s">
        <v>788</v>
      </c>
      <c r="G557" s="188" t="s">
        <v>278</v>
      </c>
      <c r="H557" s="189">
        <v>4.25</v>
      </c>
      <c r="I557" s="190"/>
      <c r="J557" s="191">
        <f>ROUND(I557*H557,2)</f>
        <v>0</v>
      </c>
      <c r="K557" s="187" t="s">
        <v>200</v>
      </c>
      <c r="L557" s="61"/>
      <c r="M557" s="192" t="s">
        <v>89</v>
      </c>
      <c r="N557" s="193" t="s">
        <v>109</v>
      </c>
      <c r="O557" s="42"/>
      <c r="P557" s="194">
        <f>O557*H557</f>
        <v>0</v>
      </c>
      <c r="Q557" s="194">
        <v>0</v>
      </c>
      <c r="R557" s="194">
        <f>Q557*H557</f>
        <v>0</v>
      </c>
      <c r="S557" s="194">
        <v>0</v>
      </c>
      <c r="T557" s="195">
        <f>S557*H557</f>
        <v>0</v>
      </c>
      <c r="AR557" s="24" t="s">
        <v>297</v>
      </c>
      <c r="AT557" s="24" t="s">
        <v>196</v>
      </c>
      <c r="AU557" s="24" t="s">
        <v>150</v>
      </c>
      <c r="AY557" s="24" t="s">
        <v>194</v>
      </c>
      <c r="BE557" s="196">
        <f>IF(N557="základní",J557,0)</f>
        <v>0</v>
      </c>
      <c r="BF557" s="196">
        <f>IF(N557="snížená",J557,0)</f>
        <v>0</v>
      </c>
      <c r="BG557" s="196">
        <f>IF(N557="zákl. přenesená",J557,0)</f>
        <v>0</v>
      </c>
      <c r="BH557" s="196">
        <f>IF(N557="sníž. přenesená",J557,0)</f>
        <v>0</v>
      </c>
      <c r="BI557" s="196">
        <f>IF(N557="nulová",J557,0)</f>
        <v>0</v>
      </c>
      <c r="BJ557" s="24" t="s">
        <v>143</v>
      </c>
      <c r="BK557" s="196">
        <f>ROUND(I557*H557,2)</f>
        <v>0</v>
      </c>
      <c r="BL557" s="24" t="s">
        <v>297</v>
      </c>
      <c r="BM557" s="24" t="s">
        <v>789</v>
      </c>
    </row>
    <row r="558" spans="2:51" s="11" customFormat="1" ht="13.5">
      <c r="B558" s="197"/>
      <c r="C558" s="198"/>
      <c r="D558" s="199" t="s">
        <v>203</v>
      </c>
      <c r="E558" s="200" t="s">
        <v>89</v>
      </c>
      <c r="F558" s="201" t="s">
        <v>790</v>
      </c>
      <c r="G558" s="198"/>
      <c r="H558" s="202" t="s">
        <v>89</v>
      </c>
      <c r="I558" s="203"/>
      <c r="J558" s="198"/>
      <c r="K558" s="198"/>
      <c r="L558" s="204"/>
      <c r="M558" s="205"/>
      <c r="N558" s="206"/>
      <c r="O558" s="206"/>
      <c r="P558" s="206"/>
      <c r="Q558" s="206"/>
      <c r="R558" s="206"/>
      <c r="S558" s="206"/>
      <c r="T558" s="207"/>
      <c r="AT558" s="208" t="s">
        <v>203</v>
      </c>
      <c r="AU558" s="208" t="s">
        <v>150</v>
      </c>
      <c r="AV558" s="11" t="s">
        <v>143</v>
      </c>
      <c r="AW558" s="11" t="s">
        <v>102</v>
      </c>
      <c r="AX558" s="11" t="s">
        <v>138</v>
      </c>
      <c r="AY558" s="208" t="s">
        <v>194</v>
      </c>
    </row>
    <row r="559" spans="2:51" s="12" customFormat="1" ht="13.5">
      <c r="B559" s="209"/>
      <c r="C559" s="210"/>
      <c r="D559" s="199" t="s">
        <v>203</v>
      </c>
      <c r="E559" s="211" t="s">
        <v>89</v>
      </c>
      <c r="F559" s="212" t="s">
        <v>791</v>
      </c>
      <c r="G559" s="210"/>
      <c r="H559" s="213">
        <v>4.25</v>
      </c>
      <c r="I559" s="214"/>
      <c r="J559" s="210"/>
      <c r="K559" s="210"/>
      <c r="L559" s="215"/>
      <c r="M559" s="216"/>
      <c r="N559" s="217"/>
      <c r="O559" s="217"/>
      <c r="P559" s="217"/>
      <c r="Q559" s="217"/>
      <c r="R559" s="217"/>
      <c r="S559" s="217"/>
      <c r="T559" s="218"/>
      <c r="AT559" s="219" t="s">
        <v>203</v>
      </c>
      <c r="AU559" s="219" t="s">
        <v>150</v>
      </c>
      <c r="AV559" s="12" t="s">
        <v>150</v>
      </c>
      <c r="AW559" s="12" t="s">
        <v>102</v>
      </c>
      <c r="AX559" s="12" t="s">
        <v>138</v>
      </c>
      <c r="AY559" s="219" t="s">
        <v>194</v>
      </c>
    </row>
    <row r="560" spans="2:51" s="12" customFormat="1" ht="13.5">
      <c r="B560" s="209"/>
      <c r="C560" s="210"/>
      <c r="D560" s="199" t="s">
        <v>203</v>
      </c>
      <c r="E560" s="211" t="s">
        <v>89</v>
      </c>
      <c r="F560" s="212" t="s">
        <v>89</v>
      </c>
      <c r="G560" s="210"/>
      <c r="H560" s="213">
        <v>0</v>
      </c>
      <c r="I560" s="214"/>
      <c r="J560" s="210"/>
      <c r="K560" s="210"/>
      <c r="L560" s="215"/>
      <c r="M560" s="216"/>
      <c r="N560" s="217"/>
      <c r="O560" s="217"/>
      <c r="P560" s="217"/>
      <c r="Q560" s="217"/>
      <c r="R560" s="217"/>
      <c r="S560" s="217"/>
      <c r="T560" s="218"/>
      <c r="AT560" s="219" t="s">
        <v>203</v>
      </c>
      <c r="AU560" s="219" t="s">
        <v>150</v>
      </c>
      <c r="AV560" s="12" t="s">
        <v>150</v>
      </c>
      <c r="AW560" s="12" t="s">
        <v>102</v>
      </c>
      <c r="AX560" s="12" t="s">
        <v>138</v>
      </c>
      <c r="AY560" s="219" t="s">
        <v>194</v>
      </c>
    </row>
    <row r="561" spans="2:51" s="13" customFormat="1" ht="13.5">
      <c r="B561" s="220"/>
      <c r="C561" s="221"/>
      <c r="D561" s="222" t="s">
        <v>203</v>
      </c>
      <c r="E561" s="223" t="s">
        <v>89</v>
      </c>
      <c r="F561" s="224" t="s">
        <v>206</v>
      </c>
      <c r="G561" s="221"/>
      <c r="H561" s="225">
        <v>4.25</v>
      </c>
      <c r="I561" s="226"/>
      <c r="J561" s="221"/>
      <c r="K561" s="221"/>
      <c r="L561" s="227"/>
      <c r="M561" s="228"/>
      <c r="N561" s="229"/>
      <c r="O561" s="229"/>
      <c r="P561" s="229"/>
      <c r="Q561" s="229"/>
      <c r="R561" s="229"/>
      <c r="S561" s="229"/>
      <c r="T561" s="230"/>
      <c r="AT561" s="231" t="s">
        <v>203</v>
      </c>
      <c r="AU561" s="231" t="s">
        <v>150</v>
      </c>
      <c r="AV561" s="13" t="s">
        <v>201</v>
      </c>
      <c r="AW561" s="13" t="s">
        <v>102</v>
      </c>
      <c r="AX561" s="13" t="s">
        <v>143</v>
      </c>
      <c r="AY561" s="231" t="s">
        <v>194</v>
      </c>
    </row>
    <row r="562" spans="2:65" s="1" customFormat="1" ht="22.5" customHeight="1">
      <c r="B562" s="41"/>
      <c r="C562" s="238" t="s">
        <v>792</v>
      </c>
      <c r="D562" s="238" t="s">
        <v>339</v>
      </c>
      <c r="E562" s="239" t="s">
        <v>793</v>
      </c>
      <c r="F562" s="240" t="s">
        <v>794</v>
      </c>
      <c r="G562" s="241" t="s">
        <v>278</v>
      </c>
      <c r="H562" s="242">
        <v>30.569</v>
      </c>
      <c r="I562" s="243"/>
      <c r="J562" s="244">
        <f>ROUND(I562*H562,2)</f>
        <v>0</v>
      </c>
      <c r="K562" s="240" t="s">
        <v>89</v>
      </c>
      <c r="L562" s="245"/>
      <c r="M562" s="246" t="s">
        <v>89</v>
      </c>
      <c r="N562" s="247" t="s">
        <v>109</v>
      </c>
      <c r="O562" s="42"/>
      <c r="P562" s="194">
        <f>O562*H562</f>
        <v>0</v>
      </c>
      <c r="Q562" s="194">
        <v>0.00031</v>
      </c>
      <c r="R562" s="194">
        <f>Q562*H562</f>
        <v>0.00947639</v>
      </c>
      <c r="S562" s="194">
        <v>0</v>
      </c>
      <c r="T562" s="195">
        <f>S562*H562</f>
        <v>0</v>
      </c>
      <c r="AR562" s="24" t="s">
        <v>389</v>
      </c>
      <c r="AT562" s="24" t="s">
        <v>339</v>
      </c>
      <c r="AU562" s="24" t="s">
        <v>150</v>
      </c>
      <c r="AY562" s="24" t="s">
        <v>194</v>
      </c>
      <c r="BE562" s="196">
        <f>IF(N562="základní",J562,0)</f>
        <v>0</v>
      </c>
      <c r="BF562" s="196">
        <f>IF(N562="snížená",J562,0)</f>
        <v>0</v>
      </c>
      <c r="BG562" s="196">
        <f>IF(N562="zákl. přenesená",J562,0)</f>
        <v>0</v>
      </c>
      <c r="BH562" s="196">
        <f>IF(N562="sníž. přenesená",J562,0)</f>
        <v>0</v>
      </c>
      <c r="BI562" s="196">
        <f>IF(N562="nulová",J562,0)</f>
        <v>0</v>
      </c>
      <c r="BJ562" s="24" t="s">
        <v>143</v>
      </c>
      <c r="BK562" s="196">
        <f>ROUND(I562*H562,2)</f>
        <v>0</v>
      </c>
      <c r="BL562" s="24" t="s">
        <v>297</v>
      </c>
      <c r="BM562" s="24" t="s">
        <v>795</v>
      </c>
    </row>
    <row r="563" spans="2:51" s="12" customFormat="1" ht="13.5">
      <c r="B563" s="209"/>
      <c r="C563" s="210"/>
      <c r="D563" s="199" t="s">
        <v>203</v>
      </c>
      <c r="E563" s="211" t="s">
        <v>89</v>
      </c>
      <c r="F563" s="212" t="s">
        <v>796</v>
      </c>
      <c r="G563" s="210"/>
      <c r="H563" s="213">
        <v>26.106</v>
      </c>
      <c r="I563" s="214"/>
      <c r="J563" s="210"/>
      <c r="K563" s="210"/>
      <c r="L563" s="215"/>
      <c r="M563" s="216"/>
      <c r="N563" s="217"/>
      <c r="O563" s="217"/>
      <c r="P563" s="217"/>
      <c r="Q563" s="217"/>
      <c r="R563" s="217"/>
      <c r="S563" s="217"/>
      <c r="T563" s="218"/>
      <c r="AT563" s="219" t="s">
        <v>203</v>
      </c>
      <c r="AU563" s="219" t="s">
        <v>150</v>
      </c>
      <c r="AV563" s="12" t="s">
        <v>150</v>
      </c>
      <c r="AW563" s="12" t="s">
        <v>102</v>
      </c>
      <c r="AX563" s="12" t="s">
        <v>138</v>
      </c>
      <c r="AY563" s="219" t="s">
        <v>194</v>
      </c>
    </row>
    <row r="564" spans="2:51" s="12" customFormat="1" ht="13.5">
      <c r="B564" s="209"/>
      <c r="C564" s="210"/>
      <c r="D564" s="199" t="s">
        <v>203</v>
      </c>
      <c r="E564" s="211" t="s">
        <v>89</v>
      </c>
      <c r="F564" s="212" t="s">
        <v>797</v>
      </c>
      <c r="G564" s="210"/>
      <c r="H564" s="213">
        <v>4.463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203</v>
      </c>
      <c r="AU564" s="219" t="s">
        <v>150</v>
      </c>
      <c r="AV564" s="12" t="s">
        <v>150</v>
      </c>
      <c r="AW564" s="12" t="s">
        <v>102</v>
      </c>
      <c r="AX564" s="12" t="s">
        <v>138</v>
      </c>
      <c r="AY564" s="219" t="s">
        <v>194</v>
      </c>
    </row>
    <row r="565" spans="2:51" s="13" customFormat="1" ht="13.5">
      <c r="B565" s="220"/>
      <c r="C565" s="221"/>
      <c r="D565" s="222" t="s">
        <v>203</v>
      </c>
      <c r="E565" s="223" t="s">
        <v>89</v>
      </c>
      <c r="F565" s="224" t="s">
        <v>206</v>
      </c>
      <c r="G565" s="221"/>
      <c r="H565" s="225">
        <v>30.569</v>
      </c>
      <c r="I565" s="226"/>
      <c r="J565" s="221"/>
      <c r="K565" s="221"/>
      <c r="L565" s="227"/>
      <c r="M565" s="228"/>
      <c r="N565" s="229"/>
      <c r="O565" s="229"/>
      <c r="P565" s="229"/>
      <c r="Q565" s="229"/>
      <c r="R565" s="229"/>
      <c r="S565" s="229"/>
      <c r="T565" s="230"/>
      <c r="AT565" s="231" t="s">
        <v>203</v>
      </c>
      <c r="AU565" s="231" t="s">
        <v>150</v>
      </c>
      <c r="AV565" s="13" t="s">
        <v>201</v>
      </c>
      <c r="AW565" s="13" t="s">
        <v>102</v>
      </c>
      <c r="AX565" s="13" t="s">
        <v>143</v>
      </c>
      <c r="AY565" s="231" t="s">
        <v>194</v>
      </c>
    </row>
    <row r="566" spans="2:65" s="1" customFormat="1" ht="22.5" customHeight="1">
      <c r="B566" s="41"/>
      <c r="C566" s="185" t="s">
        <v>798</v>
      </c>
      <c r="D566" s="185" t="s">
        <v>196</v>
      </c>
      <c r="E566" s="186" t="s">
        <v>799</v>
      </c>
      <c r="F566" s="187" t="s">
        <v>800</v>
      </c>
      <c r="G566" s="188" t="s">
        <v>251</v>
      </c>
      <c r="H566" s="189">
        <v>0.453</v>
      </c>
      <c r="I566" s="190"/>
      <c r="J566" s="191">
        <f>ROUND(I566*H566,2)</f>
        <v>0</v>
      </c>
      <c r="K566" s="187" t="s">
        <v>200</v>
      </c>
      <c r="L566" s="61"/>
      <c r="M566" s="192" t="s">
        <v>89</v>
      </c>
      <c r="N566" s="193" t="s">
        <v>109</v>
      </c>
      <c r="O566" s="42"/>
      <c r="P566" s="194">
        <f>O566*H566</f>
        <v>0</v>
      </c>
      <c r="Q566" s="194">
        <v>0</v>
      </c>
      <c r="R566" s="194">
        <f>Q566*H566</f>
        <v>0</v>
      </c>
      <c r="S566" s="194">
        <v>0</v>
      </c>
      <c r="T566" s="195">
        <f>S566*H566</f>
        <v>0</v>
      </c>
      <c r="AR566" s="24" t="s">
        <v>297</v>
      </c>
      <c r="AT566" s="24" t="s">
        <v>196</v>
      </c>
      <c r="AU566" s="24" t="s">
        <v>150</v>
      </c>
      <c r="AY566" s="24" t="s">
        <v>194</v>
      </c>
      <c r="BE566" s="196">
        <f>IF(N566="základní",J566,0)</f>
        <v>0</v>
      </c>
      <c r="BF566" s="196">
        <f>IF(N566="snížená",J566,0)</f>
        <v>0</v>
      </c>
      <c r="BG566" s="196">
        <f>IF(N566="zákl. přenesená",J566,0)</f>
        <v>0</v>
      </c>
      <c r="BH566" s="196">
        <f>IF(N566="sníž. přenesená",J566,0)</f>
        <v>0</v>
      </c>
      <c r="BI566" s="196">
        <f>IF(N566="nulová",J566,0)</f>
        <v>0</v>
      </c>
      <c r="BJ566" s="24" t="s">
        <v>143</v>
      </c>
      <c r="BK566" s="196">
        <f>ROUND(I566*H566,2)</f>
        <v>0</v>
      </c>
      <c r="BL566" s="24" t="s">
        <v>297</v>
      </c>
      <c r="BM566" s="24" t="s">
        <v>801</v>
      </c>
    </row>
    <row r="567" spans="2:63" s="10" customFormat="1" ht="29.85" customHeight="1">
      <c r="B567" s="168"/>
      <c r="C567" s="169"/>
      <c r="D567" s="182" t="s">
        <v>137</v>
      </c>
      <c r="E567" s="183" t="s">
        <v>802</v>
      </c>
      <c r="F567" s="183" t="s">
        <v>803</v>
      </c>
      <c r="G567" s="169"/>
      <c r="H567" s="169"/>
      <c r="I567" s="172"/>
      <c r="J567" s="184">
        <f>BK567</f>
        <v>0</v>
      </c>
      <c r="K567" s="169"/>
      <c r="L567" s="174"/>
      <c r="M567" s="175"/>
      <c r="N567" s="176"/>
      <c r="O567" s="176"/>
      <c r="P567" s="177">
        <f>SUM(P568:P611)</f>
        <v>0</v>
      </c>
      <c r="Q567" s="176"/>
      <c r="R567" s="177">
        <f>SUM(R568:R611)</f>
        <v>0.19064488000000004</v>
      </c>
      <c r="S567" s="176"/>
      <c r="T567" s="178">
        <f>SUM(T568:T611)</f>
        <v>0</v>
      </c>
      <c r="AR567" s="179" t="s">
        <v>150</v>
      </c>
      <c r="AT567" s="180" t="s">
        <v>137</v>
      </c>
      <c r="AU567" s="180" t="s">
        <v>143</v>
      </c>
      <c r="AY567" s="179" t="s">
        <v>194</v>
      </c>
      <c r="BK567" s="181">
        <f>SUM(BK568:BK611)</f>
        <v>0</v>
      </c>
    </row>
    <row r="568" spans="2:65" s="1" customFormat="1" ht="22.5" customHeight="1">
      <c r="B568" s="41"/>
      <c r="C568" s="185" t="s">
        <v>804</v>
      </c>
      <c r="D568" s="185" t="s">
        <v>196</v>
      </c>
      <c r="E568" s="186" t="s">
        <v>805</v>
      </c>
      <c r="F568" s="187" t="s">
        <v>806</v>
      </c>
      <c r="G568" s="188" t="s">
        <v>278</v>
      </c>
      <c r="H568" s="189">
        <v>8.606</v>
      </c>
      <c r="I568" s="190"/>
      <c r="J568" s="191">
        <f>ROUND(I568*H568,2)</f>
        <v>0</v>
      </c>
      <c r="K568" s="187" t="s">
        <v>200</v>
      </c>
      <c r="L568" s="61"/>
      <c r="M568" s="192" t="s">
        <v>89</v>
      </c>
      <c r="N568" s="193" t="s">
        <v>109</v>
      </c>
      <c r="O568" s="42"/>
      <c r="P568" s="194">
        <f>O568*H568</f>
        <v>0</v>
      </c>
      <c r="Q568" s="194">
        <v>0</v>
      </c>
      <c r="R568" s="194">
        <f>Q568*H568</f>
        <v>0</v>
      </c>
      <c r="S568" s="194">
        <v>0</v>
      </c>
      <c r="T568" s="195">
        <f>S568*H568</f>
        <v>0</v>
      </c>
      <c r="AR568" s="24" t="s">
        <v>297</v>
      </c>
      <c r="AT568" s="24" t="s">
        <v>196</v>
      </c>
      <c r="AU568" s="24" t="s">
        <v>150</v>
      </c>
      <c r="AY568" s="24" t="s">
        <v>194</v>
      </c>
      <c r="BE568" s="196">
        <f>IF(N568="základní",J568,0)</f>
        <v>0</v>
      </c>
      <c r="BF568" s="196">
        <f>IF(N568="snížená",J568,0)</f>
        <v>0</v>
      </c>
      <c r="BG568" s="196">
        <f>IF(N568="zákl. přenesená",J568,0)</f>
        <v>0</v>
      </c>
      <c r="BH568" s="196">
        <f>IF(N568="sníž. přenesená",J568,0)</f>
        <v>0</v>
      </c>
      <c r="BI568" s="196">
        <f>IF(N568="nulová",J568,0)</f>
        <v>0</v>
      </c>
      <c r="BJ568" s="24" t="s">
        <v>143</v>
      </c>
      <c r="BK568" s="196">
        <f>ROUND(I568*H568,2)</f>
        <v>0</v>
      </c>
      <c r="BL568" s="24" t="s">
        <v>297</v>
      </c>
      <c r="BM568" s="24" t="s">
        <v>807</v>
      </c>
    </row>
    <row r="569" spans="2:51" s="12" customFormat="1" ht="13.5">
      <c r="B569" s="209"/>
      <c r="C569" s="210"/>
      <c r="D569" s="199" t="s">
        <v>203</v>
      </c>
      <c r="E569" s="211" t="s">
        <v>89</v>
      </c>
      <c r="F569" s="212" t="s">
        <v>808</v>
      </c>
      <c r="G569" s="210"/>
      <c r="H569" s="213">
        <v>8.606</v>
      </c>
      <c r="I569" s="214"/>
      <c r="J569" s="210"/>
      <c r="K569" s="210"/>
      <c r="L569" s="215"/>
      <c r="M569" s="216"/>
      <c r="N569" s="217"/>
      <c r="O569" s="217"/>
      <c r="P569" s="217"/>
      <c r="Q569" s="217"/>
      <c r="R569" s="217"/>
      <c r="S569" s="217"/>
      <c r="T569" s="218"/>
      <c r="AT569" s="219" t="s">
        <v>203</v>
      </c>
      <c r="AU569" s="219" t="s">
        <v>150</v>
      </c>
      <c r="AV569" s="12" t="s">
        <v>150</v>
      </c>
      <c r="AW569" s="12" t="s">
        <v>102</v>
      </c>
      <c r="AX569" s="12" t="s">
        <v>138</v>
      </c>
      <c r="AY569" s="219" t="s">
        <v>194</v>
      </c>
    </row>
    <row r="570" spans="2:51" s="12" customFormat="1" ht="13.5">
      <c r="B570" s="209"/>
      <c r="C570" s="210"/>
      <c r="D570" s="199" t="s">
        <v>203</v>
      </c>
      <c r="E570" s="211" t="s">
        <v>89</v>
      </c>
      <c r="F570" s="212" t="s">
        <v>89</v>
      </c>
      <c r="G570" s="210"/>
      <c r="H570" s="213">
        <v>0</v>
      </c>
      <c r="I570" s="214"/>
      <c r="J570" s="210"/>
      <c r="K570" s="210"/>
      <c r="L570" s="215"/>
      <c r="M570" s="216"/>
      <c r="N570" s="217"/>
      <c r="O570" s="217"/>
      <c r="P570" s="217"/>
      <c r="Q570" s="217"/>
      <c r="R570" s="217"/>
      <c r="S570" s="217"/>
      <c r="T570" s="218"/>
      <c r="AT570" s="219" t="s">
        <v>203</v>
      </c>
      <c r="AU570" s="219" t="s">
        <v>150</v>
      </c>
      <c r="AV570" s="12" t="s">
        <v>150</v>
      </c>
      <c r="AW570" s="12" t="s">
        <v>102</v>
      </c>
      <c r="AX570" s="12" t="s">
        <v>138</v>
      </c>
      <c r="AY570" s="219" t="s">
        <v>194</v>
      </c>
    </row>
    <row r="571" spans="2:51" s="13" customFormat="1" ht="13.5">
      <c r="B571" s="220"/>
      <c r="C571" s="221"/>
      <c r="D571" s="222" t="s">
        <v>203</v>
      </c>
      <c r="E571" s="223" t="s">
        <v>89</v>
      </c>
      <c r="F571" s="224" t="s">
        <v>206</v>
      </c>
      <c r="G571" s="221"/>
      <c r="H571" s="225">
        <v>8.606</v>
      </c>
      <c r="I571" s="226"/>
      <c r="J571" s="221"/>
      <c r="K571" s="221"/>
      <c r="L571" s="227"/>
      <c r="M571" s="228"/>
      <c r="N571" s="229"/>
      <c r="O571" s="229"/>
      <c r="P571" s="229"/>
      <c r="Q571" s="229"/>
      <c r="R571" s="229"/>
      <c r="S571" s="229"/>
      <c r="T571" s="230"/>
      <c r="AT571" s="231" t="s">
        <v>203</v>
      </c>
      <c r="AU571" s="231" t="s">
        <v>150</v>
      </c>
      <c r="AV571" s="13" t="s">
        <v>201</v>
      </c>
      <c r="AW571" s="13" t="s">
        <v>102</v>
      </c>
      <c r="AX571" s="13" t="s">
        <v>143</v>
      </c>
      <c r="AY571" s="231" t="s">
        <v>194</v>
      </c>
    </row>
    <row r="572" spans="2:65" s="1" customFormat="1" ht="22.5" customHeight="1">
      <c r="B572" s="41"/>
      <c r="C572" s="238" t="s">
        <v>809</v>
      </c>
      <c r="D572" s="238" t="s">
        <v>339</v>
      </c>
      <c r="E572" s="239" t="s">
        <v>810</v>
      </c>
      <c r="F572" s="240" t="s">
        <v>811</v>
      </c>
      <c r="G572" s="241" t="s">
        <v>278</v>
      </c>
      <c r="H572" s="242">
        <v>8.778</v>
      </c>
      <c r="I572" s="243"/>
      <c r="J572" s="244">
        <f>ROUND(I572*H572,2)</f>
        <v>0</v>
      </c>
      <c r="K572" s="240" t="s">
        <v>200</v>
      </c>
      <c r="L572" s="245"/>
      <c r="M572" s="246" t="s">
        <v>89</v>
      </c>
      <c r="N572" s="247" t="s">
        <v>109</v>
      </c>
      <c r="O572" s="42"/>
      <c r="P572" s="194">
        <f>O572*H572</f>
        <v>0</v>
      </c>
      <c r="Q572" s="194">
        <v>0.0024</v>
      </c>
      <c r="R572" s="194">
        <f>Q572*H572</f>
        <v>0.021067199999999998</v>
      </c>
      <c r="S572" s="194">
        <v>0</v>
      </c>
      <c r="T572" s="195">
        <f>S572*H572</f>
        <v>0</v>
      </c>
      <c r="AR572" s="24" t="s">
        <v>389</v>
      </c>
      <c r="AT572" s="24" t="s">
        <v>339</v>
      </c>
      <c r="AU572" s="24" t="s">
        <v>150</v>
      </c>
      <c r="AY572" s="24" t="s">
        <v>194</v>
      </c>
      <c r="BE572" s="196">
        <f>IF(N572="základní",J572,0)</f>
        <v>0</v>
      </c>
      <c r="BF572" s="196">
        <f>IF(N572="snížená",J572,0)</f>
        <v>0</v>
      </c>
      <c r="BG572" s="196">
        <f>IF(N572="zákl. přenesená",J572,0)</f>
        <v>0</v>
      </c>
      <c r="BH572" s="196">
        <f>IF(N572="sníž. přenesená",J572,0)</f>
        <v>0</v>
      </c>
      <c r="BI572" s="196">
        <f>IF(N572="nulová",J572,0)</f>
        <v>0</v>
      </c>
      <c r="BJ572" s="24" t="s">
        <v>143</v>
      </c>
      <c r="BK572" s="196">
        <f>ROUND(I572*H572,2)</f>
        <v>0</v>
      </c>
      <c r="BL572" s="24" t="s">
        <v>297</v>
      </c>
      <c r="BM572" s="24" t="s">
        <v>812</v>
      </c>
    </row>
    <row r="573" spans="2:51" s="12" customFormat="1" ht="13.5">
      <c r="B573" s="209"/>
      <c r="C573" s="210"/>
      <c r="D573" s="199" t="s">
        <v>203</v>
      </c>
      <c r="E573" s="211" t="s">
        <v>89</v>
      </c>
      <c r="F573" s="212" t="s">
        <v>813</v>
      </c>
      <c r="G573" s="210"/>
      <c r="H573" s="213">
        <v>8.778</v>
      </c>
      <c r="I573" s="214"/>
      <c r="J573" s="210"/>
      <c r="K573" s="210"/>
      <c r="L573" s="215"/>
      <c r="M573" s="216"/>
      <c r="N573" s="217"/>
      <c r="O573" s="217"/>
      <c r="P573" s="217"/>
      <c r="Q573" s="217"/>
      <c r="R573" s="217"/>
      <c r="S573" s="217"/>
      <c r="T573" s="218"/>
      <c r="AT573" s="219" t="s">
        <v>203</v>
      </c>
      <c r="AU573" s="219" t="s">
        <v>150</v>
      </c>
      <c r="AV573" s="12" t="s">
        <v>150</v>
      </c>
      <c r="AW573" s="12" t="s">
        <v>102</v>
      </c>
      <c r="AX573" s="12" t="s">
        <v>138</v>
      </c>
      <c r="AY573" s="219" t="s">
        <v>194</v>
      </c>
    </row>
    <row r="574" spans="2:51" s="12" customFormat="1" ht="13.5">
      <c r="B574" s="209"/>
      <c r="C574" s="210"/>
      <c r="D574" s="199" t="s">
        <v>203</v>
      </c>
      <c r="E574" s="211" t="s">
        <v>89</v>
      </c>
      <c r="F574" s="212" t="s">
        <v>89</v>
      </c>
      <c r="G574" s="210"/>
      <c r="H574" s="213">
        <v>0</v>
      </c>
      <c r="I574" s="214"/>
      <c r="J574" s="210"/>
      <c r="K574" s="210"/>
      <c r="L574" s="215"/>
      <c r="M574" s="216"/>
      <c r="N574" s="217"/>
      <c r="O574" s="217"/>
      <c r="P574" s="217"/>
      <c r="Q574" s="217"/>
      <c r="R574" s="217"/>
      <c r="S574" s="217"/>
      <c r="T574" s="218"/>
      <c r="AT574" s="219" t="s">
        <v>203</v>
      </c>
      <c r="AU574" s="219" t="s">
        <v>150</v>
      </c>
      <c r="AV574" s="12" t="s">
        <v>150</v>
      </c>
      <c r="AW574" s="12" t="s">
        <v>102</v>
      </c>
      <c r="AX574" s="12" t="s">
        <v>138</v>
      </c>
      <c r="AY574" s="219" t="s">
        <v>194</v>
      </c>
    </row>
    <row r="575" spans="2:51" s="13" customFormat="1" ht="13.5">
      <c r="B575" s="220"/>
      <c r="C575" s="221"/>
      <c r="D575" s="222" t="s">
        <v>203</v>
      </c>
      <c r="E575" s="223" t="s">
        <v>89</v>
      </c>
      <c r="F575" s="224" t="s">
        <v>206</v>
      </c>
      <c r="G575" s="221"/>
      <c r="H575" s="225">
        <v>8.778</v>
      </c>
      <c r="I575" s="226"/>
      <c r="J575" s="221"/>
      <c r="K575" s="221"/>
      <c r="L575" s="227"/>
      <c r="M575" s="228"/>
      <c r="N575" s="229"/>
      <c r="O575" s="229"/>
      <c r="P575" s="229"/>
      <c r="Q575" s="229"/>
      <c r="R575" s="229"/>
      <c r="S575" s="229"/>
      <c r="T575" s="230"/>
      <c r="AT575" s="231" t="s">
        <v>203</v>
      </c>
      <c r="AU575" s="231" t="s">
        <v>150</v>
      </c>
      <c r="AV575" s="13" t="s">
        <v>201</v>
      </c>
      <c r="AW575" s="13" t="s">
        <v>102</v>
      </c>
      <c r="AX575" s="13" t="s">
        <v>143</v>
      </c>
      <c r="AY575" s="231" t="s">
        <v>194</v>
      </c>
    </row>
    <row r="576" spans="2:65" s="1" customFormat="1" ht="31.5" customHeight="1">
      <c r="B576" s="41"/>
      <c r="C576" s="185" t="s">
        <v>814</v>
      </c>
      <c r="D576" s="185" t="s">
        <v>196</v>
      </c>
      <c r="E576" s="186" t="s">
        <v>815</v>
      </c>
      <c r="F576" s="187" t="s">
        <v>816</v>
      </c>
      <c r="G576" s="188" t="s">
        <v>278</v>
      </c>
      <c r="H576" s="189">
        <v>6.752</v>
      </c>
      <c r="I576" s="190"/>
      <c r="J576" s="191">
        <f>ROUND(I576*H576,2)</f>
        <v>0</v>
      </c>
      <c r="K576" s="187" t="s">
        <v>200</v>
      </c>
      <c r="L576" s="61"/>
      <c r="M576" s="192" t="s">
        <v>89</v>
      </c>
      <c r="N576" s="193" t="s">
        <v>109</v>
      </c>
      <c r="O576" s="42"/>
      <c r="P576" s="194">
        <f>O576*H576</f>
        <v>0</v>
      </c>
      <c r="Q576" s="194">
        <v>0.003</v>
      </c>
      <c r="R576" s="194">
        <f>Q576*H576</f>
        <v>0.020256</v>
      </c>
      <c r="S576" s="194">
        <v>0</v>
      </c>
      <c r="T576" s="195">
        <f>S576*H576</f>
        <v>0</v>
      </c>
      <c r="AR576" s="24" t="s">
        <v>297</v>
      </c>
      <c r="AT576" s="24" t="s">
        <v>196</v>
      </c>
      <c r="AU576" s="24" t="s">
        <v>150</v>
      </c>
      <c r="AY576" s="24" t="s">
        <v>194</v>
      </c>
      <c r="BE576" s="196">
        <f>IF(N576="základní",J576,0)</f>
        <v>0</v>
      </c>
      <c r="BF576" s="196">
        <f>IF(N576="snížená",J576,0)</f>
        <v>0</v>
      </c>
      <c r="BG576" s="196">
        <f>IF(N576="zákl. přenesená",J576,0)</f>
        <v>0</v>
      </c>
      <c r="BH576" s="196">
        <f>IF(N576="sníž. přenesená",J576,0)</f>
        <v>0</v>
      </c>
      <c r="BI576" s="196">
        <f>IF(N576="nulová",J576,0)</f>
        <v>0</v>
      </c>
      <c r="BJ576" s="24" t="s">
        <v>143</v>
      </c>
      <c r="BK576" s="196">
        <f>ROUND(I576*H576,2)</f>
        <v>0</v>
      </c>
      <c r="BL576" s="24" t="s">
        <v>297</v>
      </c>
      <c r="BM576" s="24" t="s">
        <v>817</v>
      </c>
    </row>
    <row r="577" spans="2:51" s="11" customFormat="1" ht="13.5">
      <c r="B577" s="197"/>
      <c r="C577" s="198"/>
      <c r="D577" s="199" t="s">
        <v>203</v>
      </c>
      <c r="E577" s="200" t="s">
        <v>89</v>
      </c>
      <c r="F577" s="201" t="s">
        <v>818</v>
      </c>
      <c r="G577" s="198"/>
      <c r="H577" s="202" t="s">
        <v>89</v>
      </c>
      <c r="I577" s="203"/>
      <c r="J577" s="198"/>
      <c r="K577" s="198"/>
      <c r="L577" s="204"/>
      <c r="M577" s="205"/>
      <c r="N577" s="206"/>
      <c r="O577" s="206"/>
      <c r="P577" s="206"/>
      <c r="Q577" s="206"/>
      <c r="R577" s="206"/>
      <c r="S577" s="206"/>
      <c r="T577" s="207"/>
      <c r="AT577" s="208" t="s">
        <v>203</v>
      </c>
      <c r="AU577" s="208" t="s">
        <v>150</v>
      </c>
      <c r="AV577" s="11" t="s">
        <v>143</v>
      </c>
      <c r="AW577" s="11" t="s">
        <v>102</v>
      </c>
      <c r="AX577" s="11" t="s">
        <v>138</v>
      </c>
      <c r="AY577" s="208" t="s">
        <v>194</v>
      </c>
    </row>
    <row r="578" spans="2:51" s="12" customFormat="1" ht="13.5">
      <c r="B578" s="209"/>
      <c r="C578" s="210"/>
      <c r="D578" s="199" t="s">
        <v>203</v>
      </c>
      <c r="E578" s="211" t="s">
        <v>89</v>
      </c>
      <c r="F578" s="212" t="s">
        <v>819</v>
      </c>
      <c r="G578" s="210"/>
      <c r="H578" s="213">
        <v>4.452</v>
      </c>
      <c r="I578" s="214"/>
      <c r="J578" s="210"/>
      <c r="K578" s="210"/>
      <c r="L578" s="215"/>
      <c r="M578" s="216"/>
      <c r="N578" s="217"/>
      <c r="O578" s="217"/>
      <c r="P578" s="217"/>
      <c r="Q578" s="217"/>
      <c r="R578" s="217"/>
      <c r="S578" s="217"/>
      <c r="T578" s="218"/>
      <c r="AT578" s="219" t="s">
        <v>203</v>
      </c>
      <c r="AU578" s="219" t="s">
        <v>150</v>
      </c>
      <c r="AV578" s="12" t="s">
        <v>150</v>
      </c>
      <c r="AW578" s="12" t="s">
        <v>102</v>
      </c>
      <c r="AX578" s="12" t="s">
        <v>138</v>
      </c>
      <c r="AY578" s="219" t="s">
        <v>194</v>
      </c>
    </row>
    <row r="579" spans="2:51" s="12" customFormat="1" ht="13.5">
      <c r="B579" s="209"/>
      <c r="C579" s="210"/>
      <c r="D579" s="199" t="s">
        <v>203</v>
      </c>
      <c r="E579" s="211" t="s">
        <v>89</v>
      </c>
      <c r="F579" s="212" t="s">
        <v>89</v>
      </c>
      <c r="G579" s="210"/>
      <c r="H579" s="213">
        <v>0</v>
      </c>
      <c r="I579" s="214"/>
      <c r="J579" s="210"/>
      <c r="K579" s="210"/>
      <c r="L579" s="215"/>
      <c r="M579" s="216"/>
      <c r="N579" s="217"/>
      <c r="O579" s="217"/>
      <c r="P579" s="217"/>
      <c r="Q579" s="217"/>
      <c r="R579" s="217"/>
      <c r="S579" s="217"/>
      <c r="T579" s="218"/>
      <c r="AT579" s="219" t="s">
        <v>203</v>
      </c>
      <c r="AU579" s="219" t="s">
        <v>150</v>
      </c>
      <c r="AV579" s="12" t="s">
        <v>150</v>
      </c>
      <c r="AW579" s="12" t="s">
        <v>102</v>
      </c>
      <c r="AX579" s="12" t="s">
        <v>138</v>
      </c>
      <c r="AY579" s="219" t="s">
        <v>194</v>
      </c>
    </row>
    <row r="580" spans="2:51" s="11" customFormat="1" ht="13.5">
      <c r="B580" s="197"/>
      <c r="C580" s="198"/>
      <c r="D580" s="199" t="s">
        <v>203</v>
      </c>
      <c r="E580" s="200" t="s">
        <v>89</v>
      </c>
      <c r="F580" s="201" t="s">
        <v>820</v>
      </c>
      <c r="G580" s="198"/>
      <c r="H580" s="202" t="s">
        <v>89</v>
      </c>
      <c r="I580" s="203"/>
      <c r="J580" s="198"/>
      <c r="K580" s="198"/>
      <c r="L580" s="204"/>
      <c r="M580" s="205"/>
      <c r="N580" s="206"/>
      <c r="O580" s="206"/>
      <c r="P580" s="206"/>
      <c r="Q580" s="206"/>
      <c r="R580" s="206"/>
      <c r="S580" s="206"/>
      <c r="T580" s="207"/>
      <c r="AT580" s="208" t="s">
        <v>203</v>
      </c>
      <c r="AU580" s="208" t="s">
        <v>150</v>
      </c>
      <c r="AV580" s="11" t="s">
        <v>143</v>
      </c>
      <c r="AW580" s="11" t="s">
        <v>102</v>
      </c>
      <c r="AX580" s="11" t="s">
        <v>138</v>
      </c>
      <c r="AY580" s="208" t="s">
        <v>194</v>
      </c>
    </row>
    <row r="581" spans="2:51" s="12" customFormat="1" ht="13.5">
      <c r="B581" s="209"/>
      <c r="C581" s="210"/>
      <c r="D581" s="199" t="s">
        <v>203</v>
      </c>
      <c r="E581" s="211" t="s">
        <v>89</v>
      </c>
      <c r="F581" s="212" t="s">
        <v>821</v>
      </c>
      <c r="G581" s="210"/>
      <c r="H581" s="213">
        <v>2.3</v>
      </c>
      <c r="I581" s="214"/>
      <c r="J581" s="210"/>
      <c r="K581" s="210"/>
      <c r="L581" s="215"/>
      <c r="M581" s="216"/>
      <c r="N581" s="217"/>
      <c r="O581" s="217"/>
      <c r="P581" s="217"/>
      <c r="Q581" s="217"/>
      <c r="R581" s="217"/>
      <c r="S581" s="217"/>
      <c r="T581" s="218"/>
      <c r="AT581" s="219" t="s">
        <v>203</v>
      </c>
      <c r="AU581" s="219" t="s">
        <v>150</v>
      </c>
      <c r="AV581" s="12" t="s">
        <v>150</v>
      </c>
      <c r="AW581" s="12" t="s">
        <v>102</v>
      </c>
      <c r="AX581" s="12" t="s">
        <v>138</v>
      </c>
      <c r="AY581" s="219" t="s">
        <v>194</v>
      </c>
    </row>
    <row r="582" spans="2:51" s="12" customFormat="1" ht="13.5">
      <c r="B582" s="209"/>
      <c r="C582" s="210"/>
      <c r="D582" s="199" t="s">
        <v>203</v>
      </c>
      <c r="E582" s="211" t="s">
        <v>89</v>
      </c>
      <c r="F582" s="212" t="s">
        <v>89</v>
      </c>
      <c r="G582" s="210"/>
      <c r="H582" s="213">
        <v>0</v>
      </c>
      <c r="I582" s="214"/>
      <c r="J582" s="210"/>
      <c r="K582" s="210"/>
      <c r="L582" s="215"/>
      <c r="M582" s="216"/>
      <c r="N582" s="217"/>
      <c r="O582" s="217"/>
      <c r="P582" s="217"/>
      <c r="Q582" s="217"/>
      <c r="R582" s="217"/>
      <c r="S582" s="217"/>
      <c r="T582" s="218"/>
      <c r="AT582" s="219" t="s">
        <v>203</v>
      </c>
      <c r="AU582" s="219" t="s">
        <v>150</v>
      </c>
      <c r="AV582" s="12" t="s">
        <v>150</v>
      </c>
      <c r="AW582" s="12" t="s">
        <v>102</v>
      </c>
      <c r="AX582" s="12" t="s">
        <v>138</v>
      </c>
      <c r="AY582" s="219" t="s">
        <v>194</v>
      </c>
    </row>
    <row r="583" spans="2:51" s="13" customFormat="1" ht="13.5">
      <c r="B583" s="220"/>
      <c r="C583" s="221"/>
      <c r="D583" s="222" t="s">
        <v>203</v>
      </c>
      <c r="E583" s="223" t="s">
        <v>89</v>
      </c>
      <c r="F583" s="224" t="s">
        <v>206</v>
      </c>
      <c r="G583" s="221"/>
      <c r="H583" s="225">
        <v>6.752</v>
      </c>
      <c r="I583" s="226"/>
      <c r="J583" s="221"/>
      <c r="K583" s="221"/>
      <c r="L583" s="227"/>
      <c r="M583" s="228"/>
      <c r="N583" s="229"/>
      <c r="O583" s="229"/>
      <c r="P583" s="229"/>
      <c r="Q583" s="229"/>
      <c r="R583" s="229"/>
      <c r="S583" s="229"/>
      <c r="T583" s="230"/>
      <c r="AT583" s="231" t="s">
        <v>203</v>
      </c>
      <c r="AU583" s="231" t="s">
        <v>150</v>
      </c>
      <c r="AV583" s="13" t="s">
        <v>201</v>
      </c>
      <c r="AW583" s="13" t="s">
        <v>102</v>
      </c>
      <c r="AX583" s="13" t="s">
        <v>143</v>
      </c>
      <c r="AY583" s="231" t="s">
        <v>194</v>
      </c>
    </row>
    <row r="584" spans="2:65" s="1" customFormat="1" ht="22.5" customHeight="1">
      <c r="B584" s="41"/>
      <c r="C584" s="238" t="s">
        <v>822</v>
      </c>
      <c r="D584" s="238" t="s">
        <v>339</v>
      </c>
      <c r="E584" s="239" t="s">
        <v>823</v>
      </c>
      <c r="F584" s="240" t="s">
        <v>824</v>
      </c>
      <c r="G584" s="241" t="s">
        <v>278</v>
      </c>
      <c r="H584" s="242">
        <v>4.541</v>
      </c>
      <c r="I584" s="243"/>
      <c r="J584" s="244">
        <f>ROUND(I584*H584,2)</f>
        <v>0</v>
      </c>
      <c r="K584" s="240" t="s">
        <v>89</v>
      </c>
      <c r="L584" s="245"/>
      <c r="M584" s="246" t="s">
        <v>89</v>
      </c>
      <c r="N584" s="247" t="s">
        <v>109</v>
      </c>
      <c r="O584" s="42"/>
      <c r="P584" s="194">
        <f>O584*H584</f>
        <v>0</v>
      </c>
      <c r="Q584" s="194">
        <v>0.0032</v>
      </c>
      <c r="R584" s="194">
        <f>Q584*H584</f>
        <v>0.014531200000000001</v>
      </c>
      <c r="S584" s="194">
        <v>0</v>
      </c>
      <c r="T584" s="195">
        <f>S584*H584</f>
        <v>0</v>
      </c>
      <c r="AR584" s="24" t="s">
        <v>389</v>
      </c>
      <c r="AT584" s="24" t="s">
        <v>339</v>
      </c>
      <c r="AU584" s="24" t="s">
        <v>150</v>
      </c>
      <c r="AY584" s="24" t="s">
        <v>194</v>
      </c>
      <c r="BE584" s="196">
        <f>IF(N584="základní",J584,0)</f>
        <v>0</v>
      </c>
      <c r="BF584" s="196">
        <f>IF(N584="snížená",J584,0)</f>
        <v>0</v>
      </c>
      <c r="BG584" s="196">
        <f>IF(N584="zákl. přenesená",J584,0)</f>
        <v>0</v>
      </c>
      <c r="BH584" s="196">
        <f>IF(N584="sníž. přenesená",J584,0)</f>
        <v>0</v>
      </c>
      <c r="BI584" s="196">
        <f>IF(N584="nulová",J584,0)</f>
        <v>0</v>
      </c>
      <c r="BJ584" s="24" t="s">
        <v>143</v>
      </c>
      <c r="BK584" s="196">
        <f>ROUND(I584*H584,2)</f>
        <v>0</v>
      </c>
      <c r="BL584" s="24" t="s">
        <v>297</v>
      </c>
      <c r="BM584" s="24" t="s">
        <v>825</v>
      </c>
    </row>
    <row r="585" spans="2:51" s="12" customFormat="1" ht="13.5">
      <c r="B585" s="209"/>
      <c r="C585" s="210"/>
      <c r="D585" s="222" t="s">
        <v>203</v>
      </c>
      <c r="E585" s="232" t="s">
        <v>89</v>
      </c>
      <c r="F585" s="233" t="s">
        <v>826</v>
      </c>
      <c r="G585" s="210"/>
      <c r="H585" s="234">
        <v>4.541</v>
      </c>
      <c r="I585" s="214"/>
      <c r="J585" s="210"/>
      <c r="K585" s="210"/>
      <c r="L585" s="215"/>
      <c r="M585" s="216"/>
      <c r="N585" s="217"/>
      <c r="O585" s="217"/>
      <c r="P585" s="217"/>
      <c r="Q585" s="217"/>
      <c r="R585" s="217"/>
      <c r="S585" s="217"/>
      <c r="T585" s="218"/>
      <c r="AT585" s="219" t="s">
        <v>203</v>
      </c>
      <c r="AU585" s="219" t="s">
        <v>150</v>
      </c>
      <c r="AV585" s="12" t="s">
        <v>150</v>
      </c>
      <c r="AW585" s="12" t="s">
        <v>102</v>
      </c>
      <c r="AX585" s="12" t="s">
        <v>143</v>
      </c>
      <c r="AY585" s="219" t="s">
        <v>194</v>
      </c>
    </row>
    <row r="586" spans="2:65" s="1" customFormat="1" ht="22.5" customHeight="1">
      <c r="B586" s="41"/>
      <c r="C586" s="238" t="s">
        <v>827</v>
      </c>
      <c r="D586" s="238" t="s">
        <v>339</v>
      </c>
      <c r="E586" s="239" t="s">
        <v>828</v>
      </c>
      <c r="F586" s="240" t="s">
        <v>829</v>
      </c>
      <c r="G586" s="241" t="s">
        <v>278</v>
      </c>
      <c r="H586" s="242">
        <v>2.346</v>
      </c>
      <c r="I586" s="243"/>
      <c r="J586" s="244">
        <f>ROUND(I586*H586,2)</f>
        <v>0</v>
      </c>
      <c r="K586" s="240" t="s">
        <v>89</v>
      </c>
      <c r="L586" s="245"/>
      <c r="M586" s="246" t="s">
        <v>89</v>
      </c>
      <c r="N586" s="247" t="s">
        <v>109</v>
      </c>
      <c r="O586" s="42"/>
      <c r="P586" s="194">
        <f>O586*H586</f>
        <v>0</v>
      </c>
      <c r="Q586" s="194">
        <v>0.0028</v>
      </c>
      <c r="R586" s="194">
        <f>Q586*H586</f>
        <v>0.0065688000000000005</v>
      </c>
      <c r="S586" s="194">
        <v>0</v>
      </c>
      <c r="T586" s="195">
        <f>S586*H586</f>
        <v>0</v>
      </c>
      <c r="AR586" s="24" t="s">
        <v>389</v>
      </c>
      <c r="AT586" s="24" t="s">
        <v>339</v>
      </c>
      <c r="AU586" s="24" t="s">
        <v>150</v>
      </c>
      <c r="AY586" s="24" t="s">
        <v>194</v>
      </c>
      <c r="BE586" s="196">
        <f>IF(N586="základní",J586,0)</f>
        <v>0</v>
      </c>
      <c r="BF586" s="196">
        <f>IF(N586="snížená",J586,0)</f>
        <v>0</v>
      </c>
      <c r="BG586" s="196">
        <f>IF(N586="zákl. přenesená",J586,0)</f>
        <v>0</v>
      </c>
      <c r="BH586" s="196">
        <f>IF(N586="sníž. přenesená",J586,0)</f>
        <v>0</v>
      </c>
      <c r="BI586" s="196">
        <f>IF(N586="nulová",J586,0)</f>
        <v>0</v>
      </c>
      <c r="BJ586" s="24" t="s">
        <v>143</v>
      </c>
      <c r="BK586" s="196">
        <f>ROUND(I586*H586,2)</f>
        <v>0</v>
      </c>
      <c r="BL586" s="24" t="s">
        <v>297</v>
      </c>
      <c r="BM586" s="24" t="s">
        <v>830</v>
      </c>
    </row>
    <row r="587" spans="2:51" s="12" customFormat="1" ht="13.5">
      <c r="B587" s="209"/>
      <c r="C587" s="210"/>
      <c r="D587" s="222" t="s">
        <v>203</v>
      </c>
      <c r="E587" s="232" t="s">
        <v>89</v>
      </c>
      <c r="F587" s="233" t="s">
        <v>831</v>
      </c>
      <c r="G587" s="210"/>
      <c r="H587" s="234">
        <v>2.346</v>
      </c>
      <c r="I587" s="214"/>
      <c r="J587" s="210"/>
      <c r="K587" s="210"/>
      <c r="L587" s="215"/>
      <c r="M587" s="216"/>
      <c r="N587" s="217"/>
      <c r="O587" s="217"/>
      <c r="P587" s="217"/>
      <c r="Q587" s="217"/>
      <c r="R587" s="217"/>
      <c r="S587" s="217"/>
      <c r="T587" s="218"/>
      <c r="AT587" s="219" t="s">
        <v>203</v>
      </c>
      <c r="AU587" s="219" t="s">
        <v>150</v>
      </c>
      <c r="AV587" s="12" t="s">
        <v>150</v>
      </c>
      <c r="AW587" s="12" t="s">
        <v>102</v>
      </c>
      <c r="AX587" s="12" t="s">
        <v>143</v>
      </c>
      <c r="AY587" s="219" t="s">
        <v>194</v>
      </c>
    </row>
    <row r="588" spans="2:65" s="1" customFormat="1" ht="22.5" customHeight="1">
      <c r="B588" s="41"/>
      <c r="C588" s="185" t="s">
        <v>832</v>
      </c>
      <c r="D588" s="185" t="s">
        <v>196</v>
      </c>
      <c r="E588" s="186" t="s">
        <v>833</v>
      </c>
      <c r="F588" s="187" t="s">
        <v>834</v>
      </c>
      <c r="G588" s="188" t="s">
        <v>278</v>
      </c>
      <c r="H588" s="189">
        <v>22.08</v>
      </c>
      <c r="I588" s="190"/>
      <c r="J588" s="191">
        <f>ROUND(I588*H588,2)</f>
        <v>0</v>
      </c>
      <c r="K588" s="187" t="s">
        <v>200</v>
      </c>
      <c r="L588" s="61"/>
      <c r="M588" s="192" t="s">
        <v>89</v>
      </c>
      <c r="N588" s="193" t="s">
        <v>109</v>
      </c>
      <c r="O588" s="42"/>
      <c r="P588" s="194">
        <f>O588*H588</f>
        <v>0</v>
      </c>
      <c r="Q588" s="194">
        <v>0</v>
      </c>
      <c r="R588" s="194">
        <f>Q588*H588</f>
        <v>0</v>
      </c>
      <c r="S588" s="194">
        <v>0</v>
      </c>
      <c r="T588" s="195">
        <f>S588*H588</f>
        <v>0</v>
      </c>
      <c r="AR588" s="24" t="s">
        <v>297</v>
      </c>
      <c r="AT588" s="24" t="s">
        <v>196</v>
      </c>
      <c r="AU588" s="24" t="s">
        <v>150</v>
      </c>
      <c r="AY588" s="24" t="s">
        <v>194</v>
      </c>
      <c r="BE588" s="196">
        <f>IF(N588="základní",J588,0)</f>
        <v>0</v>
      </c>
      <c r="BF588" s="196">
        <f>IF(N588="snížená",J588,0)</f>
        <v>0</v>
      </c>
      <c r="BG588" s="196">
        <f>IF(N588="zákl. přenesená",J588,0)</f>
        <v>0</v>
      </c>
      <c r="BH588" s="196">
        <f>IF(N588="sníž. přenesená",J588,0)</f>
        <v>0</v>
      </c>
      <c r="BI588" s="196">
        <f>IF(N588="nulová",J588,0)</f>
        <v>0</v>
      </c>
      <c r="BJ588" s="24" t="s">
        <v>143</v>
      </c>
      <c r="BK588" s="196">
        <f>ROUND(I588*H588,2)</f>
        <v>0</v>
      </c>
      <c r="BL588" s="24" t="s">
        <v>297</v>
      </c>
      <c r="BM588" s="24" t="s">
        <v>835</v>
      </c>
    </row>
    <row r="589" spans="2:51" s="11" customFormat="1" ht="13.5">
      <c r="B589" s="197"/>
      <c r="C589" s="198"/>
      <c r="D589" s="199" t="s">
        <v>203</v>
      </c>
      <c r="E589" s="200" t="s">
        <v>89</v>
      </c>
      <c r="F589" s="201" t="s">
        <v>836</v>
      </c>
      <c r="G589" s="198"/>
      <c r="H589" s="202" t="s">
        <v>89</v>
      </c>
      <c r="I589" s="203"/>
      <c r="J589" s="198"/>
      <c r="K589" s="198"/>
      <c r="L589" s="204"/>
      <c r="M589" s="205"/>
      <c r="N589" s="206"/>
      <c r="O589" s="206"/>
      <c r="P589" s="206"/>
      <c r="Q589" s="206"/>
      <c r="R589" s="206"/>
      <c r="S589" s="206"/>
      <c r="T589" s="207"/>
      <c r="AT589" s="208" t="s">
        <v>203</v>
      </c>
      <c r="AU589" s="208" t="s">
        <v>150</v>
      </c>
      <c r="AV589" s="11" t="s">
        <v>143</v>
      </c>
      <c r="AW589" s="11" t="s">
        <v>102</v>
      </c>
      <c r="AX589" s="11" t="s">
        <v>138</v>
      </c>
      <c r="AY589" s="208" t="s">
        <v>194</v>
      </c>
    </row>
    <row r="590" spans="2:51" s="12" customFormat="1" ht="13.5">
      <c r="B590" s="209"/>
      <c r="C590" s="210"/>
      <c r="D590" s="199" t="s">
        <v>203</v>
      </c>
      <c r="E590" s="211" t="s">
        <v>89</v>
      </c>
      <c r="F590" s="212" t="s">
        <v>837</v>
      </c>
      <c r="G590" s="210"/>
      <c r="H590" s="213">
        <v>22.08</v>
      </c>
      <c r="I590" s="214"/>
      <c r="J590" s="210"/>
      <c r="K590" s="210"/>
      <c r="L590" s="215"/>
      <c r="M590" s="216"/>
      <c r="N590" s="217"/>
      <c r="O590" s="217"/>
      <c r="P590" s="217"/>
      <c r="Q590" s="217"/>
      <c r="R590" s="217"/>
      <c r="S590" s="217"/>
      <c r="T590" s="218"/>
      <c r="AT590" s="219" t="s">
        <v>203</v>
      </c>
      <c r="AU590" s="219" t="s">
        <v>150</v>
      </c>
      <c r="AV590" s="12" t="s">
        <v>150</v>
      </c>
      <c r="AW590" s="12" t="s">
        <v>102</v>
      </c>
      <c r="AX590" s="12" t="s">
        <v>138</v>
      </c>
      <c r="AY590" s="219" t="s">
        <v>194</v>
      </c>
    </row>
    <row r="591" spans="2:51" s="12" customFormat="1" ht="13.5">
      <c r="B591" s="209"/>
      <c r="C591" s="210"/>
      <c r="D591" s="199" t="s">
        <v>203</v>
      </c>
      <c r="E591" s="211" t="s">
        <v>89</v>
      </c>
      <c r="F591" s="212" t="s">
        <v>89</v>
      </c>
      <c r="G591" s="210"/>
      <c r="H591" s="213">
        <v>0</v>
      </c>
      <c r="I591" s="214"/>
      <c r="J591" s="210"/>
      <c r="K591" s="210"/>
      <c r="L591" s="215"/>
      <c r="M591" s="216"/>
      <c r="N591" s="217"/>
      <c r="O591" s="217"/>
      <c r="P591" s="217"/>
      <c r="Q591" s="217"/>
      <c r="R591" s="217"/>
      <c r="S591" s="217"/>
      <c r="T591" s="218"/>
      <c r="AT591" s="219" t="s">
        <v>203</v>
      </c>
      <c r="AU591" s="219" t="s">
        <v>150</v>
      </c>
      <c r="AV591" s="12" t="s">
        <v>150</v>
      </c>
      <c r="AW591" s="12" t="s">
        <v>102</v>
      </c>
      <c r="AX591" s="12" t="s">
        <v>138</v>
      </c>
      <c r="AY591" s="219" t="s">
        <v>194</v>
      </c>
    </row>
    <row r="592" spans="2:51" s="13" customFormat="1" ht="13.5">
      <c r="B592" s="220"/>
      <c r="C592" s="221"/>
      <c r="D592" s="222" t="s">
        <v>203</v>
      </c>
      <c r="E592" s="223" t="s">
        <v>89</v>
      </c>
      <c r="F592" s="224" t="s">
        <v>206</v>
      </c>
      <c r="G592" s="221"/>
      <c r="H592" s="225">
        <v>22.08</v>
      </c>
      <c r="I592" s="226"/>
      <c r="J592" s="221"/>
      <c r="K592" s="221"/>
      <c r="L592" s="227"/>
      <c r="M592" s="228"/>
      <c r="N592" s="229"/>
      <c r="O592" s="229"/>
      <c r="P592" s="229"/>
      <c r="Q592" s="229"/>
      <c r="R592" s="229"/>
      <c r="S592" s="229"/>
      <c r="T592" s="230"/>
      <c r="AT592" s="231" t="s">
        <v>203</v>
      </c>
      <c r="AU592" s="231" t="s">
        <v>150</v>
      </c>
      <c r="AV592" s="13" t="s">
        <v>201</v>
      </c>
      <c r="AW592" s="13" t="s">
        <v>102</v>
      </c>
      <c r="AX592" s="13" t="s">
        <v>143</v>
      </c>
      <c r="AY592" s="231" t="s">
        <v>194</v>
      </c>
    </row>
    <row r="593" spans="2:65" s="1" customFormat="1" ht="22.5" customHeight="1">
      <c r="B593" s="41"/>
      <c r="C593" s="238" t="s">
        <v>838</v>
      </c>
      <c r="D593" s="238" t="s">
        <v>339</v>
      </c>
      <c r="E593" s="239" t="s">
        <v>839</v>
      </c>
      <c r="F593" s="240" t="s">
        <v>840</v>
      </c>
      <c r="G593" s="241" t="s">
        <v>278</v>
      </c>
      <c r="H593" s="242">
        <v>11.261</v>
      </c>
      <c r="I593" s="243"/>
      <c r="J593" s="244">
        <f>ROUND(I593*H593,2)</f>
        <v>0</v>
      </c>
      <c r="K593" s="240" t="s">
        <v>89</v>
      </c>
      <c r="L593" s="245"/>
      <c r="M593" s="246" t="s">
        <v>89</v>
      </c>
      <c r="N593" s="247" t="s">
        <v>109</v>
      </c>
      <c r="O593" s="42"/>
      <c r="P593" s="194">
        <f>O593*H593</f>
        <v>0</v>
      </c>
      <c r="Q593" s="194">
        <v>0.008</v>
      </c>
      <c r="R593" s="194">
        <f>Q593*H593</f>
        <v>0.090088</v>
      </c>
      <c r="S593" s="194">
        <v>0</v>
      </c>
      <c r="T593" s="195">
        <f>S593*H593</f>
        <v>0</v>
      </c>
      <c r="AR593" s="24" t="s">
        <v>389</v>
      </c>
      <c r="AT593" s="24" t="s">
        <v>339</v>
      </c>
      <c r="AU593" s="24" t="s">
        <v>150</v>
      </c>
      <c r="AY593" s="24" t="s">
        <v>194</v>
      </c>
      <c r="BE593" s="196">
        <f>IF(N593="základní",J593,0)</f>
        <v>0</v>
      </c>
      <c r="BF593" s="196">
        <f>IF(N593="snížená",J593,0)</f>
        <v>0</v>
      </c>
      <c r="BG593" s="196">
        <f>IF(N593="zákl. přenesená",J593,0)</f>
        <v>0</v>
      </c>
      <c r="BH593" s="196">
        <f>IF(N593="sníž. přenesená",J593,0)</f>
        <v>0</v>
      </c>
      <c r="BI593" s="196">
        <f>IF(N593="nulová",J593,0)</f>
        <v>0</v>
      </c>
      <c r="BJ593" s="24" t="s">
        <v>143</v>
      </c>
      <c r="BK593" s="196">
        <f>ROUND(I593*H593,2)</f>
        <v>0</v>
      </c>
      <c r="BL593" s="24" t="s">
        <v>297</v>
      </c>
      <c r="BM593" s="24" t="s">
        <v>841</v>
      </c>
    </row>
    <row r="594" spans="2:51" s="12" customFormat="1" ht="13.5">
      <c r="B594" s="209"/>
      <c r="C594" s="210"/>
      <c r="D594" s="222" t="s">
        <v>203</v>
      </c>
      <c r="E594" s="232" t="s">
        <v>89</v>
      </c>
      <c r="F594" s="233" t="s">
        <v>842</v>
      </c>
      <c r="G594" s="210"/>
      <c r="H594" s="234">
        <v>11.261</v>
      </c>
      <c r="I594" s="214"/>
      <c r="J594" s="210"/>
      <c r="K594" s="210"/>
      <c r="L594" s="215"/>
      <c r="M594" s="216"/>
      <c r="N594" s="217"/>
      <c r="O594" s="217"/>
      <c r="P594" s="217"/>
      <c r="Q594" s="217"/>
      <c r="R594" s="217"/>
      <c r="S594" s="217"/>
      <c r="T594" s="218"/>
      <c r="AT594" s="219" t="s">
        <v>203</v>
      </c>
      <c r="AU594" s="219" t="s">
        <v>150</v>
      </c>
      <c r="AV594" s="12" t="s">
        <v>150</v>
      </c>
      <c r="AW594" s="12" t="s">
        <v>102</v>
      </c>
      <c r="AX594" s="12" t="s">
        <v>143</v>
      </c>
      <c r="AY594" s="219" t="s">
        <v>194</v>
      </c>
    </row>
    <row r="595" spans="2:65" s="1" customFormat="1" ht="22.5" customHeight="1">
      <c r="B595" s="41"/>
      <c r="C595" s="238" t="s">
        <v>843</v>
      </c>
      <c r="D595" s="238" t="s">
        <v>339</v>
      </c>
      <c r="E595" s="239" t="s">
        <v>844</v>
      </c>
      <c r="F595" s="240" t="s">
        <v>845</v>
      </c>
      <c r="G595" s="241" t="s">
        <v>278</v>
      </c>
      <c r="H595" s="242">
        <v>11.261</v>
      </c>
      <c r="I595" s="243"/>
      <c r="J595" s="244">
        <f>ROUND(I595*H595,2)</f>
        <v>0</v>
      </c>
      <c r="K595" s="240" t="s">
        <v>89</v>
      </c>
      <c r="L595" s="245"/>
      <c r="M595" s="246" t="s">
        <v>89</v>
      </c>
      <c r="N595" s="247" t="s">
        <v>109</v>
      </c>
      <c r="O595" s="42"/>
      <c r="P595" s="194">
        <f>O595*H595</f>
        <v>0</v>
      </c>
      <c r="Q595" s="194">
        <v>0.003</v>
      </c>
      <c r="R595" s="194">
        <f>Q595*H595</f>
        <v>0.033783</v>
      </c>
      <c r="S595" s="194">
        <v>0</v>
      </c>
      <c r="T595" s="195">
        <f>S595*H595</f>
        <v>0</v>
      </c>
      <c r="AR595" s="24" t="s">
        <v>389</v>
      </c>
      <c r="AT595" s="24" t="s">
        <v>339</v>
      </c>
      <c r="AU595" s="24" t="s">
        <v>150</v>
      </c>
      <c r="AY595" s="24" t="s">
        <v>194</v>
      </c>
      <c r="BE595" s="196">
        <f>IF(N595="základní",J595,0)</f>
        <v>0</v>
      </c>
      <c r="BF595" s="196">
        <f>IF(N595="snížená",J595,0)</f>
        <v>0</v>
      </c>
      <c r="BG595" s="196">
        <f>IF(N595="zákl. přenesená",J595,0)</f>
        <v>0</v>
      </c>
      <c r="BH595" s="196">
        <f>IF(N595="sníž. přenesená",J595,0)</f>
        <v>0</v>
      </c>
      <c r="BI595" s="196">
        <f>IF(N595="nulová",J595,0)</f>
        <v>0</v>
      </c>
      <c r="BJ595" s="24" t="s">
        <v>143</v>
      </c>
      <c r="BK595" s="196">
        <f>ROUND(I595*H595,2)</f>
        <v>0</v>
      </c>
      <c r="BL595" s="24" t="s">
        <v>297</v>
      </c>
      <c r="BM595" s="24" t="s">
        <v>846</v>
      </c>
    </row>
    <row r="596" spans="2:51" s="12" customFormat="1" ht="13.5">
      <c r="B596" s="209"/>
      <c r="C596" s="210"/>
      <c r="D596" s="222" t="s">
        <v>203</v>
      </c>
      <c r="E596" s="232" t="s">
        <v>89</v>
      </c>
      <c r="F596" s="233" t="s">
        <v>842</v>
      </c>
      <c r="G596" s="210"/>
      <c r="H596" s="234">
        <v>11.261</v>
      </c>
      <c r="I596" s="214"/>
      <c r="J596" s="210"/>
      <c r="K596" s="210"/>
      <c r="L596" s="215"/>
      <c r="M596" s="216"/>
      <c r="N596" s="217"/>
      <c r="O596" s="217"/>
      <c r="P596" s="217"/>
      <c r="Q596" s="217"/>
      <c r="R596" s="217"/>
      <c r="S596" s="217"/>
      <c r="T596" s="218"/>
      <c r="AT596" s="219" t="s">
        <v>203</v>
      </c>
      <c r="AU596" s="219" t="s">
        <v>150</v>
      </c>
      <c r="AV596" s="12" t="s">
        <v>150</v>
      </c>
      <c r="AW596" s="12" t="s">
        <v>102</v>
      </c>
      <c r="AX596" s="12" t="s">
        <v>143</v>
      </c>
      <c r="AY596" s="219" t="s">
        <v>194</v>
      </c>
    </row>
    <row r="597" spans="2:65" s="1" customFormat="1" ht="22.5" customHeight="1">
      <c r="B597" s="41"/>
      <c r="C597" s="185" t="s">
        <v>847</v>
      </c>
      <c r="D597" s="185" t="s">
        <v>196</v>
      </c>
      <c r="E597" s="186" t="s">
        <v>848</v>
      </c>
      <c r="F597" s="187" t="s">
        <v>849</v>
      </c>
      <c r="G597" s="188" t="s">
        <v>278</v>
      </c>
      <c r="H597" s="189">
        <v>11.04</v>
      </c>
      <c r="I597" s="190"/>
      <c r="J597" s="191">
        <f>ROUND(I597*H597,2)</f>
        <v>0</v>
      </c>
      <c r="K597" s="187" t="s">
        <v>200</v>
      </c>
      <c r="L597" s="61"/>
      <c r="M597" s="192" t="s">
        <v>89</v>
      </c>
      <c r="N597" s="193" t="s">
        <v>109</v>
      </c>
      <c r="O597" s="42"/>
      <c r="P597" s="194">
        <f>O597*H597</f>
        <v>0</v>
      </c>
      <c r="Q597" s="194">
        <v>1E-05</v>
      </c>
      <c r="R597" s="194">
        <f>Q597*H597</f>
        <v>0.0001104</v>
      </c>
      <c r="S597" s="194">
        <v>0</v>
      </c>
      <c r="T597" s="195">
        <f>S597*H597</f>
        <v>0</v>
      </c>
      <c r="AR597" s="24" t="s">
        <v>297</v>
      </c>
      <c r="AT597" s="24" t="s">
        <v>196</v>
      </c>
      <c r="AU597" s="24" t="s">
        <v>150</v>
      </c>
      <c r="AY597" s="24" t="s">
        <v>194</v>
      </c>
      <c r="BE597" s="196">
        <f>IF(N597="základní",J597,0)</f>
        <v>0</v>
      </c>
      <c r="BF597" s="196">
        <f>IF(N597="snížená",J597,0)</f>
        <v>0</v>
      </c>
      <c r="BG597" s="196">
        <f>IF(N597="zákl. přenesená",J597,0)</f>
        <v>0</v>
      </c>
      <c r="BH597" s="196">
        <f>IF(N597="sníž. přenesená",J597,0)</f>
        <v>0</v>
      </c>
      <c r="BI597" s="196">
        <f>IF(N597="nulová",J597,0)</f>
        <v>0</v>
      </c>
      <c r="BJ597" s="24" t="s">
        <v>143</v>
      </c>
      <c r="BK597" s="196">
        <f>ROUND(I597*H597,2)</f>
        <v>0</v>
      </c>
      <c r="BL597" s="24" t="s">
        <v>297</v>
      </c>
      <c r="BM597" s="24" t="s">
        <v>850</v>
      </c>
    </row>
    <row r="598" spans="2:51" s="12" customFormat="1" ht="13.5">
      <c r="B598" s="209"/>
      <c r="C598" s="210"/>
      <c r="D598" s="199" t="s">
        <v>203</v>
      </c>
      <c r="E598" s="211" t="s">
        <v>89</v>
      </c>
      <c r="F598" s="212" t="s">
        <v>851</v>
      </c>
      <c r="G598" s="210"/>
      <c r="H598" s="213">
        <v>11.04</v>
      </c>
      <c r="I598" s="214"/>
      <c r="J598" s="210"/>
      <c r="K598" s="210"/>
      <c r="L598" s="215"/>
      <c r="M598" s="216"/>
      <c r="N598" s="217"/>
      <c r="O598" s="217"/>
      <c r="P598" s="217"/>
      <c r="Q598" s="217"/>
      <c r="R598" s="217"/>
      <c r="S598" s="217"/>
      <c r="T598" s="218"/>
      <c r="AT598" s="219" t="s">
        <v>203</v>
      </c>
      <c r="AU598" s="219" t="s">
        <v>150</v>
      </c>
      <c r="AV598" s="12" t="s">
        <v>150</v>
      </c>
      <c r="AW598" s="12" t="s">
        <v>102</v>
      </c>
      <c r="AX598" s="12" t="s">
        <v>138</v>
      </c>
      <c r="AY598" s="219" t="s">
        <v>194</v>
      </c>
    </row>
    <row r="599" spans="2:51" s="12" customFormat="1" ht="13.5">
      <c r="B599" s="209"/>
      <c r="C599" s="210"/>
      <c r="D599" s="199" t="s">
        <v>203</v>
      </c>
      <c r="E599" s="211" t="s">
        <v>89</v>
      </c>
      <c r="F599" s="212" t="s">
        <v>89</v>
      </c>
      <c r="G599" s="210"/>
      <c r="H599" s="213">
        <v>0</v>
      </c>
      <c r="I599" s="214"/>
      <c r="J599" s="210"/>
      <c r="K599" s="210"/>
      <c r="L599" s="215"/>
      <c r="M599" s="216"/>
      <c r="N599" s="217"/>
      <c r="O599" s="217"/>
      <c r="P599" s="217"/>
      <c r="Q599" s="217"/>
      <c r="R599" s="217"/>
      <c r="S599" s="217"/>
      <c r="T599" s="218"/>
      <c r="AT599" s="219" t="s">
        <v>203</v>
      </c>
      <c r="AU599" s="219" t="s">
        <v>150</v>
      </c>
      <c r="AV599" s="12" t="s">
        <v>150</v>
      </c>
      <c r="AW599" s="12" t="s">
        <v>102</v>
      </c>
      <c r="AX599" s="12" t="s">
        <v>138</v>
      </c>
      <c r="AY599" s="219" t="s">
        <v>194</v>
      </c>
    </row>
    <row r="600" spans="2:51" s="13" customFormat="1" ht="13.5">
      <c r="B600" s="220"/>
      <c r="C600" s="221"/>
      <c r="D600" s="222" t="s">
        <v>203</v>
      </c>
      <c r="E600" s="223" t="s">
        <v>89</v>
      </c>
      <c r="F600" s="224" t="s">
        <v>206</v>
      </c>
      <c r="G600" s="221"/>
      <c r="H600" s="225">
        <v>11.04</v>
      </c>
      <c r="I600" s="226"/>
      <c r="J600" s="221"/>
      <c r="K600" s="221"/>
      <c r="L600" s="227"/>
      <c r="M600" s="228"/>
      <c r="N600" s="229"/>
      <c r="O600" s="229"/>
      <c r="P600" s="229"/>
      <c r="Q600" s="229"/>
      <c r="R600" s="229"/>
      <c r="S600" s="229"/>
      <c r="T600" s="230"/>
      <c r="AT600" s="231" t="s">
        <v>203</v>
      </c>
      <c r="AU600" s="231" t="s">
        <v>150</v>
      </c>
      <c r="AV600" s="13" t="s">
        <v>201</v>
      </c>
      <c r="AW600" s="13" t="s">
        <v>102</v>
      </c>
      <c r="AX600" s="13" t="s">
        <v>143</v>
      </c>
      <c r="AY600" s="231" t="s">
        <v>194</v>
      </c>
    </row>
    <row r="601" spans="2:65" s="1" customFormat="1" ht="22.5" customHeight="1">
      <c r="B601" s="41"/>
      <c r="C601" s="238" t="s">
        <v>852</v>
      </c>
      <c r="D601" s="238" t="s">
        <v>339</v>
      </c>
      <c r="E601" s="239" t="s">
        <v>853</v>
      </c>
      <c r="F601" s="240" t="s">
        <v>854</v>
      </c>
      <c r="G601" s="241" t="s">
        <v>278</v>
      </c>
      <c r="H601" s="242">
        <v>12.144</v>
      </c>
      <c r="I601" s="243"/>
      <c r="J601" s="244">
        <f>ROUND(I601*H601,2)</f>
        <v>0</v>
      </c>
      <c r="K601" s="240" t="s">
        <v>89</v>
      </c>
      <c r="L601" s="245"/>
      <c r="M601" s="246" t="s">
        <v>89</v>
      </c>
      <c r="N601" s="247" t="s">
        <v>109</v>
      </c>
      <c r="O601" s="42"/>
      <c r="P601" s="194">
        <f>O601*H601</f>
        <v>0</v>
      </c>
      <c r="Q601" s="194">
        <v>0.00017</v>
      </c>
      <c r="R601" s="194">
        <f>Q601*H601</f>
        <v>0.00206448</v>
      </c>
      <c r="S601" s="194">
        <v>0</v>
      </c>
      <c r="T601" s="195">
        <f>S601*H601</f>
        <v>0</v>
      </c>
      <c r="AR601" s="24" t="s">
        <v>389</v>
      </c>
      <c r="AT601" s="24" t="s">
        <v>339</v>
      </c>
      <c r="AU601" s="24" t="s">
        <v>150</v>
      </c>
      <c r="AY601" s="24" t="s">
        <v>194</v>
      </c>
      <c r="BE601" s="196">
        <f>IF(N601="základní",J601,0)</f>
        <v>0</v>
      </c>
      <c r="BF601" s="196">
        <f>IF(N601="snížená",J601,0)</f>
        <v>0</v>
      </c>
      <c r="BG601" s="196">
        <f>IF(N601="zákl. přenesená",J601,0)</f>
        <v>0</v>
      </c>
      <c r="BH601" s="196">
        <f>IF(N601="sníž. přenesená",J601,0)</f>
        <v>0</v>
      </c>
      <c r="BI601" s="196">
        <f>IF(N601="nulová",J601,0)</f>
        <v>0</v>
      </c>
      <c r="BJ601" s="24" t="s">
        <v>143</v>
      </c>
      <c r="BK601" s="196">
        <f>ROUND(I601*H601,2)</f>
        <v>0</v>
      </c>
      <c r="BL601" s="24" t="s">
        <v>297</v>
      </c>
      <c r="BM601" s="24" t="s">
        <v>855</v>
      </c>
    </row>
    <row r="602" spans="2:51" s="12" customFormat="1" ht="13.5">
      <c r="B602" s="209"/>
      <c r="C602" s="210"/>
      <c r="D602" s="199" t="s">
        <v>203</v>
      </c>
      <c r="E602" s="211" t="s">
        <v>89</v>
      </c>
      <c r="F602" s="212" t="s">
        <v>856</v>
      </c>
      <c r="G602" s="210"/>
      <c r="H602" s="213">
        <v>12.144</v>
      </c>
      <c r="I602" s="214"/>
      <c r="J602" s="210"/>
      <c r="K602" s="210"/>
      <c r="L602" s="215"/>
      <c r="M602" s="216"/>
      <c r="N602" s="217"/>
      <c r="O602" s="217"/>
      <c r="P602" s="217"/>
      <c r="Q602" s="217"/>
      <c r="R602" s="217"/>
      <c r="S602" s="217"/>
      <c r="T602" s="218"/>
      <c r="AT602" s="219" t="s">
        <v>203</v>
      </c>
      <c r="AU602" s="219" t="s">
        <v>150</v>
      </c>
      <c r="AV602" s="12" t="s">
        <v>150</v>
      </c>
      <c r="AW602" s="12" t="s">
        <v>102</v>
      </c>
      <c r="AX602" s="12" t="s">
        <v>138</v>
      </c>
      <c r="AY602" s="219" t="s">
        <v>194</v>
      </c>
    </row>
    <row r="603" spans="2:51" s="12" customFormat="1" ht="13.5">
      <c r="B603" s="209"/>
      <c r="C603" s="210"/>
      <c r="D603" s="199" t="s">
        <v>203</v>
      </c>
      <c r="E603" s="211" t="s">
        <v>89</v>
      </c>
      <c r="F603" s="212" t="s">
        <v>89</v>
      </c>
      <c r="G603" s="210"/>
      <c r="H603" s="213">
        <v>0</v>
      </c>
      <c r="I603" s="214"/>
      <c r="J603" s="210"/>
      <c r="K603" s="210"/>
      <c r="L603" s="215"/>
      <c r="M603" s="216"/>
      <c r="N603" s="217"/>
      <c r="O603" s="217"/>
      <c r="P603" s="217"/>
      <c r="Q603" s="217"/>
      <c r="R603" s="217"/>
      <c r="S603" s="217"/>
      <c r="T603" s="218"/>
      <c r="AT603" s="219" t="s">
        <v>203</v>
      </c>
      <c r="AU603" s="219" t="s">
        <v>150</v>
      </c>
      <c r="AV603" s="12" t="s">
        <v>150</v>
      </c>
      <c r="AW603" s="12" t="s">
        <v>102</v>
      </c>
      <c r="AX603" s="12" t="s">
        <v>138</v>
      </c>
      <c r="AY603" s="219" t="s">
        <v>194</v>
      </c>
    </row>
    <row r="604" spans="2:51" s="13" customFormat="1" ht="13.5">
      <c r="B604" s="220"/>
      <c r="C604" s="221"/>
      <c r="D604" s="222" t="s">
        <v>203</v>
      </c>
      <c r="E604" s="223" t="s">
        <v>89</v>
      </c>
      <c r="F604" s="224" t="s">
        <v>206</v>
      </c>
      <c r="G604" s="221"/>
      <c r="H604" s="225">
        <v>12.144</v>
      </c>
      <c r="I604" s="226"/>
      <c r="J604" s="221"/>
      <c r="K604" s="221"/>
      <c r="L604" s="227"/>
      <c r="M604" s="228"/>
      <c r="N604" s="229"/>
      <c r="O604" s="229"/>
      <c r="P604" s="229"/>
      <c r="Q604" s="229"/>
      <c r="R604" s="229"/>
      <c r="S604" s="229"/>
      <c r="T604" s="230"/>
      <c r="AT604" s="231" t="s">
        <v>203</v>
      </c>
      <c r="AU604" s="231" t="s">
        <v>150</v>
      </c>
      <c r="AV604" s="13" t="s">
        <v>201</v>
      </c>
      <c r="AW604" s="13" t="s">
        <v>102</v>
      </c>
      <c r="AX604" s="13" t="s">
        <v>143</v>
      </c>
      <c r="AY604" s="231" t="s">
        <v>194</v>
      </c>
    </row>
    <row r="605" spans="2:65" s="1" customFormat="1" ht="31.5" customHeight="1">
      <c r="B605" s="41"/>
      <c r="C605" s="185" t="s">
        <v>857</v>
      </c>
      <c r="D605" s="185" t="s">
        <v>196</v>
      </c>
      <c r="E605" s="186" t="s">
        <v>858</v>
      </c>
      <c r="F605" s="187" t="s">
        <v>859</v>
      </c>
      <c r="G605" s="188" t="s">
        <v>278</v>
      </c>
      <c r="H605" s="189">
        <v>9.46</v>
      </c>
      <c r="I605" s="190"/>
      <c r="J605" s="191">
        <f>ROUND(I605*H605,2)</f>
        <v>0</v>
      </c>
      <c r="K605" s="187" t="s">
        <v>200</v>
      </c>
      <c r="L605" s="61"/>
      <c r="M605" s="192" t="s">
        <v>89</v>
      </c>
      <c r="N605" s="193" t="s">
        <v>109</v>
      </c>
      <c r="O605" s="42"/>
      <c r="P605" s="194">
        <f>O605*H605</f>
        <v>0</v>
      </c>
      <c r="Q605" s="194">
        <v>1E-05</v>
      </c>
      <c r="R605" s="194">
        <f>Q605*H605</f>
        <v>9.460000000000002E-05</v>
      </c>
      <c r="S605" s="194">
        <v>0</v>
      </c>
      <c r="T605" s="195">
        <f>S605*H605</f>
        <v>0</v>
      </c>
      <c r="AR605" s="24" t="s">
        <v>297</v>
      </c>
      <c r="AT605" s="24" t="s">
        <v>196</v>
      </c>
      <c r="AU605" s="24" t="s">
        <v>150</v>
      </c>
      <c r="AY605" s="24" t="s">
        <v>194</v>
      </c>
      <c r="BE605" s="196">
        <f>IF(N605="základní",J605,0)</f>
        <v>0</v>
      </c>
      <c r="BF605" s="196">
        <f>IF(N605="snížená",J605,0)</f>
        <v>0</v>
      </c>
      <c r="BG605" s="196">
        <f>IF(N605="zákl. přenesená",J605,0)</f>
        <v>0</v>
      </c>
      <c r="BH605" s="196">
        <f>IF(N605="sníž. přenesená",J605,0)</f>
        <v>0</v>
      </c>
      <c r="BI605" s="196">
        <f>IF(N605="nulová",J605,0)</f>
        <v>0</v>
      </c>
      <c r="BJ605" s="24" t="s">
        <v>143</v>
      </c>
      <c r="BK605" s="196">
        <f>ROUND(I605*H605,2)</f>
        <v>0</v>
      </c>
      <c r="BL605" s="24" t="s">
        <v>297</v>
      </c>
      <c r="BM605" s="24" t="s">
        <v>860</v>
      </c>
    </row>
    <row r="606" spans="2:51" s="12" customFormat="1" ht="13.5">
      <c r="B606" s="209"/>
      <c r="C606" s="210"/>
      <c r="D606" s="199" t="s">
        <v>203</v>
      </c>
      <c r="E606" s="211" t="s">
        <v>89</v>
      </c>
      <c r="F606" s="212" t="s">
        <v>861</v>
      </c>
      <c r="G606" s="210"/>
      <c r="H606" s="213">
        <v>9.46</v>
      </c>
      <c r="I606" s="214"/>
      <c r="J606" s="210"/>
      <c r="K606" s="210"/>
      <c r="L606" s="215"/>
      <c r="M606" s="216"/>
      <c r="N606" s="217"/>
      <c r="O606" s="217"/>
      <c r="P606" s="217"/>
      <c r="Q606" s="217"/>
      <c r="R606" s="217"/>
      <c r="S606" s="217"/>
      <c r="T606" s="218"/>
      <c r="AT606" s="219" t="s">
        <v>203</v>
      </c>
      <c r="AU606" s="219" t="s">
        <v>150</v>
      </c>
      <c r="AV606" s="12" t="s">
        <v>150</v>
      </c>
      <c r="AW606" s="12" t="s">
        <v>102</v>
      </c>
      <c r="AX606" s="12" t="s">
        <v>138</v>
      </c>
      <c r="AY606" s="219" t="s">
        <v>194</v>
      </c>
    </row>
    <row r="607" spans="2:51" s="12" customFormat="1" ht="13.5">
      <c r="B607" s="209"/>
      <c r="C607" s="210"/>
      <c r="D607" s="199" t="s">
        <v>203</v>
      </c>
      <c r="E607" s="211" t="s">
        <v>89</v>
      </c>
      <c r="F607" s="212" t="s">
        <v>89</v>
      </c>
      <c r="G607" s="210"/>
      <c r="H607" s="213">
        <v>0</v>
      </c>
      <c r="I607" s="214"/>
      <c r="J607" s="210"/>
      <c r="K607" s="210"/>
      <c r="L607" s="215"/>
      <c r="M607" s="216"/>
      <c r="N607" s="217"/>
      <c r="O607" s="217"/>
      <c r="P607" s="217"/>
      <c r="Q607" s="217"/>
      <c r="R607" s="217"/>
      <c r="S607" s="217"/>
      <c r="T607" s="218"/>
      <c r="AT607" s="219" t="s">
        <v>203</v>
      </c>
      <c r="AU607" s="219" t="s">
        <v>150</v>
      </c>
      <c r="AV607" s="12" t="s">
        <v>150</v>
      </c>
      <c r="AW607" s="12" t="s">
        <v>102</v>
      </c>
      <c r="AX607" s="12" t="s">
        <v>138</v>
      </c>
      <c r="AY607" s="219" t="s">
        <v>194</v>
      </c>
    </row>
    <row r="608" spans="2:51" s="13" customFormat="1" ht="13.5">
      <c r="B608" s="220"/>
      <c r="C608" s="221"/>
      <c r="D608" s="222" t="s">
        <v>203</v>
      </c>
      <c r="E608" s="223" t="s">
        <v>89</v>
      </c>
      <c r="F608" s="224" t="s">
        <v>206</v>
      </c>
      <c r="G608" s="221"/>
      <c r="H608" s="225">
        <v>9.46</v>
      </c>
      <c r="I608" s="226"/>
      <c r="J608" s="221"/>
      <c r="K608" s="221"/>
      <c r="L608" s="227"/>
      <c r="M608" s="228"/>
      <c r="N608" s="229"/>
      <c r="O608" s="229"/>
      <c r="P608" s="229"/>
      <c r="Q608" s="229"/>
      <c r="R608" s="229"/>
      <c r="S608" s="229"/>
      <c r="T608" s="230"/>
      <c r="AT608" s="231" t="s">
        <v>203</v>
      </c>
      <c r="AU608" s="231" t="s">
        <v>150</v>
      </c>
      <c r="AV608" s="13" t="s">
        <v>201</v>
      </c>
      <c r="AW608" s="13" t="s">
        <v>102</v>
      </c>
      <c r="AX608" s="13" t="s">
        <v>143</v>
      </c>
      <c r="AY608" s="231" t="s">
        <v>194</v>
      </c>
    </row>
    <row r="609" spans="2:65" s="1" customFormat="1" ht="22.5" customHeight="1">
      <c r="B609" s="41"/>
      <c r="C609" s="238" t="s">
        <v>862</v>
      </c>
      <c r="D609" s="238" t="s">
        <v>339</v>
      </c>
      <c r="E609" s="239" t="s">
        <v>863</v>
      </c>
      <c r="F609" s="240" t="s">
        <v>864</v>
      </c>
      <c r="G609" s="241" t="s">
        <v>278</v>
      </c>
      <c r="H609" s="242">
        <v>10.406</v>
      </c>
      <c r="I609" s="243"/>
      <c r="J609" s="244">
        <f>ROUND(I609*H609,2)</f>
        <v>0</v>
      </c>
      <c r="K609" s="240" t="s">
        <v>200</v>
      </c>
      <c r="L609" s="245"/>
      <c r="M609" s="246" t="s">
        <v>89</v>
      </c>
      <c r="N609" s="247" t="s">
        <v>109</v>
      </c>
      <c r="O609" s="42"/>
      <c r="P609" s="194">
        <f>O609*H609</f>
        <v>0</v>
      </c>
      <c r="Q609" s="194">
        <v>0.0002</v>
      </c>
      <c r="R609" s="194">
        <f>Q609*H609</f>
        <v>0.0020812</v>
      </c>
      <c r="S609" s="194">
        <v>0</v>
      </c>
      <c r="T609" s="195">
        <f>S609*H609</f>
        <v>0</v>
      </c>
      <c r="AR609" s="24" t="s">
        <v>389</v>
      </c>
      <c r="AT609" s="24" t="s">
        <v>339</v>
      </c>
      <c r="AU609" s="24" t="s">
        <v>150</v>
      </c>
      <c r="AY609" s="24" t="s">
        <v>194</v>
      </c>
      <c r="BE609" s="196">
        <f>IF(N609="základní",J609,0)</f>
        <v>0</v>
      </c>
      <c r="BF609" s="196">
        <f>IF(N609="snížená",J609,0)</f>
        <v>0</v>
      </c>
      <c r="BG609" s="196">
        <f>IF(N609="zákl. přenesená",J609,0)</f>
        <v>0</v>
      </c>
      <c r="BH609" s="196">
        <f>IF(N609="sníž. přenesená",J609,0)</f>
        <v>0</v>
      </c>
      <c r="BI609" s="196">
        <f>IF(N609="nulová",J609,0)</f>
        <v>0</v>
      </c>
      <c r="BJ609" s="24" t="s">
        <v>143</v>
      </c>
      <c r="BK609" s="196">
        <f>ROUND(I609*H609,2)</f>
        <v>0</v>
      </c>
      <c r="BL609" s="24" t="s">
        <v>297</v>
      </c>
      <c r="BM609" s="24" t="s">
        <v>865</v>
      </c>
    </row>
    <row r="610" spans="2:51" s="12" customFormat="1" ht="13.5">
      <c r="B610" s="209"/>
      <c r="C610" s="210"/>
      <c r="D610" s="222" t="s">
        <v>203</v>
      </c>
      <c r="E610" s="232" t="s">
        <v>89</v>
      </c>
      <c r="F610" s="233" t="s">
        <v>866</v>
      </c>
      <c r="G610" s="210"/>
      <c r="H610" s="234">
        <v>10.406</v>
      </c>
      <c r="I610" s="214"/>
      <c r="J610" s="210"/>
      <c r="K610" s="210"/>
      <c r="L610" s="215"/>
      <c r="M610" s="216"/>
      <c r="N610" s="217"/>
      <c r="O610" s="217"/>
      <c r="P610" s="217"/>
      <c r="Q610" s="217"/>
      <c r="R610" s="217"/>
      <c r="S610" s="217"/>
      <c r="T610" s="218"/>
      <c r="AT610" s="219" t="s">
        <v>203</v>
      </c>
      <c r="AU610" s="219" t="s">
        <v>150</v>
      </c>
      <c r="AV610" s="12" t="s">
        <v>150</v>
      </c>
      <c r="AW610" s="12" t="s">
        <v>102</v>
      </c>
      <c r="AX610" s="12" t="s">
        <v>143</v>
      </c>
      <c r="AY610" s="219" t="s">
        <v>194</v>
      </c>
    </row>
    <row r="611" spans="2:65" s="1" customFormat="1" ht="22.5" customHeight="1">
      <c r="B611" s="41"/>
      <c r="C611" s="185" t="s">
        <v>867</v>
      </c>
      <c r="D611" s="185" t="s">
        <v>196</v>
      </c>
      <c r="E611" s="186" t="s">
        <v>868</v>
      </c>
      <c r="F611" s="187" t="s">
        <v>869</v>
      </c>
      <c r="G611" s="188" t="s">
        <v>251</v>
      </c>
      <c r="H611" s="189">
        <v>0.191</v>
      </c>
      <c r="I611" s="190"/>
      <c r="J611" s="191">
        <f>ROUND(I611*H611,2)</f>
        <v>0</v>
      </c>
      <c r="K611" s="187" t="s">
        <v>200</v>
      </c>
      <c r="L611" s="61"/>
      <c r="M611" s="192" t="s">
        <v>89</v>
      </c>
      <c r="N611" s="193" t="s">
        <v>109</v>
      </c>
      <c r="O611" s="42"/>
      <c r="P611" s="194">
        <f>O611*H611</f>
        <v>0</v>
      </c>
      <c r="Q611" s="194">
        <v>0</v>
      </c>
      <c r="R611" s="194">
        <f>Q611*H611</f>
        <v>0</v>
      </c>
      <c r="S611" s="194">
        <v>0</v>
      </c>
      <c r="T611" s="195">
        <f>S611*H611</f>
        <v>0</v>
      </c>
      <c r="AR611" s="24" t="s">
        <v>297</v>
      </c>
      <c r="AT611" s="24" t="s">
        <v>196</v>
      </c>
      <c r="AU611" s="24" t="s">
        <v>150</v>
      </c>
      <c r="AY611" s="24" t="s">
        <v>194</v>
      </c>
      <c r="BE611" s="196">
        <f>IF(N611="základní",J611,0)</f>
        <v>0</v>
      </c>
      <c r="BF611" s="196">
        <f>IF(N611="snížená",J611,0)</f>
        <v>0</v>
      </c>
      <c r="BG611" s="196">
        <f>IF(N611="zákl. přenesená",J611,0)</f>
        <v>0</v>
      </c>
      <c r="BH611" s="196">
        <f>IF(N611="sníž. přenesená",J611,0)</f>
        <v>0</v>
      </c>
      <c r="BI611" s="196">
        <f>IF(N611="nulová",J611,0)</f>
        <v>0</v>
      </c>
      <c r="BJ611" s="24" t="s">
        <v>143</v>
      </c>
      <c r="BK611" s="196">
        <f>ROUND(I611*H611,2)</f>
        <v>0</v>
      </c>
      <c r="BL611" s="24" t="s">
        <v>297</v>
      </c>
      <c r="BM611" s="24" t="s">
        <v>870</v>
      </c>
    </row>
    <row r="612" spans="2:63" s="10" customFormat="1" ht="29.85" customHeight="1">
      <c r="B612" s="168"/>
      <c r="C612" s="169"/>
      <c r="D612" s="182" t="s">
        <v>137</v>
      </c>
      <c r="E612" s="183" t="s">
        <v>871</v>
      </c>
      <c r="F612" s="183" t="s">
        <v>872</v>
      </c>
      <c r="G612" s="169"/>
      <c r="H612" s="169"/>
      <c r="I612" s="172"/>
      <c r="J612" s="184">
        <f>BK612</f>
        <v>0</v>
      </c>
      <c r="K612" s="169"/>
      <c r="L612" s="174"/>
      <c r="M612" s="175"/>
      <c r="N612" s="176"/>
      <c r="O612" s="176"/>
      <c r="P612" s="177">
        <f>SUM(P613:P657)</f>
        <v>0</v>
      </c>
      <c r="Q612" s="176"/>
      <c r="R612" s="177">
        <f>SUM(R613:R657)</f>
        <v>0.4913954800000001</v>
      </c>
      <c r="S612" s="176"/>
      <c r="T612" s="178">
        <f>SUM(T613:T657)</f>
        <v>0</v>
      </c>
      <c r="AR612" s="179" t="s">
        <v>150</v>
      </c>
      <c r="AT612" s="180" t="s">
        <v>137</v>
      </c>
      <c r="AU612" s="180" t="s">
        <v>143</v>
      </c>
      <c r="AY612" s="179" t="s">
        <v>194</v>
      </c>
      <c r="BK612" s="181">
        <f>SUM(BK613:BK657)</f>
        <v>0</v>
      </c>
    </row>
    <row r="613" spans="2:65" s="1" customFormat="1" ht="31.5" customHeight="1">
      <c r="B613" s="41"/>
      <c r="C613" s="185" t="s">
        <v>873</v>
      </c>
      <c r="D613" s="185" t="s">
        <v>196</v>
      </c>
      <c r="E613" s="186" t="s">
        <v>874</v>
      </c>
      <c r="F613" s="187" t="s">
        <v>875</v>
      </c>
      <c r="G613" s="188" t="s">
        <v>199</v>
      </c>
      <c r="H613" s="189">
        <v>0.547</v>
      </c>
      <c r="I613" s="190"/>
      <c r="J613" s="191">
        <f>ROUND(I613*H613,2)</f>
        <v>0</v>
      </c>
      <c r="K613" s="187" t="s">
        <v>200</v>
      </c>
      <c r="L613" s="61"/>
      <c r="M613" s="192" t="s">
        <v>89</v>
      </c>
      <c r="N613" s="193" t="s">
        <v>109</v>
      </c>
      <c r="O613" s="42"/>
      <c r="P613" s="194">
        <f>O613*H613</f>
        <v>0</v>
      </c>
      <c r="Q613" s="194">
        <v>0.00108</v>
      </c>
      <c r="R613" s="194">
        <f>Q613*H613</f>
        <v>0.0005907600000000001</v>
      </c>
      <c r="S613" s="194">
        <v>0</v>
      </c>
      <c r="T613" s="195">
        <f>S613*H613</f>
        <v>0</v>
      </c>
      <c r="AR613" s="24" t="s">
        <v>297</v>
      </c>
      <c r="AT613" s="24" t="s">
        <v>196</v>
      </c>
      <c r="AU613" s="24" t="s">
        <v>150</v>
      </c>
      <c r="AY613" s="24" t="s">
        <v>194</v>
      </c>
      <c r="BE613" s="196">
        <f>IF(N613="základní",J613,0)</f>
        <v>0</v>
      </c>
      <c r="BF613" s="196">
        <f>IF(N613="snížená",J613,0)</f>
        <v>0</v>
      </c>
      <c r="BG613" s="196">
        <f>IF(N613="zákl. přenesená",J613,0)</f>
        <v>0</v>
      </c>
      <c r="BH613" s="196">
        <f>IF(N613="sníž. přenesená",J613,0)</f>
        <v>0</v>
      </c>
      <c r="BI613" s="196">
        <f>IF(N613="nulová",J613,0)</f>
        <v>0</v>
      </c>
      <c r="BJ613" s="24" t="s">
        <v>143</v>
      </c>
      <c r="BK613" s="196">
        <f>ROUND(I613*H613,2)</f>
        <v>0</v>
      </c>
      <c r="BL613" s="24" t="s">
        <v>297</v>
      </c>
      <c r="BM613" s="24" t="s">
        <v>876</v>
      </c>
    </row>
    <row r="614" spans="2:51" s="12" customFormat="1" ht="13.5">
      <c r="B614" s="209"/>
      <c r="C614" s="210"/>
      <c r="D614" s="199" t="s">
        <v>203</v>
      </c>
      <c r="E614" s="211" t="s">
        <v>89</v>
      </c>
      <c r="F614" s="212" t="s">
        <v>877</v>
      </c>
      <c r="G614" s="210"/>
      <c r="H614" s="213">
        <v>0.547</v>
      </c>
      <c r="I614" s="214"/>
      <c r="J614" s="210"/>
      <c r="K614" s="210"/>
      <c r="L614" s="215"/>
      <c r="M614" s="216"/>
      <c r="N614" s="217"/>
      <c r="O614" s="217"/>
      <c r="P614" s="217"/>
      <c r="Q614" s="217"/>
      <c r="R614" s="217"/>
      <c r="S614" s="217"/>
      <c r="T614" s="218"/>
      <c r="AT614" s="219" t="s">
        <v>203</v>
      </c>
      <c r="AU614" s="219" t="s">
        <v>150</v>
      </c>
      <c r="AV614" s="12" t="s">
        <v>150</v>
      </c>
      <c r="AW614" s="12" t="s">
        <v>102</v>
      </c>
      <c r="AX614" s="12" t="s">
        <v>138</v>
      </c>
      <c r="AY614" s="219" t="s">
        <v>194</v>
      </c>
    </row>
    <row r="615" spans="2:51" s="12" customFormat="1" ht="13.5">
      <c r="B615" s="209"/>
      <c r="C615" s="210"/>
      <c r="D615" s="199" t="s">
        <v>203</v>
      </c>
      <c r="E615" s="211" t="s">
        <v>89</v>
      </c>
      <c r="F615" s="212" t="s">
        <v>89</v>
      </c>
      <c r="G615" s="210"/>
      <c r="H615" s="213">
        <v>0</v>
      </c>
      <c r="I615" s="214"/>
      <c r="J615" s="210"/>
      <c r="K615" s="210"/>
      <c r="L615" s="215"/>
      <c r="M615" s="216"/>
      <c r="N615" s="217"/>
      <c r="O615" s="217"/>
      <c r="P615" s="217"/>
      <c r="Q615" s="217"/>
      <c r="R615" s="217"/>
      <c r="S615" s="217"/>
      <c r="T615" s="218"/>
      <c r="AT615" s="219" t="s">
        <v>203</v>
      </c>
      <c r="AU615" s="219" t="s">
        <v>150</v>
      </c>
      <c r="AV615" s="12" t="s">
        <v>150</v>
      </c>
      <c r="AW615" s="12" t="s">
        <v>102</v>
      </c>
      <c r="AX615" s="12" t="s">
        <v>138</v>
      </c>
      <c r="AY615" s="219" t="s">
        <v>194</v>
      </c>
    </row>
    <row r="616" spans="2:51" s="13" customFormat="1" ht="13.5">
      <c r="B616" s="220"/>
      <c r="C616" s="221"/>
      <c r="D616" s="222" t="s">
        <v>203</v>
      </c>
      <c r="E616" s="223" t="s">
        <v>89</v>
      </c>
      <c r="F616" s="224" t="s">
        <v>206</v>
      </c>
      <c r="G616" s="221"/>
      <c r="H616" s="225">
        <v>0.547</v>
      </c>
      <c r="I616" s="226"/>
      <c r="J616" s="221"/>
      <c r="K616" s="221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203</v>
      </c>
      <c r="AU616" s="231" t="s">
        <v>150</v>
      </c>
      <c r="AV616" s="13" t="s">
        <v>201</v>
      </c>
      <c r="AW616" s="13" t="s">
        <v>102</v>
      </c>
      <c r="AX616" s="13" t="s">
        <v>143</v>
      </c>
      <c r="AY616" s="231" t="s">
        <v>194</v>
      </c>
    </row>
    <row r="617" spans="2:65" s="1" customFormat="1" ht="31.5" customHeight="1">
      <c r="B617" s="41"/>
      <c r="C617" s="185" t="s">
        <v>686</v>
      </c>
      <c r="D617" s="185" t="s">
        <v>196</v>
      </c>
      <c r="E617" s="186" t="s">
        <v>878</v>
      </c>
      <c r="F617" s="187" t="s">
        <v>879</v>
      </c>
      <c r="G617" s="188" t="s">
        <v>516</v>
      </c>
      <c r="H617" s="189">
        <v>35.8</v>
      </c>
      <c r="I617" s="190"/>
      <c r="J617" s="191">
        <f>ROUND(I617*H617,2)</f>
        <v>0</v>
      </c>
      <c r="K617" s="187" t="s">
        <v>200</v>
      </c>
      <c r="L617" s="61"/>
      <c r="M617" s="192" t="s">
        <v>89</v>
      </c>
      <c r="N617" s="193" t="s">
        <v>109</v>
      </c>
      <c r="O617" s="42"/>
      <c r="P617" s="194">
        <f>O617*H617</f>
        <v>0</v>
      </c>
      <c r="Q617" s="194">
        <v>0</v>
      </c>
      <c r="R617" s="194">
        <f>Q617*H617</f>
        <v>0</v>
      </c>
      <c r="S617" s="194">
        <v>0</v>
      </c>
      <c r="T617" s="195">
        <f>S617*H617</f>
        <v>0</v>
      </c>
      <c r="AR617" s="24" t="s">
        <v>297</v>
      </c>
      <c r="AT617" s="24" t="s">
        <v>196</v>
      </c>
      <c r="AU617" s="24" t="s">
        <v>150</v>
      </c>
      <c r="AY617" s="24" t="s">
        <v>194</v>
      </c>
      <c r="BE617" s="196">
        <f>IF(N617="základní",J617,0)</f>
        <v>0</v>
      </c>
      <c r="BF617" s="196">
        <f>IF(N617="snížená",J617,0)</f>
        <v>0</v>
      </c>
      <c r="BG617" s="196">
        <f>IF(N617="zákl. přenesená",J617,0)</f>
        <v>0</v>
      </c>
      <c r="BH617" s="196">
        <f>IF(N617="sníž. přenesená",J617,0)</f>
        <v>0</v>
      </c>
      <c r="BI617" s="196">
        <f>IF(N617="nulová",J617,0)</f>
        <v>0</v>
      </c>
      <c r="BJ617" s="24" t="s">
        <v>143</v>
      </c>
      <c r="BK617" s="196">
        <f>ROUND(I617*H617,2)</f>
        <v>0</v>
      </c>
      <c r="BL617" s="24" t="s">
        <v>297</v>
      </c>
      <c r="BM617" s="24" t="s">
        <v>880</v>
      </c>
    </row>
    <row r="618" spans="2:51" s="12" customFormat="1" ht="13.5">
      <c r="B618" s="209"/>
      <c r="C618" s="210"/>
      <c r="D618" s="199" t="s">
        <v>203</v>
      </c>
      <c r="E618" s="211" t="s">
        <v>89</v>
      </c>
      <c r="F618" s="212" t="s">
        <v>881</v>
      </c>
      <c r="G618" s="210"/>
      <c r="H618" s="213">
        <v>35.8</v>
      </c>
      <c r="I618" s="214"/>
      <c r="J618" s="210"/>
      <c r="K618" s="210"/>
      <c r="L618" s="215"/>
      <c r="M618" s="216"/>
      <c r="N618" s="217"/>
      <c r="O618" s="217"/>
      <c r="P618" s="217"/>
      <c r="Q618" s="217"/>
      <c r="R618" s="217"/>
      <c r="S618" s="217"/>
      <c r="T618" s="218"/>
      <c r="AT618" s="219" t="s">
        <v>203</v>
      </c>
      <c r="AU618" s="219" t="s">
        <v>150</v>
      </c>
      <c r="AV618" s="12" t="s">
        <v>150</v>
      </c>
      <c r="AW618" s="12" t="s">
        <v>102</v>
      </c>
      <c r="AX618" s="12" t="s">
        <v>138</v>
      </c>
      <c r="AY618" s="219" t="s">
        <v>194</v>
      </c>
    </row>
    <row r="619" spans="2:51" s="12" customFormat="1" ht="13.5">
      <c r="B619" s="209"/>
      <c r="C619" s="210"/>
      <c r="D619" s="199" t="s">
        <v>203</v>
      </c>
      <c r="E619" s="211" t="s">
        <v>89</v>
      </c>
      <c r="F619" s="212" t="s">
        <v>89</v>
      </c>
      <c r="G619" s="210"/>
      <c r="H619" s="213">
        <v>0</v>
      </c>
      <c r="I619" s="214"/>
      <c r="J619" s="210"/>
      <c r="K619" s="210"/>
      <c r="L619" s="215"/>
      <c r="M619" s="216"/>
      <c r="N619" s="217"/>
      <c r="O619" s="217"/>
      <c r="P619" s="217"/>
      <c r="Q619" s="217"/>
      <c r="R619" s="217"/>
      <c r="S619" s="217"/>
      <c r="T619" s="218"/>
      <c r="AT619" s="219" t="s">
        <v>203</v>
      </c>
      <c r="AU619" s="219" t="s">
        <v>150</v>
      </c>
      <c r="AV619" s="12" t="s">
        <v>150</v>
      </c>
      <c r="AW619" s="12" t="s">
        <v>102</v>
      </c>
      <c r="AX619" s="12" t="s">
        <v>138</v>
      </c>
      <c r="AY619" s="219" t="s">
        <v>194</v>
      </c>
    </row>
    <row r="620" spans="2:51" s="13" customFormat="1" ht="13.5">
      <c r="B620" s="220"/>
      <c r="C620" s="221"/>
      <c r="D620" s="222" t="s">
        <v>203</v>
      </c>
      <c r="E620" s="223" t="s">
        <v>89</v>
      </c>
      <c r="F620" s="224" t="s">
        <v>206</v>
      </c>
      <c r="G620" s="221"/>
      <c r="H620" s="225">
        <v>35.8</v>
      </c>
      <c r="I620" s="226"/>
      <c r="J620" s="221"/>
      <c r="K620" s="221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203</v>
      </c>
      <c r="AU620" s="231" t="s">
        <v>150</v>
      </c>
      <c r="AV620" s="13" t="s">
        <v>201</v>
      </c>
      <c r="AW620" s="13" t="s">
        <v>102</v>
      </c>
      <c r="AX620" s="13" t="s">
        <v>143</v>
      </c>
      <c r="AY620" s="231" t="s">
        <v>194</v>
      </c>
    </row>
    <row r="621" spans="2:65" s="1" customFormat="1" ht="22.5" customHeight="1">
      <c r="B621" s="41"/>
      <c r="C621" s="238" t="s">
        <v>882</v>
      </c>
      <c r="D621" s="238" t="s">
        <v>339</v>
      </c>
      <c r="E621" s="239" t="s">
        <v>883</v>
      </c>
      <c r="F621" s="240" t="s">
        <v>884</v>
      </c>
      <c r="G621" s="241" t="s">
        <v>199</v>
      </c>
      <c r="H621" s="242">
        <v>0.547</v>
      </c>
      <c r="I621" s="243"/>
      <c r="J621" s="244">
        <f>ROUND(I621*H621,2)</f>
        <v>0</v>
      </c>
      <c r="K621" s="240" t="s">
        <v>200</v>
      </c>
      <c r="L621" s="245"/>
      <c r="M621" s="246" t="s">
        <v>89</v>
      </c>
      <c r="N621" s="247" t="s">
        <v>109</v>
      </c>
      <c r="O621" s="42"/>
      <c r="P621" s="194">
        <f>O621*H621</f>
        <v>0</v>
      </c>
      <c r="Q621" s="194">
        <v>0.55</v>
      </c>
      <c r="R621" s="194">
        <f>Q621*H621</f>
        <v>0.30085000000000006</v>
      </c>
      <c r="S621" s="194">
        <v>0</v>
      </c>
      <c r="T621" s="195">
        <f>S621*H621</f>
        <v>0</v>
      </c>
      <c r="AR621" s="24" t="s">
        <v>389</v>
      </c>
      <c r="AT621" s="24" t="s">
        <v>339</v>
      </c>
      <c r="AU621" s="24" t="s">
        <v>150</v>
      </c>
      <c r="AY621" s="24" t="s">
        <v>194</v>
      </c>
      <c r="BE621" s="196">
        <f>IF(N621="základní",J621,0)</f>
        <v>0</v>
      </c>
      <c r="BF621" s="196">
        <f>IF(N621="snížená",J621,0)</f>
        <v>0</v>
      </c>
      <c r="BG621" s="196">
        <f>IF(N621="zákl. přenesená",J621,0)</f>
        <v>0</v>
      </c>
      <c r="BH621" s="196">
        <f>IF(N621="sníž. přenesená",J621,0)</f>
        <v>0</v>
      </c>
      <c r="BI621" s="196">
        <f>IF(N621="nulová",J621,0)</f>
        <v>0</v>
      </c>
      <c r="BJ621" s="24" t="s">
        <v>143</v>
      </c>
      <c r="BK621" s="196">
        <f>ROUND(I621*H621,2)</f>
        <v>0</v>
      </c>
      <c r="BL621" s="24" t="s">
        <v>297</v>
      </c>
      <c r="BM621" s="24" t="s">
        <v>885</v>
      </c>
    </row>
    <row r="622" spans="2:51" s="11" customFormat="1" ht="13.5">
      <c r="B622" s="197"/>
      <c r="C622" s="198"/>
      <c r="D622" s="199" t="s">
        <v>203</v>
      </c>
      <c r="E622" s="200" t="s">
        <v>89</v>
      </c>
      <c r="F622" s="201" t="s">
        <v>886</v>
      </c>
      <c r="G622" s="198"/>
      <c r="H622" s="202" t="s">
        <v>89</v>
      </c>
      <c r="I622" s="203"/>
      <c r="J622" s="198"/>
      <c r="K622" s="198"/>
      <c r="L622" s="204"/>
      <c r="M622" s="205"/>
      <c r="N622" s="206"/>
      <c r="O622" s="206"/>
      <c r="P622" s="206"/>
      <c r="Q622" s="206"/>
      <c r="R622" s="206"/>
      <c r="S622" s="206"/>
      <c r="T622" s="207"/>
      <c r="AT622" s="208" t="s">
        <v>203</v>
      </c>
      <c r="AU622" s="208" t="s">
        <v>150</v>
      </c>
      <c r="AV622" s="11" t="s">
        <v>143</v>
      </c>
      <c r="AW622" s="11" t="s">
        <v>102</v>
      </c>
      <c r="AX622" s="11" t="s">
        <v>138</v>
      </c>
      <c r="AY622" s="208" t="s">
        <v>194</v>
      </c>
    </row>
    <row r="623" spans="2:51" s="12" customFormat="1" ht="13.5">
      <c r="B623" s="209"/>
      <c r="C623" s="210"/>
      <c r="D623" s="199" t="s">
        <v>203</v>
      </c>
      <c r="E623" s="211" t="s">
        <v>89</v>
      </c>
      <c r="F623" s="212" t="s">
        <v>887</v>
      </c>
      <c r="G623" s="210"/>
      <c r="H623" s="213">
        <v>0.129</v>
      </c>
      <c r="I623" s="214"/>
      <c r="J623" s="210"/>
      <c r="K623" s="210"/>
      <c r="L623" s="215"/>
      <c r="M623" s="216"/>
      <c r="N623" s="217"/>
      <c r="O623" s="217"/>
      <c r="P623" s="217"/>
      <c r="Q623" s="217"/>
      <c r="R623" s="217"/>
      <c r="S623" s="217"/>
      <c r="T623" s="218"/>
      <c r="AT623" s="219" t="s">
        <v>203</v>
      </c>
      <c r="AU623" s="219" t="s">
        <v>150</v>
      </c>
      <c r="AV623" s="12" t="s">
        <v>150</v>
      </c>
      <c r="AW623" s="12" t="s">
        <v>102</v>
      </c>
      <c r="AX623" s="12" t="s">
        <v>138</v>
      </c>
      <c r="AY623" s="219" t="s">
        <v>194</v>
      </c>
    </row>
    <row r="624" spans="2:51" s="12" customFormat="1" ht="13.5">
      <c r="B624" s="209"/>
      <c r="C624" s="210"/>
      <c r="D624" s="199" t="s">
        <v>203</v>
      </c>
      <c r="E624" s="211" t="s">
        <v>89</v>
      </c>
      <c r="F624" s="212" t="s">
        <v>89</v>
      </c>
      <c r="G624" s="210"/>
      <c r="H624" s="213">
        <v>0</v>
      </c>
      <c r="I624" s="214"/>
      <c r="J624" s="210"/>
      <c r="K624" s="210"/>
      <c r="L624" s="215"/>
      <c r="M624" s="216"/>
      <c r="N624" s="217"/>
      <c r="O624" s="217"/>
      <c r="P624" s="217"/>
      <c r="Q624" s="217"/>
      <c r="R624" s="217"/>
      <c r="S624" s="217"/>
      <c r="T624" s="218"/>
      <c r="AT624" s="219" t="s">
        <v>203</v>
      </c>
      <c r="AU624" s="219" t="s">
        <v>150</v>
      </c>
      <c r="AV624" s="12" t="s">
        <v>150</v>
      </c>
      <c r="AW624" s="12" t="s">
        <v>102</v>
      </c>
      <c r="AX624" s="12" t="s">
        <v>138</v>
      </c>
      <c r="AY624" s="219" t="s">
        <v>194</v>
      </c>
    </row>
    <row r="625" spans="2:51" s="11" customFormat="1" ht="13.5">
      <c r="B625" s="197"/>
      <c r="C625" s="198"/>
      <c r="D625" s="199" t="s">
        <v>203</v>
      </c>
      <c r="E625" s="200" t="s">
        <v>89</v>
      </c>
      <c r="F625" s="201" t="s">
        <v>888</v>
      </c>
      <c r="G625" s="198"/>
      <c r="H625" s="202" t="s">
        <v>89</v>
      </c>
      <c r="I625" s="203"/>
      <c r="J625" s="198"/>
      <c r="K625" s="198"/>
      <c r="L625" s="204"/>
      <c r="M625" s="205"/>
      <c r="N625" s="206"/>
      <c r="O625" s="206"/>
      <c r="P625" s="206"/>
      <c r="Q625" s="206"/>
      <c r="R625" s="206"/>
      <c r="S625" s="206"/>
      <c r="T625" s="207"/>
      <c r="AT625" s="208" t="s">
        <v>203</v>
      </c>
      <c r="AU625" s="208" t="s">
        <v>150</v>
      </c>
      <c r="AV625" s="11" t="s">
        <v>143</v>
      </c>
      <c r="AW625" s="11" t="s">
        <v>102</v>
      </c>
      <c r="AX625" s="11" t="s">
        <v>138</v>
      </c>
      <c r="AY625" s="208" t="s">
        <v>194</v>
      </c>
    </row>
    <row r="626" spans="2:51" s="12" customFormat="1" ht="13.5">
      <c r="B626" s="209"/>
      <c r="C626" s="210"/>
      <c r="D626" s="199" t="s">
        <v>203</v>
      </c>
      <c r="E626" s="211" t="s">
        <v>89</v>
      </c>
      <c r="F626" s="212" t="s">
        <v>889</v>
      </c>
      <c r="G626" s="210"/>
      <c r="H626" s="213">
        <v>0.418</v>
      </c>
      <c r="I626" s="214"/>
      <c r="J626" s="210"/>
      <c r="K626" s="210"/>
      <c r="L626" s="215"/>
      <c r="M626" s="216"/>
      <c r="N626" s="217"/>
      <c r="O626" s="217"/>
      <c r="P626" s="217"/>
      <c r="Q626" s="217"/>
      <c r="R626" s="217"/>
      <c r="S626" s="217"/>
      <c r="T626" s="218"/>
      <c r="AT626" s="219" t="s">
        <v>203</v>
      </c>
      <c r="AU626" s="219" t="s">
        <v>150</v>
      </c>
      <c r="AV626" s="12" t="s">
        <v>150</v>
      </c>
      <c r="AW626" s="12" t="s">
        <v>102</v>
      </c>
      <c r="AX626" s="12" t="s">
        <v>138</v>
      </c>
      <c r="AY626" s="219" t="s">
        <v>194</v>
      </c>
    </row>
    <row r="627" spans="2:51" s="12" customFormat="1" ht="13.5">
      <c r="B627" s="209"/>
      <c r="C627" s="210"/>
      <c r="D627" s="199" t="s">
        <v>203</v>
      </c>
      <c r="E627" s="211" t="s">
        <v>89</v>
      </c>
      <c r="F627" s="212" t="s">
        <v>89</v>
      </c>
      <c r="G627" s="210"/>
      <c r="H627" s="213">
        <v>0</v>
      </c>
      <c r="I627" s="214"/>
      <c r="J627" s="210"/>
      <c r="K627" s="210"/>
      <c r="L627" s="215"/>
      <c r="M627" s="216"/>
      <c r="N627" s="217"/>
      <c r="O627" s="217"/>
      <c r="P627" s="217"/>
      <c r="Q627" s="217"/>
      <c r="R627" s="217"/>
      <c r="S627" s="217"/>
      <c r="T627" s="218"/>
      <c r="AT627" s="219" t="s">
        <v>203</v>
      </c>
      <c r="AU627" s="219" t="s">
        <v>150</v>
      </c>
      <c r="AV627" s="12" t="s">
        <v>150</v>
      </c>
      <c r="AW627" s="12" t="s">
        <v>102</v>
      </c>
      <c r="AX627" s="12" t="s">
        <v>138</v>
      </c>
      <c r="AY627" s="219" t="s">
        <v>194</v>
      </c>
    </row>
    <row r="628" spans="2:51" s="13" customFormat="1" ht="13.5">
      <c r="B628" s="220"/>
      <c r="C628" s="221"/>
      <c r="D628" s="222" t="s">
        <v>203</v>
      </c>
      <c r="E628" s="223" t="s">
        <v>89</v>
      </c>
      <c r="F628" s="224" t="s">
        <v>206</v>
      </c>
      <c r="G628" s="221"/>
      <c r="H628" s="225">
        <v>0.547</v>
      </c>
      <c r="I628" s="226"/>
      <c r="J628" s="221"/>
      <c r="K628" s="221"/>
      <c r="L628" s="227"/>
      <c r="M628" s="228"/>
      <c r="N628" s="229"/>
      <c r="O628" s="229"/>
      <c r="P628" s="229"/>
      <c r="Q628" s="229"/>
      <c r="R628" s="229"/>
      <c r="S628" s="229"/>
      <c r="T628" s="230"/>
      <c r="AT628" s="231" t="s">
        <v>203</v>
      </c>
      <c r="AU628" s="231" t="s">
        <v>150</v>
      </c>
      <c r="AV628" s="13" t="s">
        <v>201</v>
      </c>
      <c r="AW628" s="13" t="s">
        <v>102</v>
      </c>
      <c r="AX628" s="13" t="s">
        <v>143</v>
      </c>
      <c r="AY628" s="231" t="s">
        <v>194</v>
      </c>
    </row>
    <row r="629" spans="2:65" s="1" customFormat="1" ht="22.5" customHeight="1">
      <c r="B629" s="41"/>
      <c r="C629" s="185" t="s">
        <v>890</v>
      </c>
      <c r="D629" s="185" t="s">
        <v>196</v>
      </c>
      <c r="E629" s="186" t="s">
        <v>891</v>
      </c>
      <c r="F629" s="187" t="s">
        <v>892</v>
      </c>
      <c r="G629" s="188" t="s">
        <v>278</v>
      </c>
      <c r="H629" s="189">
        <v>18</v>
      </c>
      <c r="I629" s="190"/>
      <c r="J629" s="191">
        <f>ROUND(I629*H629,2)</f>
        <v>0</v>
      </c>
      <c r="K629" s="187" t="s">
        <v>200</v>
      </c>
      <c r="L629" s="61"/>
      <c r="M629" s="192" t="s">
        <v>89</v>
      </c>
      <c r="N629" s="193" t="s">
        <v>109</v>
      </c>
      <c r="O629" s="42"/>
      <c r="P629" s="194">
        <f>O629*H629</f>
        <v>0</v>
      </c>
      <c r="Q629" s="194">
        <v>0</v>
      </c>
      <c r="R629" s="194">
        <f>Q629*H629</f>
        <v>0</v>
      </c>
      <c r="S629" s="194">
        <v>0</v>
      </c>
      <c r="T629" s="195">
        <f>S629*H629</f>
        <v>0</v>
      </c>
      <c r="AR629" s="24" t="s">
        <v>297</v>
      </c>
      <c r="AT629" s="24" t="s">
        <v>196</v>
      </c>
      <c r="AU629" s="24" t="s">
        <v>150</v>
      </c>
      <c r="AY629" s="24" t="s">
        <v>194</v>
      </c>
      <c r="BE629" s="196">
        <f>IF(N629="základní",J629,0)</f>
        <v>0</v>
      </c>
      <c r="BF629" s="196">
        <f>IF(N629="snížená",J629,0)</f>
        <v>0</v>
      </c>
      <c r="BG629" s="196">
        <f>IF(N629="zákl. přenesená",J629,0)</f>
        <v>0</v>
      </c>
      <c r="BH629" s="196">
        <f>IF(N629="sníž. přenesená",J629,0)</f>
        <v>0</v>
      </c>
      <c r="BI629" s="196">
        <f>IF(N629="nulová",J629,0)</f>
        <v>0</v>
      </c>
      <c r="BJ629" s="24" t="s">
        <v>143</v>
      </c>
      <c r="BK629" s="196">
        <f>ROUND(I629*H629,2)</f>
        <v>0</v>
      </c>
      <c r="BL629" s="24" t="s">
        <v>297</v>
      </c>
      <c r="BM629" s="24" t="s">
        <v>893</v>
      </c>
    </row>
    <row r="630" spans="2:51" s="12" customFormat="1" ht="13.5">
      <c r="B630" s="209"/>
      <c r="C630" s="210"/>
      <c r="D630" s="199" t="s">
        <v>203</v>
      </c>
      <c r="E630" s="211" t="s">
        <v>89</v>
      </c>
      <c r="F630" s="212" t="s">
        <v>894</v>
      </c>
      <c r="G630" s="210"/>
      <c r="H630" s="213">
        <v>18</v>
      </c>
      <c r="I630" s="214"/>
      <c r="J630" s="210"/>
      <c r="K630" s="210"/>
      <c r="L630" s="215"/>
      <c r="M630" s="216"/>
      <c r="N630" s="217"/>
      <c r="O630" s="217"/>
      <c r="P630" s="217"/>
      <c r="Q630" s="217"/>
      <c r="R630" s="217"/>
      <c r="S630" s="217"/>
      <c r="T630" s="218"/>
      <c r="AT630" s="219" t="s">
        <v>203</v>
      </c>
      <c r="AU630" s="219" t="s">
        <v>150</v>
      </c>
      <c r="AV630" s="12" t="s">
        <v>150</v>
      </c>
      <c r="AW630" s="12" t="s">
        <v>102</v>
      </c>
      <c r="AX630" s="12" t="s">
        <v>138</v>
      </c>
      <c r="AY630" s="219" t="s">
        <v>194</v>
      </c>
    </row>
    <row r="631" spans="2:51" s="12" customFormat="1" ht="13.5">
      <c r="B631" s="209"/>
      <c r="C631" s="210"/>
      <c r="D631" s="199" t="s">
        <v>203</v>
      </c>
      <c r="E631" s="211" t="s">
        <v>89</v>
      </c>
      <c r="F631" s="212" t="s">
        <v>89</v>
      </c>
      <c r="G631" s="210"/>
      <c r="H631" s="213">
        <v>0</v>
      </c>
      <c r="I631" s="214"/>
      <c r="J631" s="210"/>
      <c r="K631" s="210"/>
      <c r="L631" s="215"/>
      <c r="M631" s="216"/>
      <c r="N631" s="217"/>
      <c r="O631" s="217"/>
      <c r="P631" s="217"/>
      <c r="Q631" s="217"/>
      <c r="R631" s="217"/>
      <c r="S631" s="217"/>
      <c r="T631" s="218"/>
      <c r="AT631" s="219" t="s">
        <v>203</v>
      </c>
      <c r="AU631" s="219" t="s">
        <v>150</v>
      </c>
      <c r="AV631" s="12" t="s">
        <v>150</v>
      </c>
      <c r="AW631" s="12" t="s">
        <v>102</v>
      </c>
      <c r="AX631" s="12" t="s">
        <v>138</v>
      </c>
      <c r="AY631" s="219" t="s">
        <v>194</v>
      </c>
    </row>
    <row r="632" spans="2:51" s="13" customFormat="1" ht="13.5">
      <c r="B632" s="220"/>
      <c r="C632" s="221"/>
      <c r="D632" s="222" t="s">
        <v>203</v>
      </c>
      <c r="E632" s="223" t="s">
        <v>89</v>
      </c>
      <c r="F632" s="224" t="s">
        <v>206</v>
      </c>
      <c r="G632" s="221"/>
      <c r="H632" s="225">
        <v>18</v>
      </c>
      <c r="I632" s="226"/>
      <c r="J632" s="221"/>
      <c r="K632" s="221"/>
      <c r="L632" s="227"/>
      <c r="M632" s="228"/>
      <c r="N632" s="229"/>
      <c r="O632" s="229"/>
      <c r="P632" s="229"/>
      <c r="Q632" s="229"/>
      <c r="R632" s="229"/>
      <c r="S632" s="229"/>
      <c r="T632" s="230"/>
      <c r="AT632" s="231" t="s">
        <v>203</v>
      </c>
      <c r="AU632" s="231" t="s">
        <v>150</v>
      </c>
      <c r="AV632" s="13" t="s">
        <v>201</v>
      </c>
      <c r="AW632" s="13" t="s">
        <v>102</v>
      </c>
      <c r="AX632" s="13" t="s">
        <v>143</v>
      </c>
      <c r="AY632" s="231" t="s">
        <v>194</v>
      </c>
    </row>
    <row r="633" spans="2:65" s="1" customFormat="1" ht="22.5" customHeight="1">
      <c r="B633" s="41"/>
      <c r="C633" s="238" t="s">
        <v>895</v>
      </c>
      <c r="D633" s="238" t="s">
        <v>339</v>
      </c>
      <c r="E633" s="239" t="s">
        <v>896</v>
      </c>
      <c r="F633" s="240" t="s">
        <v>897</v>
      </c>
      <c r="G633" s="241" t="s">
        <v>199</v>
      </c>
      <c r="H633" s="242">
        <v>0.309</v>
      </c>
      <c r="I633" s="243"/>
      <c r="J633" s="244">
        <f>ROUND(I633*H633,2)</f>
        <v>0</v>
      </c>
      <c r="K633" s="240" t="s">
        <v>200</v>
      </c>
      <c r="L633" s="245"/>
      <c r="M633" s="246" t="s">
        <v>89</v>
      </c>
      <c r="N633" s="247" t="s">
        <v>109</v>
      </c>
      <c r="O633" s="42"/>
      <c r="P633" s="194">
        <f>O633*H633</f>
        <v>0</v>
      </c>
      <c r="Q633" s="194">
        <v>0.55</v>
      </c>
      <c r="R633" s="194">
        <f>Q633*H633</f>
        <v>0.16995000000000002</v>
      </c>
      <c r="S633" s="194">
        <v>0</v>
      </c>
      <c r="T633" s="195">
        <f>S633*H633</f>
        <v>0</v>
      </c>
      <c r="AR633" s="24" t="s">
        <v>389</v>
      </c>
      <c r="AT633" s="24" t="s">
        <v>339</v>
      </c>
      <c r="AU633" s="24" t="s">
        <v>150</v>
      </c>
      <c r="AY633" s="24" t="s">
        <v>194</v>
      </c>
      <c r="BE633" s="196">
        <f>IF(N633="základní",J633,0)</f>
        <v>0</v>
      </c>
      <c r="BF633" s="196">
        <f>IF(N633="snížená",J633,0)</f>
        <v>0</v>
      </c>
      <c r="BG633" s="196">
        <f>IF(N633="zákl. přenesená",J633,0)</f>
        <v>0</v>
      </c>
      <c r="BH633" s="196">
        <f>IF(N633="sníž. přenesená",J633,0)</f>
        <v>0</v>
      </c>
      <c r="BI633" s="196">
        <f>IF(N633="nulová",J633,0)</f>
        <v>0</v>
      </c>
      <c r="BJ633" s="24" t="s">
        <v>143</v>
      </c>
      <c r="BK633" s="196">
        <f>ROUND(I633*H633,2)</f>
        <v>0</v>
      </c>
      <c r="BL633" s="24" t="s">
        <v>297</v>
      </c>
      <c r="BM633" s="24" t="s">
        <v>898</v>
      </c>
    </row>
    <row r="634" spans="2:51" s="11" customFormat="1" ht="13.5">
      <c r="B634" s="197"/>
      <c r="C634" s="198"/>
      <c r="D634" s="199" t="s">
        <v>203</v>
      </c>
      <c r="E634" s="200" t="s">
        <v>89</v>
      </c>
      <c r="F634" s="201" t="s">
        <v>899</v>
      </c>
      <c r="G634" s="198"/>
      <c r="H634" s="202" t="s">
        <v>89</v>
      </c>
      <c r="I634" s="203"/>
      <c r="J634" s="198"/>
      <c r="K634" s="198"/>
      <c r="L634" s="204"/>
      <c r="M634" s="205"/>
      <c r="N634" s="206"/>
      <c r="O634" s="206"/>
      <c r="P634" s="206"/>
      <c r="Q634" s="206"/>
      <c r="R634" s="206"/>
      <c r="S634" s="206"/>
      <c r="T634" s="207"/>
      <c r="AT634" s="208" t="s">
        <v>203</v>
      </c>
      <c r="AU634" s="208" t="s">
        <v>150</v>
      </c>
      <c r="AV634" s="11" t="s">
        <v>143</v>
      </c>
      <c r="AW634" s="11" t="s">
        <v>102</v>
      </c>
      <c r="AX634" s="11" t="s">
        <v>138</v>
      </c>
      <c r="AY634" s="208" t="s">
        <v>194</v>
      </c>
    </row>
    <row r="635" spans="2:51" s="12" customFormat="1" ht="13.5">
      <c r="B635" s="209"/>
      <c r="C635" s="210"/>
      <c r="D635" s="199" t="s">
        <v>203</v>
      </c>
      <c r="E635" s="211" t="s">
        <v>89</v>
      </c>
      <c r="F635" s="212" t="s">
        <v>900</v>
      </c>
      <c r="G635" s="210"/>
      <c r="H635" s="213">
        <v>90</v>
      </c>
      <c r="I635" s="214"/>
      <c r="J635" s="210"/>
      <c r="K635" s="210"/>
      <c r="L635" s="215"/>
      <c r="M635" s="216"/>
      <c r="N635" s="217"/>
      <c r="O635" s="217"/>
      <c r="P635" s="217"/>
      <c r="Q635" s="217"/>
      <c r="R635" s="217"/>
      <c r="S635" s="217"/>
      <c r="T635" s="218"/>
      <c r="AT635" s="219" t="s">
        <v>203</v>
      </c>
      <c r="AU635" s="219" t="s">
        <v>150</v>
      </c>
      <c r="AV635" s="12" t="s">
        <v>150</v>
      </c>
      <c r="AW635" s="12" t="s">
        <v>102</v>
      </c>
      <c r="AX635" s="12" t="s">
        <v>138</v>
      </c>
      <c r="AY635" s="219" t="s">
        <v>194</v>
      </c>
    </row>
    <row r="636" spans="2:51" s="12" customFormat="1" ht="13.5">
      <c r="B636" s="209"/>
      <c r="C636" s="210"/>
      <c r="D636" s="199" t="s">
        <v>203</v>
      </c>
      <c r="E636" s="211" t="s">
        <v>89</v>
      </c>
      <c r="F636" s="212" t="s">
        <v>89</v>
      </c>
      <c r="G636" s="210"/>
      <c r="H636" s="213">
        <v>0</v>
      </c>
      <c r="I636" s="214"/>
      <c r="J636" s="210"/>
      <c r="K636" s="210"/>
      <c r="L636" s="215"/>
      <c r="M636" s="216"/>
      <c r="N636" s="217"/>
      <c r="O636" s="217"/>
      <c r="P636" s="217"/>
      <c r="Q636" s="217"/>
      <c r="R636" s="217"/>
      <c r="S636" s="217"/>
      <c r="T636" s="218"/>
      <c r="AT636" s="219" t="s">
        <v>203</v>
      </c>
      <c r="AU636" s="219" t="s">
        <v>150</v>
      </c>
      <c r="AV636" s="12" t="s">
        <v>150</v>
      </c>
      <c r="AW636" s="12" t="s">
        <v>102</v>
      </c>
      <c r="AX636" s="12" t="s">
        <v>138</v>
      </c>
      <c r="AY636" s="219" t="s">
        <v>194</v>
      </c>
    </row>
    <row r="637" spans="2:51" s="12" customFormat="1" ht="13.5">
      <c r="B637" s="209"/>
      <c r="C637" s="210"/>
      <c r="D637" s="199" t="s">
        <v>203</v>
      </c>
      <c r="E637" s="211" t="s">
        <v>89</v>
      </c>
      <c r="F637" s="212" t="s">
        <v>901</v>
      </c>
      <c r="G637" s="210"/>
      <c r="H637" s="213">
        <v>27</v>
      </c>
      <c r="I637" s="214"/>
      <c r="J637" s="210"/>
      <c r="K637" s="210"/>
      <c r="L637" s="215"/>
      <c r="M637" s="216"/>
      <c r="N637" s="217"/>
      <c r="O637" s="217"/>
      <c r="P637" s="217"/>
      <c r="Q637" s="217"/>
      <c r="R637" s="217"/>
      <c r="S637" s="217"/>
      <c r="T637" s="218"/>
      <c r="AT637" s="219" t="s">
        <v>203</v>
      </c>
      <c r="AU637" s="219" t="s">
        <v>150</v>
      </c>
      <c r="AV637" s="12" t="s">
        <v>150</v>
      </c>
      <c r="AW637" s="12" t="s">
        <v>102</v>
      </c>
      <c r="AX637" s="12" t="s">
        <v>138</v>
      </c>
      <c r="AY637" s="219" t="s">
        <v>194</v>
      </c>
    </row>
    <row r="638" spans="2:51" s="12" customFormat="1" ht="13.5">
      <c r="B638" s="209"/>
      <c r="C638" s="210"/>
      <c r="D638" s="199" t="s">
        <v>203</v>
      </c>
      <c r="E638" s="211" t="s">
        <v>89</v>
      </c>
      <c r="F638" s="212" t="s">
        <v>89</v>
      </c>
      <c r="G638" s="210"/>
      <c r="H638" s="213">
        <v>0</v>
      </c>
      <c r="I638" s="214"/>
      <c r="J638" s="210"/>
      <c r="K638" s="210"/>
      <c r="L638" s="215"/>
      <c r="M638" s="216"/>
      <c r="N638" s="217"/>
      <c r="O638" s="217"/>
      <c r="P638" s="217"/>
      <c r="Q638" s="217"/>
      <c r="R638" s="217"/>
      <c r="S638" s="217"/>
      <c r="T638" s="218"/>
      <c r="AT638" s="219" t="s">
        <v>203</v>
      </c>
      <c r="AU638" s="219" t="s">
        <v>150</v>
      </c>
      <c r="AV638" s="12" t="s">
        <v>150</v>
      </c>
      <c r="AW638" s="12" t="s">
        <v>102</v>
      </c>
      <c r="AX638" s="12" t="s">
        <v>138</v>
      </c>
      <c r="AY638" s="219" t="s">
        <v>194</v>
      </c>
    </row>
    <row r="639" spans="2:51" s="14" customFormat="1" ht="13.5">
      <c r="B639" s="248"/>
      <c r="C639" s="249"/>
      <c r="D639" s="199" t="s">
        <v>203</v>
      </c>
      <c r="E639" s="250" t="s">
        <v>89</v>
      </c>
      <c r="F639" s="251" t="s">
        <v>902</v>
      </c>
      <c r="G639" s="249"/>
      <c r="H639" s="252">
        <v>117</v>
      </c>
      <c r="I639" s="253"/>
      <c r="J639" s="249"/>
      <c r="K639" s="249"/>
      <c r="L639" s="254"/>
      <c r="M639" s="255"/>
      <c r="N639" s="256"/>
      <c r="O639" s="256"/>
      <c r="P639" s="256"/>
      <c r="Q639" s="256"/>
      <c r="R639" s="256"/>
      <c r="S639" s="256"/>
      <c r="T639" s="257"/>
      <c r="AT639" s="258" t="s">
        <v>203</v>
      </c>
      <c r="AU639" s="258" t="s">
        <v>150</v>
      </c>
      <c r="AV639" s="14" t="s">
        <v>212</v>
      </c>
      <c r="AW639" s="14" t="s">
        <v>102</v>
      </c>
      <c r="AX639" s="14" t="s">
        <v>138</v>
      </c>
      <c r="AY639" s="258" t="s">
        <v>194</v>
      </c>
    </row>
    <row r="640" spans="2:51" s="12" customFormat="1" ht="13.5">
      <c r="B640" s="209"/>
      <c r="C640" s="210"/>
      <c r="D640" s="199" t="s">
        <v>203</v>
      </c>
      <c r="E640" s="211" t="s">
        <v>89</v>
      </c>
      <c r="F640" s="212" t="s">
        <v>903</v>
      </c>
      <c r="G640" s="210"/>
      <c r="H640" s="213">
        <v>-117</v>
      </c>
      <c r="I640" s="214"/>
      <c r="J640" s="210"/>
      <c r="K640" s="210"/>
      <c r="L640" s="215"/>
      <c r="M640" s="216"/>
      <c r="N640" s="217"/>
      <c r="O640" s="217"/>
      <c r="P640" s="217"/>
      <c r="Q640" s="217"/>
      <c r="R640" s="217"/>
      <c r="S640" s="217"/>
      <c r="T640" s="218"/>
      <c r="AT640" s="219" t="s">
        <v>203</v>
      </c>
      <c r="AU640" s="219" t="s">
        <v>150</v>
      </c>
      <c r="AV640" s="12" t="s">
        <v>150</v>
      </c>
      <c r="AW640" s="12" t="s">
        <v>102</v>
      </c>
      <c r="AX640" s="12" t="s">
        <v>138</v>
      </c>
      <c r="AY640" s="219" t="s">
        <v>194</v>
      </c>
    </row>
    <row r="641" spans="2:51" s="12" customFormat="1" ht="13.5">
      <c r="B641" s="209"/>
      <c r="C641" s="210"/>
      <c r="D641" s="199" t="s">
        <v>203</v>
      </c>
      <c r="E641" s="211" t="s">
        <v>89</v>
      </c>
      <c r="F641" s="212" t="s">
        <v>89</v>
      </c>
      <c r="G641" s="210"/>
      <c r="H641" s="213">
        <v>0</v>
      </c>
      <c r="I641" s="214"/>
      <c r="J641" s="210"/>
      <c r="K641" s="210"/>
      <c r="L641" s="215"/>
      <c r="M641" s="216"/>
      <c r="N641" s="217"/>
      <c r="O641" s="217"/>
      <c r="P641" s="217"/>
      <c r="Q641" s="217"/>
      <c r="R641" s="217"/>
      <c r="S641" s="217"/>
      <c r="T641" s="218"/>
      <c r="AT641" s="219" t="s">
        <v>203</v>
      </c>
      <c r="AU641" s="219" t="s">
        <v>150</v>
      </c>
      <c r="AV641" s="12" t="s">
        <v>150</v>
      </c>
      <c r="AW641" s="12" t="s">
        <v>102</v>
      </c>
      <c r="AX641" s="12" t="s">
        <v>138</v>
      </c>
      <c r="AY641" s="219" t="s">
        <v>194</v>
      </c>
    </row>
    <row r="642" spans="2:51" s="12" customFormat="1" ht="13.5">
      <c r="B642" s="209"/>
      <c r="C642" s="210"/>
      <c r="D642" s="199" t="s">
        <v>203</v>
      </c>
      <c r="E642" s="211" t="s">
        <v>89</v>
      </c>
      <c r="F642" s="212" t="s">
        <v>904</v>
      </c>
      <c r="G642" s="210"/>
      <c r="H642" s="213">
        <v>0.309</v>
      </c>
      <c r="I642" s="214"/>
      <c r="J642" s="210"/>
      <c r="K642" s="210"/>
      <c r="L642" s="215"/>
      <c r="M642" s="216"/>
      <c r="N642" s="217"/>
      <c r="O642" s="217"/>
      <c r="P642" s="217"/>
      <c r="Q642" s="217"/>
      <c r="R642" s="217"/>
      <c r="S642" s="217"/>
      <c r="T642" s="218"/>
      <c r="AT642" s="219" t="s">
        <v>203</v>
      </c>
      <c r="AU642" s="219" t="s">
        <v>150</v>
      </c>
      <c r="AV642" s="12" t="s">
        <v>150</v>
      </c>
      <c r="AW642" s="12" t="s">
        <v>102</v>
      </c>
      <c r="AX642" s="12" t="s">
        <v>138</v>
      </c>
      <c r="AY642" s="219" t="s">
        <v>194</v>
      </c>
    </row>
    <row r="643" spans="2:51" s="12" customFormat="1" ht="13.5">
      <c r="B643" s="209"/>
      <c r="C643" s="210"/>
      <c r="D643" s="199" t="s">
        <v>203</v>
      </c>
      <c r="E643" s="211" t="s">
        <v>89</v>
      </c>
      <c r="F643" s="212" t="s">
        <v>89</v>
      </c>
      <c r="G643" s="210"/>
      <c r="H643" s="213">
        <v>0</v>
      </c>
      <c r="I643" s="214"/>
      <c r="J643" s="210"/>
      <c r="K643" s="210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203</v>
      </c>
      <c r="AU643" s="219" t="s">
        <v>150</v>
      </c>
      <c r="AV643" s="12" t="s">
        <v>150</v>
      </c>
      <c r="AW643" s="12" t="s">
        <v>102</v>
      </c>
      <c r="AX643" s="12" t="s">
        <v>138</v>
      </c>
      <c r="AY643" s="219" t="s">
        <v>194</v>
      </c>
    </row>
    <row r="644" spans="2:51" s="13" customFormat="1" ht="13.5">
      <c r="B644" s="220"/>
      <c r="C644" s="221"/>
      <c r="D644" s="222" t="s">
        <v>203</v>
      </c>
      <c r="E644" s="223" t="s">
        <v>89</v>
      </c>
      <c r="F644" s="224" t="s">
        <v>206</v>
      </c>
      <c r="G644" s="221"/>
      <c r="H644" s="225">
        <v>0.309</v>
      </c>
      <c r="I644" s="226"/>
      <c r="J644" s="221"/>
      <c r="K644" s="221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203</v>
      </c>
      <c r="AU644" s="231" t="s">
        <v>150</v>
      </c>
      <c r="AV644" s="13" t="s">
        <v>201</v>
      </c>
      <c r="AW644" s="13" t="s">
        <v>102</v>
      </c>
      <c r="AX644" s="13" t="s">
        <v>143</v>
      </c>
      <c r="AY644" s="231" t="s">
        <v>194</v>
      </c>
    </row>
    <row r="645" spans="2:65" s="1" customFormat="1" ht="22.5" customHeight="1">
      <c r="B645" s="41"/>
      <c r="C645" s="185" t="s">
        <v>905</v>
      </c>
      <c r="D645" s="185" t="s">
        <v>196</v>
      </c>
      <c r="E645" s="186" t="s">
        <v>906</v>
      </c>
      <c r="F645" s="187" t="s">
        <v>907</v>
      </c>
      <c r="G645" s="188" t="s">
        <v>516</v>
      </c>
      <c r="H645" s="189">
        <v>27</v>
      </c>
      <c r="I645" s="190"/>
      <c r="J645" s="191">
        <f>ROUND(I645*H645,2)</f>
        <v>0</v>
      </c>
      <c r="K645" s="187" t="s">
        <v>200</v>
      </c>
      <c r="L645" s="61"/>
      <c r="M645" s="192" t="s">
        <v>89</v>
      </c>
      <c r="N645" s="193" t="s">
        <v>109</v>
      </c>
      <c r="O645" s="42"/>
      <c r="P645" s="194">
        <f>O645*H645</f>
        <v>0</v>
      </c>
      <c r="Q645" s="194">
        <v>0</v>
      </c>
      <c r="R645" s="194">
        <f>Q645*H645</f>
        <v>0</v>
      </c>
      <c r="S645" s="194">
        <v>0</v>
      </c>
      <c r="T645" s="195">
        <f>S645*H645</f>
        <v>0</v>
      </c>
      <c r="AR645" s="24" t="s">
        <v>297</v>
      </c>
      <c r="AT645" s="24" t="s">
        <v>196</v>
      </c>
      <c r="AU645" s="24" t="s">
        <v>150</v>
      </c>
      <c r="AY645" s="24" t="s">
        <v>194</v>
      </c>
      <c r="BE645" s="196">
        <f>IF(N645="základní",J645,0)</f>
        <v>0</v>
      </c>
      <c r="BF645" s="196">
        <f>IF(N645="snížená",J645,0)</f>
        <v>0</v>
      </c>
      <c r="BG645" s="196">
        <f>IF(N645="zákl. přenesená",J645,0)</f>
        <v>0</v>
      </c>
      <c r="BH645" s="196">
        <f>IF(N645="sníž. přenesená",J645,0)</f>
        <v>0</v>
      </c>
      <c r="BI645" s="196">
        <f>IF(N645="nulová",J645,0)</f>
        <v>0</v>
      </c>
      <c r="BJ645" s="24" t="s">
        <v>143</v>
      </c>
      <c r="BK645" s="196">
        <f>ROUND(I645*H645,2)</f>
        <v>0</v>
      </c>
      <c r="BL645" s="24" t="s">
        <v>297</v>
      </c>
      <c r="BM645" s="24" t="s">
        <v>908</v>
      </c>
    </row>
    <row r="646" spans="2:51" s="12" customFormat="1" ht="13.5">
      <c r="B646" s="209"/>
      <c r="C646" s="210"/>
      <c r="D646" s="199" t="s">
        <v>203</v>
      </c>
      <c r="E646" s="211" t="s">
        <v>89</v>
      </c>
      <c r="F646" s="212" t="s">
        <v>909</v>
      </c>
      <c r="G646" s="210"/>
      <c r="H646" s="213">
        <v>27</v>
      </c>
      <c r="I646" s="214"/>
      <c r="J646" s="210"/>
      <c r="K646" s="210"/>
      <c r="L646" s="215"/>
      <c r="M646" s="216"/>
      <c r="N646" s="217"/>
      <c r="O646" s="217"/>
      <c r="P646" s="217"/>
      <c r="Q646" s="217"/>
      <c r="R646" s="217"/>
      <c r="S646" s="217"/>
      <c r="T646" s="218"/>
      <c r="AT646" s="219" t="s">
        <v>203</v>
      </c>
      <c r="AU646" s="219" t="s">
        <v>150</v>
      </c>
      <c r="AV646" s="12" t="s">
        <v>150</v>
      </c>
      <c r="AW646" s="12" t="s">
        <v>102</v>
      </c>
      <c r="AX646" s="12" t="s">
        <v>138</v>
      </c>
      <c r="AY646" s="219" t="s">
        <v>194</v>
      </c>
    </row>
    <row r="647" spans="2:51" s="12" customFormat="1" ht="13.5">
      <c r="B647" s="209"/>
      <c r="C647" s="210"/>
      <c r="D647" s="199" t="s">
        <v>203</v>
      </c>
      <c r="E647" s="211" t="s">
        <v>89</v>
      </c>
      <c r="F647" s="212" t="s">
        <v>89</v>
      </c>
      <c r="G647" s="210"/>
      <c r="H647" s="213">
        <v>0</v>
      </c>
      <c r="I647" s="214"/>
      <c r="J647" s="210"/>
      <c r="K647" s="210"/>
      <c r="L647" s="215"/>
      <c r="M647" s="216"/>
      <c r="N647" s="217"/>
      <c r="O647" s="217"/>
      <c r="P647" s="217"/>
      <c r="Q647" s="217"/>
      <c r="R647" s="217"/>
      <c r="S647" s="217"/>
      <c r="T647" s="218"/>
      <c r="AT647" s="219" t="s">
        <v>203</v>
      </c>
      <c r="AU647" s="219" t="s">
        <v>150</v>
      </c>
      <c r="AV647" s="12" t="s">
        <v>150</v>
      </c>
      <c r="AW647" s="12" t="s">
        <v>102</v>
      </c>
      <c r="AX647" s="12" t="s">
        <v>138</v>
      </c>
      <c r="AY647" s="219" t="s">
        <v>194</v>
      </c>
    </row>
    <row r="648" spans="2:51" s="13" customFormat="1" ht="13.5">
      <c r="B648" s="220"/>
      <c r="C648" s="221"/>
      <c r="D648" s="222" t="s">
        <v>203</v>
      </c>
      <c r="E648" s="223" t="s">
        <v>89</v>
      </c>
      <c r="F648" s="224" t="s">
        <v>206</v>
      </c>
      <c r="G648" s="221"/>
      <c r="H648" s="225">
        <v>27</v>
      </c>
      <c r="I648" s="226"/>
      <c r="J648" s="221"/>
      <c r="K648" s="221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203</v>
      </c>
      <c r="AU648" s="231" t="s">
        <v>150</v>
      </c>
      <c r="AV648" s="13" t="s">
        <v>201</v>
      </c>
      <c r="AW648" s="13" t="s">
        <v>102</v>
      </c>
      <c r="AX648" s="13" t="s">
        <v>143</v>
      </c>
      <c r="AY648" s="231" t="s">
        <v>194</v>
      </c>
    </row>
    <row r="649" spans="2:65" s="1" customFormat="1" ht="22.5" customHeight="1">
      <c r="B649" s="41"/>
      <c r="C649" s="185" t="s">
        <v>910</v>
      </c>
      <c r="D649" s="185" t="s">
        <v>196</v>
      </c>
      <c r="E649" s="186" t="s">
        <v>911</v>
      </c>
      <c r="F649" s="187" t="s">
        <v>912</v>
      </c>
      <c r="G649" s="188" t="s">
        <v>199</v>
      </c>
      <c r="H649" s="189">
        <v>0.856</v>
      </c>
      <c r="I649" s="190"/>
      <c r="J649" s="191">
        <f>ROUND(I649*H649,2)</f>
        <v>0</v>
      </c>
      <c r="K649" s="187" t="s">
        <v>200</v>
      </c>
      <c r="L649" s="61"/>
      <c r="M649" s="192" t="s">
        <v>89</v>
      </c>
      <c r="N649" s="193" t="s">
        <v>109</v>
      </c>
      <c r="O649" s="42"/>
      <c r="P649" s="194">
        <f>O649*H649</f>
        <v>0</v>
      </c>
      <c r="Q649" s="194">
        <v>0.02337</v>
      </c>
      <c r="R649" s="194">
        <f>Q649*H649</f>
        <v>0.020004719999999997</v>
      </c>
      <c r="S649" s="194">
        <v>0</v>
      </c>
      <c r="T649" s="195">
        <f>S649*H649</f>
        <v>0</v>
      </c>
      <c r="AR649" s="24" t="s">
        <v>297</v>
      </c>
      <c r="AT649" s="24" t="s">
        <v>196</v>
      </c>
      <c r="AU649" s="24" t="s">
        <v>150</v>
      </c>
      <c r="AY649" s="24" t="s">
        <v>194</v>
      </c>
      <c r="BE649" s="196">
        <f>IF(N649="základní",J649,0)</f>
        <v>0</v>
      </c>
      <c r="BF649" s="196">
        <f>IF(N649="snížená",J649,0)</f>
        <v>0</v>
      </c>
      <c r="BG649" s="196">
        <f>IF(N649="zákl. přenesená",J649,0)</f>
        <v>0</v>
      </c>
      <c r="BH649" s="196">
        <f>IF(N649="sníž. přenesená",J649,0)</f>
        <v>0</v>
      </c>
      <c r="BI649" s="196">
        <f>IF(N649="nulová",J649,0)</f>
        <v>0</v>
      </c>
      <c r="BJ649" s="24" t="s">
        <v>143</v>
      </c>
      <c r="BK649" s="196">
        <f>ROUND(I649*H649,2)</f>
        <v>0</v>
      </c>
      <c r="BL649" s="24" t="s">
        <v>297</v>
      </c>
      <c r="BM649" s="24" t="s">
        <v>913</v>
      </c>
    </row>
    <row r="650" spans="2:51" s="12" customFormat="1" ht="13.5">
      <c r="B650" s="209"/>
      <c r="C650" s="210"/>
      <c r="D650" s="199" t="s">
        <v>203</v>
      </c>
      <c r="E650" s="211" t="s">
        <v>89</v>
      </c>
      <c r="F650" s="212" t="s">
        <v>914</v>
      </c>
      <c r="G650" s="210"/>
      <c r="H650" s="213">
        <v>0.856</v>
      </c>
      <c r="I650" s="214"/>
      <c r="J650" s="210"/>
      <c r="K650" s="210"/>
      <c r="L650" s="215"/>
      <c r="M650" s="216"/>
      <c r="N650" s="217"/>
      <c r="O650" s="217"/>
      <c r="P650" s="217"/>
      <c r="Q650" s="217"/>
      <c r="R650" s="217"/>
      <c r="S650" s="217"/>
      <c r="T650" s="218"/>
      <c r="AT650" s="219" t="s">
        <v>203</v>
      </c>
      <c r="AU650" s="219" t="s">
        <v>150</v>
      </c>
      <c r="AV650" s="12" t="s">
        <v>150</v>
      </c>
      <c r="AW650" s="12" t="s">
        <v>102</v>
      </c>
      <c r="AX650" s="12" t="s">
        <v>138</v>
      </c>
      <c r="AY650" s="219" t="s">
        <v>194</v>
      </c>
    </row>
    <row r="651" spans="2:51" s="12" customFormat="1" ht="13.5">
      <c r="B651" s="209"/>
      <c r="C651" s="210"/>
      <c r="D651" s="199" t="s">
        <v>203</v>
      </c>
      <c r="E651" s="211" t="s">
        <v>89</v>
      </c>
      <c r="F651" s="212" t="s">
        <v>89</v>
      </c>
      <c r="G651" s="210"/>
      <c r="H651" s="213">
        <v>0</v>
      </c>
      <c r="I651" s="214"/>
      <c r="J651" s="210"/>
      <c r="K651" s="210"/>
      <c r="L651" s="215"/>
      <c r="M651" s="216"/>
      <c r="N651" s="217"/>
      <c r="O651" s="217"/>
      <c r="P651" s="217"/>
      <c r="Q651" s="217"/>
      <c r="R651" s="217"/>
      <c r="S651" s="217"/>
      <c r="T651" s="218"/>
      <c r="AT651" s="219" t="s">
        <v>203</v>
      </c>
      <c r="AU651" s="219" t="s">
        <v>150</v>
      </c>
      <c r="AV651" s="12" t="s">
        <v>150</v>
      </c>
      <c r="AW651" s="12" t="s">
        <v>102</v>
      </c>
      <c r="AX651" s="12" t="s">
        <v>138</v>
      </c>
      <c r="AY651" s="219" t="s">
        <v>194</v>
      </c>
    </row>
    <row r="652" spans="2:51" s="13" customFormat="1" ht="13.5">
      <c r="B652" s="220"/>
      <c r="C652" s="221"/>
      <c r="D652" s="222" t="s">
        <v>203</v>
      </c>
      <c r="E652" s="223" t="s">
        <v>89</v>
      </c>
      <c r="F652" s="224" t="s">
        <v>206</v>
      </c>
      <c r="G652" s="221"/>
      <c r="H652" s="225">
        <v>0.856</v>
      </c>
      <c r="I652" s="226"/>
      <c r="J652" s="221"/>
      <c r="K652" s="221"/>
      <c r="L652" s="227"/>
      <c r="M652" s="228"/>
      <c r="N652" s="229"/>
      <c r="O652" s="229"/>
      <c r="P652" s="229"/>
      <c r="Q652" s="229"/>
      <c r="R652" s="229"/>
      <c r="S652" s="229"/>
      <c r="T652" s="230"/>
      <c r="AT652" s="231" t="s">
        <v>203</v>
      </c>
      <c r="AU652" s="231" t="s">
        <v>150</v>
      </c>
      <c r="AV652" s="13" t="s">
        <v>201</v>
      </c>
      <c r="AW652" s="13" t="s">
        <v>102</v>
      </c>
      <c r="AX652" s="13" t="s">
        <v>143</v>
      </c>
      <c r="AY652" s="231" t="s">
        <v>194</v>
      </c>
    </row>
    <row r="653" spans="2:65" s="1" customFormat="1" ht="22.5" customHeight="1">
      <c r="B653" s="41"/>
      <c r="C653" s="185" t="s">
        <v>915</v>
      </c>
      <c r="D653" s="185" t="s">
        <v>196</v>
      </c>
      <c r="E653" s="186" t="s">
        <v>916</v>
      </c>
      <c r="F653" s="187" t="s">
        <v>917</v>
      </c>
      <c r="G653" s="188" t="s">
        <v>374</v>
      </c>
      <c r="H653" s="189">
        <v>9</v>
      </c>
      <c r="I653" s="190"/>
      <c r="J653" s="191">
        <f>ROUND(I653*H653,2)</f>
        <v>0</v>
      </c>
      <c r="K653" s="187" t="s">
        <v>89</v>
      </c>
      <c r="L653" s="61"/>
      <c r="M653" s="192" t="s">
        <v>89</v>
      </c>
      <c r="N653" s="193" t="s">
        <v>109</v>
      </c>
      <c r="O653" s="42"/>
      <c r="P653" s="194">
        <f>O653*H653</f>
        <v>0</v>
      </c>
      <c r="Q653" s="194">
        <v>0</v>
      </c>
      <c r="R653" s="194">
        <f>Q653*H653</f>
        <v>0</v>
      </c>
      <c r="S653" s="194">
        <v>0</v>
      </c>
      <c r="T653" s="195">
        <f>S653*H653</f>
        <v>0</v>
      </c>
      <c r="AR653" s="24" t="s">
        <v>297</v>
      </c>
      <c r="AT653" s="24" t="s">
        <v>196</v>
      </c>
      <c r="AU653" s="24" t="s">
        <v>150</v>
      </c>
      <c r="AY653" s="24" t="s">
        <v>194</v>
      </c>
      <c r="BE653" s="196">
        <f>IF(N653="základní",J653,0)</f>
        <v>0</v>
      </c>
      <c r="BF653" s="196">
        <f>IF(N653="snížená",J653,0)</f>
        <v>0</v>
      </c>
      <c r="BG653" s="196">
        <f>IF(N653="zákl. přenesená",J653,0)</f>
        <v>0</v>
      </c>
      <c r="BH653" s="196">
        <f>IF(N653="sníž. přenesená",J653,0)</f>
        <v>0</v>
      </c>
      <c r="BI653" s="196">
        <f>IF(N653="nulová",J653,0)</f>
        <v>0</v>
      </c>
      <c r="BJ653" s="24" t="s">
        <v>143</v>
      </c>
      <c r="BK653" s="196">
        <f>ROUND(I653*H653,2)</f>
        <v>0</v>
      </c>
      <c r="BL653" s="24" t="s">
        <v>297</v>
      </c>
      <c r="BM653" s="24" t="s">
        <v>918</v>
      </c>
    </row>
    <row r="654" spans="2:65" s="1" customFormat="1" ht="22.5" customHeight="1">
      <c r="B654" s="41"/>
      <c r="C654" s="185" t="s">
        <v>919</v>
      </c>
      <c r="D654" s="185" t="s">
        <v>196</v>
      </c>
      <c r="E654" s="186" t="s">
        <v>920</v>
      </c>
      <c r="F654" s="187" t="s">
        <v>921</v>
      </c>
      <c r="G654" s="188" t="s">
        <v>374</v>
      </c>
      <c r="H654" s="189">
        <v>9</v>
      </c>
      <c r="I654" s="190"/>
      <c r="J654" s="191">
        <f>ROUND(I654*H654,2)</f>
        <v>0</v>
      </c>
      <c r="K654" s="187" t="s">
        <v>89</v>
      </c>
      <c r="L654" s="61"/>
      <c r="M654" s="192" t="s">
        <v>89</v>
      </c>
      <c r="N654" s="193" t="s">
        <v>109</v>
      </c>
      <c r="O654" s="42"/>
      <c r="P654" s="194">
        <f>O654*H654</f>
        <v>0</v>
      </c>
      <c r="Q654" s="194">
        <v>0</v>
      </c>
      <c r="R654" s="194">
        <f>Q654*H654</f>
        <v>0</v>
      </c>
      <c r="S654" s="194">
        <v>0</v>
      </c>
      <c r="T654" s="195">
        <f>S654*H654</f>
        <v>0</v>
      </c>
      <c r="AR654" s="24" t="s">
        <v>297</v>
      </c>
      <c r="AT654" s="24" t="s">
        <v>196</v>
      </c>
      <c r="AU654" s="24" t="s">
        <v>150</v>
      </c>
      <c r="AY654" s="24" t="s">
        <v>194</v>
      </c>
      <c r="BE654" s="196">
        <f>IF(N654="základní",J654,0)</f>
        <v>0</v>
      </c>
      <c r="BF654" s="196">
        <f>IF(N654="snížená",J654,0)</f>
        <v>0</v>
      </c>
      <c r="BG654" s="196">
        <f>IF(N654="zákl. přenesená",J654,0)</f>
        <v>0</v>
      </c>
      <c r="BH654" s="196">
        <f>IF(N654="sníž. přenesená",J654,0)</f>
        <v>0</v>
      </c>
      <c r="BI654" s="196">
        <f>IF(N654="nulová",J654,0)</f>
        <v>0</v>
      </c>
      <c r="BJ654" s="24" t="s">
        <v>143</v>
      </c>
      <c r="BK654" s="196">
        <f>ROUND(I654*H654,2)</f>
        <v>0</v>
      </c>
      <c r="BL654" s="24" t="s">
        <v>297</v>
      </c>
      <c r="BM654" s="24" t="s">
        <v>922</v>
      </c>
    </row>
    <row r="655" spans="2:65" s="1" customFormat="1" ht="22.5" customHeight="1">
      <c r="B655" s="41"/>
      <c r="C655" s="185" t="s">
        <v>923</v>
      </c>
      <c r="D655" s="185" t="s">
        <v>196</v>
      </c>
      <c r="E655" s="186" t="s">
        <v>924</v>
      </c>
      <c r="F655" s="187" t="s">
        <v>925</v>
      </c>
      <c r="G655" s="188" t="s">
        <v>374</v>
      </c>
      <c r="H655" s="189">
        <v>4</v>
      </c>
      <c r="I655" s="190"/>
      <c r="J655" s="191">
        <f>ROUND(I655*H655,2)</f>
        <v>0</v>
      </c>
      <c r="K655" s="187" t="s">
        <v>89</v>
      </c>
      <c r="L655" s="61"/>
      <c r="M655" s="192" t="s">
        <v>89</v>
      </c>
      <c r="N655" s="193" t="s">
        <v>109</v>
      </c>
      <c r="O655" s="42"/>
      <c r="P655" s="194">
        <f>O655*H655</f>
        <v>0</v>
      </c>
      <c r="Q655" s="194">
        <v>0</v>
      </c>
      <c r="R655" s="194">
        <f>Q655*H655</f>
        <v>0</v>
      </c>
      <c r="S655" s="194">
        <v>0</v>
      </c>
      <c r="T655" s="195">
        <f>S655*H655</f>
        <v>0</v>
      </c>
      <c r="AR655" s="24" t="s">
        <v>297</v>
      </c>
      <c r="AT655" s="24" t="s">
        <v>196</v>
      </c>
      <c r="AU655" s="24" t="s">
        <v>150</v>
      </c>
      <c r="AY655" s="24" t="s">
        <v>194</v>
      </c>
      <c r="BE655" s="196">
        <f>IF(N655="základní",J655,0)</f>
        <v>0</v>
      </c>
      <c r="BF655" s="196">
        <f>IF(N655="snížená",J655,0)</f>
        <v>0</v>
      </c>
      <c r="BG655" s="196">
        <f>IF(N655="zákl. přenesená",J655,0)</f>
        <v>0</v>
      </c>
      <c r="BH655" s="196">
        <f>IF(N655="sníž. přenesená",J655,0)</f>
        <v>0</v>
      </c>
      <c r="BI655" s="196">
        <f>IF(N655="nulová",J655,0)</f>
        <v>0</v>
      </c>
      <c r="BJ655" s="24" t="s">
        <v>143</v>
      </c>
      <c r="BK655" s="196">
        <f>ROUND(I655*H655,2)</f>
        <v>0</v>
      </c>
      <c r="BL655" s="24" t="s">
        <v>297</v>
      </c>
      <c r="BM655" s="24" t="s">
        <v>926</v>
      </c>
    </row>
    <row r="656" spans="2:51" s="12" customFormat="1" ht="13.5">
      <c r="B656" s="209"/>
      <c r="C656" s="210"/>
      <c r="D656" s="222" t="s">
        <v>203</v>
      </c>
      <c r="E656" s="232" t="s">
        <v>89</v>
      </c>
      <c r="F656" s="233" t="s">
        <v>201</v>
      </c>
      <c r="G656" s="210"/>
      <c r="H656" s="234">
        <v>4</v>
      </c>
      <c r="I656" s="214"/>
      <c r="J656" s="210"/>
      <c r="K656" s="210"/>
      <c r="L656" s="215"/>
      <c r="M656" s="216"/>
      <c r="N656" s="217"/>
      <c r="O656" s="217"/>
      <c r="P656" s="217"/>
      <c r="Q656" s="217"/>
      <c r="R656" s="217"/>
      <c r="S656" s="217"/>
      <c r="T656" s="218"/>
      <c r="AT656" s="219" t="s">
        <v>203</v>
      </c>
      <c r="AU656" s="219" t="s">
        <v>150</v>
      </c>
      <c r="AV656" s="12" t="s">
        <v>150</v>
      </c>
      <c r="AW656" s="12" t="s">
        <v>102</v>
      </c>
      <c r="AX656" s="12" t="s">
        <v>143</v>
      </c>
      <c r="AY656" s="219" t="s">
        <v>194</v>
      </c>
    </row>
    <row r="657" spans="2:65" s="1" customFormat="1" ht="22.5" customHeight="1">
      <c r="B657" s="41"/>
      <c r="C657" s="185" t="s">
        <v>927</v>
      </c>
      <c r="D657" s="185" t="s">
        <v>196</v>
      </c>
      <c r="E657" s="186" t="s">
        <v>928</v>
      </c>
      <c r="F657" s="187" t="s">
        <v>929</v>
      </c>
      <c r="G657" s="188" t="s">
        <v>251</v>
      </c>
      <c r="H657" s="189">
        <v>0.491</v>
      </c>
      <c r="I657" s="190"/>
      <c r="J657" s="191">
        <f>ROUND(I657*H657,2)</f>
        <v>0</v>
      </c>
      <c r="K657" s="187" t="s">
        <v>200</v>
      </c>
      <c r="L657" s="61"/>
      <c r="M657" s="192" t="s">
        <v>89</v>
      </c>
      <c r="N657" s="193" t="s">
        <v>109</v>
      </c>
      <c r="O657" s="42"/>
      <c r="P657" s="194">
        <f>O657*H657</f>
        <v>0</v>
      </c>
      <c r="Q657" s="194">
        <v>0</v>
      </c>
      <c r="R657" s="194">
        <f>Q657*H657</f>
        <v>0</v>
      </c>
      <c r="S657" s="194">
        <v>0</v>
      </c>
      <c r="T657" s="195">
        <f>S657*H657</f>
        <v>0</v>
      </c>
      <c r="AR657" s="24" t="s">
        <v>297</v>
      </c>
      <c r="AT657" s="24" t="s">
        <v>196</v>
      </c>
      <c r="AU657" s="24" t="s">
        <v>150</v>
      </c>
      <c r="AY657" s="24" t="s">
        <v>194</v>
      </c>
      <c r="BE657" s="196">
        <f>IF(N657="základní",J657,0)</f>
        <v>0</v>
      </c>
      <c r="BF657" s="196">
        <f>IF(N657="snížená",J657,0)</f>
        <v>0</v>
      </c>
      <c r="BG657" s="196">
        <f>IF(N657="zákl. přenesená",J657,0)</f>
        <v>0</v>
      </c>
      <c r="BH657" s="196">
        <f>IF(N657="sníž. přenesená",J657,0)</f>
        <v>0</v>
      </c>
      <c r="BI657" s="196">
        <f>IF(N657="nulová",J657,0)</f>
        <v>0</v>
      </c>
      <c r="BJ657" s="24" t="s">
        <v>143</v>
      </c>
      <c r="BK657" s="196">
        <f>ROUND(I657*H657,2)</f>
        <v>0</v>
      </c>
      <c r="BL657" s="24" t="s">
        <v>297</v>
      </c>
      <c r="BM657" s="24" t="s">
        <v>930</v>
      </c>
    </row>
    <row r="658" spans="2:63" s="10" customFormat="1" ht="29.85" customHeight="1">
      <c r="B658" s="168"/>
      <c r="C658" s="169"/>
      <c r="D658" s="182" t="s">
        <v>137</v>
      </c>
      <c r="E658" s="183" t="s">
        <v>931</v>
      </c>
      <c r="F658" s="183" t="s">
        <v>932</v>
      </c>
      <c r="G658" s="169"/>
      <c r="H658" s="169"/>
      <c r="I658" s="172"/>
      <c r="J658" s="184">
        <f>BK658</f>
        <v>0</v>
      </c>
      <c r="K658" s="169"/>
      <c r="L658" s="174"/>
      <c r="M658" s="175"/>
      <c r="N658" s="176"/>
      <c r="O658" s="176"/>
      <c r="P658" s="177">
        <f>SUM(P659:P666)</f>
        <v>0</v>
      </c>
      <c r="Q658" s="176"/>
      <c r="R658" s="177">
        <f>SUM(R659:R666)</f>
        <v>0.11175774</v>
      </c>
      <c r="S658" s="176"/>
      <c r="T658" s="178">
        <f>SUM(T659:T666)</f>
        <v>0</v>
      </c>
      <c r="AR658" s="179" t="s">
        <v>150</v>
      </c>
      <c r="AT658" s="180" t="s">
        <v>137</v>
      </c>
      <c r="AU658" s="180" t="s">
        <v>143</v>
      </c>
      <c r="AY658" s="179" t="s">
        <v>194</v>
      </c>
      <c r="BK658" s="181">
        <f>SUM(BK659:BK666)</f>
        <v>0</v>
      </c>
    </row>
    <row r="659" spans="2:65" s="1" customFormat="1" ht="22.5" customHeight="1">
      <c r="B659" s="41"/>
      <c r="C659" s="185" t="s">
        <v>933</v>
      </c>
      <c r="D659" s="185" t="s">
        <v>196</v>
      </c>
      <c r="E659" s="186" t="s">
        <v>934</v>
      </c>
      <c r="F659" s="187" t="s">
        <v>935</v>
      </c>
      <c r="G659" s="188" t="s">
        <v>278</v>
      </c>
      <c r="H659" s="189">
        <v>9.138</v>
      </c>
      <c r="I659" s="190"/>
      <c r="J659" s="191">
        <f>ROUND(I659*H659,2)</f>
        <v>0</v>
      </c>
      <c r="K659" s="187" t="s">
        <v>200</v>
      </c>
      <c r="L659" s="61"/>
      <c r="M659" s="192" t="s">
        <v>89</v>
      </c>
      <c r="N659" s="193" t="s">
        <v>109</v>
      </c>
      <c r="O659" s="42"/>
      <c r="P659" s="194">
        <f>O659*H659</f>
        <v>0</v>
      </c>
      <c r="Q659" s="194">
        <v>0.01223</v>
      </c>
      <c r="R659" s="194">
        <f>Q659*H659</f>
        <v>0.11175774</v>
      </c>
      <c r="S659" s="194">
        <v>0</v>
      </c>
      <c r="T659" s="195">
        <f>S659*H659</f>
        <v>0</v>
      </c>
      <c r="AR659" s="24" t="s">
        <v>297</v>
      </c>
      <c r="AT659" s="24" t="s">
        <v>196</v>
      </c>
      <c r="AU659" s="24" t="s">
        <v>150</v>
      </c>
      <c r="AY659" s="24" t="s">
        <v>194</v>
      </c>
      <c r="BE659" s="196">
        <f>IF(N659="základní",J659,0)</f>
        <v>0</v>
      </c>
      <c r="BF659" s="196">
        <f>IF(N659="snížená",J659,0)</f>
        <v>0</v>
      </c>
      <c r="BG659" s="196">
        <f>IF(N659="zákl. přenesená",J659,0)</f>
        <v>0</v>
      </c>
      <c r="BH659" s="196">
        <f>IF(N659="sníž. přenesená",J659,0)</f>
        <v>0</v>
      </c>
      <c r="BI659" s="196">
        <f>IF(N659="nulová",J659,0)</f>
        <v>0</v>
      </c>
      <c r="BJ659" s="24" t="s">
        <v>143</v>
      </c>
      <c r="BK659" s="196">
        <f>ROUND(I659*H659,2)</f>
        <v>0</v>
      </c>
      <c r="BL659" s="24" t="s">
        <v>297</v>
      </c>
      <c r="BM659" s="24" t="s">
        <v>936</v>
      </c>
    </row>
    <row r="660" spans="2:51" s="12" customFormat="1" ht="13.5">
      <c r="B660" s="209"/>
      <c r="C660" s="210"/>
      <c r="D660" s="222" t="s">
        <v>203</v>
      </c>
      <c r="E660" s="232" t="s">
        <v>89</v>
      </c>
      <c r="F660" s="233" t="s">
        <v>937</v>
      </c>
      <c r="G660" s="210"/>
      <c r="H660" s="234">
        <v>9.138</v>
      </c>
      <c r="I660" s="214"/>
      <c r="J660" s="210"/>
      <c r="K660" s="210"/>
      <c r="L660" s="215"/>
      <c r="M660" s="216"/>
      <c r="N660" s="217"/>
      <c r="O660" s="217"/>
      <c r="P660" s="217"/>
      <c r="Q660" s="217"/>
      <c r="R660" s="217"/>
      <c r="S660" s="217"/>
      <c r="T660" s="218"/>
      <c r="AT660" s="219" t="s">
        <v>203</v>
      </c>
      <c r="AU660" s="219" t="s">
        <v>150</v>
      </c>
      <c r="AV660" s="12" t="s">
        <v>150</v>
      </c>
      <c r="AW660" s="12" t="s">
        <v>102</v>
      </c>
      <c r="AX660" s="12" t="s">
        <v>143</v>
      </c>
      <c r="AY660" s="219" t="s">
        <v>194</v>
      </c>
    </row>
    <row r="661" spans="2:65" s="1" customFormat="1" ht="22.5" customHeight="1">
      <c r="B661" s="41"/>
      <c r="C661" s="185" t="s">
        <v>938</v>
      </c>
      <c r="D661" s="185" t="s">
        <v>196</v>
      </c>
      <c r="E661" s="186" t="s">
        <v>939</v>
      </c>
      <c r="F661" s="187" t="s">
        <v>940</v>
      </c>
      <c r="G661" s="188" t="s">
        <v>278</v>
      </c>
      <c r="H661" s="189">
        <v>9.138</v>
      </c>
      <c r="I661" s="190"/>
      <c r="J661" s="191">
        <f>ROUND(I661*H661,2)</f>
        <v>0</v>
      </c>
      <c r="K661" s="187" t="s">
        <v>89</v>
      </c>
      <c r="L661" s="61"/>
      <c r="M661" s="192" t="s">
        <v>89</v>
      </c>
      <c r="N661" s="193" t="s">
        <v>109</v>
      </c>
      <c r="O661" s="42"/>
      <c r="P661" s="194">
        <f>O661*H661</f>
        <v>0</v>
      </c>
      <c r="Q661" s="194">
        <v>0</v>
      </c>
      <c r="R661" s="194">
        <f>Q661*H661</f>
        <v>0</v>
      </c>
      <c r="S661" s="194">
        <v>0</v>
      </c>
      <c r="T661" s="195">
        <f>S661*H661</f>
        <v>0</v>
      </c>
      <c r="AR661" s="24" t="s">
        <v>297</v>
      </c>
      <c r="AT661" s="24" t="s">
        <v>196</v>
      </c>
      <c r="AU661" s="24" t="s">
        <v>150</v>
      </c>
      <c r="AY661" s="24" t="s">
        <v>194</v>
      </c>
      <c r="BE661" s="196">
        <f>IF(N661="základní",J661,0)</f>
        <v>0</v>
      </c>
      <c r="BF661" s="196">
        <f>IF(N661="snížená",J661,0)</f>
        <v>0</v>
      </c>
      <c r="BG661" s="196">
        <f>IF(N661="zákl. přenesená",J661,0)</f>
        <v>0</v>
      </c>
      <c r="BH661" s="196">
        <f>IF(N661="sníž. přenesená",J661,0)</f>
        <v>0</v>
      </c>
      <c r="BI661" s="196">
        <f>IF(N661="nulová",J661,0)</f>
        <v>0</v>
      </c>
      <c r="BJ661" s="24" t="s">
        <v>143</v>
      </c>
      <c r="BK661" s="196">
        <f>ROUND(I661*H661,2)</f>
        <v>0</v>
      </c>
      <c r="BL661" s="24" t="s">
        <v>297</v>
      </c>
      <c r="BM661" s="24" t="s">
        <v>941</v>
      </c>
    </row>
    <row r="662" spans="2:51" s="12" customFormat="1" ht="13.5">
      <c r="B662" s="209"/>
      <c r="C662" s="210"/>
      <c r="D662" s="199" t="s">
        <v>203</v>
      </c>
      <c r="E662" s="211" t="s">
        <v>89</v>
      </c>
      <c r="F662" s="212" t="s">
        <v>89</v>
      </c>
      <c r="G662" s="210"/>
      <c r="H662" s="213">
        <v>0</v>
      </c>
      <c r="I662" s="214"/>
      <c r="J662" s="210"/>
      <c r="K662" s="210"/>
      <c r="L662" s="215"/>
      <c r="M662" s="216"/>
      <c r="N662" s="217"/>
      <c r="O662" s="217"/>
      <c r="P662" s="217"/>
      <c r="Q662" s="217"/>
      <c r="R662" s="217"/>
      <c r="S662" s="217"/>
      <c r="T662" s="218"/>
      <c r="AT662" s="219" t="s">
        <v>203</v>
      </c>
      <c r="AU662" s="219" t="s">
        <v>150</v>
      </c>
      <c r="AV662" s="12" t="s">
        <v>150</v>
      </c>
      <c r="AW662" s="12" t="s">
        <v>102</v>
      </c>
      <c r="AX662" s="12" t="s">
        <v>138</v>
      </c>
      <c r="AY662" s="219" t="s">
        <v>194</v>
      </c>
    </row>
    <row r="663" spans="2:51" s="12" customFormat="1" ht="13.5">
      <c r="B663" s="209"/>
      <c r="C663" s="210"/>
      <c r="D663" s="199" t="s">
        <v>203</v>
      </c>
      <c r="E663" s="211" t="s">
        <v>89</v>
      </c>
      <c r="F663" s="212" t="s">
        <v>937</v>
      </c>
      <c r="G663" s="210"/>
      <c r="H663" s="213">
        <v>9.138</v>
      </c>
      <c r="I663" s="214"/>
      <c r="J663" s="210"/>
      <c r="K663" s="210"/>
      <c r="L663" s="215"/>
      <c r="M663" s="216"/>
      <c r="N663" s="217"/>
      <c r="O663" s="217"/>
      <c r="P663" s="217"/>
      <c r="Q663" s="217"/>
      <c r="R663" s="217"/>
      <c r="S663" s="217"/>
      <c r="T663" s="218"/>
      <c r="AT663" s="219" t="s">
        <v>203</v>
      </c>
      <c r="AU663" s="219" t="s">
        <v>150</v>
      </c>
      <c r="AV663" s="12" t="s">
        <v>150</v>
      </c>
      <c r="AW663" s="12" t="s">
        <v>102</v>
      </c>
      <c r="AX663" s="12" t="s">
        <v>138</v>
      </c>
      <c r="AY663" s="219" t="s">
        <v>194</v>
      </c>
    </row>
    <row r="664" spans="2:51" s="12" customFormat="1" ht="13.5">
      <c r="B664" s="209"/>
      <c r="C664" s="210"/>
      <c r="D664" s="199" t="s">
        <v>203</v>
      </c>
      <c r="E664" s="211" t="s">
        <v>89</v>
      </c>
      <c r="F664" s="212" t="s">
        <v>89</v>
      </c>
      <c r="G664" s="210"/>
      <c r="H664" s="213">
        <v>0</v>
      </c>
      <c r="I664" s="214"/>
      <c r="J664" s="210"/>
      <c r="K664" s="210"/>
      <c r="L664" s="215"/>
      <c r="M664" s="216"/>
      <c r="N664" s="217"/>
      <c r="O664" s="217"/>
      <c r="P664" s="217"/>
      <c r="Q664" s="217"/>
      <c r="R664" s="217"/>
      <c r="S664" s="217"/>
      <c r="T664" s="218"/>
      <c r="AT664" s="219" t="s">
        <v>203</v>
      </c>
      <c r="AU664" s="219" t="s">
        <v>150</v>
      </c>
      <c r="AV664" s="12" t="s">
        <v>150</v>
      </c>
      <c r="AW664" s="12" t="s">
        <v>102</v>
      </c>
      <c r="AX664" s="12" t="s">
        <v>138</v>
      </c>
      <c r="AY664" s="219" t="s">
        <v>194</v>
      </c>
    </row>
    <row r="665" spans="2:51" s="13" customFormat="1" ht="13.5">
      <c r="B665" s="220"/>
      <c r="C665" s="221"/>
      <c r="D665" s="222" t="s">
        <v>203</v>
      </c>
      <c r="E665" s="223" t="s">
        <v>89</v>
      </c>
      <c r="F665" s="224" t="s">
        <v>206</v>
      </c>
      <c r="G665" s="221"/>
      <c r="H665" s="225">
        <v>9.138</v>
      </c>
      <c r="I665" s="226"/>
      <c r="J665" s="221"/>
      <c r="K665" s="221"/>
      <c r="L665" s="227"/>
      <c r="M665" s="228"/>
      <c r="N665" s="229"/>
      <c r="O665" s="229"/>
      <c r="P665" s="229"/>
      <c r="Q665" s="229"/>
      <c r="R665" s="229"/>
      <c r="S665" s="229"/>
      <c r="T665" s="230"/>
      <c r="AT665" s="231" t="s">
        <v>203</v>
      </c>
      <c r="AU665" s="231" t="s">
        <v>150</v>
      </c>
      <c r="AV665" s="13" t="s">
        <v>201</v>
      </c>
      <c r="AW665" s="13" t="s">
        <v>102</v>
      </c>
      <c r="AX665" s="13" t="s">
        <v>143</v>
      </c>
      <c r="AY665" s="231" t="s">
        <v>194</v>
      </c>
    </row>
    <row r="666" spans="2:65" s="1" customFormat="1" ht="22.5" customHeight="1">
      <c r="B666" s="41"/>
      <c r="C666" s="185" t="s">
        <v>942</v>
      </c>
      <c r="D666" s="185" t="s">
        <v>196</v>
      </c>
      <c r="E666" s="186" t="s">
        <v>943</v>
      </c>
      <c r="F666" s="187" t="s">
        <v>944</v>
      </c>
      <c r="G666" s="188" t="s">
        <v>251</v>
      </c>
      <c r="H666" s="189">
        <v>0.112</v>
      </c>
      <c r="I666" s="190"/>
      <c r="J666" s="191">
        <f>ROUND(I666*H666,2)</f>
        <v>0</v>
      </c>
      <c r="K666" s="187" t="s">
        <v>200</v>
      </c>
      <c r="L666" s="61"/>
      <c r="M666" s="192" t="s">
        <v>89</v>
      </c>
      <c r="N666" s="193" t="s">
        <v>109</v>
      </c>
      <c r="O666" s="42"/>
      <c r="P666" s="194">
        <f>O666*H666</f>
        <v>0</v>
      </c>
      <c r="Q666" s="194">
        <v>0</v>
      </c>
      <c r="R666" s="194">
        <f>Q666*H666</f>
        <v>0</v>
      </c>
      <c r="S666" s="194">
        <v>0</v>
      </c>
      <c r="T666" s="195">
        <f>S666*H666</f>
        <v>0</v>
      </c>
      <c r="AR666" s="24" t="s">
        <v>297</v>
      </c>
      <c r="AT666" s="24" t="s">
        <v>196</v>
      </c>
      <c r="AU666" s="24" t="s">
        <v>150</v>
      </c>
      <c r="AY666" s="24" t="s">
        <v>194</v>
      </c>
      <c r="BE666" s="196">
        <f>IF(N666="základní",J666,0)</f>
        <v>0</v>
      </c>
      <c r="BF666" s="196">
        <f>IF(N666="snížená",J666,0)</f>
        <v>0</v>
      </c>
      <c r="BG666" s="196">
        <f>IF(N666="zákl. přenesená",J666,0)</f>
        <v>0</v>
      </c>
      <c r="BH666" s="196">
        <f>IF(N666="sníž. přenesená",J666,0)</f>
        <v>0</v>
      </c>
      <c r="BI666" s="196">
        <f>IF(N666="nulová",J666,0)</f>
        <v>0</v>
      </c>
      <c r="BJ666" s="24" t="s">
        <v>143</v>
      </c>
      <c r="BK666" s="196">
        <f>ROUND(I666*H666,2)</f>
        <v>0</v>
      </c>
      <c r="BL666" s="24" t="s">
        <v>297</v>
      </c>
      <c r="BM666" s="24" t="s">
        <v>945</v>
      </c>
    </row>
    <row r="667" spans="2:63" s="10" customFormat="1" ht="29.85" customHeight="1">
      <c r="B667" s="168"/>
      <c r="C667" s="169"/>
      <c r="D667" s="182" t="s">
        <v>137</v>
      </c>
      <c r="E667" s="183" t="s">
        <v>946</v>
      </c>
      <c r="F667" s="183" t="s">
        <v>947</v>
      </c>
      <c r="G667" s="169"/>
      <c r="H667" s="169"/>
      <c r="I667" s="172"/>
      <c r="J667" s="184">
        <f>BK667</f>
        <v>0</v>
      </c>
      <c r="K667" s="169"/>
      <c r="L667" s="174"/>
      <c r="M667" s="175"/>
      <c r="N667" s="176"/>
      <c r="O667" s="176"/>
      <c r="P667" s="177">
        <f>SUM(P668:P682)</f>
        <v>0</v>
      </c>
      <c r="Q667" s="176"/>
      <c r="R667" s="177">
        <f>SUM(R668:R682)</f>
        <v>0.0665265</v>
      </c>
      <c r="S667" s="176"/>
      <c r="T667" s="178">
        <f>SUM(T668:T682)</f>
        <v>0</v>
      </c>
      <c r="AR667" s="179" t="s">
        <v>150</v>
      </c>
      <c r="AT667" s="180" t="s">
        <v>137</v>
      </c>
      <c r="AU667" s="180" t="s">
        <v>143</v>
      </c>
      <c r="AY667" s="179" t="s">
        <v>194</v>
      </c>
      <c r="BK667" s="181">
        <f>SUM(BK668:BK682)</f>
        <v>0</v>
      </c>
    </row>
    <row r="668" spans="2:65" s="1" customFormat="1" ht="31.5" customHeight="1">
      <c r="B668" s="41"/>
      <c r="C668" s="185" t="s">
        <v>948</v>
      </c>
      <c r="D668" s="185" t="s">
        <v>196</v>
      </c>
      <c r="E668" s="186" t="s">
        <v>949</v>
      </c>
      <c r="F668" s="187" t="s">
        <v>950</v>
      </c>
      <c r="G668" s="188" t="s">
        <v>548</v>
      </c>
      <c r="H668" s="189">
        <v>1</v>
      </c>
      <c r="I668" s="190"/>
      <c r="J668" s="191">
        <f>ROUND(I668*H668,2)</f>
        <v>0</v>
      </c>
      <c r="K668" s="187" t="s">
        <v>89</v>
      </c>
      <c r="L668" s="61"/>
      <c r="M668" s="192" t="s">
        <v>89</v>
      </c>
      <c r="N668" s="193" t="s">
        <v>109</v>
      </c>
      <c r="O668" s="42"/>
      <c r="P668" s="194">
        <f>O668*H668</f>
        <v>0</v>
      </c>
      <c r="Q668" s="194">
        <v>0</v>
      </c>
      <c r="R668" s="194">
        <f>Q668*H668</f>
        <v>0</v>
      </c>
      <c r="S668" s="194">
        <v>0</v>
      </c>
      <c r="T668" s="195">
        <f>S668*H668</f>
        <v>0</v>
      </c>
      <c r="AR668" s="24" t="s">
        <v>297</v>
      </c>
      <c r="AT668" s="24" t="s">
        <v>196</v>
      </c>
      <c r="AU668" s="24" t="s">
        <v>150</v>
      </c>
      <c r="AY668" s="24" t="s">
        <v>194</v>
      </c>
      <c r="BE668" s="196">
        <f>IF(N668="základní",J668,0)</f>
        <v>0</v>
      </c>
      <c r="BF668" s="196">
        <f>IF(N668="snížená",J668,0)</f>
        <v>0</v>
      </c>
      <c r="BG668" s="196">
        <f>IF(N668="zákl. přenesená",J668,0)</f>
        <v>0</v>
      </c>
      <c r="BH668" s="196">
        <f>IF(N668="sníž. přenesená",J668,0)</f>
        <v>0</v>
      </c>
      <c r="BI668" s="196">
        <f>IF(N668="nulová",J668,0)</f>
        <v>0</v>
      </c>
      <c r="BJ668" s="24" t="s">
        <v>143</v>
      </c>
      <c r="BK668" s="196">
        <f>ROUND(I668*H668,2)</f>
        <v>0</v>
      </c>
      <c r="BL668" s="24" t="s">
        <v>297</v>
      </c>
      <c r="BM668" s="24" t="s">
        <v>951</v>
      </c>
    </row>
    <row r="669" spans="2:65" s="1" customFormat="1" ht="31.5" customHeight="1">
      <c r="B669" s="41"/>
      <c r="C669" s="185" t="s">
        <v>952</v>
      </c>
      <c r="D669" s="185" t="s">
        <v>196</v>
      </c>
      <c r="E669" s="186" t="s">
        <v>953</v>
      </c>
      <c r="F669" s="187" t="s">
        <v>954</v>
      </c>
      <c r="G669" s="188" t="s">
        <v>374</v>
      </c>
      <c r="H669" s="189">
        <v>2</v>
      </c>
      <c r="I669" s="190"/>
      <c r="J669" s="191">
        <f>ROUND(I669*H669,2)</f>
        <v>0</v>
      </c>
      <c r="K669" s="187" t="s">
        <v>89</v>
      </c>
      <c r="L669" s="61"/>
      <c r="M669" s="192" t="s">
        <v>89</v>
      </c>
      <c r="N669" s="193" t="s">
        <v>109</v>
      </c>
      <c r="O669" s="42"/>
      <c r="P669" s="194">
        <f>O669*H669</f>
        <v>0</v>
      </c>
      <c r="Q669" s="194">
        <v>0.001</v>
      </c>
      <c r="R669" s="194">
        <f>Q669*H669</f>
        <v>0.002</v>
      </c>
      <c r="S669" s="194">
        <v>0</v>
      </c>
      <c r="T669" s="195">
        <f>S669*H669</f>
        <v>0</v>
      </c>
      <c r="AR669" s="24" t="s">
        <v>297</v>
      </c>
      <c r="AT669" s="24" t="s">
        <v>196</v>
      </c>
      <c r="AU669" s="24" t="s">
        <v>150</v>
      </c>
      <c r="AY669" s="24" t="s">
        <v>194</v>
      </c>
      <c r="BE669" s="196">
        <f>IF(N669="základní",J669,0)</f>
        <v>0</v>
      </c>
      <c r="BF669" s="196">
        <f>IF(N669="snížená",J669,0)</f>
        <v>0</v>
      </c>
      <c r="BG669" s="196">
        <f>IF(N669="zákl. přenesená",J669,0)</f>
        <v>0</v>
      </c>
      <c r="BH669" s="196">
        <f>IF(N669="sníž. přenesená",J669,0)</f>
        <v>0</v>
      </c>
      <c r="BI669" s="196">
        <f>IF(N669="nulová",J669,0)</f>
        <v>0</v>
      </c>
      <c r="BJ669" s="24" t="s">
        <v>143</v>
      </c>
      <c r="BK669" s="196">
        <f>ROUND(I669*H669,2)</f>
        <v>0</v>
      </c>
      <c r="BL669" s="24" t="s">
        <v>297</v>
      </c>
      <c r="BM669" s="24" t="s">
        <v>955</v>
      </c>
    </row>
    <row r="670" spans="2:51" s="12" customFormat="1" ht="13.5">
      <c r="B670" s="209"/>
      <c r="C670" s="210"/>
      <c r="D670" s="222" t="s">
        <v>203</v>
      </c>
      <c r="E670" s="232" t="s">
        <v>89</v>
      </c>
      <c r="F670" s="233" t="s">
        <v>150</v>
      </c>
      <c r="G670" s="210"/>
      <c r="H670" s="234">
        <v>2</v>
      </c>
      <c r="I670" s="214"/>
      <c r="J670" s="210"/>
      <c r="K670" s="210"/>
      <c r="L670" s="215"/>
      <c r="M670" s="216"/>
      <c r="N670" s="217"/>
      <c r="O670" s="217"/>
      <c r="P670" s="217"/>
      <c r="Q670" s="217"/>
      <c r="R670" s="217"/>
      <c r="S670" s="217"/>
      <c r="T670" s="218"/>
      <c r="AT670" s="219" t="s">
        <v>203</v>
      </c>
      <c r="AU670" s="219" t="s">
        <v>150</v>
      </c>
      <c r="AV670" s="12" t="s">
        <v>150</v>
      </c>
      <c r="AW670" s="12" t="s">
        <v>102</v>
      </c>
      <c r="AX670" s="12" t="s">
        <v>143</v>
      </c>
      <c r="AY670" s="219" t="s">
        <v>194</v>
      </c>
    </row>
    <row r="671" spans="2:65" s="1" customFormat="1" ht="31.5" customHeight="1">
      <c r="B671" s="41"/>
      <c r="C671" s="185" t="s">
        <v>956</v>
      </c>
      <c r="D671" s="185" t="s">
        <v>196</v>
      </c>
      <c r="E671" s="186" t="s">
        <v>957</v>
      </c>
      <c r="F671" s="187" t="s">
        <v>958</v>
      </c>
      <c r="G671" s="188" t="s">
        <v>516</v>
      </c>
      <c r="H671" s="189">
        <v>6</v>
      </c>
      <c r="I671" s="190"/>
      <c r="J671" s="191">
        <f>ROUND(I671*H671,2)</f>
        <v>0</v>
      </c>
      <c r="K671" s="187" t="s">
        <v>89</v>
      </c>
      <c r="L671" s="61"/>
      <c r="M671" s="192" t="s">
        <v>89</v>
      </c>
      <c r="N671" s="193" t="s">
        <v>109</v>
      </c>
      <c r="O671" s="42"/>
      <c r="P671" s="194">
        <f>O671*H671</f>
        <v>0</v>
      </c>
      <c r="Q671" s="194">
        <v>0.00198</v>
      </c>
      <c r="R671" s="194">
        <f>Q671*H671</f>
        <v>0.01188</v>
      </c>
      <c r="S671" s="194">
        <v>0</v>
      </c>
      <c r="T671" s="195">
        <f>S671*H671</f>
        <v>0</v>
      </c>
      <c r="AR671" s="24" t="s">
        <v>297</v>
      </c>
      <c r="AT671" s="24" t="s">
        <v>196</v>
      </c>
      <c r="AU671" s="24" t="s">
        <v>150</v>
      </c>
      <c r="AY671" s="24" t="s">
        <v>194</v>
      </c>
      <c r="BE671" s="196">
        <f>IF(N671="základní",J671,0)</f>
        <v>0</v>
      </c>
      <c r="BF671" s="196">
        <f>IF(N671="snížená",J671,0)</f>
        <v>0</v>
      </c>
      <c r="BG671" s="196">
        <f>IF(N671="zákl. přenesená",J671,0)</f>
        <v>0</v>
      </c>
      <c r="BH671" s="196">
        <f>IF(N671="sníž. přenesená",J671,0)</f>
        <v>0</v>
      </c>
      <c r="BI671" s="196">
        <f>IF(N671="nulová",J671,0)</f>
        <v>0</v>
      </c>
      <c r="BJ671" s="24" t="s">
        <v>143</v>
      </c>
      <c r="BK671" s="196">
        <f>ROUND(I671*H671,2)</f>
        <v>0</v>
      </c>
      <c r="BL671" s="24" t="s">
        <v>297</v>
      </c>
      <c r="BM671" s="24" t="s">
        <v>959</v>
      </c>
    </row>
    <row r="672" spans="2:65" s="1" customFormat="1" ht="31.5" customHeight="1">
      <c r="B672" s="41"/>
      <c r="C672" s="185" t="s">
        <v>960</v>
      </c>
      <c r="D672" s="185" t="s">
        <v>196</v>
      </c>
      <c r="E672" s="186" t="s">
        <v>961</v>
      </c>
      <c r="F672" s="187" t="s">
        <v>962</v>
      </c>
      <c r="G672" s="188" t="s">
        <v>516</v>
      </c>
      <c r="H672" s="189">
        <v>3.65</v>
      </c>
      <c r="I672" s="190"/>
      <c r="J672" s="191">
        <f>ROUND(I672*H672,2)</f>
        <v>0</v>
      </c>
      <c r="K672" s="187" t="s">
        <v>89</v>
      </c>
      <c r="L672" s="61"/>
      <c r="M672" s="192" t="s">
        <v>89</v>
      </c>
      <c r="N672" s="193" t="s">
        <v>109</v>
      </c>
      <c r="O672" s="42"/>
      <c r="P672" s="194">
        <f>O672*H672</f>
        <v>0</v>
      </c>
      <c r="Q672" s="194">
        <v>0.00197</v>
      </c>
      <c r="R672" s="194">
        <f>Q672*H672</f>
        <v>0.0071905</v>
      </c>
      <c r="S672" s="194">
        <v>0</v>
      </c>
      <c r="T672" s="195">
        <f>S672*H672</f>
        <v>0</v>
      </c>
      <c r="AR672" s="24" t="s">
        <v>297</v>
      </c>
      <c r="AT672" s="24" t="s">
        <v>196</v>
      </c>
      <c r="AU672" s="24" t="s">
        <v>150</v>
      </c>
      <c r="AY672" s="24" t="s">
        <v>194</v>
      </c>
      <c r="BE672" s="196">
        <f>IF(N672="základní",J672,0)</f>
        <v>0</v>
      </c>
      <c r="BF672" s="196">
        <f>IF(N672="snížená",J672,0)</f>
        <v>0</v>
      </c>
      <c r="BG672" s="196">
        <f>IF(N672="zákl. přenesená",J672,0)</f>
        <v>0</v>
      </c>
      <c r="BH672" s="196">
        <f>IF(N672="sníž. přenesená",J672,0)</f>
        <v>0</v>
      </c>
      <c r="BI672" s="196">
        <f>IF(N672="nulová",J672,0)</f>
        <v>0</v>
      </c>
      <c r="BJ672" s="24" t="s">
        <v>143</v>
      </c>
      <c r="BK672" s="196">
        <f>ROUND(I672*H672,2)</f>
        <v>0</v>
      </c>
      <c r="BL672" s="24" t="s">
        <v>297</v>
      </c>
      <c r="BM672" s="24" t="s">
        <v>963</v>
      </c>
    </row>
    <row r="673" spans="2:51" s="12" customFormat="1" ht="13.5">
      <c r="B673" s="209"/>
      <c r="C673" s="210"/>
      <c r="D673" s="222" t="s">
        <v>203</v>
      </c>
      <c r="E673" s="232" t="s">
        <v>89</v>
      </c>
      <c r="F673" s="233" t="s">
        <v>964</v>
      </c>
      <c r="G673" s="210"/>
      <c r="H673" s="234">
        <v>3.65</v>
      </c>
      <c r="I673" s="214"/>
      <c r="J673" s="210"/>
      <c r="K673" s="210"/>
      <c r="L673" s="215"/>
      <c r="M673" s="216"/>
      <c r="N673" s="217"/>
      <c r="O673" s="217"/>
      <c r="P673" s="217"/>
      <c r="Q673" s="217"/>
      <c r="R673" s="217"/>
      <c r="S673" s="217"/>
      <c r="T673" s="218"/>
      <c r="AT673" s="219" t="s">
        <v>203</v>
      </c>
      <c r="AU673" s="219" t="s">
        <v>150</v>
      </c>
      <c r="AV673" s="12" t="s">
        <v>150</v>
      </c>
      <c r="AW673" s="12" t="s">
        <v>102</v>
      </c>
      <c r="AX673" s="12" t="s">
        <v>143</v>
      </c>
      <c r="AY673" s="219" t="s">
        <v>194</v>
      </c>
    </row>
    <row r="674" spans="2:65" s="1" customFormat="1" ht="31.5" customHeight="1">
      <c r="B674" s="41"/>
      <c r="C674" s="185" t="s">
        <v>965</v>
      </c>
      <c r="D674" s="185" t="s">
        <v>196</v>
      </c>
      <c r="E674" s="186" t="s">
        <v>966</v>
      </c>
      <c r="F674" s="187" t="s">
        <v>967</v>
      </c>
      <c r="G674" s="188" t="s">
        <v>516</v>
      </c>
      <c r="H674" s="189">
        <v>10.9</v>
      </c>
      <c r="I674" s="190"/>
      <c r="J674" s="191">
        <f>ROUND(I674*H674,2)</f>
        <v>0</v>
      </c>
      <c r="K674" s="187" t="s">
        <v>89</v>
      </c>
      <c r="L674" s="61"/>
      <c r="M674" s="192" t="s">
        <v>89</v>
      </c>
      <c r="N674" s="193" t="s">
        <v>109</v>
      </c>
      <c r="O674" s="42"/>
      <c r="P674" s="194">
        <f>O674*H674</f>
        <v>0</v>
      </c>
      <c r="Q674" s="194">
        <v>0.00236</v>
      </c>
      <c r="R674" s="194">
        <f>Q674*H674</f>
        <v>0.025724000000000004</v>
      </c>
      <c r="S674" s="194">
        <v>0</v>
      </c>
      <c r="T674" s="195">
        <f>S674*H674</f>
        <v>0</v>
      </c>
      <c r="AR674" s="24" t="s">
        <v>297</v>
      </c>
      <c r="AT674" s="24" t="s">
        <v>196</v>
      </c>
      <c r="AU674" s="24" t="s">
        <v>150</v>
      </c>
      <c r="AY674" s="24" t="s">
        <v>194</v>
      </c>
      <c r="BE674" s="196">
        <f>IF(N674="základní",J674,0)</f>
        <v>0</v>
      </c>
      <c r="BF674" s="196">
        <f>IF(N674="snížená",J674,0)</f>
        <v>0</v>
      </c>
      <c r="BG674" s="196">
        <f>IF(N674="zákl. přenesená",J674,0)</f>
        <v>0</v>
      </c>
      <c r="BH674" s="196">
        <f>IF(N674="sníž. přenesená",J674,0)</f>
        <v>0</v>
      </c>
      <c r="BI674" s="196">
        <f>IF(N674="nulová",J674,0)</f>
        <v>0</v>
      </c>
      <c r="BJ674" s="24" t="s">
        <v>143</v>
      </c>
      <c r="BK674" s="196">
        <f>ROUND(I674*H674,2)</f>
        <v>0</v>
      </c>
      <c r="BL674" s="24" t="s">
        <v>297</v>
      </c>
      <c r="BM674" s="24" t="s">
        <v>968</v>
      </c>
    </row>
    <row r="675" spans="2:51" s="12" customFormat="1" ht="13.5">
      <c r="B675" s="209"/>
      <c r="C675" s="210"/>
      <c r="D675" s="199" t="s">
        <v>203</v>
      </c>
      <c r="E675" s="211" t="s">
        <v>89</v>
      </c>
      <c r="F675" s="212" t="s">
        <v>969</v>
      </c>
      <c r="G675" s="210"/>
      <c r="H675" s="213">
        <v>10.9</v>
      </c>
      <c r="I675" s="214"/>
      <c r="J675" s="210"/>
      <c r="K675" s="210"/>
      <c r="L675" s="215"/>
      <c r="M675" s="216"/>
      <c r="N675" s="217"/>
      <c r="O675" s="217"/>
      <c r="P675" s="217"/>
      <c r="Q675" s="217"/>
      <c r="R675" s="217"/>
      <c r="S675" s="217"/>
      <c r="T675" s="218"/>
      <c r="AT675" s="219" t="s">
        <v>203</v>
      </c>
      <c r="AU675" s="219" t="s">
        <v>150</v>
      </c>
      <c r="AV675" s="12" t="s">
        <v>150</v>
      </c>
      <c r="AW675" s="12" t="s">
        <v>102</v>
      </c>
      <c r="AX675" s="12" t="s">
        <v>138</v>
      </c>
      <c r="AY675" s="219" t="s">
        <v>194</v>
      </c>
    </row>
    <row r="676" spans="2:51" s="12" customFormat="1" ht="13.5">
      <c r="B676" s="209"/>
      <c r="C676" s="210"/>
      <c r="D676" s="199" t="s">
        <v>203</v>
      </c>
      <c r="E676" s="211" t="s">
        <v>89</v>
      </c>
      <c r="F676" s="212" t="s">
        <v>89</v>
      </c>
      <c r="G676" s="210"/>
      <c r="H676" s="213">
        <v>0</v>
      </c>
      <c r="I676" s="214"/>
      <c r="J676" s="210"/>
      <c r="K676" s="210"/>
      <c r="L676" s="215"/>
      <c r="M676" s="216"/>
      <c r="N676" s="217"/>
      <c r="O676" s="217"/>
      <c r="P676" s="217"/>
      <c r="Q676" s="217"/>
      <c r="R676" s="217"/>
      <c r="S676" s="217"/>
      <c r="T676" s="218"/>
      <c r="AT676" s="219" t="s">
        <v>203</v>
      </c>
      <c r="AU676" s="219" t="s">
        <v>150</v>
      </c>
      <c r="AV676" s="12" t="s">
        <v>150</v>
      </c>
      <c r="AW676" s="12" t="s">
        <v>102</v>
      </c>
      <c r="AX676" s="12" t="s">
        <v>138</v>
      </c>
      <c r="AY676" s="219" t="s">
        <v>194</v>
      </c>
    </row>
    <row r="677" spans="2:51" s="13" customFormat="1" ht="13.5">
      <c r="B677" s="220"/>
      <c r="C677" s="221"/>
      <c r="D677" s="222" t="s">
        <v>203</v>
      </c>
      <c r="E677" s="223" t="s">
        <v>89</v>
      </c>
      <c r="F677" s="224" t="s">
        <v>206</v>
      </c>
      <c r="G677" s="221"/>
      <c r="H677" s="225">
        <v>10.9</v>
      </c>
      <c r="I677" s="226"/>
      <c r="J677" s="221"/>
      <c r="K677" s="221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203</v>
      </c>
      <c r="AU677" s="231" t="s">
        <v>150</v>
      </c>
      <c r="AV677" s="13" t="s">
        <v>201</v>
      </c>
      <c r="AW677" s="13" t="s">
        <v>102</v>
      </c>
      <c r="AX677" s="13" t="s">
        <v>143</v>
      </c>
      <c r="AY677" s="231" t="s">
        <v>194</v>
      </c>
    </row>
    <row r="678" spans="2:65" s="1" customFormat="1" ht="31.5" customHeight="1">
      <c r="B678" s="41"/>
      <c r="C678" s="185" t="s">
        <v>970</v>
      </c>
      <c r="D678" s="185" t="s">
        <v>196</v>
      </c>
      <c r="E678" s="186" t="s">
        <v>971</v>
      </c>
      <c r="F678" s="187" t="s">
        <v>972</v>
      </c>
      <c r="G678" s="188" t="s">
        <v>516</v>
      </c>
      <c r="H678" s="189">
        <v>6</v>
      </c>
      <c r="I678" s="190"/>
      <c r="J678" s="191">
        <f>ROUND(I678*H678,2)</f>
        <v>0</v>
      </c>
      <c r="K678" s="187" t="s">
        <v>89</v>
      </c>
      <c r="L678" s="61"/>
      <c r="M678" s="192" t="s">
        <v>89</v>
      </c>
      <c r="N678" s="193" t="s">
        <v>109</v>
      </c>
      <c r="O678" s="42"/>
      <c r="P678" s="194">
        <f>O678*H678</f>
        <v>0</v>
      </c>
      <c r="Q678" s="194">
        <v>0.00203</v>
      </c>
      <c r="R678" s="194">
        <f>Q678*H678</f>
        <v>0.01218</v>
      </c>
      <c r="S678" s="194">
        <v>0</v>
      </c>
      <c r="T678" s="195">
        <f>S678*H678</f>
        <v>0</v>
      </c>
      <c r="AR678" s="24" t="s">
        <v>297</v>
      </c>
      <c r="AT678" s="24" t="s">
        <v>196</v>
      </c>
      <c r="AU678" s="24" t="s">
        <v>150</v>
      </c>
      <c r="AY678" s="24" t="s">
        <v>194</v>
      </c>
      <c r="BE678" s="196">
        <f>IF(N678="základní",J678,0)</f>
        <v>0</v>
      </c>
      <c r="BF678" s="196">
        <f>IF(N678="snížená",J678,0)</f>
        <v>0</v>
      </c>
      <c r="BG678" s="196">
        <f>IF(N678="zákl. přenesená",J678,0)</f>
        <v>0</v>
      </c>
      <c r="BH678" s="196">
        <f>IF(N678="sníž. přenesená",J678,0)</f>
        <v>0</v>
      </c>
      <c r="BI678" s="196">
        <f>IF(N678="nulová",J678,0)</f>
        <v>0</v>
      </c>
      <c r="BJ678" s="24" t="s">
        <v>143</v>
      </c>
      <c r="BK678" s="196">
        <f>ROUND(I678*H678,2)</f>
        <v>0</v>
      </c>
      <c r="BL678" s="24" t="s">
        <v>297</v>
      </c>
      <c r="BM678" s="24" t="s">
        <v>973</v>
      </c>
    </row>
    <row r="679" spans="2:65" s="1" customFormat="1" ht="31.5" customHeight="1">
      <c r="B679" s="41"/>
      <c r="C679" s="185" t="s">
        <v>974</v>
      </c>
      <c r="D679" s="185" t="s">
        <v>196</v>
      </c>
      <c r="E679" s="186" t="s">
        <v>975</v>
      </c>
      <c r="F679" s="187" t="s">
        <v>976</v>
      </c>
      <c r="G679" s="188" t="s">
        <v>516</v>
      </c>
      <c r="H679" s="189">
        <v>3.2</v>
      </c>
      <c r="I679" s="190"/>
      <c r="J679" s="191">
        <f>ROUND(I679*H679,2)</f>
        <v>0</v>
      </c>
      <c r="K679" s="187" t="s">
        <v>89</v>
      </c>
      <c r="L679" s="61"/>
      <c r="M679" s="192" t="s">
        <v>89</v>
      </c>
      <c r="N679" s="193" t="s">
        <v>109</v>
      </c>
      <c r="O679" s="42"/>
      <c r="P679" s="194">
        <f>O679*H679</f>
        <v>0</v>
      </c>
      <c r="Q679" s="194">
        <v>0.00236</v>
      </c>
      <c r="R679" s="194">
        <f>Q679*H679</f>
        <v>0.0075520000000000006</v>
      </c>
      <c r="S679" s="194">
        <v>0</v>
      </c>
      <c r="T679" s="195">
        <f>S679*H679</f>
        <v>0</v>
      </c>
      <c r="AR679" s="24" t="s">
        <v>297</v>
      </c>
      <c r="AT679" s="24" t="s">
        <v>196</v>
      </c>
      <c r="AU679" s="24" t="s">
        <v>150</v>
      </c>
      <c r="AY679" s="24" t="s">
        <v>194</v>
      </c>
      <c r="BE679" s="196">
        <f>IF(N679="základní",J679,0)</f>
        <v>0</v>
      </c>
      <c r="BF679" s="196">
        <f>IF(N679="snížená",J679,0)</f>
        <v>0</v>
      </c>
      <c r="BG679" s="196">
        <f>IF(N679="zákl. přenesená",J679,0)</f>
        <v>0</v>
      </c>
      <c r="BH679" s="196">
        <f>IF(N679="sníž. přenesená",J679,0)</f>
        <v>0</v>
      </c>
      <c r="BI679" s="196">
        <f>IF(N679="nulová",J679,0)</f>
        <v>0</v>
      </c>
      <c r="BJ679" s="24" t="s">
        <v>143</v>
      </c>
      <c r="BK679" s="196">
        <f>ROUND(I679*H679,2)</f>
        <v>0</v>
      </c>
      <c r="BL679" s="24" t="s">
        <v>297</v>
      </c>
      <c r="BM679" s="24" t="s">
        <v>977</v>
      </c>
    </row>
    <row r="680" spans="2:65" s="1" customFormat="1" ht="22.5" customHeight="1">
      <c r="B680" s="41"/>
      <c r="C680" s="185" t="s">
        <v>978</v>
      </c>
      <c r="D680" s="185" t="s">
        <v>196</v>
      </c>
      <c r="E680" s="186" t="s">
        <v>979</v>
      </c>
      <c r="F680" s="187" t="s">
        <v>980</v>
      </c>
      <c r="G680" s="188" t="s">
        <v>374</v>
      </c>
      <c r="H680" s="189">
        <v>1</v>
      </c>
      <c r="I680" s="190"/>
      <c r="J680" s="191">
        <f>ROUND(I680*H680,2)</f>
        <v>0</v>
      </c>
      <c r="K680" s="187" t="s">
        <v>89</v>
      </c>
      <c r="L680" s="61"/>
      <c r="M680" s="192" t="s">
        <v>89</v>
      </c>
      <c r="N680" s="193" t="s">
        <v>109</v>
      </c>
      <c r="O680" s="42"/>
      <c r="P680" s="194">
        <f>O680*H680</f>
        <v>0</v>
      </c>
      <c r="Q680" s="194">
        <v>0</v>
      </c>
      <c r="R680" s="194">
        <f>Q680*H680</f>
        <v>0</v>
      </c>
      <c r="S680" s="194">
        <v>0</v>
      </c>
      <c r="T680" s="195">
        <f>S680*H680</f>
        <v>0</v>
      </c>
      <c r="AR680" s="24" t="s">
        <v>297</v>
      </c>
      <c r="AT680" s="24" t="s">
        <v>196</v>
      </c>
      <c r="AU680" s="24" t="s">
        <v>150</v>
      </c>
      <c r="AY680" s="24" t="s">
        <v>194</v>
      </c>
      <c r="BE680" s="196">
        <f>IF(N680="základní",J680,0)</f>
        <v>0</v>
      </c>
      <c r="BF680" s="196">
        <f>IF(N680="snížená",J680,0)</f>
        <v>0</v>
      </c>
      <c r="BG680" s="196">
        <f>IF(N680="zákl. přenesená",J680,0)</f>
        <v>0</v>
      </c>
      <c r="BH680" s="196">
        <f>IF(N680="sníž. přenesená",J680,0)</f>
        <v>0</v>
      </c>
      <c r="BI680" s="196">
        <f>IF(N680="nulová",J680,0)</f>
        <v>0</v>
      </c>
      <c r="BJ680" s="24" t="s">
        <v>143</v>
      </c>
      <c r="BK680" s="196">
        <f>ROUND(I680*H680,2)</f>
        <v>0</v>
      </c>
      <c r="BL680" s="24" t="s">
        <v>297</v>
      </c>
      <c r="BM680" s="24" t="s">
        <v>981</v>
      </c>
    </row>
    <row r="681" spans="2:51" s="12" customFormat="1" ht="13.5">
      <c r="B681" s="209"/>
      <c r="C681" s="210"/>
      <c r="D681" s="222" t="s">
        <v>203</v>
      </c>
      <c r="E681" s="232" t="s">
        <v>89</v>
      </c>
      <c r="F681" s="233" t="s">
        <v>143</v>
      </c>
      <c r="G681" s="210"/>
      <c r="H681" s="234">
        <v>1</v>
      </c>
      <c r="I681" s="214"/>
      <c r="J681" s="210"/>
      <c r="K681" s="210"/>
      <c r="L681" s="215"/>
      <c r="M681" s="216"/>
      <c r="N681" s="217"/>
      <c r="O681" s="217"/>
      <c r="P681" s="217"/>
      <c r="Q681" s="217"/>
      <c r="R681" s="217"/>
      <c r="S681" s="217"/>
      <c r="T681" s="218"/>
      <c r="AT681" s="219" t="s">
        <v>203</v>
      </c>
      <c r="AU681" s="219" t="s">
        <v>150</v>
      </c>
      <c r="AV681" s="12" t="s">
        <v>150</v>
      </c>
      <c r="AW681" s="12" t="s">
        <v>102</v>
      </c>
      <c r="AX681" s="12" t="s">
        <v>143</v>
      </c>
      <c r="AY681" s="219" t="s">
        <v>194</v>
      </c>
    </row>
    <row r="682" spans="2:65" s="1" customFormat="1" ht="22.5" customHeight="1">
      <c r="B682" s="41"/>
      <c r="C682" s="185" t="s">
        <v>982</v>
      </c>
      <c r="D682" s="185" t="s">
        <v>196</v>
      </c>
      <c r="E682" s="186" t="s">
        <v>983</v>
      </c>
      <c r="F682" s="187" t="s">
        <v>984</v>
      </c>
      <c r="G682" s="188" t="s">
        <v>251</v>
      </c>
      <c r="H682" s="189">
        <v>0.067</v>
      </c>
      <c r="I682" s="190"/>
      <c r="J682" s="191">
        <f>ROUND(I682*H682,2)</f>
        <v>0</v>
      </c>
      <c r="K682" s="187" t="s">
        <v>200</v>
      </c>
      <c r="L682" s="61"/>
      <c r="M682" s="192" t="s">
        <v>89</v>
      </c>
      <c r="N682" s="193" t="s">
        <v>109</v>
      </c>
      <c r="O682" s="42"/>
      <c r="P682" s="194">
        <f>O682*H682</f>
        <v>0</v>
      </c>
      <c r="Q682" s="194">
        <v>0</v>
      </c>
      <c r="R682" s="194">
        <f>Q682*H682</f>
        <v>0</v>
      </c>
      <c r="S682" s="194">
        <v>0</v>
      </c>
      <c r="T682" s="195">
        <f>S682*H682</f>
        <v>0</v>
      </c>
      <c r="AR682" s="24" t="s">
        <v>297</v>
      </c>
      <c r="AT682" s="24" t="s">
        <v>196</v>
      </c>
      <c r="AU682" s="24" t="s">
        <v>150</v>
      </c>
      <c r="AY682" s="24" t="s">
        <v>194</v>
      </c>
      <c r="BE682" s="196">
        <f>IF(N682="základní",J682,0)</f>
        <v>0</v>
      </c>
      <c r="BF682" s="196">
        <f>IF(N682="snížená",J682,0)</f>
        <v>0</v>
      </c>
      <c r="BG682" s="196">
        <f>IF(N682="zákl. přenesená",J682,0)</f>
        <v>0</v>
      </c>
      <c r="BH682" s="196">
        <f>IF(N682="sníž. přenesená",J682,0)</f>
        <v>0</v>
      </c>
      <c r="BI682" s="196">
        <f>IF(N682="nulová",J682,0)</f>
        <v>0</v>
      </c>
      <c r="BJ682" s="24" t="s">
        <v>143</v>
      </c>
      <c r="BK682" s="196">
        <f>ROUND(I682*H682,2)</f>
        <v>0</v>
      </c>
      <c r="BL682" s="24" t="s">
        <v>297</v>
      </c>
      <c r="BM682" s="24" t="s">
        <v>985</v>
      </c>
    </row>
    <row r="683" spans="2:63" s="10" customFormat="1" ht="29.85" customHeight="1">
      <c r="B683" s="168"/>
      <c r="C683" s="169"/>
      <c r="D683" s="182" t="s">
        <v>137</v>
      </c>
      <c r="E683" s="183" t="s">
        <v>986</v>
      </c>
      <c r="F683" s="183" t="s">
        <v>987</v>
      </c>
      <c r="G683" s="169"/>
      <c r="H683" s="169"/>
      <c r="I683" s="172"/>
      <c r="J683" s="184">
        <f>BK683</f>
        <v>0</v>
      </c>
      <c r="K683" s="169"/>
      <c r="L683" s="174"/>
      <c r="M683" s="175"/>
      <c r="N683" s="176"/>
      <c r="O683" s="176"/>
      <c r="P683" s="177">
        <f>SUM(P684:P700)</f>
        <v>0</v>
      </c>
      <c r="Q683" s="176"/>
      <c r="R683" s="177">
        <f>SUM(R684:R700)</f>
        <v>0.3719043</v>
      </c>
      <c r="S683" s="176"/>
      <c r="T683" s="178">
        <f>SUM(T684:T700)</f>
        <v>0</v>
      </c>
      <c r="AR683" s="179" t="s">
        <v>150</v>
      </c>
      <c r="AT683" s="180" t="s">
        <v>137</v>
      </c>
      <c r="AU683" s="180" t="s">
        <v>143</v>
      </c>
      <c r="AY683" s="179" t="s">
        <v>194</v>
      </c>
      <c r="BK683" s="181">
        <f>SUM(BK684:BK700)</f>
        <v>0</v>
      </c>
    </row>
    <row r="684" spans="2:65" s="1" customFormat="1" ht="31.5" customHeight="1">
      <c r="B684" s="41"/>
      <c r="C684" s="185" t="s">
        <v>988</v>
      </c>
      <c r="D684" s="185" t="s">
        <v>196</v>
      </c>
      <c r="E684" s="186" t="s">
        <v>989</v>
      </c>
      <c r="F684" s="187" t="s">
        <v>990</v>
      </c>
      <c r="G684" s="188" t="s">
        <v>278</v>
      </c>
      <c r="H684" s="189">
        <v>18.3</v>
      </c>
      <c r="I684" s="190"/>
      <c r="J684" s="191">
        <f>ROUND(I684*H684,2)</f>
        <v>0</v>
      </c>
      <c r="K684" s="187" t="s">
        <v>89</v>
      </c>
      <c r="L684" s="61"/>
      <c r="M684" s="192" t="s">
        <v>89</v>
      </c>
      <c r="N684" s="193" t="s">
        <v>109</v>
      </c>
      <c r="O684" s="42"/>
      <c r="P684" s="194">
        <f>O684*H684</f>
        <v>0</v>
      </c>
      <c r="Q684" s="194">
        <v>0.02</v>
      </c>
      <c r="R684" s="194">
        <f>Q684*H684</f>
        <v>0.36600000000000005</v>
      </c>
      <c r="S684" s="194">
        <v>0</v>
      </c>
      <c r="T684" s="195">
        <f>S684*H684</f>
        <v>0</v>
      </c>
      <c r="AR684" s="24" t="s">
        <v>297</v>
      </c>
      <c r="AT684" s="24" t="s">
        <v>196</v>
      </c>
      <c r="AU684" s="24" t="s">
        <v>150</v>
      </c>
      <c r="AY684" s="24" t="s">
        <v>194</v>
      </c>
      <c r="BE684" s="196">
        <f>IF(N684="základní",J684,0)</f>
        <v>0</v>
      </c>
      <c r="BF684" s="196">
        <f>IF(N684="snížená",J684,0)</f>
        <v>0</v>
      </c>
      <c r="BG684" s="196">
        <f>IF(N684="zákl. přenesená",J684,0)</f>
        <v>0</v>
      </c>
      <c r="BH684" s="196">
        <f>IF(N684="sníž. přenesená",J684,0)</f>
        <v>0</v>
      </c>
      <c r="BI684" s="196">
        <f>IF(N684="nulová",J684,0)</f>
        <v>0</v>
      </c>
      <c r="BJ684" s="24" t="s">
        <v>143</v>
      </c>
      <c r="BK684" s="196">
        <f>ROUND(I684*H684,2)</f>
        <v>0</v>
      </c>
      <c r="BL684" s="24" t="s">
        <v>297</v>
      </c>
      <c r="BM684" s="24" t="s">
        <v>991</v>
      </c>
    </row>
    <row r="685" spans="2:51" s="12" customFormat="1" ht="13.5">
      <c r="B685" s="209"/>
      <c r="C685" s="210"/>
      <c r="D685" s="222" t="s">
        <v>203</v>
      </c>
      <c r="E685" s="232" t="s">
        <v>89</v>
      </c>
      <c r="F685" s="233" t="s">
        <v>992</v>
      </c>
      <c r="G685" s="210"/>
      <c r="H685" s="234">
        <v>18.3</v>
      </c>
      <c r="I685" s="214"/>
      <c r="J685" s="210"/>
      <c r="K685" s="210"/>
      <c r="L685" s="215"/>
      <c r="M685" s="216"/>
      <c r="N685" s="217"/>
      <c r="O685" s="217"/>
      <c r="P685" s="217"/>
      <c r="Q685" s="217"/>
      <c r="R685" s="217"/>
      <c r="S685" s="217"/>
      <c r="T685" s="218"/>
      <c r="AT685" s="219" t="s">
        <v>203</v>
      </c>
      <c r="AU685" s="219" t="s">
        <v>150</v>
      </c>
      <c r="AV685" s="12" t="s">
        <v>150</v>
      </c>
      <c r="AW685" s="12" t="s">
        <v>102</v>
      </c>
      <c r="AX685" s="12" t="s">
        <v>143</v>
      </c>
      <c r="AY685" s="219" t="s">
        <v>194</v>
      </c>
    </row>
    <row r="686" spans="2:65" s="1" customFormat="1" ht="22.5" customHeight="1">
      <c r="B686" s="41"/>
      <c r="C686" s="185" t="s">
        <v>993</v>
      </c>
      <c r="D686" s="185" t="s">
        <v>196</v>
      </c>
      <c r="E686" s="186" t="s">
        <v>994</v>
      </c>
      <c r="F686" s="187" t="s">
        <v>995</v>
      </c>
      <c r="G686" s="188" t="s">
        <v>516</v>
      </c>
      <c r="H686" s="189">
        <v>6</v>
      </c>
      <c r="I686" s="190"/>
      <c r="J686" s="191">
        <f>ROUND(I686*H686,2)</f>
        <v>0</v>
      </c>
      <c r="K686" s="187" t="s">
        <v>89</v>
      </c>
      <c r="L686" s="61"/>
      <c r="M686" s="192" t="s">
        <v>89</v>
      </c>
      <c r="N686" s="193" t="s">
        <v>109</v>
      </c>
      <c r="O686" s="42"/>
      <c r="P686" s="194">
        <f>O686*H686</f>
        <v>0</v>
      </c>
      <c r="Q686" s="194">
        <v>1E-05</v>
      </c>
      <c r="R686" s="194">
        <f>Q686*H686</f>
        <v>6.000000000000001E-05</v>
      </c>
      <c r="S686" s="194">
        <v>0</v>
      </c>
      <c r="T686" s="195">
        <f>S686*H686</f>
        <v>0</v>
      </c>
      <c r="AR686" s="24" t="s">
        <v>297</v>
      </c>
      <c r="AT686" s="24" t="s">
        <v>196</v>
      </c>
      <c r="AU686" s="24" t="s">
        <v>150</v>
      </c>
      <c r="AY686" s="24" t="s">
        <v>194</v>
      </c>
      <c r="BE686" s="196">
        <f>IF(N686="základní",J686,0)</f>
        <v>0</v>
      </c>
      <c r="BF686" s="196">
        <f>IF(N686="snížená",J686,0)</f>
        <v>0</v>
      </c>
      <c r="BG686" s="196">
        <f>IF(N686="zákl. přenesená",J686,0)</f>
        <v>0</v>
      </c>
      <c r="BH686" s="196">
        <f>IF(N686="sníž. přenesená",J686,0)</f>
        <v>0</v>
      </c>
      <c r="BI686" s="196">
        <f>IF(N686="nulová",J686,0)</f>
        <v>0</v>
      </c>
      <c r="BJ686" s="24" t="s">
        <v>143</v>
      </c>
      <c r="BK686" s="196">
        <f>ROUND(I686*H686,2)</f>
        <v>0</v>
      </c>
      <c r="BL686" s="24" t="s">
        <v>297</v>
      </c>
      <c r="BM686" s="24" t="s">
        <v>996</v>
      </c>
    </row>
    <row r="687" spans="2:51" s="12" customFormat="1" ht="13.5">
      <c r="B687" s="209"/>
      <c r="C687" s="210"/>
      <c r="D687" s="222" t="s">
        <v>203</v>
      </c>
      <c r="E687" s="232" t="s">
        <v>89</v>
      </c>
      <c r="F687" s="233" t="s">
        <v>997</v>
      </c>
      <c r="G687" s="210"/>
      <c r="H687" s="234">
        <v>6</v>
      </c>
      <c r="I687" s="214"/>
      <c r="J687" s="210"/>
      <c r="K687" s="210"/>
      <c r="L687" s="215"/>
      <c r="M687" s="216"/>
      <c r="N687" s="217"/>
      <c r="O687" s="217"/>
      <c r="P687" s="217"/>
      <c r="Q687" s="217"/>
      <c r="R687" s="217"/>
      <c r="S687" s="217"/>
      <c r="T687" s="218"/>
      <c r="AT687" s="219" t="s">
        <v>203</v>
      </c>
      <c r="AU687" s="219" t="s">
        <v>150</v>
      </c>
      <c r="AV687" s="12" t="s">
        <v>150</v>
      </c>
      <c r="AW687" s="12" t="s">
        <v>102</v>
      </c>
      <c r="AX687" s="12" t="s">
        <v>143</v>
      </c>
      <c r="AY687" s="219" t="s">
        <v>194</v>
      </c>
    </row>
    <row r="688" spans="2:65" s="1" customFormat="1" ht="22.5" customHeight="1">
      <c r="B688" s="41"/>
      <c r="C688" s="185" t="s">
        <v>998</v>
      </c>
      <c r="D688" s="185" t="s">
        <v>196</v>
      </c>
      <c r="E688" s="186" t="s">
        <v>999</v>
      </c>
      <c r="F688" s="187" t="s">
        <v>1000</v>
      </c>
      <c r="G688" s="188" t="s">
        <v>374</v>
      </c>
      <c r="H688" s="189">
        <v>3</v>
      </c>
      <c r="I688" s="190"/>
      <c r="J688" s="191">
        <f>ROUND(I688*H688,2)</f>
        <v>0</v>
      </c>
      <c r="K688" s="187" t="s">
        <v>200</v>
      </c>
      <c r="L688" s="61"/>
      <c r="M688" s="192" t="s">
        <v>89</v>
      </c>
      <c r="N688" s="193" t="s">
        <v>109</v>
      </c>
      <c r="O688" s="42"/>
      <c r="P688" s="194">
        <f>O688*H688</f>
        <v>0</v>
      </c>
      <c r="Q688" s="194">
        <v>1E-05</v>
      </c>
      <c r="R688" s="194">
        <f>Q688*H688</f>
        <v>3.0000000000000004E-05</v>
      </c>
      <c r="S688" s="194">
        <v>0</v>
      </c>
      <c r="T688" s="195">
        <f>S688*H688</f>
        <v>0</v>
      </c>
      <c r="AR688" s="24" t="s">
        <v>297</v>
      </c>
      <c r="AT688" s="24" t="s">
        <v>196</v>
      </c>
      <c r="AU688" s="24" t="s">
        <v>150</v>
      </c>
      <c r="AY688" s="24" t="s">
        <v>194</v>
      </c>
      <c r="BE688" s="196">
        <f>IF(N688="základní",J688,0)</f>
        <v>0</v>
      </c>
      <c r="BF688" s="196">
        <f>IF(N688="snížená",J688,0)</f>
        <v>0</v>
      </c>
      <c r="BG688" s="196">
        <f>IF(N688="zákl. přenesená",J688,0)</f>
        <v>0</v>
      </c>
      <c r="BH688" s="196">
        <f>IF(N688="sníž. přenesená",J688,0)</f>
        <v>0</v>
      </c>
      <c r="BI688" s="196">
        <f>IF(N688="nulová",J688,0)</f>
        <v>0</v>
      </c>
      <c r="BJ688" s="24" t="s">
        <v>143</v>
      </c>
      <c r="BK688" s="196">
        <f>ROUND(I688*H688,2)</f>
        <v>0</v>
      </c>
      <c r="BL688" s="24" t="s">
        <v>297</v>
      </c>
      <c r="BM688" s="24" t="s">
        <v>1001</v>
      </c>
    </row>
    <row r="689" spans="2:51" s="11" customFormat="1" ht="13.5">
      <c r="B689" s="197"/>
      <c r="C689" s="198"/>
      <c r="D689" s="199" t="s">
        <v>203</v>
      </c>
      <c r="E689" s="200" t="s">
        <v>89</v>
      </c>
      <c r="F689" s="201" t="s">
        <v>1002</v>
      </c>
      <c r="G689" s="198"/>
      <c r="H689" s="202" t="s">
        <v>89</v>
      </c>
      <c r="I689" s="203"/>
      <c r="J689" s="198"/>
      <c r="K689" s="198"/>
      <c r="L689" s="204"/>
      <c r="M689" s="205"/>
      <c r="N689" s="206"/>
      <c r="O689" s="206"/>
      <c r="P689" s="206"/>
      <c r="Q689" s="206"/>
      <c r="R689" s="206"/>
      <c r="S689" s="206"/>
      <c r="T689" s="207"/>
      <c r="AT689" s="208" t="s">
        <v>203</v>
      </c>
      <c r="AU689" s="208" t="s">
        <v>150</v>
      </c>
      <c r="AV689" s="11" t="s">
        <v>143</v>
      </c>
      <c r="AW689" s="11" t="s">
        <v>102</v>
      </c>
      <c r="AX689" s="11" t="s">
        <v>138</v>
      </c>
      <c r="AY689" s="208" t="s">
        <v>194</v>
      </c>
    </row>
    <row r="690" spans="2:51" s="12" customFormat="1" ht="13.5">
      <c r="B690" s="209"/>
      <c r="C690" s="210"/>
      <c r="D690" s="199" t="s">
        <v>203</v>
      </c>
      <c r="E690" s="211" t="s">
        <v>89</v>
      </c>
      <c r="F690" s="212" t="s">
        <v>212</v>
      </c>
      <c r="G690" s="210"/>
      <c r="H690" s="213">
        <v>3</v>
      </c>
      <c r="I690" s="214"/>
      <c r="J690" s="210"/>
      <c r="K690" s="210"/>
      <c r="L690" s="215"/>
      <c r="M690" s="216"/>
      <c r="N690" s="217"/>
      <c r="O690" s="217"/>
      <c r="P690" s="217"/>
      <c r="Q690" s="217"/>
      <c r="R690" s="217"/>
      <c r="S690" s="217"/>
      <c r="T690" s="218"/>
      <c r="AT690" s="219" t="s">
        <v>203</v>
      </c>
      <c r="AU690" s="219" t="s">
        <v>150</v>
      </c>
      <c r="AV690" s="12" t="s">
        <v>150</v>
      </c>
      <c r="AW690" s="12" t="s">
        <v>102</v>
      </c>
      <c r="AX690" s="12" t="s">
        <v>138</v>
      </c>
      <c r="AY690" s="219" t="s">
        <v>194</v>
      </c>
    </row>
    <row r="691" spans="2:51" s="13" customFormat="1" ht="13.5">
      <c r="B691" s="220"/>
      <c r="C691" s="221"/>
      <c r="D691" s="222" t="s">
        <v>203</v>
      </c>
      <c r="E691" s="223" t="s">
        <v>89</v>
      </c>
      <c r="F691" s="224" t="s">
        <v>206</v>
      </c>
      <c r="G691" s="221"/>
      <c r="H691" s="225">
        <v>3</v>
      </c>
      <c r="I691" s="226"/>
      <c r="J691" s="221"/>
      <c r="K691" s="221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203</v>
      </c>
      <c r="AU691" s="231" t="s">
        <v>150</v>
      </c>
      <c r="AV691" s="13" t="s">
        <v>201</v>
      </c>
      <c r="AW691" s="13" t="s">
        <v>102</v>
      </c>
      <c r="AX691" s="13" t="s">
        <v>143</v>
      </c>
      <c r="AY691" s="231" t="s">
        <v>194</v>
      </c>
    </row>
    <row r="692" spans="2:65" s="1" customFormat="1" ht="22.5" customHeight="1">
      <c r="B692" s="41"/>
      <c r="C692" s="238" t="s">
        <v>1003</v>
      </c>
      <c r="D692" s="238" t="s">
        <v>339</v>
      </c>
      <c r="E692" s="239" t="s">
        <v>1004</v>
      </c>
      <c r="F692" s="240" t="s">
        <v>1005</v>
      </c>
      <c r="G692" s="241" t="s">
        <v>374</v>
      </c>
      <c r="H692" s="242">
        <v>3</v>
      </c>
      <c r="I692" s="243"/>
      <c r="J692" s="244">
        <f>ROUND(I692*H692,2)</f>
        <v>0</v>
      </c>
      <c r="K692" s="240" t="s">
        <v>89</v>
      </c>
      <c r="L692" s="245"/>
      <c r="M692" s="246" t="s">
        <v>89</v>
      </c>
      <c r="N692" s="247" t="s">
        <v>109</v>
      </c>
      <c r="O692" s="42"/>
      <c r="P692" s="194">
        <f>O692*H692</f>
        <v>0</v>
      </c>
      <c r="Q692" s="194">
        <v>0.0012</v>
      </c>
      <c r="R692" s="194">
        <f>Q692*H692</f>
        <v>0.0036</v>
      </c>
      <c r="S692" s="194">
        <v>0</v>
      </c>
      <c r="T692" s="195">
        <f>S692*H692</f>
        <v>0</v>
      </c>
      <c r="AR692" s="24" t="s">
        <v>389</v>
      </c>
      <c r="AT692" s="24" t="s">
        <v>339</v>
      </c>
      <c r="AU692" s="24" t="s">
        <v>150</v>
      </c>
      <c r="AY692" s="24" t="s">
        <v>194</v>
      </c>
      <c r="BE692" s="196">
        <f>IF(N692="základní",J692,0)</f>
        <v>0</v>
      </c>
      <c r="BF692" s="196">
        <f>IF(N692="snížená",J692,0)</f>
        <v>0</v>
      </c>
      <c r="BG692" s="196">
        <f>IF(N692="zákl. přenesená",J692,0)</f>
        <v>0</v>
      </c>
      <c r="BH692" s="196">
        <f>IF(N692="sníž. přenesená",J692,0)</f>
        <v>0</v>
      </c>
      <c r="BI692" s="196">
        <f>IF(N692="nulová",J692,0)</f>
        <v>0</v>
      </c>
      <c r="BJ692" s="24" t="s">
        <v>143</v>
      </c>
      <c r="BK692" s="196">
        <f>ROUND(I692*H692,2)</f>
        <v>0</v>
      </c>
      <c r="BL692" s="24" t="s">
        <v>297</v>
      </c>
      <c r="BM692" s="24" t="s">
        <v>1006</v>
      </c>
    </row>
    <row r="693" spans="2:51" s="12" customFormat="1" ht="13.5">
      <c r="B693" s="209"/>
      <c r="C693" s="210"/>
      <c r="D693" s="222" t="s">
        <v>203</v>
      </c>
      <c r="E693" s="232" t="s">
        <v>89</v>
      </c>
      <c r="F693" s="233" t="s">
        <v>212</v>
      </c>
      <c r="G693" s="210"/>
      <c r="H693" s="234">
        <v>3</v>
      </c>
      <c r="I693" s="214"/>
      <c r="J693" s="210"/>
      <c r="K693" s="210"/>
      <c r="L693" s="215"/>
      <c r="M693" s="216"/>
      <c r="N693" s="217"/>
      <c r="O693" s="217"/>
      <c r="P693" s="217"/>
      <c r="Q693" s="217"/>
      <c r="R693" s="217"/>
      <c r="S693" s="217"/>
      <c r="T693" s="218"/>
      <c r="AT693" s="219" t="s">
        <v>203</v>
      </c>
      <c r="AU693" s="219" t="s">
        <v>150</v>
      </c>
      <c r="AV693" s="12" t="s">
        <v>150</v>
      </c>
      <c r="AW693" s="12" t="s">
        <v>102</v>
      </c>
      <c r="AX693" s="12" t="s">
        <v>143</v>
      </c>
      <c r="AY693" s="219" t="s">
        <v>194</v>
      </c>
    </row>
    <row r="694" spans="2:65" s="1" customFormat="1" ht="22.5" customHeight="1">
      <c r="B694" s="41"/>
      <c r="C694" s="185" t="s">
        <v>1007</v>
      </c>
      <c r="D694" s="185" t="s">
        <v>196</v>
      </c>
      <c r="E694" s="186" t="s">
        <v>1008</v>
      </c>
      <c r="F694" s="187" t="s">
        <v>1009</v>
      </c>
      <c r="G694" s="188" t="s">
        <v>278</v>
      </c>
      <c r="H694" s="189">
        <v>18.3</v>
      </c>
      <c r="I694" s="190"/>
      <c r="J694" s="191">
        <f>ROUND(I694*H694,2)</f>
        <v>0</v>
      </c>
      <c r="K694" s="187" t="s">
        <v>200</v>
      </c>
      <c r="L694" s="61"/>
      <c r="M694" s="192" t="s">
        <v>89</v>
      </c>
      <c r="N694" s="193" t="s">
        <v>109</v>
      </c>
      <c r="O694" s="42"/>
      <c r="P694" s="194">
        <f>O694*H694</f>
        <v>0</v>
      </c>
      <c r="Q694" s="194">
        <v>0</v>
      </c>
      <c r="R694" s="194">
        <f>Q694*H694</f>
        <v>0</v>
      </c>
      <c r="S694" s="194">
        <v>0</v>
      </c>
      <c r="T694" s="195">
        <f>S694*H694</f>
        <v>0</v>
      </c>
      <c r="AR694" s="24" t="s">
        <v>297</v>
      </c>
      <c r="AT694" s="24" t="s">
        <v>196</v>
      </c>
      <c r="AU694" s="24" t="s">
        <v>150</v>
      </c>
      <c r="AY694" s="24" t="s">
        <v>194</v>
      </c>
      <c r="BE694" s="196">
        <f>IF(N694="základní",J694,0)</f>
        <v>0</v>
      </c>
      <c r="BF694" s="196">
        <f>IF(N694="snížená",J694,0)</f>
        <v>0</v>
      </c>
      <c r="BG694" s="196">
        <f>IF(N694="zákl. přenesená",J694,0)</f>
        <v>0</v>
      </c>
      <c r="BH694" s="196">
        <f>IF(N694="sníž. přenesená",J694,0)</f>
        <v>0</v>
      </c>
      <c r="BI694" s="196">
        <f>IF(N694="nulová",J694,0)</f>
        <v>0</v>
      </c>
      <c r="BJ694" s="24" t="s">
        <v>143</v>
      </c>
      <c r="BK694" s="196">
        <f>ROUND(I694*H694,2)</f>
        <v>0</v>
      </c>
      <c r="BL694" s="24" t="s">
        <v>297</v>
      </c>
      <c r="BM694" s="24" t="s">
        <v>1010</v>
      </c>
    </row>
    <row r="695" spans="2:51" s="12" customFormat="1" ht="13.5">
      <c r="B695" s="209"/>
      <c r="C695" s="210"/>
      <c r="D695" s="199" t="s">
        <v>203</v>
      </c>
      <c r="E695" s="211" t="s">
        <v>89</v>
      </c>
      <c r="F695" s="212" t="s">
        <v>1011</v>
      </c>
      <c r="G695" s="210"/>
      <c r="H695" s="213">
        <v>18.3</v>
      </c>
      <c r="I695" s="214"/>
      <c r="J695" s="210"/>
      <c r="K695" s="210"/>
      <c r="L695" s="215"/>
      <c r="M695" s="216"/>
      <c r="N695" s="217"/>
      <c r="O695" s="217"/>
      <c r="P695" s="217"/>
      <c r="Q695" s="217"/>
      <c r="R695" s="217"/>
      <c r="S695" s="217"/>
      <c r="T695" s="218"/>
      <c r="AT695" s="219" t="s">
        <v>203</v>
      </c>
      <c r="AU695" s="219" t="s">
        <v>150</v>
      </c>
      <c r="AV695" s="12" t="s">
        <v>150</v>
      </c>
      <c r="AW695" s="12" t="s">
        <v>102</v>
      </c>
      <c r="AX695" s="12" t="s">
        <v>138</v>
      </c>
      <c r="AY695" s="219" t="s">
        <v>194</v>
      </c>
    </row>
    <row r="696" spans="2:51" s="12" customFormat="1" ht="13.5">
      <c r="B696" s="209"/>
      <c r="C696" s="210"/>
      <c r="D696" s="199" t="s">
        <v>203</v>
      </c>
      <c r="E696" s="211" t="s">
        <v>89</v>
      </c>
      <c r="F696" s="212" t="s">
        <v>89</v>
      </c>
      <c r="G696" s="210"/>
      <c r="H696" s="213">
        <v>0</v>
      </c>
      <c r="I696" s="214"/>
      <c r="J696" s="210"/>
      <c r="K696" s="210"/>
      <c r="L696" s="215"/>
      <c r="M696" s="216"/>
      <c r="N696" s="217"/>
      <c r="O696" s="217"/>
      <c r="P696" s="217"/>
      <c r="Q696" s="217"/>
      <c r="R696" s="217"/>
      <c r="S696" s="217"/>
      <c r="T696" s="218"/>
      <c r="AT696" s="219" t="s">
        <v>203</v>
      </c>
      <c r="AU696" s="219" t="s">
        <v>150</v>
      </c>
      <c r="AV696" s="12" t="s">
        <v>150</v>
      </c>
      <c r="AW696" s="12" t="s">
        <v>102</v>
      </c>
      <c r="AX696" s="12" t="s">
        <v>138</v>
      </c>
      <c r="AY696" s="219" t="s">
        <v>194</v>
      </c>
    </row>
    <row r="697" spans="2:51" s="13" customFormat="1" ht="13.5">
      <c r="B697" s="220"/>
      <c r="C697" s="221"/>
      <c r="D697" s="222" t="s">
        <v>203</v>
      </c>
      <c r="E697" s="223" t="s">
        <v>89</v>
      </c>
      <c r="F697" s="224" t="s">
        <v>206</v>
      </c>
      <c r="G697" s="221"/>
      <c r="H697" s="225">
        <v>18.3</v>
      </c>
      <c r="I697" s="226"/>
      <c r="J697" s="221"/>
      <c r="K697" s="221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203</v>
      </c>
      <c r="AU697" s="231" t="s">
        <v>150</v>
      </c>
      <c r="AV697" s="13" t="s">
        <v>201</v>
      </c>
      <c r="AW697" s="13" t="s">
        <v>102</v>
      </c>
      <c r="AX697" s="13" t="s">
        <v>143</v>
      </c>
      <c r="AY697" s="231" t="s">
        <v>194</v>
      </c>
    </row>
    <row r="698" spans="2:65" s="1" customFormat="1" ht="22.5" customHeight="1">
      <c r="B698" s="41"/>
      <c r="C698" s="238" t="s">
        <v>1012</v>
      </c>
      <c r="D698" s="238" t="s">
        <v>339</v>
      </c>
      <c r="E698" s="239" t="s">
        <v>1013</v>
      </c>
      <c r="F698" s="240" t="s">
        <v>1014</v>
      </c>
      <c r="G698" s="241" t="s">
        <v>278</v>
      </c>
      <c r="H698" s="242">
        <v>20.13</v>
      </c>
      <c r="I698" s="243"/>
      <c r="J698" s="244">
        <f>ROUND(I698*H698,2)</f>
        <v>0</v>
      </c>
      <c r="K698" s="240" t="s">
        <v>89</v>
      </c>
      <c r="L698" s="245"/>
      <c r="M698" s="246" t="s">
        <v>89</v>
      </c>
      <c r="N698" s="247" t="s">
        <v>109</v>
      </c>
      <c r="O698" s="42"/>
      <c r="P698" s="194">
        <f>O698*H698</f>
        <v>0</v>
      </c>
      <c r="Q698" s="194">
        <v>0.00011</v>
      </c>
      <c r="R698" s="194">
        <f>Q698*H698</f>
        <v>0.0022142999999999998</v>
      </c>
      <c r="S698" s="194">
        <v>0</v>
      </c>
      <c r="T698" s="195">
        <f>S698*H698</f>
        <v>0</v>
      </c>
      <c r="AR698" s="24" t="s">
        <v>389</v>
      </c>
      <c r="AT698" s="24" t="s">
        <v>339</v>
      </c>
      <c r="AU698" s="24" t="s">
        <v>150</v>
      </c>
      <c r="AY698" s="24" t="s">
        <v>194</v>
      </c>
      <c r="BE698" s="196">
        <f>IF(N698="základní",J698,0)</f>
        <v>0</v>
      </c>
      <c r="BF698" s="196">
        <f>IF(N698="snížená",J698,0)</f>
        <v>0</v>
      </c>
      <c r="BG698" s="196">
        <f>IF(N698="zákl. přenesená",J698,0)</f>
        <v>0</v>
      </c>
      <c r="BH698" s="196">
        <f>IF(N698="sníž. přenesená",J698,0)</f>
        <v>0</v>
      </c>
      <c r="BI698" s="196">
        <f>IF(N698="nulová",J698,0)</f>
        <v>0</v>
      </c>
      <c r="BJ698" s="24" t="s">
        <v>143</v>
      </c>
      <c r="BK698" s="196">
        <f>ROUND(I698*H698,2)</f>
        <v>0</v>
      </c>
      <c r="BL698" s="24" t="s">
        <v>297</v>
      </c>
      <c r="BM698" s="24" t="s">
        <v>1015</v>
      </c>
    </row>
    <row r="699" spans="2:51" s="12" customFormat="1" ht="13.5">
      <c r="B699" s="209"/>
      <c r="C699" s="210"/>
      <c r="D699" s="222" t="s">
        <v>203</v>
      </c>
      <c r="E699" s="232" t="s">
        <v>89</v>
      </c>
      <c r="F699" s="233" t="s">
        <v>1016</v>
      </c>
      <c r="G699" s="210"/>
      <c r="H699" s="234">
        <v>20.13</v>
      </c>
      <c r="I699" s="214"/>
      <c r="J699" s="210"/>
      <c r="K699" s="210"/>
      <c r="L699" s="215"/>
      <c r="M699" s="216"/>
      <c r="N699" s="217"/>
      <c r="O699" s="217"/>
      <c r="P699" s="217"/>
      <c r="Q699" s="217"/>
      <c r="R699" s="217"/>
      <c r="S699" s="217"/>
      <c r="T699" s="218"/>
      <c r="AT699" s="219" t="s">
        <v>203</v>
      </c>
      <c r="AU699" s="219" t="s">
        <v>150</v>
      </c>
      <c r="AV699" s="12" t="s">
        <v>150</v>
      </c>
      <c r="AW699" s="12" t="s">
        <v>102</v>
      </c>
      <c r="AX699" s="12" t="s">
        <v>143</v>
      </c>
      <c r="AY699" s="219" t="s">
        <v>194</v>
      </c>
    </row>
    <row r="700" spans="2:65" s="1" customFormat="1" ht="22.5" customHeight="1">
      <c r="B700" s="41"/>
      <c r="C700" s="185" t="s">
        <v>1017</v>
      </c>
      <c r="D700" s="185" t="s">
        <v>196</v>
      </c>
      <c r="E700" s="186" t="s">
        <v>1018</v>
      </c>
      <c r="F700" s="187" t="s">
        <v>1019</v>
      </c>
      <c r="G700" s="188" t="s">
        <v>251</v>
      </c>
      <c r="H700" s="189">
        <v>0.372</v>
      </c>
      <c r="I700" s="190"/>
      <c r="J700" s="191">
        <f>ROUND(I700*H700,2)</f>
        <v>0</v>
      </c>
      <c r="K700" s="187" t="s">
        <v>200</v>
      </c>
      <c r="L700" s="61"/>
      <c r="M700" s="192" t="s">
        <v>89</v>
      </c>
      <c r="N700" s="193" t="s">
        <v>109</v>
      </c>
      <c r="O700" s="42"/>
      <c r="P700" s="194">
        <f>O700*H700</f>
        <v>0</v>
      </c>
      <c r="Q700" s="194">
        <v>0</v>
      </c>
      <c r="R700" s="194">
        <f>Q700*H700</f>
        <v>0</v>
      </c>
      <c r="S700" s="194">
        <v>0</v>
      </c>
      <c r="T700" s="195">
        <f>S700*H700</f>
        <v>0</v>
      </c>
      <c r="AR700" s="24" t="s">
        <v>297</v>
      </c>
      <c r="AT700" s="24" t="s">
        <v>196</v>
      </c>
      <c r="AU700" s="24" t="s">
        <v>150</v>
      </c>
      <c r="AY700" s="24" t="s">
        <v>194</v>
      </c>
      <c r="BE700" s="196">
        <f>IF(N700="základní",J700,0)</f>
        <v>0</v>
      </c>
      <c r="BF700" s="196">
        <f>IF(N700="snížená",J700,0)</f>
        <v>0</v>
      </c>
      <c r="BG700" s="196">
        <f>IF(N700="zákl. přenesená",J700,0)</f>
        <v>0</v>
      </c>
      <c r="BH700" s="196">
        <f>IF(N700="sníž. přenesená",J700,0)</f>
        <v>0</v>
      </c>
      <c r="BI700" s="196">
        <f>IF(N700="nulová",J700,0)</f>
        <v>0</v>
      </c>
      <c r="BJ700" s="24" t="s">
        <v>143</v>
      </c>
      <c r="BK700" s="196">
        <f>ROUND(I700*H700,2)</f>
        <v>0</v>
      </c>
      <c r="BL700" s="24" t="s">
        <v>297</v>
      </c>
      <c r="BM700" s="24" t="s">
        <v>1020</v>
      </c>
    </row>
    <row r="701" spans="2:63" s="10" customFormat="1" ht="29.85" customHeight="1">
      <c r="B701" s="168"/>
      <c r="C701" s="169"/>
      <c r="D701" s="182" t="s">
        <v>137</v>
      </c>
      <c r="E701" s="183" t="s">
        <v>1021</v>
      </c>
      <c r="F701" s="183" t="s">
        <v>1022</v>
      </c>
      <c r="G701" s="169"/>
      <c r="H701" s="169"/>
      <c r="I701" s="172"/>
      <c r="J701" s="184">
        <f>BK701</f>
        <v>0</v>
      </c>
      <c r="K701" s="169"/>
      <c r="L701" s="174"/>
      <c r="M701" s="175"/>
      <c r="N701" s="176"/>
      <c r="O701" s="176"/>
      <c r="P701" s="177">
        <f>SUM(P702:P713)</f>
        <v>0</v>
      </c>
      <c r="Q701" s="176"/>
      <c r="R701" s="177">
        <f>SUM(R702:R713)</f>
        <v>0</v>
      </c>
      <c r="S701" s="176"/>
      <c r="T701" s="178">
        <f>SUM(T702:T713)</f>
        <v>0</v>
      </c>
      <c r="AR701" s="179" t="s">
        <v>150</v>
      </c>
      <c r="AT701" s="180" t="s">
        <v>137</v>
      </c>
      <c r="AU701" s="180" t="s">
        <v>143</v>
      </c>
      <c r="AY701" s="179" t="s">
        <v>194</v>
      </c>
      <c r="BK701" s="181">
        <f>SUM(BK702:BK713)</f>
        <v>0</v>
      </c>
    </row>
    <row r="702" spans="2:65" s="1" customFormat="1" ht="31.5" customHeight="1">
      <c r="B702" s="41"/>
      <c r="C702" s="185" t="s">
        <v>1023</v>
      </c>
      <c r="D702" s="185" t="s">
        <v>196</v>
      </c>
      <c r="E702" s="186" t="s">
        <v>1024</v>
      </c>
      <c r="F702" s="187" t="s">
        <v>1025</v>
      </c>
      <c r="G702" s="188" t="s">
        <v>516</v>
      </c>
      <c r="H702" s="189">
        <v>6.3</v>
      </c>
      <c r="I702" s="190"/>
      <c r="J702" s="191">
        <f>ROUND(I702*H702,2)</f>
        <v>0</v>
      </c>
      <c r="K702" s="187" t="s">
        <v>89</v>
      </c>
      <c r="L702" s="61"/>
      <c r="M702" s="192" t="s">
        <v>89</v>
      </c>
      <c r="N702" s="193" t="s">
        <v>109</v>
      </c>
      <c r="O702" s="42"/>
      <c r="P702" s="194">
        <f>O702*H702</f>
        <v>0</v>
      </c>
      <c r="Q702" s="194">
        <v>0</v>
      </c>
      <c r="R702" s="194">
        <f>Q702*H702</f>
        <v>0</v>
      </c>
      <c r="S702" s="194">
        <v>0</v>
      </c>
      <c r="T702" s="195">
        <f>S702*H702</f>
        <v>0</v>
      </c>
      <c r="AR702" s="24" t="s">
        <v>297</v>
      </c>
      <c r="AT702" s="24" t="s">
        <v>196</v>
      </c>
      <c r="AU702" s="24" t="s">
        <v>150</v>
      </c>
      <c r="AY702" s="24" t="s">
        <v>194</v>
      </c>
      <c r="BE702" s="196">
        <f>IF(N702="základní",J702,0)</f>
        <v>0</v>
      </c>
      <c r="BF702" s="196">
        <f>IF(N702="snížená",J702,0)</f>
        <v>0</v>
      </c>
      <c r="BG702" s="196">
        <f>IF(N702="zákl. přenesená",J702,0)</f>
        <v>0</v>
      </c>
      <c r="BH702" s="196">
        <f>IF(N702="sníž. přenesená",J702,0)</f>
        <v>0</v>
      </c>
      <c r="BI702" s="196">
        <f>IF(N702="nulová",J702,0)</f>
        <v>0</v>
      </c>
      <c r="BJ702" s="24" t="s">
        <v>143</v>
      </c>
      <c r="BK702" s="196">
        <f>ROUND(I702*H702,2)</f>
        <v>0</v>
      </c>
      <c r="BL702" s="24" t="s">
        <v>297</v>
      </c>
      <c r="BM702" s="24" t="s">
        <v>1026</v>
      </c>
    </row>
    <row r="703" spans="2:51" s="12" customFormat="1" ht="13.5">
      <c r="B703" s="209"/>
      <c r="C703" s="210"/>
      <c r="D703" s="222" t="s">
        <v>203</v>
      </c>
      <c r="E703" s="232" t="s">
        <v>89</v>
      </c>
      <c r="F703" s="233" t="s">
        <v>1027</v>
      </c>
      <c r="G703" s="210"/>
      <c r="H703" s="234">
        <v>6.3</v>
      </c>
      <c r="I703" s="214"/>
      <c r="J703" s="210"/>
      <c r="K703" s="210"/>
      <c r="L703" s="215"/>
      <c r="M703" s="216"/>
      <c r="N703" s="217"/>
      <c r="O703" s="217"/>
      <c r="P703" s="217"/>
      <c r="Q703" s="217"/>
      <c r="R703" s="217"/>
      <c r="S703" s="217"/>
      <c r="T703" s="218"/>
      <c r="AT703" s="219" t="s">
        <v>203</v>
      </c>
      <c r="AU703" s="219" t="s">
        <v>150</v>
      </c>
      <c r="AV703" s="12" t="s">
        <v>150</v>
      </c>
      <c r="AW703" s="12" t="s">
        <v>102</v>
      </c>
      <c r="AX703" s="12" t="s">
        <v>143</v>
      </c>
      <c r="AY703" s="219" t="s">
        <v>194</v>
      </c>
    </row>
    <row r="704" spans="2:65" s="1" customFormat="1" ht="31.5" customHeight="1">
      <c r="B704" s="41"/>
      <c r="C704" s="185" t="s">
        <v>1028</v>
      </c>
      <c r="D704" s="185" t="s">
        <v>196</v>
      </c>
      <c r="E704" s="186" t="s">
        <v>1029</v>
      </c>
      <c r="F704" s="187" t="s">
        <v>1030</v>
      </c>
      <c r="G704" s="188" t="s">
        <v>374</v>
      </c>
      <c r="H704" s="189">
        <v>2</v>
      </c>
      <c r="I704" s="190"/>
      <c r="J704" s="191">
        <f>ROUND(I704*H704,2)</f>
        <v>0</v>
      </c>
      <c r="K704" s="187" t="s">
        <v>89</v>
      </c>
      <c r="L704" s="61"/>
      <c r="M704" s="192" t="s">
        <v>89</v>
      </c>
      <c r="N704" s="193" t="s">
        <v>109</v>
      </c>
      <c r="O704" s="42"/>
      <c r="P704" s="194">
        <f>O704*H704</f>
        <v>0</v>
      </c>
      <c r="Q704" s="194">
        <v>0</v>
      </c>
      <c r="R704" s="194">
        <f>Q704*H704</f>
        <v>0</v>
      </c>
      <c r="S704" s="194">
        <v>0</v>
      </c>
      <c r="T704" s="195">
        <f>S704*H704</f>
        <v>0</v>
      </c>
      <c r="AR704" s="24" t="s">
        <v>297</v>
      </c>
      <c r="AT704" s="24" t="s">
        <v>196</v>
      </c>
      <c r="AU704" s="24" t="s">
        <v>150</v>
      </c>
      <c r="AY704" s="24" t="s">
        <v>194</v>
      </c>
      <c r="BE704" s="196">
        <f>IF(N704="základní",J704,0)</f>
        <v>0</v>
      </c>
      <c r="BF704" s="196">
        <f>IF(N704="snížená",J704,0)</f>
        <v>0</v>
      </c>
      <c r="BG704" s="196">
        <f>IF(N704="zákl. přenesená",J704,0)</f>
        <v>0</v>
      </c>
      <c r="BH704" s="196">
        <f>IF(N704="sníž. přenesená",J704,0)</f>
        <v>0</v>
      </c>
      <c r="BI704" s="196">
        <f>IF(N704="nulová",J704,0)</f>
        <v>0</v>
      </c>
      <c r="BJ704" s="24" t="s">
        <v>143</v>
      </c>
      <c r="BK704" s="196">
        <f>ROUND(I704*H704,2)</f>
        <v>0</v>
      </c>
      <c r="BL704" s="24" t="s">
        <v>297</v>
      </c>
      <c r="BM704" s="24" t="s">
        <v>1031</v>
      </c>
    </row>
    <row r="705" spans="2:65" s="1" customFormat="1" ht="31.5" customHeight="1">
      <c r="B705" s="41"/>
      <c r="C705" s="185" t="s">
        <v>1032</v>
      </c>
      <c r="D705" s="185" t="s">
        <v>196</v>
      </c>
      <c r="E705" s="186" t="s">
        <v>1033</v>
      </c>
      <c r="F705" s="187" t="s">
        <v>1034</v>
      </c>
      <c r="G705" s="188" t="s">
        <v>374</v>
      </c>
      <c r="H705" s="189">
        <v>1</v>
      </c>
      <c r="I705" s="190"/>
      <c r="J705" s="191">
        <f>ROUND(I705*H705,2)</f>
        <v>0</v>
      </c>
      <c r="K705" s="187" t="s">
        <v>89</v>
      </c>
      <c r="L705" s="61"/>
      <c r="M705" s="192" t="s">
        <v>89</v>
      </c>
      <c r="N705" s="193" t="s">
        <v>109</v>
      </c>
      <c r="O705" s="42"/>
      <c r="P705" s="194">
        <f>O705*H705</f>
        <v>0</v>
      </c>
      <c r="Q705" s="194">
        <v>0</v>
      </c>
      <c r="R705" s="194">
        <f>Q705*H705</f>
        <v>0</v>
      </c>
      <c r="S705" s="194">
        <v>0</v>
      </c>
      <c r="T705" s="195">
        <f>S705*H705</f>
        <v>0</v>
      </c>
      <c r="AR705" s="24" t="s">
        <v>297</v>
      </c>
      <c r="AT705" s="24" t="s">
        <v>196</v>
      </c>
      <c r="AU705" s="24" t="s">
        <v>150</v>
      </c>
      <c r="AY705" s="24" t="s">
        <v>194</v>
      </c>
      <c r="BE705" s="196">
        <f>IF(N705="základní",J705,0)</f>
        <v>0</v>
      </c>
      <c r="BF705" s="196">
        <f>IF(N705="snížená",J705,0)</f>
        <v>0</v>
      </c>
      <c r="BG705" s="196">
        <f>IF(N705="zákl. přenesená",J705,0)</f>
        <v>0</v>
      </c>
      <c r="BH705" s="196">
        <f>IF(N705="sníž. přenesená",J705,0)</f>
        <v>0</v>
      </c>
      <c r="BI705" s="196">
        <f>IF(N705="nulová",J705,0)</f>
        <v>0</v>
      </c>
      <c r="BJ705" s="24" t="s">
        <v>143</v>
      </c>
      <c r="BK705" s="196">
        <f>ROUND(I705*H705,2)</f>
        <v>0</v>
      </c>
      <c r="BL705" s="24" t="s">
        <v>297</v>
      </c>
      <c r="BM705" s="24" t="s">
        <v>1035</v>
      </c>
    </row>
    <row r="706" spans="2:65" s="1" customFormat="1" ht="31.5" customHeight="1">
      <c r="B706" s="41"/>
      <c r="C706" s="185" t="s">
        <v>1036</v>
      </c>
      <c r="D706" s="185" t="s">
        <v>196</v>
      </c>
      <c r="E706" s="186" t="s">
        <v>1037</v>
      </c>
      <c r="F706" s="187" t="s">
        <v>1038</v>
      </c>
      <c r="G706" s="188" t="s">
        <v>374</v>
      </c>
      <c r="H706" s="189">
        <v>2</v>
      </c>
      <c r="I706" s="190"/>
      <c r="J706" s="191">
        <f>ROUND(I706*H706,2)</f>
        <v>0</v>
      </c>
      <c r="K706" s="187" t="s">
        <v>89</v>
      </c>
      <c r="L706" s="61"/>
      <c r="M706" s="192" t="s">
        <v>89</v>
      </c>
      <c r="N706" s="193" t="s">
        <v>109</v>
      </c>
      <c r="O706" s="42"/>
      <c r="P706" s="194">
        <f>O706*H706</f>
        <v>0</v>
      </c>
      <c r="Q706" s="194">
        <v>0</v>
      </c>
      <c r="R706" s="194">
        <f>Q706*H706</f>
        <v>0</v>
      </c>
      <c r="S706" s="194">
        <v>0</v>
      </c>
      <c r="T706" s="195">
        <f>S706*H706</f>
        <v>0</v>
      </c>
      <c r="AR706" s="24" t="s">
        <v>297</v>
      </c>
      <c r="AT706" s="24" t="s">
        <v>196</v>
      </c>
      <c r="AU706" s="24" t="s">
        <v>150</v>
      </c>
      <c r="AY706" s="24" t="s">
        <v>194</v>
      </c>
      <c r="BE706" s="196">
        <f>IF(N706="základní",J706,0)</f>
        <v>0</v>
      </c>
      <c r="BF706" s="196">
        <f>IF(N706="snížená",J706,0)</f>
        <v>0</v>
      </c>
      <c r="BG706" s="196">
        <f>IF(N706="zákl. přenesená",J706,0)</f>
        <v>0</v>
      </c>
      <c r="BH706" s="196">
        <f>IF(N706="sníž. přenesená",J706,0)</f>
        <v>0</v>
      </c>
      <c r="BI706" s="196">
        <f>IF(N706="nulová",J706,0)</f>
        <v>0</v>
      </c>
      <c r="BJ706" s="24" t="s">
        <v>143</v>
      </c>
      <c r="BK706" s="196">
        <f>ROUND(I706*H706,2)</f>
        <v>0</v>
      </c>
      <c r="BL706" s="24" t="s">
        <v>297</v>
      </c>
      <c r="BM706" s="24" t="s">
        <v>1039</v>
      </c>
    </row>
    <row r="707" spans="2:65" s="1" customFormat="1" ht="31.5" customHeight="1">
      <c r="B707" s="41"/>
      <c r="C707" s="185" t="s">
        <v>1040</v>
      </c>
      <c r="D707" s="185" t="s">
        <v>196</v>
      </c>
      <c r="E707" s="186" t="s">
        <v>1041</v>
      </c>
      <c r="F707" s="187" t="s">
        <v>1042</v>
      </c>
      <c r="G707" s="188" t="s">
        <v>374</v>
      </c>
      <c r="H707" s="189">
        <v>1</v>
      </c>
      <c r="I707" s="190"/>
      <c r="J707" s="191">
        <f>ROUND(I707*H707,2)</f>
        <v>0</v>
      </c>
      <c r="K707" s="187" t="s">
        <v>89</v>
      </c>
      <c r="L707" s="61"/>
      <c r="M707" s="192" t="s">
        <v>89</v>
      </c>
      <c r="N707" s="193" t="s">
        <v>109</v>
      </c>
      <c r="O707" s="42"/>
      <c r="P707" s="194">
        <f>O707*H707</f>
        <v>0</v>
      </c>
      <c r="Q707" s="194">
        <v>0</v>
      </c>
      <c r="R707" s="194">
        <f>Q707*H707</f>
        <v>0</v>
      </c>
      <c r="S707" s="194">
        <v>0</v>
      </c>
      <c r="T707" s="195">
        <f>S707*H707</f>
        <v>0</v>
      </c>
      <c r="AR707" s="24" t="s">
        <v>297</v>
      </c>
      <c r="AT707" s="24" t="s">
        <v>196</v>
      </c>
      <c r="AU707" s="24" t="s">
        <v>150</v>
      </c>
      <c r="AY707" s="24" t="s">
        <v>194</v>
      </c>
      <c r="BE707" s="196">
        <f>IF(N707="základní",J707,0)</f>
        <v>0</v>
      </c>
      <c r="BF707" s="196">
        <f>IF(N707="snížená",J707,0)</f>
        <v>0</v>
      </c>
      <c r="BG707" s="196">
        <f>IF(N707="zákl. přenesená",J707,0)</f>
        <v>0</v>
      </c>
      <c r="BH707" s="196">
        <f>IF(N707="sníž. přenesená",J707,0)</f>
        <v>0</v>
      </c>
      <c r="BI707" s="196">
        <f>IF(N707="nulová",J707,0)</f>
        <v>0</v>
      </c>
      <c r="BJ707" s="24" t="s">
        <v>143</v>
      </c>
      <c r="BK707" s="196">
        <f>ROUND(I707*H707,2)</f>
        <v>0</v>
      </c>
      <c r="BL707" s="24" t="s">
        <v>297</v>
      </c>
      <c r="BM707" s="24" t="s">
        <v>1043</v>
      </c>
    </row>
    <row r="708" spans="2:65" s="1" customFormat="1" ht="31.5" customHeight="1">
      <c r="B708" s="41"/>
      <c r="C708" s="185" t="s">
        <v>1044</v>
      </c>
      <c r="D708" s="185" t="s">
        <v>196</v>
      </c>
      <c r="E708" s="186" t="s">
        <v>1045</v>
      </c>
      <c r="F708" s="187" t="s">
        <v>1046</v>
      </c>
      <c r="G708" s="188" t="s">
        <v>278</v>
      </c>
      <c r="H708" s="189">
        <v>7.64</v>
      </c>
      <c r="I708" s="190"/>
      <c r="J708" s="191">
        <f>ROUND(I708*H708,2)</f>
        <v>0</v>
      </c>
      <c r="K708" s="187" t="s">
        <v>89</v>
      </c>
      <c r="L708" s="61"/>
      <c r="M708" s="192" t="s">
        <v>89</v>
      </c>
      <c r="N708" s="193" t="s">
        <v>109</v>
      </c>
      <c r="O708" s="42"/>
      <c r="P708" s="194">
        <f>O708*H708</f>
        <v>0</v>
      </c>
      <c r="Q708" s="194">
        <v>0</v>
      </c>
      <c r="R708" s="194">
        <f>Q708*H708</f>
        <v>0</v>
      </c>
      <c r="S708" s="194">
        <v>0</v>
      </c>
      <c r="T708" s="195">
        <f>S708*H708</f>
        <v>0</v>
      </c>
      <c r="AR708" s="24" t="s">
        <v>297</v>
      </c>
      <c r="AT708" s="24" t="s">
        <v>196</v>
      </c>
      <c r="AU708" s="24" t="s">
        <v>150</v>
      </c>
      <c r="AY708" s="24" t="s">
        <v>194</v>
      </c>
      <c r="BE708" s="196">
        <f>IF(N708="základní",J708,0)</f>
        <v>0</v>
      </c>
      <c r="BF708" s="196">
        <f>IF(N708="snížená",J708,0)</f>
        <v>0</v>
      </c>
      <c r="BG708" s="196">
        <f>IF(N708="zákl. přenesená",J708,0)</f>
        <v>0</v>
      </c>
      <c r="BH708" s="196">
        <f>IF(N708="sníž. přenesená",J708,0)</f>
        <v>0</v>
      </c>
      <c r="BI708" s="196">
        <f>IF(N708="nulová",J708,0)</f>
        <v>0</v>
      </c>
      <c r="BJ708" s="24" t="s">
        <v>143</v>
      </c>
      <c r="BK708" s="196">
        <f>ROUND(I708*H708,2)</f>
        <v>0</v>
      </c>
      <c r="BL708" s="24" t="s">
        <v>297</v>
      </c>
      <c r="BM708" s="24" t="s">
        <v>1047</v>
      </c>
    </row>
    <row r="709" spans="2:51" s="12" customFormat="1" ht="13.5">
      <c r="B709" s="209"/>
      <c r="C709" s="210"/>
      <c r="D709" s="199" t="s">
        <v>203</v>
      </c>
      <c r="E709" s="211" t="s">
        <v>89</v>
      </c>
      <c r="F709" s="212" t="s">
        <v>1048</v>
      </c>
      <c r="G709" s="210"/>
      <c r="H709" s="213">
        <v>3.96</v>
      </c>
      <c r="I709" s="214"/>
      <c r="J709" s="210"/>
      <c r="K709" s="210"/>
      <c r="L709" s="215"/>
      <c r="M709" s="216"/>
      <c r="N709" s="217"/>
      <c r="O709" s="217"/>
      <c r="P709" s="217"/>
      <c r="Q709" s="217"/>
      <c r="R709" s="217"/>
      <c r="S709" s="217"/>
      <c r="T709" s="218"/>
      <c r="AT709" s="219" t="s">
        <v>203</v>
      </c>
      <c r="AU709" s="219" t="s">
        <v>150</v>
      </c>
      <c r="AV709" s="12" t="s">
        <v>150</v>
      </c>
      <c r="AW709" s="12" t="s">
        <v>102</v>
      </c>
      <c r="AX709" s="12" t="s">
        <v>138</v>
      </c>
      <c r="AY709" s="219" t="s">
        <v>194</v>
      </c>
    </row>
    <row r="710" spans="2:51" s="12" customFormat="1" ht="13.5">
      <c r="B710" s="209"/>
      <c r="C710" s="210"/>
      <c r="D710" s="199" t="s">
        <v>203</v>
      </c>
      <c r="E710" s="211" t="s">
        <v>89</v>
      </c>
      <c r="F710" s="212" t="s">
        <v>1049</v>
      </c>
      <c r="G710" s="210"/>
      <c r="H710" s="213">
        <v>3.68</v>
      </c>
      <c r="I710" s="214"/>
      <c r="J710" s="210"/>
      <c r="K710" s="210"/>
      <c r="L710" s="215"/>
      <c r="M710" s="216"/>
      <c r="N710" s="217"/>
      <c r="O710" s="217"/>
      <c r="P710" s="217"/>
      <c r="Q710" s="217"/>
      <c r="R710" s="217"/>
      <c r="S710" s="217"/>
      <c r="T710" s="218"/>
      <c r="AT710" s="219" t="s">
        <v>203</v>
      </c>
      <c r="AU710" s="219" t="s">
        <v>150</v>
      </c>
      <c r="AV710" s="12" t="s">
        <v>150</v>
      </c>
      <c r="AW710" s="12" t="s">
        <v>102</v>
      </c>
      <c r="AX710" s="12" t="s">
        <v>138</v>
      </c>
      <c r="AY710" s="219" t="s">
        <v>194</v>
      </c>
    </row>
    <row r="711" spans="2:51" s="13" customFormat="1" ht="13.5">
      <c r="B711" s="220"/>
      <c r="C711" s="221"/>
      <c r="D711" s="222" t="s">
        <v>203</v>
      </c>
      <c r="E711" s="223" t="s">
        <v>89</v>
      </c>
      <c r="F711" s="224" t="s">
        <v>206</v>
      </c>
      <c r="G711" s="221"/>
      <c r="H711" s="225">
        <v>7.64</v>
      </c>
      <c r="I711" s="226"/>
      <c r="J711" s="221"/>
      <c r="K711" s="221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203</v>
      </c>
      <c r="AU711" s="231" t="s">
        <v>150</v>
      </c>
      <c r="AV711" s="13" t="s">
        <v>201</v>
      </c>
      <c r="AW711" s="13" t="s">
        <v>102</v>
      </c>
      <c r="AX711" s="13" t="s">
        <v>143</v>
      </c>
      <c r="AY711" s="231" t="s">
        <v>194</v>
      </c>
    </row>
    <row r="712" spans="2:65" s="1" customFormat="1" ht="22.5" customHeight="1">
      <c r="B712" s="41"/>
      <c r="C712" s="185" t="s">
        <v>1050</v>
      </c>
      <c r="D712" s="185" t="s">
        <v>196</v>
      </c>
      <c r="E712" s="186" t="s">
        <v>1051</v>
      </c>
      <c r="F712" s="187" t="s">
        <v>1052</v>
      </c>
      <c r="G712" s="188" t="s">
        <v>374</v>
      </c>
      <c r="H712" s="189">
        <v>4</v>
      </c>
      <c r="I712" s="190"/>
      <c r="J712" s="191">
        <f>ROUND(I712*H712,2)</f>
        <v>0</v>
      </c>
      <c r="K712" s="187" t="s">
        <v>89</v>
      </c>
      <c r="L712" s="61"/>
      <c r="M712" s="192" t="s">
        <v>89</v>
      </c>
      <c r="N712" s="193" t="s">
        <v>109</v>
      </c>
      <c r="O712" s="42"/>
      <c r="P712" s="194">
        <f>O712*H712</f>
        <v>0</v>
      </c>
      <c r="Q712" s="194">
        <v>0</v>
      </c>
      <c r="R712" s="194">
        <f>Q712*H712</f>
        <v>0</v>
      </c>
      <c r="S712" s="194">
        <v>0</v>
      </c>
      <c r="T712" s="195">
        <f>S712*H712</f>
        <v>0</v>
      </c>
      <c r="AR712" s="24" t="s">
        <v>297</v>
      </c>
      <c r="AT712" s="24" t="s">
        <v>196</v>
      </c>
      <c r="AU712" s="24" t="s">
        <v>150</v>
      </c>
      <c r="AY712" s="24" t="s">
        <v>194</v>
      </c>
      <c r="BE712" s="196">
        <f>IF(N712="základní",J712,0)</f>
        <v>0</v>
      </c>
      <c r="BF712" s="196">
        <f>IF(N712="snížená",J712,0)</f>
        <v>0</v>
      </c>
      <c r="BG712" s="196">
        <f>IF(N712="zákl. přenesená",J712,0)</f>
        <v>0</v>
      </c>
      <c r="BH712" s="196">
        <f>IF(N712="sníž. přenesená",J712,0)</f>
        <v>0</v>
      </c>
      <c r="BI712" s="196">
        <f>IF(N712="nulová",J712,0)</f>
        <v>0</v>
      </c>
      <c r="BJ712" s="24" t="s">
        <v>143</v>
      </c>
      <c r="BK712" s="196">
        <f>ROUND(I712*H712,2)</f>
        <v>0</v>
      </c>
      <c r="BL712" s="24" t="s">
        <v>297</v>
      </c>
      <c r="BM712" s="24" t="s">
        <v>1053</v>
      </c>
    </row>
    <row r="713" spans="2:51" s="12" customFormat="1" ht="13.5">
      <c r="B713" s="209"/>
      <c r="C713" s="210"/>
      <c r="D713" s="199" t="s">
        <v>203</v>
      </c>
      <c r="E713" s="211" t="s">
        <v>89</v>
      </c>
      <c r="F713" s="212" t="s">
        <v>201</v>
      </c>
      <c r="G713" s="210"/>
      <c r="H713" s="213">
        <v>4</v>
      </c>
      <c r="I713" s="214"/>
      <c r="J713" s="210"/>
      <c r="K713" s="210"/>
      <c r="L713" s="215"/>
      <c r="M713" s="216"/>
      <c r="N713" s="217"/>
      <c r="O713" s="217"/>
      <c r="P713" s="217"/>
      <c r="Q713" s="217"/>
      <c r="R713" s="217"/>
      <c r="S713" s="217"/>
      <c r="T713" s="218"/>
      <c r="AT713" s="219" t="s">
        <v>203</v>
      </c>
      <c r="AU713" s="219" t="s">
        <v>150</v>
      </c>
      <c r="AV713" s="12" t="s">
        <v>150</v>
      </c>
      <c r="AW713" s="12" t="s">
        <v>102</v>
      </c>
      <c r="AX713" s="12" t="s">
        <v>143</v>
      </c>
      <c r="AY713" s="219" t="s">
        <v>194</v>
      </c>
    </row>
    <row r="714" spans="2:63" s="10" customFormat="1" ht="29.85" customHeight="1">
      <c r="B714" s="168"/>
      <c r="C714" s="169"/>
      <c r="D714" s="182" t="s">
        <v>137</v>
      </c>
      <c r="E714" s="183" t="s">
        <v>1054</v>
      </c>
      <c r="F714" s="183" t="s">
        <v>1055</v>
      </c>
      <c r="G714" s="169"/>
      <c r="H714" s="169"/>
      <c r="I714" s="172"/>
      <c r="J714" s="184">
        <f>BK714</f>
        <v>0</v>
      </c>
      <c r="K714" s="169"/>
      <c r="L714" s="174"/>
      <c r="M714" s="175"/>
      <c r="N714" s="176"/>
      <c r="O714" s="176"/>
      <c r="P714" s="177">
        <f>SUM(P715:P730)</f>
        <v>0</v>
      </c>
      <c r="Q714" s="176"/>
      <c r="R714" s="177">
        <f>SUM(R715:R730)</f>
        <v>0.24564241999999997</v>
      </c>
      <c r="S714" s="176"/>
      <c r="T714" s="178">
        <f>SUM(T715:T730)</f>
        <v>0</v>
      </c>
      <c r="AR714" s="179" t="s">
        <v>150</v>
      </c>
      <c r="AT714" s="180" t="s">
        <v>137</v>
      </c>
      <c r="AU714" s="180" t="s">
        <v>143</v>
      </c>
      <c r="AY714" s="179" t="s">
        <v>194</v>
      </c>
      <c r="BK714" s="181">
        <f>SUM(BK715:BK730)</f>
        <v>0</v>
      </c>
    </row>
    <row r="715" spans="2:65" s="1" customFormat="1" ht="22.5" customHeight="1">
      <c r="B715" s="41"/>
      <c r="C715" s="185" t="s">
        <v>1056</v>
      </c>
      <c r="D715" s="185" t="s">
        <v>196</v>
      </c>
      <c r="E715" s="186" t="s">
        <v>1057</v>
      </c>
      <c r="F715" s="187" t="s">
        <v>1058</v>
      </c>
      <c r="G715" s="188" t="s">
        <v>516</v>
      </c>
      <c r="H715" s="189">
        <v>10.96</v>
      </c>
      <c r="I715" s="190"/>
      <c r="J715" s="191">
        <f>ROUND(I715*H715,2)</f>
        <v>0</v>
      </c>
      <c r="K715" s="187" t="s">
        <v>200</v>
      </c>
      <c r="L715" s="61"/>
      <c r="M715" s="192" t="s">
        <v>89</v>
      </c>
      <c r="N715" s="193" t="s">
        <v>109</v>
      </c>
      <c r="O715" s="42"/>
      <c r="P715" s="194">
        <f>O715*H715</f>
        <v>0</v>
      </c>
      <c r="Q715" s="194">
        <v>0.00189</v>
      </c>
      <c r="R715" s="194">
        <f>Q715*H715</f>
        <v>0.0207144</v>
      </c>
      <c r="S715" s="194">
        <v>0</v>
      </c>
      <c r="T715" s="195">
        <f>S715*H715</f>
        <v>0</v>
      </c>
      <c r="AR715" s="24" t="s">
        <v>297</v>
      </c>
      <c r="AT715" s="24" t="s">
        <v>196</v>
      </c>
      <c r="AU715" s="24" t="s">
        <v>150</v>
      </c>
      <c r="AY715" s="24" t="s">
        <v>194</v>
      </c>
      <c r="BE715" s="196">
        <f>IF(N715="základní",J715,0)</f>
        <v>0</v>
      </c>
      <c r="BF715" s="196">
        <f>IF(N715="snížená",J715,0)</f>
        <v>0</v>
      </c>
      <c r="BG715" s="196">
        <f>IF(N715="zákl. přenesená",J715,0)</f>
        <v>0</v>
      </c>
      <c r="BH715" s="196">
        <f>IF(N715="sníž. přenesená",J715,0)</f>
        <v>0</v>
      </c>
      <c r="BI715" s="196">
        <f>IF(N715="nulová",J715,0)</f>
        <v>0</v>
      </c>
      <c r="BJ715" s="24" t="s">
        <v>143</v>
      </c>
      <c r="BK715" s="196">
        <f>ROUND(I715*H715,2)</f>
        <v>0</v>
      </c>
      <c r="BL715" s="24" t="s">
        <v>297</v>
      </c>
      <c r="BM715" s="24" t="s">
        <v>1059</v>
      </c>
    </row>
    <row r="716" spans="2:51" s="12" customFormat="1" ht="13.5">
      <c r="B716" s="209"/>
      <c r="C716" s="210"/>
      <c r="D716" s="199" t="s">
        <v>203</v>
      </c>
      <c r="E716" s="211" t="s">
        <v>89</v>
      </c>
      <c r="F716" s="212" t="s">
        <v>1060</v>
      </c>
      <c r="G716" s="210"/>
      <c r="H716" s="213">
        <v>10.96</v>
      </c>
      <c r="I716" s="214"/>
      <c r="J716" s="210"/>
      <c r="K716" s="210"/>
      <c r="L716" s="215"/>
      <c r="M716" s="216"/>
      <c r="N716" s="217"/>
      <c r="O716" s="217"/>
      <c r="P716" s="217"/>
      <c r="Q716" s="217"/>
      <c r="R716" s="217"/>
      <c r="S716" s="217"/>
      <c r="T716" s="218"/>
      <c r="AT716" s="219" t="s">
        <v>203</v>
      </c>
      <c r="AU716" s="219" t="s">
        <v>150</v>
      </c>
      <c r="AV716" s="12" t="s">
        <v>150</v>
      </c>
      <c r="AW716" s="12" t="s">
        <v>102</v>
      </c>
      <c r="AX716" s="12" t="s">
        <v>138</v>
      </c>
      <c r="AY716" s="219" t="s">
        <v>194</v>
      </c>
    </row>
    <row r="717" spans="2:51" s="12" customFormat="1" ht="13.5">
      <c r="B717" s="209"/>
      <c r="C717" s="210"/>
      <c r="D717" s="199" t="s">
        <v>203</v>
      </c>
      <c r="E717" s="211" t="s">
        <v>89</v>
      </c>
      <c r="F717" s="212" t="s">
        <v>89</v>
      </c>
      <c r="G717" s="210"/>
      <c r="H717" s="213">
        <v>0</v>
      </c>
      <c r="I717" s="214"/>
      <c r="J717" s="210"/>
      <c r="K717" s="210"/>
      <c r="L717" s="215"/>
      <c r="M717" s="216"/>
      <c r="N717" s="217"/>
      <c r="O717" s="217"/>
      <c r="P717" s="217"/>
      <c r="Q717" s="217"/>
      <c r="R717" s="217"/>
      <c r="S717" s="217"/>
      <c r="T717" s="218"/>
      <c r="AT717" s="219" t="s">
        <v>203</v>
      </c>
      <c r="AU717" s="219" t="s">
        <v>150</v>
      </c>
      <c r="AV717" s="12" t="s">
        <v>150</v>
      </c>
      <c r="AW717" s="12" t="s">
        <v>102</v>
      </c>
      <c r="AX717" s="12" t="s">
        <v>138</v>
      </c>
      <c r="AY717" s="219" t="s">
        <v>194</v>
      </c>
    </row>
    <row r="718" spans="2:51" s="13" customFormat="1" ht="13.5">
      <c r="B718" s="220"/>
      <c r="C718" s="221"/>
      <c r="D718" s="222" t="s">
        <v>203</v>
      </c>
      <c r="E718" s="223" t="s">
        <v>89</v>
      </c>
      <c r="F718" s="224" t="s">
        <v>206</v>
      </c>
      <c r="G718" s="221"/>
      <c r="H718" s="225">
        <v>10.96</v>
      </c>
      <c r="I718" s="226"/>
      <c r="J718" s="221"/>
      <c r="K718" s="221"/>
      <c r="L718" s="227"/>
      <c r="M718" s="228"/>
      <c r="N718" s="229"/>
      <c r="O718" s="229"/>
      <c r="P718" s="229"/>
      <c r="Q718" s="229"/>
      <c r="R718" s="229"/>
      <c r="S718" s="229"/>
      <c r="T718" s="230"/>
      <c r="AT718" s="231" t="s">
        <v>203</v>
      </c>
      <c r="AU718" s="231" t="s">
        <v>150</v>
      </c>
      <c r="AV718" s="13" t="s">
        <v>201</v>
      </c>
      <c r="AW718" s="13" t="s">
        <v>102</v>
      </c>
      <c r="AX718" s="13" t="s">
        <v>143</v>
      </c>
      <c r="AY718" s="231" t="s">
        <v>194</v>
      </c>
    </row>
    <row r="719" spans="2:65" s="1" customFormat="1" ht="22.5" customHeight="1">
      <c r="B719" s="41"/>
      <c r="C719" s="238" t="s">
        <v>1061</v>
      </c>
      <c r="D719" s="238" t="s">
        <v>339</v>
      </c>
      <c r="E719" s="239" t="s">
        <v>1062</v>
      </c>
      <c r="F719" s="240" t="s">
        <v>1063</v>
      </c>
      <c r="G719" s="241" t="s">
        <v>278</v>
      </c>
      <c r="H719" s="242">
        <v>10.07</v>
      </c>
      <c r="I719" s="243"/>
      <c r="J719" s="244">
        <f>ROUND(I719*H719,2)</f>
        <v>0</v>
      </c>
      <c r="K719" s="240" t="s">
        <v>89</v>
      </c>
      <c r="L719" s="245"/>
      <c r="M719" s="246" t="s">
        <v>89</v>
      </c>
      <c r="N719" s="247" t="s">
        <v>109</v>
      </c>
      <c r="O719" s="42"/>
      <c r="P719" s="194">
        <f>O719*H719</f>
        <v>0</v>
      </c>
      <c r="Q719" s="194">
        <v>0.0192</v>
      </c>
      <c r="R719" s="194">
        <f>Q719*H719</f>
        <v>0.193344</v>
      </c>
      <c r="S719" s="194">
        <v>0</v>
      </c>
      <c r="T719" s="195">
        <f>S719*H719</f>
        <v>0</v>
      </c>
      <c r="AR719" s="24" t="s">
        <v>389</v>
      </c>
      <c r="AT719" s="24" t="s">
        <v>339</v>
      </c>
      <c r="AU719" s="24" t="s">
        <v>150</v>
      </c>
      <c r="AY719" s="24" t="s">
        <v>194</v>
      </c>
      <c r="BE719" s="196">
        <f>IF(N719="základní",J719,0)</f>
        <v>0</v>
      </c>
      <c r="BF719" s="196">
        <f>IF(N719="snížená",J719,0)</f>
        <v>0</v>
      </c>
      <c r="BG719" s="196">
        <f>IF(N719="zákl. přenesená",J719,0)</f>
        <v>0</v>
      </c>
      <c r="BH719" s="196">
        <f>IF(N719="sníž. přenesená",J719,0)</f>
        <v>0</v>
      </c>
      <c r="BI719" s="196">
        <f>IF(N719="nulová",J719,0)</f>
        <v>0</v>
      </c>
      <c r="BJ719" s="24" t="s">
        <v>143</v>
      </c>
      <c r="BK719" s="196">
        <f>ROUND(I719*H719,2)</f>
        <v>0</v>
      </c>
      <c r="BL719" s="24" t="s">
        <v>297</v>
      </c>
      <c r="BM719" s="24" t="s">
        <v>1064</v>
      </c>
    </row>
    <row r="720" spans="2:51" s="12" customFormat="1" ht="13.5">
      <c r="B720" s="209"/>
      <c r="C720" s="210"/>
      <c r="D720" s="199" t="s">
        <v>203</v>
      </c>
      <c r="E720" s="211" t="s">
        <v>89</v>
      </c>
      <c r="F720" s="212" t="s">
        <v>1065</v>
      </c>
      <c r="G720" s="210"/>
      <c r="H720" s="213">
        <v>9.467</v>
      </c>
      <c r="I720" s="214"/>
      <c r="J720" s="210"/>
      <c r="K720" s="210"/>
      <c r="L720" s="215"/>
      <c r="M720" s="216"/>
      <c r="N720" s="217"/>
      <c r="O720" s="217"/>
      <c r="P720" s="217"/>
      <c r="Q720" s="217"/>
      <c r="R720" s="217"/>
      <c r="S720" s="217"/>
      <c r="T720" s="218"/>
      <c r="AT720" s="219" t="s">
        <v>203</v>
      </c>
      <c r="AU720" s="219" t="s">
        <v>150</v>
      </c>
      <c r="AV720" s="12" t="s">
        <v>150</v>
      </c>
      <c r="AW720" s="12" t="s">
        <v>102</v>
      </c>
      <c r="AX720" s="12" t="s">
        <v>138</v>
      </c>
      <c r="AY720" s="219" t="s">
        <v>194</v>
      </c>
    </row>
    <row r="721" spans="2:51" s="12" customFormat="1" ht="13.5">
      <c r="B721" s="209"/>
      <c r="C721" s="210"/>
      <c r="D721" s="199" t="s">
        <v>203</v>
      </c>
      <c r="E721" s="211" t="s">
        <v>89</v>
      </c>
      <c r="F721" s="212" t="s">
        <v>89</v>
      </c>
      <c r="G721" s="210"/>
      <c r="H721" s="213">
        <v>0</v>
      </c>
      <c r="I721" s="214"/>
      <c r="J721" s="210"/>
      <c r="K721" s="210"/>
      <c r="L721" s="215"/>
      <c r="M721" s="216"/>
      <c r="N721" s="217"/>
      <c r="O721" s="217"/>
      <c r="P721" s="217"/>
      <c r="Q721" s="217"/>
      <c r="R721" s="217"/>
      <c r="S721" s="217"/>
      <c r="T721" s="218"/>
      <c r="AT721" s="219" t="s">
        <v>203</v>
      </c>
      <c r="AU721" s="219" t="s">
        <v>150</v>
      </c>
      <c r="AV721" s="12" t="s">
        <v>150</v>
      </c>
      <c r="AW721" s="12" t="s">
        <v>102</v>
      </c>
      <c r="AX721" s="12" t="s">
        <v>138</v>
      </c>
      <c r="AY721" s="219" t="s">
        <v>194</v>
      </c>
    </row>
    <row r="722" spans="2:51" s="11" customFormat="1" ht="13.5">
      <c r="B722" s="197"/>
      <c r="C722" s="198"/>
      <c r="D722" s="199" t="s">
        <v>203</v>
      </c>
      <c r="E722" s="200" t="s">
        <v>89</v>
      </c>
      <c r="F722" s="201" t="s">
        <v>1066</v>
      </c>
      <c r="G722" s="198"/>
      <c r="H722" s="202" t="s">
        <v>89</v>
      </c>
      <c r="I722" s="203"/>
      <c r="J722" s="198"/>
      <c r="K722" s="198"/>
      <c r="L722" s="204"/>
      <c r="M722" s="205"/>
      <c r="N722" s="206"/>
      <c r="O722" s="206"/>
      <c r="P722" s="206"/>
      <c r="Q722" s="206"/>
      <c r="R722" s="206"/>
      <c r="S722" s="206"/>
      <c r="T722" s="207"/>
      <c r="AT722" s="208" t="s">
        <v>203</v>
      </c>
      <c r="AU722" s="208" t="s">
        <v>150</v>
      </c>
      <c r="AV722" s="11" t="s">
        <v>143</v>
      </c>
      <c r="AW722" s="11" t="s">
        <v>102</v>
      </c>
      <c r="AX722" s="11" t="s">
        <v>138</v>
      </c>
      <c r="AY722" s="208" t="s">
        <v>194</v>
      </c>
    </row>
    <row r="723" spans="2:51" s="12" customFormat="1" ht="13.5">
      <c r="B723" s="209"/>
      <c r="C723" s="210"/>
      <c r="D723" s="199" t="s">
        <v>203</v>
      </c>
      <c r="E723" s="211" t="s">
        <v>89</v>
      </c>
      <c r="F723" s="212" t="s">
        <v>1067</v>
      </c>
      <c r="G723" s="210"/>
      <c r="H723" s="213">
        <v>0.603</v>
      </c>
      <c r="I723" s="214"/>
      <c r="J723" s="210"/>
      <c r="K723" s="210"/>
      <c r="L723" s="215"/>
      <c r="M723" s="216"/>
      <c r="N723" s="217"/>
      <c r="O723" s="217"/>
      <c r="P723" s="217"/>
      <c r="Q723" s="217"/>
      <c r="R723" s="217"/>
      <c r="S723" s="217"/>
      <c r="T723" s="218"/>
      <c r="AT723" s="219" t="s">
        <v>203</v>
      </c>
      <c r="AU723" s="219" t="s">
        <v>150</v>
      </c>
      <c r="AV723" s="12" t="s">
        <v>150</v>
      </c>
      <c r="AW723" s="12" t="s">
        <v>102</v>
      </c>
      <c r="AX723" s="12" t="s">
        <v>138</v>
      </c>
      <c r="AY723" s="219" t="s">
        <v>194</v>
      </c>
    </row>
    <row r="724" spans="2:51" s="12" customFormat="1" ht="13.5">
      <c r="B724" s="209"/>
      <c r="C724" s="210"/>
      <c r="D724" s="199" t="s">
        <v>203</v>
      </c>
      <c r="E724" s="211" t="s">
        <v>89</v>
      </c>
      <c r="F724" s="212" t="s">
        <v>89</v>
      </c>
      <c r="G724" s="210"/>
      <c r="H724" s="213">
        <v>0</v>
      </c>
      <c r="I724" s="214"/>
      <c r="J724" s="210"/>
      <c r="K724" s="210"/>
      <c r="L724" s="215"/>
      <c r="M724" s="216"/>
      <c r="N724" s="217"/>
      <c r="O724" s="217"/>
      <c r="P724" s="217"/>
      <c r="Q724" s="217"/>
      <c r="R724" s="217"/>
      <c r="S724" s="217"/>
      <c r="T724" s="218"/>
      <c r="AT724" s="219" t="s">
        <v>203</v>
      </c>
      <c r="AU724" s="219" t="s">
        <v>150</v>
      </c>
      <c r="AV724" s="12" t="s">
        <v>150</v>
      </c>
      <c r="AW724" s="12" t="s">
        <v>102</v>
      </c>
      <c r="AX724" s="12" t="s">
        <v>138</v>
      </c>
      <c r="AY724" s="219" t="s">
        <v>194</v>
      </c>
    </row>
    <row r="725" spans="2:51" s="13" customFormat="1" ht="13.5">
      <c r="B725" s="220"/>
      <c r="C725" s="221"/>
      <c r="D725" s="222" t="s">
        <v>203</v>
      </c>
      <c r="E725" s="223" t="s">
        <v>89</v>
      </c>
      <c r="F725" s="224" t="s">
        <v>206</v>
      </c>
      <c r="G725" s="221"/>
      <c r="H725" s="225">
        <v>10.07</v>
      </c>
      <c r="I725" s="226"/>
      <c r="J725" s="221"/>
      <c r="K725" s="221"/>
      <c r="L725" s="227"/>
      <c r="M725" s="228"/>
      <c r="N725" s="229"/>
      <c r="O725" s="229"/>
      <c r="P725" s="229"/>
      <c r="Q725" s="229"/>
      <c r="R725" s="229"/>
      <c r="S725" s="229"/>
      <c r="T725" s="230"/>
      <c r="AT725" s="231" t="s">
        <v>203</v>
      </c>
      <c r="AU725" s="231" t="s">
        <v>150</v>
      </c>
      <c r="AV725" s="13" t="s">
        <v>201</v>
      </c>
      <c r="AW725" s="13" t="s">
        <v>102</v>
      </c>
      <c r="AX725" s="13" t="s">
        <v>143</v>
      </c>
      <c r="AY725" s="231" t="s">
        <v>194</v>
      </c>
    </row>
    <row r="726" spans="2:65" s="1" customFormat="1" ht="22.5" customHeight="1">
      <c r="B726" s="41"/>
      <c r="C726" s="185" t="s">
        <v>1068</v>
      </c>
      <c r="D726" s="185" t="s">
        <v>196</v>
      </c>
      <c r="E726" s="186" t="s">
        <v>1069</v>
      </c>
      <c r="F726" s="187" t="s">
        <v>1070</v>
      </c>
      <c r="G726" s="188" t="s">
        <v>278</v>
      </c>
      <c r="H726" s="189">
        <v>8.606</v>
      </c>
      <c r="I726" s="190"/>
      <c r="J726" s="191">
        <f>ROUND(I726*H726,2)</f>
        <v>0</v>
      </c>
      <c r="K726" s="187" t="s">
        <v>200</v>
      </c>
      <c r="L726" s="61"/>
      <c r="M726" s="192" t="s">
        <v>89</v>
      </c>
      <c r="N726" s="193" t="s">
        <v>109</v>
      </c>
      <c r="O726" s="42"/>
      <c r="P726" s="194">
        <f>O726*H726</f>
        <v>0</v>
      </c>
      <c r="Q726" s="194">
        <v>0.00367</v>
      </c>
      <c r="R726" s="194">
        <f>Q726*H726</f>
        <v>0.03158402</v>
      </c>
      <c r="S726" s="194">
        <v>0</v>
      </c>
      <c r="T726" s="195">
        <f>S726*H726</f>
        <v>0</v>
      </c>
      <c r="AR726" s="24" t="s">
        <v>297</v>
      </c>
      <c r="AT726" s="24" t="s">
        <v>196</v>
      </c>
      <c r="AU726" s="24" t="s">
        <v>150</v>
      </c>
      <c r="AY726" s="24" t="s">
        <v>194</v>
      </c>
      <c r="BE726" s="196">
        <f>IF(N726="základní",J726,0)</f>
        <v>0</v>
      </c>
      <c r="BF726" s="196">
        <f>IF(N726="snížená",J726,0)</f>
        <v>0</v>
      </c>
      <c r="BG726" s="196">
        <f>IF(N726="zákl. přenesená",J726,0)</f>
        <v>0</v>
      </c>
      <c r="BH726" s="196">
        <f>IF(N726="sníž. přenesená",J726,0)</f>
        <v>0</v>
      </c>
      <c r="BI726" s="196">
        <f>IF(N726="nulová",J726,0)</f>
        <v>0</v>
      </c>
      <c r="BJ726" s="24" t="s">
        <v>143</v>
      </c>
      <c r="BK726" s="196">
        <f>ROUND(I726*H726,2)</f>
        <v>0</v>
      </c>
      <c r="BL726" s="24" t="s">
        <v>297</v>
      </c>
      <c r="BM726" s="24" t="s">
        <v>1071</v>
      </c>
    </row>
    <row r="727" spans="2:51" s="12" customFormat="1" ht="13.5">
      <c r="B727" s="209"/>
      <c r="C727" s="210"/>
      <c r="D727" s="199" t="s">
        <v>203</v>
      </c>
      <c r="E727" s="211" t="s">
        <v>89</v>
      </c>
      <c r="F727" s="212" t="s">
        <v>808</v>
      </c>
      <c r="G727" s="210"/>
      <c r="H727" s="213">
        <v>8.606</v>
      </c>
      <c r="I727" s="214"/>
      <c r="J727" s="210"/>
      <c r="K727" s="210"/>
      <c r="L727" s="215"/>
      <c r="M727" s="216"/>
      <c r="N727" s="217"/>
      <c r="O727" s="217"/>
      <c r="P727" s="217"/>
      <c r="Q727" s="217"/>
      <c r="R727" s="217"/>
      <c r="S727" s="217"/>
      <c r="T727" s="218"/>
      <c r="AT727" s="219" t="s">
        <v>203</v>
      </c>
      <c r="AU727" s="219" t="s">
        <v>150</v>
      </c>
      <c r="AV727" s="12" t="s">
        <v>150</v>
      </c>
      <c r="AW727" s="12" t="s">
        <v>102</v>
      </c>
      <c r="AX727" s="12" t="s">
        <v>138</v>
      </c>
      <c r="AY727" s="219" t="s">
        <v>194</v>
      </c>
    </row>
    <row r="728" spans="2:51" s="12" customFormat="1" ht="13.5">
      <c r="B728" s="209"/>
      <c r="C728" s="210"/>
      <c r="D728" s="199" t="s">
        <v>203</v>
      </c>
      <c r="E728" s="211" t="s">
        <v>89</v>
      </c>
      <c r="F728" s="212" t="s">
        <v>89</v>
      </c>
      <c r="G728" s="210"/>
      <c r="H728" s="213">
        <v>0</v>
      </c>
      <c r="I728" s="214"/>
      <c r="J728" s="210"/>
      <c r="K728" s="210"/>
      <c r="L728" s="215"/>
      <c r="M728" s="216"/>
      <c r="N728" s="217"/>
      <c r="O728" s="217"/>
      <c r="P728" s="217"/>
      <c r="Q728" s="217"/>
      <c r="R728" s="217"/>
      <c r="S728" s="217"/>
      <c r="T728" s="218"/>
      <c r="AT728" s="219" t="s">
        <v>203</v>
      </c>
      <c r="AU728" s="219" t="s">
        <v>150</v>
      </c>
      <c r="AV728" s="12" t="s">
        <v>150</v>
      </c>
      <c r="AW728" s="12" t="s">
        <v>102</v>
      </c>
      <c r="AX728" s="12" t="s">
        <v>138</v>
      </c>
      <c r="AY728" s="219" t="s">
        <v>194</v>
      </c>
    </row>
    <row r="729" spans="2:51" s="13" customFormat="1" ht="13.5">
      <c r="B729" s="220"/>
      <c r="C729" s="221"/>
      <c r="D729" s="222" t="s">
        <v>203</v>
      </c>
      <c r="E729" s="223" t="s">
        <v>89</v>
      </c>
      <c r="F729" s="224" t="s">
        <v>206</v>
      </c>
      <c r="G729" s="221"/>
      <c r="H729" s="225">
        <v>8.606</v>
      </c>
      <c r="I729" s="226"/>
      <c r="J729" s="221"/>
      <c r="K729" s="221"/>
      <c r="L729" s="227"/>
      <c r="M729" s="228"/>
      <c r="N729" s="229"/>
      <c r="O729" s="229"/>
      <c r="P729" s="229"/>
      <c r="Q729" s="229"/>
      <c r="R729" s="229"/>
      <c r="S729" s="229"/>
      <c r="T729" s="230"/>
      <c r="AT729" s="231" t="s">
        <v>203</v>
      </c>
      <c r="AU729" s="231" t="s">
        <v>150</v>
      </c>
      <c r="AV729" s="13" t="s">
        <v>201</v>
      </c>
      <c r="AW729" s="13" t="s">
        <v>102</v>
      </c>
      <c r="AX729" s="13" t="s">
        <v>143</v>
      </c>
      <c r="AY729" s="231" t="s">
        <v>194</v>
      </c>
    </row>
    <row r="730" spans="2:65" s="1" customFormat="1" ht="22.5" customHeight="1">
      <c r="B730" s="41"/>
      <c r="C730" s="185" t="s">
        <v>1072</v>
      </c>
      <c r="D730" s="185" t="s">
        <v>196</v>
      </c>
      <c r="E730" s="186" t="s">
        <v>1073</v>
      </c>
      <c r="F730" s="187" t="s">
        <v>1074</v>
      </c>
      <c r="G730" s="188" t="s">
        <v>251</v>
      </c>
      <c r="H730" s="189">
        <v>0.246</v>
      </c>
      <c r="I730" s="190"/>
      <c r="J730" s="191">
        <f>ROUND(I730*H730,2)</f>
        <v>0</v>
      </c>
      <c r="K730" s="187" t="s">
        <v>200</v>
      </c>
      <c r="L730" s="61"/>
      <c r="M730" s="192" t="s">
        <v>89</v>
      </c>
      <c r="N730" s="193" t="s">
        <v>109</v>
      </c>
      <c r="O730" s="42"/>
      <c r="P730" s="194">
        <f>O730*H730</f>
        <v>0</v>
      </c>
      <c r="Q730" s="194">
        <v>0</v>
      </c>
      <c r="R730" s="194">
        <f>Q730*H730</f>
        <v>0</v>
      </c>
      <c r="S730" s="194">
        <v>0</v>
      </c>
      <c r="T730" s="195">
        <f>S730*H730</f>
        <v>0</v>
      </c>
      <c r="AR730" s="24" t="s">
        <v>297</v>
      </c>
      <c r="AT730" s="24" t="s">
        <v>196</v>
      </c>
      <c r="AU730" s="24" t="s">
        <v>150</v>
      </c>
      <c r="AY730" s="24" t="s">
        <v>194</v>
      </c>
      <c r="BE730" s="196">
        <f>IF(N730="základní",J730,0)</f>
        <v>0</v>
      </c>
      <c r="BF730" s="196">
        <f>IF(N730="snížená",J730,0)</f>
        <v>0</v>
      </c>
      <c r="BG730" s="196">
        <f>IF(N730="zákl. přenesená",J730,0)</f>
        <v>0</v>
      </c>
      <c r="BH730" s="196">
        <f>IF(N730="sníž. přenesená",J730,0)</f>
        <v>0</v>
      </c>
      <c r="BI730" s="196">
        <f>IF(N730="nulová",J730,0)</f>
        <v>0</v>
      </c>
      <c r="BJ730" s="24" t="s">
        <v>143</v>
      </c>
      <c r="BK730" s="196">
        <f>ROUND(I730*H730,2)</f>
        <v>0</v>
      </c>
      <c r="BL730" s="24" t="s">
        <v>297</v>
      </c>
      <c r="BM730" s="24" t="s">
        <v>1075</v>
      </c>
    </row>
    <row r="731" spans="2:63" s="10" customFormat="1" ht="29.85" customHeight="1">
      <c r="B731" s="168"/>
      <c r="C731" s="169"/>
      <c r="D731" s="182" t="s">
        <v>137</v>
      </c>
      <c r="E731" s="183" t="s">
        <v>1076</v>
      </c>
      <c r="F731" s="183" t="s">
        <v>1077</v>
      </c>
      <c r="G731" s="169"/>
      <c r="H731" s="169"/>
      <c r="I731" s="172"/>
      <c r="J731" s="184">
        <f>BK731</f>
        <v>0</v>
      </c>
      <c r="K731" s="169"/>
      <c r="L731" s="174"/>
      <c r="M731" s="175"/>
      <c r="N731" s="176"/>
      <c r="O731" s="176"/>
      <c r="P731" s="177">
        <f>SUM(P732:P745)</f>
        <v>0</v>
      </c>
      <c r="Q731" s="176"/>
      <c r="R731" s="177">
        <f>SUM(R732:R745)</f>
        <v>0.018236919999999997</v>
      </c>
      <c r="S731" s="176"/>
      <c r="T731" s="178">
        <f>SUM(T732:T745)</f>
        <v>0</v>
      </c>
      <c r="AR731" s="179" t="s">
        <v>150</v>
      </c>
      <c r="AT731" s="180" t="s">
        <v>137</v>
      </c>
      <c r="AU731" s="180" t="s">
        <v>143</v>
      </c>
      <c r="AY731" s="179" t="s">
        <v>194</v>
      </c>
      <c r="BK731" s="181">
        <f>SUM(BK732:BK745)</f>
        <v>0</v>
      </c>
    </row>
    <row r="732" spans="2:65" s="1" customFormat="1" ht="22.5" customHeight="1">
      <c r="B732" s="41"/>
      <c r="C732" s="185" t="s">
        <v>1078</v>
      </c>
      <c r="D732" s="185" t="s">
        <v>196</v>
      </c>
      <c r="E732" s="186" t="s">
        <v>1079</v>
      </c>
      <c r="F732" s="187" t="s">
        <v>1080</v>
      </c>
      <c r="G732" s="188" t="s">
        <v>278</v>
      </c>
      <c r="H732" s="189">
        <v>9.138</v>
      </c>
      <c r="I732" s="190"/>
      <c r="J732" s="191">
        <f>ROUND(I732*H732,2)</f>
        <v>0</v>
      </c>
      <c r="K732" s="187" t="s">
        <v>89</v>
      </c>
      <c r="L732" s="61"/>
      <c r="M732" s="192" t="s">
        <v>89</v>
      </c>
      <c r="N732" s="193" t="s">
        <v>109</v>
      </c>
      <c r="O732" s="42"/>
      <c r="P732" s="194">
        <f>O732*H732</f>
        <v>0</v>
      </c>
      <c r="Q732" s="194">
        <v>0.00026</v>
      </c>
      <c r="R732" s="194">
        <f>Q732*H732</f>
        <v>0.00237588</v>
      </c>
      <c r="S732" s="194">
        <v>0</v>
      </c>
      <c r="T732" s="195">
        <f>S732*H732</f>
        <v>0</v>
      </c>
      <c r="AR732" s="24" t="s">
        <v>297</v>
      </c>
      <c r="AT732" s="24" t="s">
        <v>196</v>
      </c>
      <c r="AU732" s="24" t="s">
        <v>150</v>
      </c>
      <c r="AY732" s="24" t="s">
        <v>194</v>
      </c>
      <c r="BE732" s="196">
        <f>IF(N732="základní",J732,0)</f>
        <v>0</v>
      </c>
      <c r="BF732" s="196">
        <f>IF(N732="snížená",J732,0)</f>
        <v>0</v>
      </c>
      <c r="BG732" s="196">
        <f>IF(N732="zákl. přenesená",J732,0)</f>
        <v>0</v>
      </c>
      <c r="BH732" s="196">
        <f>IF(N732="sníž. přenesená",J732,0)</f>
        <v>0</v>
      </c>
      <c r="BI732" s="196">
        <f>IF(N732="nulová",J732,0)</f>
        <v>0</v>
      </c>
      <c r="BJ732" s="24" t="s">
        <v>143</v>
      </c>
      <c r="BK732" s="196">
        <f>ROUND(I732*H732,2)</f>
        <v>0</v>
      </c>
      <c r="BL732" s="24" t="s">
        <v>297</v>
      </c>
      <c r="BM732" s="24" t="s">
        <v>1081</v>
      </c>
    </row>
    <row r="733" spans="2:51" s="11" customFormat="1" ht="13.5">
      <c r="B733" s="197"/>
      <c r="C733" s="198"/>
      <c r="D733" s="199" t="s">
        <v>203</v>
      </c>
      <c r="E733" s="200" t="s">
        <v>89</v>
      </c>
      <c r="F733" s="201" t="s">
        <v>1082</v>
      </c>
      <c r="G733" s="198"/>
      <c r="H733" s="202" t="s">
        <v>89</v>
      </c>
      <c r="I733" s="203"/>
      <c r="J733" s="198"/>
      <c r="K733" s="198"/>
      <c r="L733" s="204"/>
      <c r="M733" s="205"/>
      <c r="N733" s="206"/>
      <c r="O733" s="206"/>
      <c r="P733" s="206"/>
      <c r="Q733" s="206"/>
      <c r="R733" s="206"/>
      <c r="S733" s="206"/>
      <c r="T733" s="207"/>
      <c r="AT733" s="208" t="s">
        <v>203</v>
      </c>
      <c r="AU733" s="208" t="s">
        <v>150</v>
      </c>
      <c r="AV733" s="11" t="s">
        <v>143</v>
      </c>
      <c r="AW733" s="11" t="s">
        <v>102</v>
      </c>
      <c r="AX733" s="11" t="s">
        <v>138</v>
      </c>
      <c r="AY733" s="208" t="s">
        <v>194</v>
      </c>
    </row>
    <row r="734" spans="2:51" s="12" customFormat="1" ht="13.5">
      <c r="B734" s="209"/>
      <c r="C734" s="210"/>
      <c r="D734" s="199" t="s">
        <v>203</v>
      </c>
      <c r="E734" s="211" t="s">
        <v>89</v>
      </c>
      <c r="F734" s="212" t="s">
        <v>937</v>
      </c>
      <c r="G734" s="210"/>
      <c r="H734" s="213">
        <v>9.138</v>
      </c>
      <c r="I734" s="214"/>
      <c r="J734" s="210"/>
      <c r="K734" s="210"/>
      <c r="L734" s="215"/>
      <c r="M734" s="216"/>
      <c r="N734" s="217"/>
      <c r="O734" s="217"/>
      <c r="P734" s="217"/>
      <c r="Q734" s="217"/>
      <c r="R734" s="217"/>
      <c r="S734" s="217"/>
      <c r="T734" s="218"/>
      <c r="AT734" s="219" t="s">
        <v>203</v>
      </c>
      <c r="AU734" s="219" t="s">
        <v>150</v>
      </c>
      <c r="AV734" s="12" t="s">
        <v>150</v>
      </c>
      <c r="AW734" s="12" t="s">
        <v>102</v>
      </c>
      <c r="AX734" s="12" t="s">
        <v>138</v>
      </c>
      <c r="AY734" s="219" t="s">
        <v>194</v>
      </c>
    </row>
    <row r="735" spans="2:51" s="12" customFormat="1" ht="13.5">
      <c r="B735" s="209"/>
      <c r="C735" s="210"/>
      <c r="D735" s="199" t="s">
        <v>203</v>
      </c>
      <c r="E735" s="211" t="s">
        <v>89</v>
      </c>
      <c r="F735" s="212" t="s">
        <v>89</v>
      </c>
      <c r="G735" s="210"/>
      <c r="H735" s="213">
        <v>0</v>
      </c>
      <c r="I735" s="214"/>
      <c r="J735" s="210"/>
      <c r="K735" s="210"/>
      <c r="L735" s="215"/>
      <c r="M735" s="216"/>
      <c r="N735" s="217"/>
      <c r="O735" s="217"/>
      <c r="P735" s="217"/>
      <c r="Q735" s="217"/>
      <c r="R735" s="217"/>
      <c r="S735" s="217"/>
      <c r="T735" s="218"/>
      <c r="AT735" s="219" t="s">
        <v>203</v>
      </c>
      <c r="AU735" s="219" t="s">
        <v>150</v>
      </c>
      <c r="AV735" s="12" t="s">
        <v>150</v>
      </c>
      <c r="AW735" s="12" t="s">
        <v>102</v>
      </c>
      <c r="AX735" s="12" t="s">
        <v>138</v>
      </c>
      <c r="AY735" s="219" t="s">
        <v>194</v>
      </c>
    </row>
    <row r="736" spans="2:51" s="13" customFormat="1" ht="13.5">
      <c r="B736" s="220"/>
      <c r="C736" s="221"/>
      <c r="D736" s="222" t="s">
        <v>203</v>
      </c>
      <c r="E736" s="223" t="s">
        <v>89</v>
      </c>
      <c r="F736" s="224" t="s">
        <v>206</v>
      </c>
      <c r="G736" s="221"/>
      <c r="H736" s="225">
        <v>9.138</v>
      </c>
      <c r="I736" s="226"/>
      <c r="J736" s="221"/>
      <c r="K736" s="221"/>
      <c r="L736" s="227"/>
      <c r="M736" s="228"/>
      <c r="N736" s="229"/>
      <c r="O736" s="229"/>
      <c r="P736" s="229"/>
      <c r="Q736" s="229"/>
      <c r="R736" s="229"/>
      <c r="S736" s="229"/>
      <c r="T736" s="230"/>
      <c r="AT736" s="231" t="s">
        <v>203</v>
      </c>
      <c r="AU736" s="231" t="s">
        <v>150</v>
      </c>
      <c r="AV736" s="13" t="s">
        <v>201</v>
      </c>
      <c r="AW736" s="13" t="s">
        <v>102</v>
      </c>
      <c r="AX736" s="13" t="s">
        <v>143</v>
      </c>
      <c r="AY736" s="231" t="s">
        <v>194</v>
      </c>
    </row>
    <row r="737" spans="2:65" s="1" customFormat="1" ht="31.5" customHeight="1">
      <c r="B737" s="41"/>
      <c r="C737" s="185" t="s">
        <v>1083</v>
      </c>
      <c r="D737" s="185" t="s">
        <v>196</v>
      </c>
      <c r="E737" s="186" t="s">
        <v>1084</v>
      </c>
      <c r="F737" s="187" t="s">
        <v>1085</v>
      </c>
      <c r="G737" s="188" t="s">
        <v>278</v>
      </c>
      <c r="H737" s="189">
        <v>61.004</v>
      </c>
      <c r="I737" s="190"/>
      <c r="J737" s="191">
        <f>ROUND(I737*H737,2)</f>
        <v>0</v>
      </c>
      <c r="K737" s="187" t="s">
        <v>89</v>
      </c>
      <c r="L737" s="61"/>
      <c r="M737" s="192" t="s">
        <v>89</v>
      </c>
      <c r="N737" s="193" t="s">
        <v>109</v>
      </c>
      <c r="O737" s="42"/>
      <c r="P737" s="194">
        <f>O737*H737</f>
        <v>0</v>
      </c>
      <c r="Q737" s="194">
        <v>0.00026</v>
      </c>
      <c r="R737" s="194">
        <f>Q737*H737</f>
        <v>0.015861039999999996</v>
      </c>
      <c r="S737" s="194">
        <v>0</v>
      </c>
      <c r="T737" s="195">
        <f>S737*H737</f>
        <v>0</v>
      </c>
      <c r="AR737" s="24" t="s">
        <v>297</v>
      </c>
      <c r="AT737" s="24" t="s">
        <v>196</v>
      </c>
      <c r="AU737" s="24" t="s">
        <v>150</v>
      </c>
      <c r="AY737" s="24" t="s">
        <v>194</v>
      </c>
      <c r="BE737" s="196">
        <f>IF(N737="základní",J737,0)</f>
        <v>0</v>
      </c>
      <c r="BF737" s="196">
        <f>IF(N737="snížená",J737,0)</f>
        <v>0</v>
      </c>
      <c r="BG737" s="196">
        <f>IF(N737="zákl. přenesená",J737,0)</f>
        <v>0</v>
      </c>
      <c r="BH737" s="196">
        <f>IF(N737="sníž. přenesená",J737,0)</f>
        <v>0</v>
      </c>
      <c r="BI737" s="196">
        <f>IF(N737="nulová",J737,0)</f>
        <v>0</v>
      </c>
      <c r="BJ737" s="24" t="s">
        <v>143</v>
      </c>
      <c r="BK737" s="196">
        <f>ROUND(I737*H737,2)</f>
        <v>0</v>
      </c>
      <c r="BL737" s="24" t="s">
        <v>297</v>
      </c>
      <c r="BM737" s="24" t="s">
        <v>1086</v>
      </c>
    </row>
    <row r="738" spans="2:51" s="12" customFormat="1" ht="13.5">
      <c r="B738" s="209"/>
      <c r="C738" s="210"/>
      <c r="D738" s="199" t="s">
        <v>203</v>
      </c>
      <c r="E738" s="211" t="s">
        <v>89</v>
      </c>
      <c r="F738" s="212" t="s">
        <v>458</v>
      </c>
      <c r="G738" s="210"/>
      <c r="H738" s="213">
        <v>10.37</v>
      </c>
      <c r="I738" s="214"/>
      <c r="J738" s="210"/>
      <c r="K738" s="210"/>
      <c r="L738" s="215"/>
      <c r="M738" s="216"/>
      <c r="N738" s="217"/>
      <c r="O738" s="217"/>
      <c r="P738" s="217"/>
      <c r="Q738" s="217"/>
      <c r="R738" s="217"/>
      <c r="S738" s="217"/>
      <c r="T738" s="218"/>
      <c r="AT738" s="219" t="s">
        <v>203</v>
      </c>
      <c r="AU738" s="219" t="s">
        <v>150</v>
      </c>
      <c r="AV738" s="12" t="s">
        <v>150</v>
      </c>
      <c r="AW738" s="12" t="s">
        <v>102</v>
      </c>
      <c r="AX738" s="12" t="s">
        <v>138</v>
      </c>
      <c r="AY738" s="219" t="s">
        <v>194</v>
      </c>
    </row>
    <row r="739" spans="2:51" s="12" customFormat="1" ht="13.5">
      <c r="B739" s="209"/>
      <c r="C739" s="210"/>
      <c r="D739" s="199" t="s">
        <v>203</v>
      </c>
      <c r="E739" s="211" t="s">
        <v>89</v>
      </c>
      <c r="F739" s="212" t="s">
        <v>459</v>
      </c>
      <c r="G739" s="210"/>
      <c r="H739" s="213">
        <v>13.175</v>
      </c>
      <c r="I739" s="214"/>
      <c r="J739" s="210"/>
      <c r="K739" s="210"/>
      <c r="L739" s="215"/>
      <c r="M739" s="216"/>
      <c r="N739" s="217"/>
      <c r="O739" s="217"/>
      <c r="P739" s="217"/>
      <c r="Q739" s="217"/>
      <c r="R739" s="217"/>
      <c r="S739" s="217"/>
      <c r="T739" s="218"/>
      <c r="AT739" s="219" t="s">
        <v>203</v>
      </c>
      <c r="AU739" s="219" t="s">
        <v>150</v>
      </c>
      <c r="AV739" s="12" t="s">
        <v>150</v>
      </c>
      <c r="AW739" s="12" t="s">
        <v>102</v>
      </c>
      <c r="AX739" s="12" t="s">
        <v>138</v>
      </c>
      <c r="AY739" s="219" t="s">
        <v>194</v>
      </c>
    </row>
    <row r="740" spans="2:51" s="12" customFormat="1" ht="13.5">
      <c r="B740" s="209"/>
      <c r="C740" s="210"/>
      <c r="D740" s="199" t="s">
        <v>203</v>
      </c>
      <c r="E740" s="211" t="s">
        <v>89</v>
      </c>
      <c r="F740" s="212" t="s">
        <v>460</v>
      </c>
      <c r="G740" s="210"/>
      <c r="H740" s="213">
        <v>11.219</v>
      </c>
      <c r="I740" s="214"/>
      <c r="J740" s="210"/>
      <c r="K740" s="210"/>
      <c r="L740" s="215"/>
      <c r="M740" s="216"/>
      <c r="N740" s="217"/>
      <c r="O740" s="217"/>
      <c r="P740" s="217"/>
      <c r="Q740" s="217"/>
      <c r="R740" s="217"/>
      <c r="S740" s="217"/>
      <c r="T740" s="218"/>
      <c r="AT740" s="219" t="s">
        <v>203</v>
      </c>
      <c r="AU740" s="219" t="s">
        <v>150</v>
      </c>
      <c r="AV740" s="12" t="s">
        <v>150</v>
      </c>
      <c r="AW740" s="12" t="s">
        <v>102</v>
      </c>
      <c r="AX740" s="12" t="s">
        <v>138</v>
      </c>
      <c r="AY740" s="219" t="s">
        <v>194</v>
      </c>
    </row>
    <row r="741" spans="2:51" s="12" customFormat="1" ht="13.5">
      <c r="B741" s="209"/>
      <c r="C741" s="210"/>
      <c r="D741" s="199" t="s">
        <v>203</v>
      </c>
      <c r="E741" s="211" t="s">
        <v>89</v>
      </c>
      <c r="F741" s="212" t="s">
        <v>89</v>
      </c>
      <c r="G741" s="210"/>
      <c r="H741" s="213">
        <v>0</v>
      </c>
      <c r="I741" s="214"/>
      <c r="J741" s="210"/>
      <c r="K741" s="210"/>
      <c r="L741" s="215"/>
      <c r="M741" s="216"/>
      <c r="N741" s="217"/>
      <c r="O741" s="217"/>
      <c r="P741" s="217"/>
      <c r="Q741" s="217"/>
      <c r="R741" s="217"/>
      <c r="S741" s="217"/>
      <c r="T741" s="218"/>
      <c r="AT741" s="219" t="s">
        <v>203</v>
      </c>
      <c r="AU741" s="219" t="s">
        <v>150</v>
      </c>
      <c r="AV741" s="12" t="s">
        <v>150</v>
      </c>
      <c r="AW741" s="12" t="s">
        <v>102</v>
      </c>
      <c r="AX741" s="12" t="s">
        <v>138</v>
      </c>
      <c r="AY741" s="219" t="s">
        <v>194</v>
      </c>
    </row>
    <row r="742" spans="2:51" s="11" customFormat="1" ht="13.5">
      <c r="B742" s="197"/>
      <c r="C742" s="198"/>
      <c r="D742" s="199" t="s">
        <v>203</v>
      </c>
      <c r="E742" s="200" t="s">
        <v>89</v>
      </c>
      <c r="F742" s="201" t="s">
        <v>1087</v>
      </c>
      <c r="G742" s="198"/>
      <c r="H742" s="202" t="s">
        <v>89</v>
      </c>
      <c r="I742" s="203"/>
      <c r="J742" s="198"/>
      <c r="K742" s="198"/>
      <c r="L742" s="204"/>
      <c r="M742" s="205"/>
      <c r="N742" s="206"/>
      <c r="O742" s="206"/>
      <c r="P742" s="206"/>
      <c r="Q742" s="206"/>
      <c r="R742" s="206"/>
      <c r="S742" s="206"/>
      <c r="T742" s="207"/>
      <c r="AT742" s="208" t="s">
        <v>203</v>
      </c>
      <c r="AU742" s="208" t="s">
        <v>150</v>
      </c>
      <c r="AV742" s="11" t="s">
        <v>143</v>
      </c>
      <c r="AW742" s="11" t="s">
        <v>102</v>
      </c>
      <c r="AX742" s="11" t="s">
        <v>138</v>
      </c>
      <c r="AY742" s="208" t="s">
        <v>194</v>
      </c>
    </row>
    <row r="743" spans="2:51" s="12" customFormat="1" ht="13.5">
      <c r="B743" s="209"/>
      <c r="C743" s="210"/>
      <c r="D743" s="199" t="s">
        <v>203</v>
      </c>
      <c r="E743" s="211" t="s">
        <v>89</v>
      </c>
      <c r="F743" s="212" t="s">
        <v>1088</v>
      </c>
      <c r="G743" s="210"/>
      <c r="H743" s="213">
        <v>26.24</v>
      </c>
      <c r="I743" s="214"/>
      <c r="J743" s="210"/>
      <c r="K743" s="210"/>
      <c r="L743" s="215"/>
      <c r="M743" s="216"/>
      <c r="N743" s="217"/>
      <c r="O743" s="217"/>
      <c r="P743" s="217"/>
      <c r="Q743" s="217"/>
      <c r="R743" s="217"/>
      <c r="S743" s="217"/>
      <c r="T743" s="218"/>
      <c r="AT743" s="219" t="s">
        <v>203</v>
      </c>
      <c r="AU743" s="219" t="s">
        <v>150</v>
      </c>
      <c r="AV743" s="12" t="s">
        <v>150</v>
      </c>
      <c r="AW743" s="12" t="s">
        <v>102</v>
      </c>
      <c r="AX743" s="12" t="s">
        <v>138</v>
      </c>
      <c r="AY743" s="219" t="s">
        <v>194</v>
      </c>
    </row>
    <row r="744" spans="2:51" s="12" customFormat="1" ht="13.5">
      <c r="B744" s="209"/>
      <c r="C744" s="210"/>
      <c r="D744" s="199" t="s">
        <v>203</v>
      </c>
      <c r="E744" s="211" t="s">
        <v>89</v>
      </c>
      <c r="F744" s="212" t="s">
        <v>89</v>
      </c>
      <c r="G744" s="210"/>
      <c r="H744" s="213">
        <v>0</v>
      </c>
      <c r="I744" s="214"/>
      <c r="J744" s="210"/>
      <c r="K744" s="210"/>
      <c r="L744" s="215"/>
      <c r="M744" s="216"/>
      <c r="N744" s="217"/>
      <c r="O744" s="217"/>
      <c r="P744" s="217"/>
      <c r="Q744" s="217"/>
      <c r="R744" s="217"/>
      <c r="S744" s="217"/>
      <c r="T744" s="218"/>
      <c r="AT744" s="219" t="s">
        <v>203</v>
      </c>
      <c r="AU744" s="219" t="s">
        <v>150</v>
      </c>
      <c r="AV744" s="12" t="s">
        <v>150</v>
      </c>
      <c r="AW744" s="12" t="s">
        <v>102</v>
      </c>
      <c r="AX744" s="12" t="s">
        <v>138</v>
      </c>
      <c r="AY744" s="219" t="s">
        <v>194</v>
      </c>
    </row>
    <row r="745" spans="2:51" s="13" customFormat="1" ht="13.5">
      <c r="B745" s="220"/>
      <c r="C745" s="221"/>
      <c r="D745" s="199" t="s">
        <v>203</v>
      </c>
      <c r="E745" s="235" t="s">
        <v>89</v>
      </c>
      <c r="F745" s="236" t="s">
        <v>206</v>
      </c>
      <c r="G745" s="221"/>
      <c r="H745" s="237">
        <v>61.004</v>
      </c>
      <c r="I745" s="226"/>
      <c r="J745" s="221"/>
      <c r="K745" s="221"/>
      <c r="L745" s="227"/>
      <c r="M745" s="228"/>
      <c r="N745" s="229"/>
      <c r="O745" s="229"/>
      <c r="P745" s="229"/>
      <c r="Q745" s="229"/>
      <c r="R745" s="229"/>
      <c r="S745" s="229"/>
      <c r="T745" s="230"/>
      <c r="AT745" s="231" t="s">
        <v>203</v>
      </c>
      <c r="AU745" s="231" t="s">
        <v>150</v>
      </c>
      <c r="AV745" s="13" t="s">
        <v>201</v>
      </c>
      <c r="AW745" s="13" t="s">
        <v>102</v>
      </c>
      <c r="AX745" s="13" t="s">
        <v>143</v>
      </c>
      <c r="AY745" s="231" t="s">
        <v>194</v>
      </c>
    </row>
    <row r="746" spans="2:63" s="10" customFormat="1" ht="29.85" customHeight="1">
      <c r="B746" s="168"/>
      <c r="C746" s="169"/>
      <c r="D746" s="182" t="s">
        <v>137</v>
      </c>
      <c r="E746" s="183" t="s">
        <v>1089</v>
      </c>
      <c r="F746" s="183" t="s">
        <v>1090</v>
      </c>
      <c r="G746" s="169"/>
      <c r="H746" s="169"/>
      <c r="I746" s="172"/>
      <c r="J746" s="184">
        <f>BK746</f>
        <v>0</v>
      </c>
      <c r="K746" s="169"/>
      <c r="L746" s="174"/>
      <c r="M746" s="175"/>
      <c r="N746" s="176"/>
      <c r="O746" s="176"/>
      <c r="P746" s="177">
        <f>SUM(P747:P748)</f>
        <v>0</v>
      </c>
      <c r="Q746" s="176"/>
      <c r="R746" s="177">
        <f>SUM(R747:R748)</f>
        <v>0</v>
      </c>
      <c r="S746" s="176"/>
      <c r="T746" s="178">
        <f>SUM(T747:T748)</f>
        <v>0</v>
      </c>
      <c r="AR746" s="179" t="s">
        <v>212</v>
      </c>
      <c r="AT746" s="180" t="s">
        <v>137</v>
      </c>
      <c r="AU746" s="180" t="s">
        <v>143</v>
      </c>
      <c r="AY746" s="179" t="s">
        <v>194</v>
      </c>
      <c r="BK746" s="181">
        <f>SUM(BK747:BK748)</f>
        <v>0</v>
      </c>
    </row>
    <row r="747" spans="2:65" s="1" customFormat="1" ht="31.5" customHeight="1">
      <c r="B747" s="41"/>
      <c r="C747" s="185" t="s">
        <v>1091</v>
      </c>
      <c r="D747" s="185" t="s">
        <v>196</v>
      </c>
      <c r="E747" s="186" t="s">
        <v>1092</v>
      </c>
      <c r="F747" s="187" t="s">
        <v>1093</v>
      </c>
      <c r="G747" s="188" t="s">
        <v>548</v>
      </c>
      <c r="H747" s="189">
        <v>1</v>
      </c>
      <c r="I747" s="190"/>
      <c r="J747" s="191">
        <f>ROUND(I747*H747,2)</f>
        <v>0</v>
      </c>
      <c r="K747" s="187" t="s">
        <v>89</v>
      </c>
      <c r="L747" s="61"/>
      <c r="M747" s="192" t="s">
        <v>89</v>
      </c>
      <c r="N747" s="193" t="s">
        <v>109</v>
      </c>
      <c r="O747" s="42"/>
      <c r="P747" s="194">
        <f>O747*H747</f>
        <v>0</v>
      </c>
      <c r="Q747" s="194">
        <v>0</v>
      </c>
      <c r="R747" s="194">
        <f>Q747*H747</f>
        <v>0</v>
      </c>
      <c r="S747" s="194">
        <v>0</v>
      </c>
      <c r="T747" s="195">
        <f>S747*H747</f>
        <v>0</v>
      </c>
      <c r="AR747" s="24" t="s">
        <v>595</v>
      </c>
      <c r="AT747" s="24" t="s">
        <v>196</v>
      </c>
      <c r="AU747" s="24" t="s">
        <v>150</v>
      </c>
      <c r="AY747" s="24" t="s">
        <v>194</v>
      </c>
      <c r="BE747" s="196">
        <f>IF(N747="základní",J747,0)</f>
        <v>0</v>
      </c>
      <c r="BF747" s="196">
        <f>IF(N747="snížená",J747,0)</f>
        <v>0</v>
      </c>
      <c r="BG747" s="196">
        <f>IF(N747="zákl. přenesená",J747,0)</f>
        <v>0</v>
      </c>
      <c r="BH747" s="196">
        <f>IF(N747="sníž. přenesená",J747,0)</f>
        <v>0</v>
      </c>
      <c r="BI747" s="196">
        <f>IF(N747="nulová",J747,0)</f>
        <v>0</v>
      </c>
      <c r="BJ747" s="24" t="s">
        <v>143</v>
      </c>
      <c r="BK747" s="196">
        <f>ROUND(I747*H747,2)</f>
        <v>0</v>
      </c>
      <c r="BL747" s="24" t="s">
        <v>595</v>
      </c>
      <c r="BM747" s="24" t="s">
        <v>1094</v>
      </c>
    </row>
    <row r="748" spans="2:51" s="12" customFormat="1" ht="13.5">
      <c r="B748" s="209"/>
      <c r="C748" s="210"/>
      <c r="D748" s="199" t="s">
        <v>203</v>
      </c>
      <c r="E748" s="211" t="s">
        <v>89</v>
      </c>
      <c r="F748" s="212" t="s">
        <v>143</v>
      </c>
      <c r="G748" s="210"/>
      <c r="H748" s="213">
        <v>1</v>
      </c>
      <c r="I748" s="214"/>
      <c r="J748" s="210"/>
      <c r="K748" s="210"/>
      <c r="L748" s="215"/>
      <c r="M748" s="216"/>
      <c r="N748" s="217"/>
      <c r="O748" s="217"/>
      <c r="P748" s="217"/>
      <c r="Q748" s="217"/>
      <c r="R748" s="217"/>
      <c r="S748" s="217"/>
      <c r="T748" s="218"/>
      <c r="AT748" s="219" t="s">
        <v>203</v>
      </c>
      <c r="AU748" s="219" t="s">
        <v>150</v>
      </c>
      <c r="AV748" s="12" t="s">
        <v>150</v>
      </c>
      <c r="AW748" s="12" t="s">
        <v>102</v>
      </c>
      <c r="AX748" s="12" t="s">
        <v>143</v>
      </c>
      <c r="AY748" s="219" t="s">
        <v>194</v>
      </c>
    </row>
    <row r="749" spans="2:63" s="10" customFormat="1" ht="29.85" customHeight="1">
      <c r="B749" s="168"/>
      <c r="C749" s="169"/>
      <c r="D749" s="182" t="s">
        <v>137</v>
      </c>
      <c r="E749" s="183" t="s">
        <v>1095</v>
      </c>
      <c r="F749" s="183" t="s">
        <v>1096</v>
      </c>
      <c r="G749" s="169"/>
      <c r="H749" s="169"/>
      <c r="I749" s="172"/>
      <c r="J749" s="184">
        <f>BK749</f>
        <v>0</v>
      </c>
      <c r="K749" s="169"/>
      <c r="L749" s="174"/>
      <c r="M749" s="175"/>
      <c r="N749" s="176"/>
      <c r="O749" s="176"/>
      <c r="P749" s="177">
        <f>SUM(P750:P755)</f>
        <v>0</v>
      </c>
      <c r="Q749" s="176"/>
      <c r="R749" s="177">
        <f>SUM(R750:R755)</f>
        <v>0</v>
      </c>
      <c r="S749" s="176"/>
      <c r="T749" s="178">
        <f>SUM(T750:T755)</f>
        <v>0</v>
      </c>
      <c r="AR749" s="179" t="s">
        <v>222</v>
      </c>
      <c r="AT749" s="180" t="s">
        <v>137</v>
      </c>
      <c r="AU749" s="180" t="s">
        <v>143</v>
      </c>
      <c r="AY749" s="179" t="s">
        <v>194</v>
      </c>
      <c r="BK749" s="181">
        <f>SUM(BK750:BK755)</f>
        <v>0</v>
      </c>
    </row>
    <row r="750" spans="2:65" s="1" customFormat="1" ht="22.5" customHeight="1">
      <c r="B750" s="41"/>
      <c r="C750" s="185" t="s">
        <v>1097</v>
      </c>
      <c r="D750" s="185" t="s">
        <v>196</v>
      </c>
      <c r="E750" s="186" t="s">
        <v>1098</v>
      </c>
      <c r="F750" s="187" t="s">
        <v>1099</v>
      </c>
      <c r="G750" s="188" t="s">
        <v>1100</v>
      </c>
      <c r="H750" s="189">
        <v>1</v>
      </c>
      <c r="I750" s="190"/>
      <c r="J750" s="191">
        <f aca="true" t="shared" si="0" ref="J750:J755">ROUND(I750*H750,2)</f>
        <v>0</v>
      </c>
      <c r="K750" s="187" t="s">
        <v>200</v>
      </c>
      <c r="L750" s="61"/>
      <c r="M750" s="192" t="s">
        <v>89</v>
      </c>
      <c r="N750" s="193" t="s">
        <v>109</v>
      </c>
      <c r="O750" s="42"/>
      <c r="P750" s="194">
        <f aca="true" t="shared" si="1" ref="P750:P755">O750*H750</f>
        <v>0</v>
      </c>
      <c r="Q750" s="194">
        <v>0</v>
      </c>
      <c r="R750" s="194">
        <f aca="true" t="shared" si="2" ref="R750:R755">Q750*H750</f>
        <v>0</v>
      </c>
      <c r="S750" s="194">
        <v>0</v>
      </c>
      <c r="T750" s="195">
        <f aca="true" t="shared" si="3" ref="T750:T755">S750*H750</f>
        <v>0</v>
      </c>
      <c r="AR750" s="24" t="s">
        <v>1101</v>
      </c>
      <c r="AT750" s="24" t="s">
        <v>196</v>
      </c>
      <c r="AU750" s="24" t="s">
        <v>150</v>
      </c>
      <c r="AY750" s="24" t="s">
        <v>194</v>
      </c>
      <c r="BE750" s="196">
        <f aca="true" t="shared" si="4" ref="BE750:BE755">IF(N750="základní",J750,0)</f>
        <v>0</v>
      </c>
      <c r="BF750" s="196">
        <f aca="true" t="shared" si="5" ref="BF750:BF755">IF(N750="snížená",J750,0)</f>
        <v>0</v>
      </c>
      <c r="BG750" s="196">
        <f aca="true" t="shared" si="6" ref="BG750:BG755">IF(N750="zákl. přenesená",J750,0)</f>
        <v>0</v>
      </c>
      <c r="BH750" s="196">
        <f aca="true" t="shared" si="7" ref="BH750:BH755">IF(N750="sníž. přenesená",J750,0)</f>
        <v>0</v>
      </c>
      <c r="BI750" s="196">
        <f aca="true" t="shared" si="8" ref="BI750:BI755">IF(N750="nulová",J750,0)</f>
        <v>0</v>
      </c>
      <c r="BJ750" s="24" t="s">
        <v>143</v>
      </c>
      <c r="BK750" s="196">
        <f aca="true" t="shared" si="9" ref="BK750:BK755">ROUND(I750*H750,2)</f>
        <v>0</v>
      </c>
      <c r="BL750" s="24" t="s">
        <v>1101</v>
      </c>
      <c r="BM750" s="24" t="s">
        <v>1102</v>
      </c>
    </row>
    <row r="751" spans="2:65" s="1" customFormat="1" ht="22.5" customHeight="1">
      <c r="B751" s="41"/>
      <c r="C751" s="185" t="s">
        <v>1103</v>
      </c>
      <c r="D751" s="185" t="s">
        <v>196</v>
      </c>
      <c r="E751" s="186" t="s">
        <v>1104</v>
      </c>
      <c r="F751" s="187" t="s">
        <v>1105</v>
      </c>
      <c r="G751" s="188" t="s">
        <v>1100</v>
      </c>
      <c r="H751" s="189">
        <v>1</v>
      </c>
      <c r="I751" s="190"/>
      <c r="J751" s="191">
        <f t="shared" si="0"/>
        <v>0</v>
      </c>
      <c r="K751" s="187" t="s">
        <v>200</v>
      </c>
      <c r="L751" s="61"/>
      <c r="M751" s="192" t="s">
        <v>89</v>
      </c>
      <c r="N751" s="193" t="s">
        <v>109</v>
      </c>
      <c r="O751" s="42"/>
      <c r="P751" s="194">
        <f t="shared" si="1"/>
        <v>0</v>
      </c>
      <c r="Q751" s="194">
        <v>0</v>
      </c>
      <c r="R751" s="194">
        <f t="shared" si="2"/>
        <v>0</v>
      </c>
      <c r="S751" s="194">
        <v>0</v>
      </c>
      <c r="T751" s="195">
        <f t="shared" si="3"/>
        <v>0</v>
      </c>
      <c r="AR751" s="24" t="s">
        <v>1101</v>
      </c>
      <c r="AT751" s="24" t="s">
        <v>196</v>
      </c>
      <c r="AU751" s="24" t="s">
        <v>150</v>
      </c>
      <c r="AY751" s="24" t="s">
        <v>194</v>
      </c>
      <c r="BE751" s="196">
        <f t="shared" si="4"/>
        <v>0</v>
      </c>
      <c r="BF751" s="196">
        <f t="shared" si="5"/>
        <v>0</v>
      </c>
      <c r="BG751" s="196">
        <f t="shared" si="6"/>
        <v>0</v>
      </c>
      <c r="BH751" s="196">
        <f t="shared" si="7"/>
        <v>0</v>
      </c>
      <c r="BI751" s="196">
        <f t="shared" si="8"/>
        <v>0</v>
      </c>
      <c r="BJ751" s="24" t="s">
        <v>143</v>
      </c>
      <c r="BK751" s="196">
        <f t="shared" si="9"/>
        <v>0</v>
      </c>
      <c r="BL751" s="24" t="s">
        <v>1101</v>
      </c>
      <c r="BM751" s="24" t="s">
        <v>1106</v>
      </c>
    </row>
    <row r="752" spans="2:65" s="1" customFormat="1" ht="22.5" customHeight="1">
      <c r="B752" s="41"/>
      <c r="C752" s="185" t="s">
        <v>1107</v>
      </c>
      <c r="D752" s="185" t="s">
        <v>196</v>
      </c>
      <c r="E752" s="186" t="s">
        <v>1108</v>
      </c>
      <c r="F752" s="187" t="s">
        <v>1109</v>
      </c>
      <c r="G752" s="188" t="s">
        <v>1100</v>
      </c>
      <c r="H752" s="189">
        <v>1</v>
      </c>
      <c r="I752" s="190"/>
      <c r="J752" s="191">
        <f t="shared" si="0"/>
        <v>0</v>
      </c>
      <c r="K752" s="187" t="s">
        <v>200</v>
      </c>
      <c r="L752" s="61"/>
      <c r="M752" s="192" t="s">
        <v>89</v>
      </c>
      <c r="N752" s="193" t="s">
        <v>109</v>
      </c>
      <c r="O752" s="42"/>
      <c r="P752" s="194">
        <f t="shared" si="1"/>
        <v>0</v>
      </c>
      <c r="Q752" s="194">
        <v>0</v>
      </c>
      <c r="R752" s="194">
        <f t="shared" si="2"/>
        <v>0</v>
      </c>
      <c r="S752" s="194">
        <v>0</v>
      </c>
      <c r="T752" s="195">
        <f t="shared" si="3"/>
        <v>0</v>
      </c>
      <c r="AR752" s="24" t="s">
        <v>1101</v>
      </c>
      <c r="AT752" s="24" t="s">
        <v>196</v>
      </c>
      <c r="AU752" s="24" t="s">
        <v>150</v>
      </c>
      <c r="AY752" s="24" t="s">
        <v>194</v>
      </c>
      <c r="BE752" s="196">
        <f t="shared" si="4"/>
        <v>0</v>
      </c>
      <c r="BF752" s="196">
        <f t="shared" si="5"/>
        <v>0</v>
      </c>
      <c r="BG752" s="196">
        <f t="shared" si="6"/>
        <v>0</v>
      </c>
      <c r="BH752" s="196">
        <f t="shared" si="7"/>
        <v>0</v>
      </c>
      <c r="BI752" s="196">
        <f t="shared" si="8"/>
        <v>0</v>
      </c>
      <c r="BJ752" s="24" t="s">
        <v>143</v>
      </c>
      <c r="BK752" s="196">
        <f t="shared" si="9"/>
        <v>0</v>
      </c>
      <c r="BL752" s="24" t="s">
        <v>1101</v>
      </c>
      <c r="BM752" s="24" t="s">
        <v>1110</v>
      </c>
    </row>
    <row r="753" spans="2:65" s="1" customFormat="1" ht="22.5" customHeight="1">
      <c r="B753" s="41"/>
      <c r="C753" s="185" t="s">
        <v>1111</v>
      </c>
      <c r="D753" s="185" t="s">
        <v>196</v>
      </c>
      <c r="E753" s="186" t="s">
        <v>1112</v>
      </c>
      <c r="F753" s="187" t="s">
        <v>1113</v>
      </c>
      <c r="G753" s="188" t="s">
        <v>1100</v>
      </c>
      <c r="H753" s="189">
        <v>1</v>
      </c>
      <c r="I753" s="190"/>
      <c r="J753" s="191">
        <f t="shared" si="0"/>
        <v>0</v>
      </c>
      <c r="K753" s="187" t="s">
        <v>200</v>
      </c>
      <c r="L753" s="61"/>
      <c r="M753" s="192" t="s">
        <v>89</v>
      </c>
      <c r="N753" s="193" t="s">
        <v>109</v>
      </c>
      <c r="O753" s="42"/>
      <c r="P753" s="194">
        <f t="shared" si="1"/>
        <v>0</v>
      </c>
      <c r="Q753" s="194">
        <v>0</v>
      </c>
      <c r="R753" s="194">
        <f t="shared" si="2"/>
        <v>0</v>
      </c>
      <c r="S753" s="194">
        <v>0</v>
      </c>
      <c r="T753" s="195">
        <f t="shared" si="3"/>
        <v>0</v>
      </c>
      <c r="AR753" s="24" t="s">
        <v>1101</v>
      </c>
      <c r="AT753" s="24" t="s">
        <v>196</v>
      </c>
      <c r="AU753" s="24" t="s">
        <v>150</v>
      </c>
      <c r="AY753" s="24" t="s">
        <v>194</v>
      </c>
      <c r="BE753" s="196">
        <f t="shared" si="4"/>
        <v>0</v>
      </c>
      <c r="BF753" s="196">
        <f t="shared" si="5"/>
        <v>0</v>
      </c>
      <c r="BG753" s="196">
        <f t="shared" si="6"/>
        <v>0</v>
      </c>
      <c r="BH753" s="196">
        <f t="shared" si="7"/>
        <v>0</v>
      </c>
      <c r="BI753" s="196">
        <f t="shared" si="8"/>
        <v>0</v>
      </c>
      <c r="BJ753" s="24" t="s">
        <v>143</v>
      </c>
      <c r="BK753" s="196">
        <f t="shared" si="9"/>
        <v>0</v>
      </c>
      <c r="BL753" s="24" t="s">
        <v>1101</v>
      </c>
      <c r="BM753" s="24" t="s">
        <v>1114</v>
      </c>
    </row>
    <row r="754" spans="2:65" s="1" customFormat="1" ht="22.5" customHeight="1">
      <c r="B754" s="41"/>
      <c r="C754" s="185" t="s">
        <v>1115</v>
      </c>
      <c r="D754" s="185" t="s">
        <v>196</v>
      </c>
      <c r="E754" s="186" t="s">
        <v>1116</v>
      </c>
      <c r="F754" s="187" t="s">
        <v>1117</v>
      </c>
      <c r="G754" s="188" t="s">
        <v>1100</v>
      </c>
      <c r="H754" s="189">
        <v>1</v>
      </c>
      <c r="I754" s="190"/>
      <c r="J754" s="191">
        <f t="shared" si="0"/>
        <v>0</v>
      </c>
      <c r="K754" s="187" t="s">
        <v>200</v>
      </c>
      <c r="L754" s="61"/>
      <c r="M754" s="192" t="s">
        <v>89</v>
      </c>
      <c r="N754" s="193" t="s">
        <v>109</v>
      </c>
      <c r="O754" s="42"/>
      <c r="P754" s="194">
        <f t="shared" si="1"/>
        <v>0</v>
      </c>
      <c r="Q754" s="194">
        <v>0</v>
      </c>
      <c r="R754" s="194">
        <f t="shared" si="2"/>
        <v>0</v>
      </c>
      <c r="S754" s="194">
        <v>0</v>
      </c>
      <c r="T754" s="195">
        <f t="shared" si="3"/>
        <v>0</v>
      </c>
      <c r="AR754" s="24" t="s">
        <v>1101</v>
      </c>
      <c r="AT754" s="24" t="s">
        <v>196</v>
      </c>
      <c r="AU754" s="24" t="s">
        <v>150</v>
      </c>
      <c r="AY754" s="24" t="s">
        <v>194</v>
      </c>
      <c r="BE754" s="196">
        <f t="shared" si="4"/>
        <v>0</v>
      </c>
      <c r="BF754" s="196">
        <f t="shared" si="5"/>
        <v>0</v>
      </c>
      <c r="BG754" s="196">
        <f t="shared" si="6"/>
        <v>0</v>
      </c>
      <c r="BH754" s="196">
        <f t="shared" si="7"/>
        <v>0</v>
      </c>
      <c r="BI754" s="196">
        <f t="shared" si="8"/>
        <v>0</v>
      </c>
      <c r="BJ754" s="24" t="s">
        <v>143</v>
      </c>
      <c r="BK754" s="196">
        <f t="shared" si="9"/>
        <v>0</v>
      </c>
      <c r="BL754" s="24" t="s">
        <v>1101</v>
      </c>
      <c r="BM754" s="24" t="s">
        <v>1118</v>
      </c>
    </row>
    <row r="755" spans="2:65" s="1" customFormat="1" ht="31.5" customHeight="1">
      <c r="B755" s="41"/>
      <c r="C755" s="185" t="s">
        <v>1119</v>
      </c>
      <c r="D755" s="185" t="s">
        <v>196</v>
      </c>
      <c r="E755" s="186" t="s">
        <v>1120</v>
      </c>
      <c r="F755" s="187" t="s">
        <v>1121</v>
      </c>
      <c r="G755" s="188" t="s">
        <v>1100</v>
      </c>
      <c r="H755" s="189">
        <v>1</v>
      </c>
      <c r="I755" s="190"/>
      <c r="J755" s="191">
        <f t="shared" si="0"/>
        <v>0</v>
      </c>
      <c r="K755" s="187" t="s">
        <v>200</v>
      </c>
      <c r="L755" s="61"/>
      <c r="M755" s="192" t="s">
        <v>89</v>
      </c>
      <c r="N755" s="259" t="s">
        <v>109</v>
      </c>
      <c r="O755" s="260"/>
      <c r="P755" s="261">
        <f t="shared" si="1"/>
        <v>0</v>
      </c>
      <c r="Q755" s="261">
        <v>0</v>
      </c>
      <c r="R755" s="261">
        <f t="shared" si="2"/>
        <v>0</v>
      </c>
      <c r="S755" s="261">
        <v>0</v>
      </c>
      <c r="T755" s="262">
        <f t="shared" si="3"/>
        <v>0</v>
      </c>
      <c r="AR755" s="24" t="s">
        <v>1101</v>
      </c>
      <c r="AT755" s="24" t="s">
        <v>196</v>
      </c>
      <c r="AU755" s="24" t="s">
        <v>150</v>
      </c>
      <c r="AY755" s="24" t="s">
        <v>194</v>
      </c>
      <c r="BE755" s="196">
        <f t="shared" si="4"/>
        <v>0</v>
      </c>
      <c r="BF755" s="196">
        <f t="shared" si="5"/>
        <v>0</v>
      </c>
      <c r="BG755" s="196">
        <f t="shared" si="6"/>
        <v>0</v>
      </c>
      <c r="BH755" s="196">
        <f t="shared" si="7"/>
        <v>0</v>
      </c>
      <c r="BI755" s="196">
        <f t="shared" si="8"/>
        <v>0</v>
      </c>
      <c r="BJ755" s="24" t="s">
        <v>143</v>
      </c>
      <c r="BK755" s="196">
        <f t="shared" si="9"/>
        <v>0</v>
      </c>
      <c r="BL755" s="24" t="s">
        <v>1101</v>
      </c>
      <c r="BM755" s="24" t="s">
        <v>1122</v>
      </c>
    </row>
    <row r="756" spans="2:12" s="1" customFormat="1" ht="6.95" customHeight="1">
      <c r="B756" s="56"/>
      <c r="C756" s="57"/>
      <c r="D756" s="57"/>
      <c r="E756" s="57"/>
      <c r="F756" s="57"/>
      <c r="G756" s="57"/>
      <c r="H756" s="57"/>
      <c r="I756" s="132"/>
      <c r="J756" s="57"/>
      <c r="K756" s="57"/>
      <c r="L756" s="61"/>
    </row>
  </sheetData>
  <sheetProtection password="CC35" sheet="1" objects="1" scenarios="1" formatCells="0" formatColumns="0" formatRows="0" sort="0" autoFilter="0"/>
  <autoFilter ref="C90:K755"/>
  <mergeCells count="6">
    <mergeCell ref="E83:H83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451" t="s">
        <v>1123</v>
      </c>
      <c r="D3" s="451"/>
      <c r="E3" s="451"/>
      <c r="F3" s="451"/>
      <c r="G3" s="451"/>
      <c r="H3" s="451"/>
      <c r="I3" s="451"/>
      <c r="J3" s="451"/>
      <c r="K3" s="268"/>
    </row>
    <row r="4" spans="2:11" ht="25.5" customHeight="1">
      <c r="B4" s="269"/>
      <c r="C4" s="457" t="s">
        <v>1124</v>
      </c>
      <c r="D4" s="457"/>
      <c r="E4" s="457"/>
      <c r="F4" s="457"/>
      <c r="G4" s="457"/>
      <c r="H4" s="457"/>
      <c r="I4" s="457"/>
      <c r="J4" s="457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454" t="s">
        <v>1125</v>
      </c>
      <c r="D6" s="454"/>
      <c r="E6" s="454"/>
      <c r="F6" s="454"/>
      <c r="G6" s="454"/>
      <c r="H6" s="454"/>
      <c r="I6" s="454"/>
      <c r="J6" s="454"/>
      <c r="K6" s="270"/>
    </row>
    <row r="7" spans="2:11" ht="15" customHeight="1">
      <c r="B7" s="273"/>
      <c r="C7" s="454" t="s">
        <v>1126</v>
      </c>
      <c r="D7" s="454"/>
      <c r="E7" s="454"/>
      <c r="F7" s="454"/>
      <c r="G7" s="454"/>
      <c r="H7" s="454"/>
      <c r="I7" s="454"/>
      <c r="J7" s="454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454" t="s">
        <v>1127</v>
      </c>
      <c r="D9" s="454"/>
      <c r="E9" s="454"/>
      <c r="F9" s="454"/>
      <c r="G9" s="454"/>
      <c r="H9" s="454"/>
      <c r="I9" s="454"/>
      <c r="J9" s="454"/>
      <c r="K9" s="270"/>
    </row>
    <row r="10" spans="2:11" ht="15" customHeight="1">
      <c r="B10" s="273"/>
      <c r="C10" s="272"/>
      <c r="D10" s="454" t="s">
        <v>1128</v>
      </c>
      <c r="E10" s="454"/>
      <c r="F10" s="454"/>
      <c r="G10" s="454"/>
      <c r="H10" s="454"/>
      <c r="I10" s="454"/>
      <c r="J10" s="454"/>
      <c r="K10" s="270"/>
    </row>
    <row r="11" spans="2:11" ht="15" customHeight="1">
      <c r="B11" s="273"/>
      <c r="C11" s="274"/>
      <c r="D11" s="454" t="s">
        <v>1129</v>
      </c>
      <c r="E11" s="454"/>
      <c r="F11" s="454"/>
      <c r="G11" s="454"/>
      <c r="H11" s="454"/>
      <c r="I11" s="454"/>
      <c r="J11" s="454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454" t="s">
        <v>1130</v>
      </c>
      <c r="E13" s="454"/>
      <c r="F13" s="454"/>
      <c r="G13" s="454"/>
      <c r="H13" s="454"/>
      <c r="I13" s="454"/>
      <c r="J13" s="454"/>
      <c r="K13" s="270"/>
    </row>
    <row r="14" spans="2:11" ht="15" customHeight="1">
      <c r="B14" s="273"/>
      <c r="C14" s="274"/>
      <c r="D14" s="454" t="s">
        <v>1131</v>
      </c>
      <c r="E14" s="454"/>
      <c r="F14" s="454"/>
      <c r="G14" s="454"/>
      <c r="H14" s="454"/>
      <c r="I14" s="454"/>
      <c r="J14" s="454"/>
      <c r="K14" s="270"/>
    </row>
    <row r="15" spans="2:11" ht="15" customHeight="1">
      <c r="B15" s="273"/>
      <c r="C15" s="274"/>
      <c r="D15" s="454" t="s">
        <v>1132</v>
      </c>
      <c r="E15" s="454"/>
      <c r="F15" s="454"/>
      <c r="G15" s="454"/>
      <c r="H15" s="454"/>
      <c r="I15" s="454"/>
      <c r="J15" s="454"/>
      <c r="K15" s="270"/>
    </row>
    <row r="16" spans="2:11" ht="15" customHeight="1">
      <c r="B16" s="273"/>
      <c r="C16" s="274"/>
      <c r="D16" s="274"/>
      <c r="E16" s="275" t="s">
        <v>142</v>
      </c>
      <c r="F16" s="454" t="s">
        <v>1133</v>
      </c>
      <c r="G16" s="454"/>
      <c r="H16" s="454"/>
      <c r="I16" s="454"/>
      <c r="J16" s="454"/>
      <c r="K16" s="270"/>
    </row>
    <row r="17" spans="2:11" ht="15" customHeight="1">
      <c r="B17" s="273"/>
      <c r="C17" s="274"/>
      <c r="D17" s="274"/>
      <c r="E17" s="275" t="s">
        <v>1134</v>
      </c>
      <c r="F17" s="454" t="s">
        <v>1135</v>
      </c>
      <c r="G17" s="454"/>
      <c r="H17" s="454"/>
      <c r="I17" s="454"/>
      <c r="J17" s="454"/>
      <c r="K17" s="270"/>
    </row>
    <row r="18" spans="2:11" ht="15" customHeight="1">
      <c r="B18" s="273"/>
      <c r="C18" s="274"/>
      <c r="D18" s="274"/>
      <c r="E18" s="275" t="s">
        <v>1136</v>
      </c>
      <c r="F18" s="454" t="s">
        <v>1137</v>
      </c>
      <c r="G18" s="454"/>
      <c r="H18" s="454"/>
      <c r="I18" s="454"/>
      <c r="J18" s="454"/>
      <c r="K18" s="270"/>
    </row>
    <row r="19" spans="2:11" ht="15" customHeight="1">
      <c r="B19" s="273"/>
      <c r="C19" s="274"/>
      <c r="D19" s="274"/>
      <c r="E19" s="275" t="s">
        <v>1138</v>
      </c>
      <c r="F19" s="454" t="s">
        <v>1139</v>
      </c>
      <c r="G19" s="454"/>
      <c r="H19" s="454"/>
      <c r="I19" s="454"/>
      <c r="J19" s="454"/>
      <c r="K19" s="270"/>
    </row>
    <row r="20" spans="2:11" ht="15" customHeight="1">
      <c r="B20" s="273"/>
      <c r="C20" s="274"/>
      <c r="D20" s="274"/>
      <c r="E20" s="275" t="s">
        <v>1140</v>
      </c>
      <c r="F20" s="454" t="s">
        <v>1141</v>
      </c>
      <c r="G20" s="454"/>
      <c r="H20" s="454"/>
      <c r="I20" s="454"/>
      <c r="J20" s="454"/>
      <c r="K20" s="270"/>
    </row>
    <row r="21" spans="2:11" ht="15" customHeight="1">
      <c r="B21" s="273"/>
      <c r="C21" s="274"/>
      <c r="D21" s="274"/>
      <c r="E21" s="275" t="s">
        <v>1142</v>
      </c>
      <c r="F21" s="454" t="s">
        <v>1143</v>
      </c>
      <c r="G21" s="454"/>
      <c r="H21" s="454"/>
      <c r="I21" s="454"/>
      <c r="J21" s="454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454" t="s">
        <v>1144</v>
      </c>
      <c r="D23" s="454"/>
      <c r="E23" s="454"/>
      <c r="F23" s="454"/>
      <c r="G23" s="454"/>
      <c r="H23" s="454"/>
      <c r="I23" s="454"/>
      <c r="J23" s="454"/>
      <c r="K23" s="270"/>
    </row>
    <row r="24" spans="2:11" ht="15" customHeight="1">
      <c r="B24" s="273"/>
      <c r="C24" s="454" t="s">
        <v>1145</v>
      </c>
      <c r="D24" s="454"/>
      <c r="E24" s="454"/>
      <c r="F24" s="454"/>
      <c r="G24" s="454"/>
      <c r="H24" s="454"/>
      <c r="I24" s="454"/>
      <c r="J24" s="454"/>
      <c r="K24" s="270"/>
    </row>
    <row r="25" spans="2:11" ht="15" customHeight="1">
      <c r="B25" s="273"/>
      <c r="C25" s="272"/>
      <c r="D25" s="454" t="s">
        <v>1146</v>
      </c>
      <c r="E25" s="454"/>
      <c r="F25" s="454"/>
      <c r="G25" s="454"/>
      <c r="H25" s="454"/>
      <c r="I25" s="454"/>
      <c r="J25" s="454"/>
      <c r="K25" s="270"/>
    </row>
    <row r="26" spans="2:11" ht="15" customHeight="1">
      <c r="B26" s="273"/>
      <c r="C26" s="274"/>
      <c r="D26" s="454" t="s">
        <v>1147</v>
      </c>
      <c r="E26" s="454"/>
      <c r="F26" s="454"/>
      <c r="G26" s="454"/>
      <c r="H26" s="454"/>
      <c r="I26" s="454"/>
      <c r="J26" s="454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454" t="s">
        <v>1148</v>
      </c>
      <c r="E28" s="454"/>
      <c r="F28" s="454"/>
      <c r="G28" s="454"/>
      <c r="H28" s="454"/>
      <c r="I28" s="454"/>
      <c r="J28" s="454"/>
      <c r="K28" s="270"/>
    </row>
    <row r="29" spans="2:11" ht="15" customHeight="1">
      <c r="B29" s="273"/>
      <c r="C29" s="274"/>
      <c r="D29" s="454" t="s">
        <v>1149</v>
      </c>
      <c r="E29" s="454"/>
      <c r="F29" s="454"/>
      <c r="G29" s="454"/>
      <c r="H29" s="454"/>
      <c r="I29" s="454"/>
      <c r="J29" s="454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454" t="s">
        <v>1150</v>
      </c>
      <c r="E31" s="454"/>
      <c r="F31" s="454"/>
      <c r="G31" s="454"/>
      <c r="H31" s="454"/>
      <c r="I31" s="454"/>
      <c r="J31" s="454"/>
      <c r="K31" s="270"/>
    </row>
    <row r="32" spans="2:11" ht="15" customHeight="1">
      <c r="B32" s="273"/>
      <c r="C32" s="274"/>
      <c r="D32" s="454" t="s">
        <v>1151</v>
      </c>
      <c r="E32" s="454"/>
      <c r="F32" s="454"/>
      <c r="G32" s="454"/>
      <c r="H32" s="454"/>
      <c r="I32" s="454"/>
      <c r="J32" s="454"/>
      <c r="K32" s="270"/>
    </row>
    <row r="33" spans="2:11" ht="15" customHeight="1">
      <c r="B33" s="273"/>
      <c r="C33" s="274"/>
      <c r="D33" s="454" t="s">
        <v>1152</v>
      </c>
      <c r="E33" s="454"/>
      <c r="F33" s="454"/>
      <c r="G33" s="454"/>
      <c r="H33" s="454"/>
      <c r="I33" s="454"/>
      <c r="J33" s="454"/>
      <c r="K33" s="270"/>
    </row>
    <row r="34" spans="2:11" ht="15" customHeight="1">
      <c r="B34" s="273"/>
      <c r="C34" s="274"/>
      <c r="D34" s="272"/>
      <c r="E34" s="276" t="s">
        <v>179</v>
      </c>
      <c r="F34" s="272"/>
      <c r="G34" s="454" t="s">
        <v>1153</v>
      </c>
      <c r="H34" s="454"/>
      <c r="I34" s="454"/>
      <c r="J34" s="454"/>
      <c r="K34" s="270"/>
    </row>
    <row r="35" spans="2:11" ht="30.75" customHeight="1">
      <c r="B35" s="273"/>
      <c r="C35" s="274"/>
      <c r="D35" s="272"/>
      <c r="E35" s="276" t="s">
        <v>1154</v>
      </c>
      <c r="F35" s="272"/>
      <c r="G35" s="454" t="s">
        <v>1155</v>
      </c>
      <c r="H35" s="454"/>
      <c r="I35" s="454"/>
      <c r="J35" s="454"/>
      <c r="K35" s="270"/>
    </row>
    <row r="36" spans="2:11" ht="15" customHeight="1">
      <c r="B36" s="273"/>
      <c r="C36" s="274"/>
      <c r="D36" s="272"/>
      <c r="E36" s="276" t="s">
        <v>119</v>
      </c>
      <c r="F36" s="272"/>
      <c r="G36" s="454" t="s">
        <v>1156</v>
      </c>
      <c r="H36" s="454"/>
      <c r="I36" s="454"/>
      <c r="J36" s="454"/>
      <c r="K36" s="270"/>
    </row>
    <row r="37" spans="2:11" ht="15" customHeight="1">
      <c r="B37" s="273"/>
      <c r="C37" s="274"/>
      <c r="D37" s="272"/>
      <c r="E37" s="276" t="s">
        <v>180</v>
      </c>
      <c r="F37" s="272"/>
      <c r="G37" s="454" t="s">
        <v>1157</v>
      </c>
      <c r="H37" s="454"/>
      <c r="I37" s="454"/>
      <c r="J37" s="454"/>
      <c r="K37" s="270"/>
    </row>
    <row r="38" spans="2:11" ht="15" customHeight="1">
      <c r="B38" s="273"/>
      <c r="C38" s="274"/>
      <c r="D38" s="272"/>
      <c r="E38" s="276" t="s">
        <v>181</v>
      </c>
      <c r="F38" s="272"/>
      <c r="G38" s="454" t="s">
        <v>1158</v>
      </c>
      <c r="H38" s="454"/>
      <c r="I38" s="454"/>
      <c r="J38" s="454"/>
      <c r="K38" s="270"/>
    </row>
    <row r="39" spans="2:11" ht="15" customHeight="1">
      <c r="B39" s="273"/>
      <c r="C39" s="274"/>
      <c r="D39" s="272"/>
      <c r="E39" s="276" t="s">
        <v>182</v>
      </c>
      <c r="F39" s="272"/>
      <c r="G39" s="454" t="s">
        <v>1159</v>
      </c>
      <c r="H39" s="454"/>
      <c r="I39" s="454"/>
      <c r="J39" s="454"/>
      <c r="K39" s="270"/>
    </row>
    <row r="40" spans="2:11" ht="15" customHeight="1">
      <c r="B40" s="273"/>
      <c r="C40" s="274"/>
      <c r="D40" s="272"/>
      <c r="E40" s="276" t="s">
        <v>1160</v>
      </c>
      <c r="F40" s="272"/>
      <c r="G40" s="454" t="s">
        <v>1161</v>
      </c>
      <c r="H40" s="454"/>
      <c r="I40" s="454"/>
      <c r="J40" s="454"/>
      <c r="K40" s="270"/>
    </row>
    <row r="41" spans="2:11" ht="15" customHeight="1">
      <c r="B41" s="273"/>
      <c r="C41" s="274"/>
      <c r="D41" s="272"/>
      <c r="E41" s="276"/>
      <c r="F41" s="272"/>
      <c r="G41" s="454" t="s">
        <v>1162</v>
      </c>
      <c r="H41" s="454"/>
      <c r="I41" s="454"/>
      <c r="J41" s="454"/>
      <c r="K41" s="270"/>
    </row>
    <row r="42" spans="2:11" ht="15" customHeight="1">
      <c r="B42" s="273"/>
      <c r="C42" s="274"/>
      <c r="D42" s="272"/>
      <c r="E42" s="276" t="s">
        <v>1163</v>
      </c>
      <c r="F42" s="272"/>
      <c r="G42" s="454" t="s">
        <v>1164</v>
      </c>
      <c r="H42" s="454"/>
      <c r="I42" s="454"/>
      <c r="J42" s="454"/>
      <c r="K42" s="270"/>
    </row>
    <row r="43" spans="2:11" ht="15" customHeight="1">
      <c r="B43" s="273"/>
      <c r="C43" s="274"/>
      <c r="D43" s="272"/>
      <c r="E43" s="276" t="s">
        <v>184</v>
      </c>
      <c r="F43" s="272"/>
      <c r="G43" s="454" t="s">
        <v>1165</v>
      </c>
      <c r="H43" s="454"/>
      <c r="I43" s="454"/>
      <c r="J43" s="454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454" t="s">
        <v>1166</v>
      </c>
      <c r="E45" s="454"/>
      <c r="F45" s="454"/>
      <c r="G45" s="454"/>
      <c r="H45" s="454"/>
      <c r="I45" s="454"/>
      <c r="J45" s="454"/>
      <c r="K45" s="270"/>
    </row>
    <row r="46" spans="2:11" ht="15" customHeight="1">
      <c r="B46" s="273"/>
      <c r="C46" s="274"/>
      <c r="D46" s="274"/>
      <c r="E46" s="454" t="s">
        <v>1167</v>
      </c>
      <c r="F46" s="454"/>
      <c r="G46" s="454"/>
      <c r="H46" s="454"/>
      <c r="I46" s="454"/>
      <c r="J46" s="454"/>
      <c r="K46" s="270"/>
    </row>
    <row r="47" spans="2:11" ht="15" customHeight="1">
      <c r="B47" s="273"/>
      <c r="C47" s="274"/>
      <c r="D47" s="274"/>
      <c r="E47" s="454" t="s">
        <v>1168</v>
      </c>
      <c r="F47" s="454"/>
      <c r="G47" s="454"/>
      <c r="H47" s="454"/>
      <c r="I47" s="454"/>
      <c r="J47" s="454"/>
      <c r="K47" s="270"/>
    </row>
    <row r="48" spans="2:11" ht="15" customHeight="1">
      <c r="B48" s="273"/>
      <c r="C48" s="274"/>
      <c r="D48" s="274"/>
      <c r="E48" s="454" t="s">
        <v>1169</v>
      </c>
      <c r="F48" s="454"/>
      <c r="G48" s="454"/>
      <c r="H48" s="454"/>
      <c r="I48" s="454"/>
      <c r="J48" s="454"/>
      <c r="K48" s="270"/>
    </row>
    <row r="49" spans="2:11" ht="15" customHeight="1">
      <c r="B49" s="273"/>
      <c r="C49" s="274"/>
      <c r="D49" s="454" t="s">
        <v>1170</v>
      </c>
      <c r="E49" s="454"/>
      <c r="F49" s="454"/>
      <c r="G49" s="454"/>
      <c r="H49" s="454"/>
      <c r="I49" s="454"/>
      <c r="J49" s="454"/>
      <c r="K49" s="270"/>
    </row>
    <row r="50" spans="2:11" ht="25.5" customHeight="1">
      <c r="B50" s="269"/>
      <c r="C50" s="457" t="s">
        <v>1171</v>
      </c>
      <c r="D50" s="457"/>
      <c r="E50" s="457"/>
      <c r="F50" s="457"/>
      <c r="G50" s="457"/>
      <c r="H50" s="457"/>
      <c r="I50" s="457"/>
      <c r="J50" s="457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454" t="s">
        <v>1172</v>
      </c>
      <c r="D52" s="454"/>
      <c r="E52" s="454"/>
      <c r="F52" s="454"/>
      <c r="G52" s="454"/>
      <c r="H52" s="454"/>
      <c r="I52" s="454"/>
      <c r="J52" s="454"/>
      <c r="K52" s="270"/>
    </row>
    <row r="53" spans="2:11" ht="15" customHeight="1">
      <c r="B53" s="269"/>
      <c r="C53" s="454" t="s">
        <v>1173</v>
      </c>
      <c r="D53" s="454"/>
      <c r="E53" s="454"/>
      <c r="F53" s="454"/>
      <c r="G53" s="454"/>
      <c r="H53" s="454"/>
      <c r="I53" s="454"/>
      <c r="J53" s="454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454" t="s">
        <v>1174</v>
      </c>
      <c r="D55" s="454"/>
      <c r="E55" s="454"/>
      <c r="F55" s="454"/>
      <c r="G55" s="454"/>
      <c r="H55" s="454"/>
      <c r="I55" s="454"/>
      <c r="J55" s="454"/>
      <c r="K55" s="270"/>
    </row>
    <row r="56" spans="2:11" ht="15" customHeight="1">
      <c r="B56" s="269"/>
      <c r="C56" s="274"/>
      <c r="D56" s="454" t="s">
        <v>1175</v>
      </c>
      <c r="E56" s="454"/>
      <c r="F56" s="454"/>
      <c r="G56" s="454"/>
      <c r="H56" s="454"/>
      <c r="I56" s="454"/>
      <c r="J56" s="454"/>
      <c r="K56" s="270"/>
    </row>
    <row r="57" spans="2:11" ht="15" customHeight="1">
      <c r="B57" s="269"/>
      <c r="C57" s="274"/>
      <c r="D57" s="454" t="s">
        <v>1176</v>
      </c>
      <c r="E57" s="454"/>
      <c r="F57" s="454"/>
      <c r="G57" s="454"/>
      <c r="H57" s="454"/>
      <c r="I57" s="454"/>
      <c r="J57" s="454"/>
      <c r="K57" s="270"/>
    </row>
    <row r="58" spans="2:11" ht="15" customHeight="1">
      <c r="B58" s="269"/>
      <c r="C58" s="274"/>
      <c r="D58" s="454" t="s">
        <v>1177</v>
      </c>
      <c r="E58" s="454"/>
      <c r="F58" s="454"/>
      <c r="G58" s="454"/>
      <c r="H58" s="454"/>
      <c r="I58" s="454"/>
      <c r="J58" s="454"/>
      <c r="K58" s="270"/>
    </row>
    <row r="59" spans="2:11" ht="15" customHeight="1">
      <c r="B59" s="269"/>
      <c r="C59" s="274"/>
      <c r="D59" s="454" t="s">
        <v>1178</v>
      </c>
      <c r="E59" s="454"/>
      <c r="F59" s="454"/>
      <c r="G59" s="454"/>
      <c r="H59" s="454"/>
      <c r="I59" s="454"/>
      <c r="J59" s="454"/>
      <c r="K59" s="270"/>
    </row>
    <row r="60" spans="2:11" ht="15" customHeight="1">
      <c r="B60" s="269"/>
      <c r="C60" s="274"/>
      <c r="D60" s="455" t="s">
        <v>1179</v>
      </c>
      <c r="E60" s="455"/>
      <c r="F60" s="455"/>
      <c r="G60" s="455"/>
      <c r="H60" s="455"/>
      <c r="I60" s="455"/>
      <c r="J60" s="455"/>
      <c r="K60" s="270"/>
    </row>
    <row r="61" spans="2:11" ht="15" customHeight="1">
      <c r="B61" s="269"/>
      <c r="C61" s="274"/>
      <c r="D61" s="454" t="s">
        <v>1180</v>
      </c>
      <c r="E61" s="454"/>
      <c r="F61" s="454"/>
      <c r="G61" s="454"/>
      <c r="H61" s="454"/>
      <c r="I61" s="454"/>
      <c r="J61" s="454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454" t="s">
        <v>1181</v>
      </c>
      <c r="E63" s="454"/>
      <c r="F63" s="454"/>
      <c r="G63" s="454"/>
      <c r="H63" s="454"/>
      <c r="I63" s="454"/>
      <c r="J63" s="454"/>
      <c r="K63" s="270"/>
    </row>
    <row r="64" spans="2:11" ht="15" customHeight="1">
      <c r="B64" s="269"/>
      <c r="C64" s="274"/>
      <c r="D64" s="455" t="s">
        <v>1182</v>
      </c>
      <c r="E64" s="455"/>
      <c r="F64" s="455"/>
      <c r="G64" s="455"/>
      <c r="H64" s="455"/>
      <c r="I64" s="455"/>
      <c r="J64" s="455"/>
      <c r="K64" s="270"/>
    </row>
    <row r="65" spans="2:11" ht="15" customHeight="1">
      <c r="B65" s="269"/>
      <c r="C65" s="274"/>
      <c r="D65" s="454" t="s">
        <v>1183</v>
      </c>
      <c r="E65" s="454"/>
      <c r="F65" s="454"/>
      <c r="G65" s="454"/>
      <c r="H65" s="454"/>
      <c r="I65" s="454"/>
      <c r="J65" s="454"/>
      <c r="K65" s="270"/>
    </row>
    <row r="66" spans="2:11" ht="15" customHeight="1">
      <c r="B66" s="269"/>
      <c r="C66" s="274"/>
      <c r="D66" s="454" t="s">
        <v>1184</v>
      </c>
      <c r="E66" s="454"/>
      <c r="F66" s="454"/>
      <c r="G66" s="454"/>
      <c r="H66" s="454"/>
      <c r="I66" s="454"/>
      <c r="J66" s="454"/>
      <c r="K66" s="270"/>
    </row>
    <row r="67" spans="2:11" ht="15" customHeight="1">
      <c r="B67" s="269"/>
      <c r="C67" s="274"/>
      <c r="D67" s="454" t="s">
        <v>1185</v>
      </c>
      <c r="E67" s="454"/>
      <c r="F67" s="454"/>
      <c r="G67" s="454"/>
      <c r="H67" s="454"/>
      <c r="I67" s="454"/>
      <c r="J67" s="454"/>
      <c r="K67" s="270"/>
    </row>
    <row r="68" spans="2:11" ht="15" customHeight="1">
      <c r="B68" s="269"/>
      <c r="C68" s="274"/>
      <c r="D68" s="454" t="s">
        <v>1186</v>
      </c>
      <c r="E68" s="454"/>
      <c r="F68" s="454"/>
      <c r="G68" s="454"/>
      <c r="H68" s="454"/>
      <c r="I68" s="454"/>
      <c r="J68" s="454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450" t="s">
        <v>149</v>
      </c>
      <c r="D73" s="450"/>
      <c r="E73" s="450"/>
      <c r="F73" s="450"/>
      <c r="G73" s="450"/>
      <c r="H73" s="450"/>
      <c r="I73" s="450"/>
      <c r="J73" s="450"/>
      <c r="K73" s="287"/>
    </row>
    <row r="74" spans="2:11" ht="17.25" customHeight="1">
      <c r="B74" s="286"/>
      <c r="C74" s="288" t="s">
        <v>1187</v>
      </c>
      <c r="D74" s="288"/>
      <c r="E74" s="288"/>
      <c r="F74" s="288" t="s">
        <v>1188</v>
      </c>
      <c r="G74" s="289"/>
      <c r="H74" s="288" t="s">
        <v>180</v>
      </c>
      <c r="I74" s="288" t="s">
        <v>123</v>
      </c>
      <c r="J74" s="288" t="s">
        <v>1189</v>
      </c>
      <c r="K74" s="287"/>
    </row>
    <row r="75" spans="2:11" ht="17.25" customHeight="1">
      <c r="B75" s="286"/>
      <c r="C75" s="290" t="s">
        <v>1190</v>
      </c>
      <c r="D75" s="290"/>
      <c r="E75" s="290"/>
      <c r="F75" s="291" t="s">
        <v>1191</v>
      </c>
      <c r="G75" s="292"/>
      <c r="H75" s="290"/>
      <c r="I75" s="290"/>
      <c r="J75" s="290" t="s">
        <v>1192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119</v>
      </c>
      <c r="D77" s="293"/>
      <c r="E77" s="293"/>
      <c r="F77" s="295" t="s">
        <v>1193</v>
      </c>
      <c r="G77" s="294"/>
      <c r="H77" s="276" t="s">
        <v>1194</v>
      </c>
      <c r="I77" s="276" t="s">
        <v>1195</v>
      </c>
      <c r="J77" s="276">
        <v>20</v>
      </c>
      <c r="K77" s="287"/>
    </row>
    <row r="78" spans="2:11" ht="15" customHeight="1">
      <c r="B78" s="286"/>
      <c r="C78" s="276" t="s">
        <v>1196</v>
      </c>
      <c r="D78" s="276"/>
      <c r="E78" s="276"/>
      <c r="F78" s="295" t="s">
        <v>1193</v>
      </c>
      <c r="G78" s="294"/>
      <c r="H78" s="276" t="s">
        <v>1197</v>
      </c>
      <c r="I78" s="276" t="s">
        <v>1195</v>
      </c>
      <c r="J78" s="276">
        <v>120</v>
      </c>
      <c r="K78" s="287"/>
    </row>
    <row r="79" spans="2:11" ht="15" customHeight="1">
      <c r="B79" s="296"/>
      <c r="C79" s="276" t="s">
        <v>1198</v>
      </c>
      <c r="D79" s="276"/>
      <c r="E79" s="276"/>
      <c r="F79" s="295" t="s">
        <v>1199</v>
      </c>
      <c r="G79" s="294"/>
      <c r="H79" s="276" t="s">
        <v>1200</v>
      </c>
      <c r="I79" s="276" t="s">
        <v>1195</v>
      </c>
      <c r="J79" s="276">
        <v>50</v>
      </c>
      <c r="K79" s="287"/>
    </row>
    <row r="80" spans="2:11" ht="15" customHeight="1">
      <c r="B80" s="296"/>
      <c r="C80" s="276" t="s">
        <v>1201</v>
      </c>
      <c r="D80" s="276"/>
      <c r="E80" s="276"/>
      <c r="F80" s="295" t="s">
        <v>1193</v>
      </c>
      <c r="G80" s="294"/>
      <c r="H80" s="276" t="s">
        <v>1202</v>
      </c>
      <c r="I80" s="276" t="s">
        <v>1203</v>
      </c>
      <c r="J80" s="276"/>
      <c r="K80" s="287"/>
    </row>
    <row r="81" spans="2:11" ht="15" customHeight="1">
      <c r="B81" s="296"/>
      <c r="C81" s="297" t="s">
        <v>1204</v>
      </c>
      <c r="D81" s="297"/>
      <c r="E81" s="297"/>
      <c r="F81" s="298" t="s">
        <v>1199</v>
      </c>
      <c r="G81" s="297"/>
      <c r="H81" s="297" t="s">
        <v>1205</v>
      </c>
      <c r="I81" s="297" t="s">
        <v>1195</v>
      </c>
      <c r="J81" s="297">
        <v>15</v>
      </c>
      <c r="K81" s="287"/>
    </row>
    <row r="82" spans="2:11" ht="15" customHeight="1">
      <c r="B82" s="296"/>
      <c r="C82" s="297" t="s">
        <v>1206</v>
      </c>
      <c r="D82" s="297"/>
      <c r="E82" s="297"/>
      <c r="F82" s="298" t="s">
        <v>1199</v>
      </c>
      <c r="G82" s="297"/>
      <c r="H82" s="297" t="s">
        <v>1207</v>
      </c>
      <c r="I82" s="297" t="s">
        <v>1195</v>
      </c>
      <c r="J82" s="297">
        <v>15</v>
      </c>
      <c r="K82" s="287"/>
    </row>
    <row r="83" spans="2:11" ht="15" customHeight="1">
      <c r="B83" s="296"/>
      <c r="C83" s="297" t="s">
        <v>1208</v>
      </c>
      <c r="D83" s="297"/>
      <c r="E83" s="297"/>
      <c r="F83" s="298" t="s">
        <v>1199</v>
      </c>
      <c r="G83" s="297"/>
      <c r="H83" s="297" t="s">
        <v>1209</v>
      </c>
      <c r="I83" s="297" t="s">
        <v>1195</v>
      </c>
      <c r="J83" s="297">
        <v>20</v>
      </c>
      <c r="K83" s="287"/>
    </row>
    <row r="84" spans="2:11" ht="15" customHeight="1">
      <c r="B84" s="296"/>
      <c r="C84" s="297" t="s">
        <v>1210</v>
      </c>
      <c r="D84" s="297"/>
      <c r="E84" s="297"/>
      <c r="F84" s="298" t="s">
        <v>1199</v>
      </c>
      <c r="G84" s="297"/>
      <c r="H84" s="297" t="s">
        <v>1211</v>
      </c>
      <c r="I84" s="297" t="s">
        <v>1195</v>
      </c>
      <c r="J84" s="297">
        <v>20</v>
      </c>
      <c r="K84" s="287"/>
    </row>
    <row r="85" spans="2:11" ht="15" customHeight="1">
      <c r="B85" s="296"/>
      <c r="C85" s="276" t="s">
        <v>1212</v>
      </c>
      <c r="D85" s="276"/>
      <c r="E85" s="276"/>
      <c r="F85" s="295" t="s">
        <v>1199</v>
      </c>
      <c r="G85" s="294"/>
      <c r="H85" s="276" t="s">
        <v>1213</v>
      </c>
      <c r="I85" s="276" t="s">
        <v>1195</v>
      </c>
      <c r="J85" s="276">
        <v>50</v>
      </c>
      <c r="K85" s="287"/>
    </row>
    <row r="86" spans="2:11" ht="15" customHeight="1">
      <c r="B86" s="296"/>
      <c r="C86" s="276" t="s">
        <v>1214</v>
      </c>
      <c r="D86" s="276"/>
      <c r="E86" s="276"/>
      <c r="F86" s="295" t="s">
        <v>1199</v>
      </c>
      <c r="G86" s="294"/>
      <c r="H86" s="276" t="s">
        <v>1215</v>
      </c>
      <c r="I86" s="276" t="s">
        <v>1195</v>
      </c>
      <c r="J86" s="276">
        <v>20</v>
      </c>
      <c r="K86" s="287"/>
    </row>
    <row r="87" spans="2:11" ht="15" customHeight="1">
      <c r="B87" s="296"/>
      <c r="C87" s="276" t="s">
        <v>1216</v>
      </c>
      <c r="D87" s="276"/>
      <c r="E87" s="276"/>
      <c r="F87" s="295" t="s">
        <v>1199</v>
      </c>
      <c r="G87" s="294"/>
      <c r="H87" s="276" t="s">
        <v>1217</v>
      </c>
      <c r="I87" s="276" t="s">
        <v>1195</v>
      </c>
      <c r="J87" s="276">
        <v>20</v>
      </c>
      <c r="K87" s="287"/>
    </row>
    <row r="88" spans="2:11" ht="15" customHeight="1">
      <c r="B88" s="296"/>
      <c r="C88" s="276" t="s">
        <v>1218</v>
      </c>
      <c r="D88" s="276"/>
      <c r="E88" s="276"/>
      <c r="F88" s="295" t="s">
        <v>1199</v>
      </c>
      <c r="G88" s="294"/>
      <c r="H88" s="276" t="s">
        <v>1219</v>
      </c>
      <c r="I88" s="276" t="s">
        <v>1195</v>
      </c>
      <c r="J88" s="276">
        <v>50</v>
      </c>
      <c r="K88" s="287"/>
    </row>
    <row r="89" spans="2:11" ht="15" customHeight="1">
      <c r="B89" s="296"/>
      <c r="C89" s="276" t="s">
        <v>1220</v>
      </c>
      <c r="D89" s="276"/>
      <c r="E89" s="276"/>
      <c r="F89" s="295" t="s">
        <v>1199</v>
      </c>
      <c r="G89" s="294"/>
      <c r="H89" s="276" t="s">
        <v>1220</v>
      </c>
      <c r="I89" s="276" t="s">
        <v>1195</v>
      </c>
      <c r="J89" s="276">
        <v>50</v>
      </c>
      <c r="K89" s="287"/>
    </row>
    <row r="90" spans="2:11" ht="15" customHeight="1">
      <c r="B90" s="296"/>
      <c r="C90" s="276" t="s">
        <v>185</v>
      </c>
      <c r="D90" s="276"/>
      <c r="E90" s="276"/>
      <c r="F90" s="295" t="s">
        <v>1199</v>
      </c>
      <c r="G90" s="294"/>
      <c r="H90" s="276" t="s">
        <v>1221</v>
      </c>
      <c r="I90" s="276" t="s">
        <v>1195</v>
      </c>
      <c r="J90" s="276">
        <v>255</v>
      </c>
      <c r="K90" s="287"/>
    </row>
    <row r="91" spans="2:11" ht="15" customHeight="1">
      <c r="B91" s="296"/>
      <c r="C91" s="276" t="s">
        <v>1222</v>
      </c>
      <c r="D91" s="276"/>
      <c r="E91" s="276"/>
      <c r="F91" s="295" t="s">
        <v>1193</v>
      </c>
      <c r="G91" s="294"/>
      <c r="H91" s="276" t="s">
        <v>1223</v>
      </c>
      <c r="I91" s="276" t="s">
        <v>1224</v>
      </c>
      <c r="J91" s="276"/>
      <c r="K91" s="287"/>
    </row>
    <row r="92" spans="2:11" ht="15" customHeight="1">
      <c r="B92" s="296"/>
      <c r="C92" s="276" t="s">
        <v>1225</v>
      </c>
      <c r="D92" s="276"/>
      <c r="E92" s="276"/>
      <c r="F92" s="295" t="s">
        <v>1193</v>
      </c>
      <c r="G92" s="294"/>
      <c r="H92" s="276" t="s">
        <v>1226</v>
      </c>
      <c r="I92" s="276" t="s">
        <v>1227</v>
      </c>
      <c r="J92" s="276"/>
      <c r="K92" s="287"/>
    </row>
    <row r="93" spans="2:11" ht="15" customHeight="1">
      <c r="B93" s="296"/>
      <c r="C93" s="276" t="s">
        <v>1228</v>
      </c>
      <c r="D93" s="276"/>
      <c r="E93" s="276"/>
      <c r="F93" s="295" t="s">
        <v>1193</v>
      </c>
      <c r="G93" s="294"/>
      <c r="H93" s="276" t="s">
        <v>1228</v>
      </c>
      <c r="I93" s="276" t="s">
        <v>1227</v>
      </c>
      <c r="J93" s="276"/>
      <c r="K93" s="287"/>
    </row>
    <row r="94" spans="2:11" ht="15" customHeight="1">
      <c r="B94" s="296"/>
      <c r="C94" s="276" t="s">
        <v>104</v>
      </c>
      <c r="D94" s="276"/>
      <c r="E94" s="276"/>
      <c r="F94" s="295" t="s">
        <v>1193</v>
      </c>
      <c r="G94" s="294"/>
      <c r="H94" s="276" t="s">
        <v>1229</v>
      </c>
      <c r="I94" s="276" t="s">
        <v>1227</v>
      </c>
      <c r="J94" s="276"/>
      <c r="K94" s="287"/>
    </row>
    <row r="95" spans="2:11" ht="15" customHeight="1">
      <c r="B95" s="296"/>
      <c r="C95" s="276" t="s">
        <v>114</v>
      </c>
      <c r="D95" s="276"/>
      <c r="E95" s="276"/>
      <c r="F95" s="295" t="s">
        <v>1193</v>
      </c>
      <c r="G95" s="294"/>
      <c r="H95" s="276" t="s">
        <v>1230</v>
      </c>
      <c r="I95" s="276" t="s">
        <v>1227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450" t="s">
        <v>1231</v>
      </c>
      <c r="D100" s="450"/>
      <c r="E100" s="450"/>
      <c r="F100" s="450"/>
      <c r="G100" s="450"/>
      <c r="H100" s="450"/>
      <c r="I100" s="450"/>
      <c r="J100" s="450"/>
      <c r="K100" s="287"/>
    </row>
    <row r="101" spans="2:11" ht="17.25" customHeight="1">
      <c r="B101" s="286"/>
      <c r="C101" s="288" t="s">
        <v>1187</v>
      </c>
      <c r="D101" s="288"/>
      <c r="E101" s="288"/>
      <c r="F101" s="288" t="s">
        <v>1188</v>
      </c>
      <c r="G101" s="289"/>
      <c r="H101" s="288" t="s">
        <v>180</v>
      </c>
      <c r="I101" s="288" t="s">
        <v>123</v>
      </c>
      <c r="J101" s="288" t="s">
        <v>1189</v>
      </c>
      <c r="K101" s="287"/>
    </row>
    <row r="102" spans="2:11" ht="17.25" customHeight="1">
      <c r="B102" s="286"/>
      <c r="C102" s="290" t="s">
        <v>1190</v>
      </c>
      <c r="D102" s="290"/>
      <c r="E102" s="290"/>
      <c r="F102" s="291" t="s">
        <v>1191</v>
      </c>
      <c r="G102" s="292"/>
      <c r="H102" s="290"/>
      <c r="I102" s="290"/>
      <c r="J102" s="290" t="s">
        <v>1192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119</v>
      </c>
      <c r="D104" s="293"/>
      <c r="E104" s="293"/>
      <c r="F104" s="295" t="s">
        <v>1193</v>
      </c>
      <c r="G104" s="304"/>
      <c r="H104" s="276" t="s">
        <v>1232</v>
      </c>
      <c r="I104" s="276" t="s">
        <v>1195</v>
      </c>
      <c r="J104" s="276">
        <v>20</v>
      </c>
      <c r="K104" s="287"/>
    </row>
    <row r="105" spans="2:11" ht="15" customHeight="1">
      <c r="B105" s="286"/>
      <c r="C105" s="276" t="s">
        <v>1196</v>
      </c>
      <c r="D105" s="276"/>
      <c r="E105" s="276"/>
      <c r="F105" s="295" t="s">
        <v>1193</v>
      </c>
      <c r="G105" s="276"/>
      <c r="H105" s="276" t="s">
        <v>1232</v>
      </c>
      <c r="I105" s="276" t="s">
        <v>1195</v>
      </c>
      <c r="J105" s="276">
        <v>120</v>
      </c>
      <c r="K105" s="287"/>
    </row>
    <row r="106" spans="2:11" ht="15" customHeight="1">
      <c r="B106" s="296"/>
      <c r="C106" s="276" t="s">
        <v>1198</v>
      </c>
      <c r="D106" s="276"/>
      <c r="E106" s="276"/>
      <c r="F106" s="295" t="s">
        <v>1199</v>
      </c>
      <c r="G106" s="276"/>
      <c r="H106" s="276" t="s">
        <v>1232</v>
      </c>
      <c r="I106" s="276" t="s">
        <v>1195</v>
      </c>
      <c r="J106" s="276">
        <v>50</v>
      </c>
      <c r="K106" s="287"/>
    </row>
    <row r="107" spans="2:11" ht="15" customHeight="1">
      <c r="B107" s="296"/>
      <c r="C107" s="276" t="s">
        <v>1201</v>
      </c>
      <c r="D107" s="276"/>
      <c r="E107" s="276"/>
      <c r="F107" s="295" t="s">
        <v>1193</v>
      </c>
      <c r="G107" s="276"/>
      <c r="H107" s="276" t="s">
        <v>1232</v>
      </c>
      <c r="I107" s="276" t="s">
        <v>1203</v>
      </c>
      <c r="J107" s="276"/>
      <c r="K107" s="287"/>
    </row>
    <row r="108" spans="2:11" ht="15" customHeight="1">
      <c r="B108" s="296"/>
      <c r="C108" s="276" t="s">
        <v>1212</v>
      </c>
      <c r="D108" s="276"/>
      <c r="E108" s="276"/>
      <c r="F108" s="295" t="s">
        <v>1199</v>
      </c>
      <c r="G108" s="276"/>
      <c r="H108" s="276" t="s">
        <v>1232</v>
      </c>
      <c r="I108" s="276" t="s">
        <v>1195</v>
      </c>
      <c r="J108" s="276">
        <v>50</v>
      </c>
      <c r="K108" s="287"/>
    </row>
    <row r="109" spans="2:11" ht="15" customHeight="1">
      <c r="B109" s="296"/>
      <c r="C109" s="276" t="s">
        <v>1220</v>
      </c>
      <c r="D109" s="276"/>
      <c r="E109" s="276"/>
      <c r="F109" s="295" t="s">
        <v>1199</v>
      </c>
      <c r="G109" s="276"/>
      <c r="H109" s="276" t="s">
        <v>1232</v>
      </c>
      <c r="I109" s="276" t="s">
        <v>1195</v>
      </c>
      <c r="J109" s="276">
        <v>50</v>
      </c>
      <c r="K109" s="287"/>
    </row>
    <row r="110" spans="2:11" ht="15" customHeight="1">
      <c r="B110" s="296"/>
      <c r="C110" s="276" t="s">
        <v>1218</v>
      </c>
      <c r="D110" s="276"/>
      <c r="E110" s="276"/>
      <c r="F110" s="295" t="s">
        <v>1199</v>
      </c>
      <c r="G110" s="276"/>
      <c r="H110" s="276" t="s">
        <v>1232</v>
      </c>
      <c r="I110" s="276" t="s">
        <v>1195</v>
      </c>
      <c r="J110" s="276">
        <v>50</v>
      </c>
      <c r="K110" s="287"/>
    </row>
    <row r="111" spans="2:11" ht="15" customHeight="1">
      <c r="B111" s="296"/>
      <c r="C111" s="276" t="s">
        <v>119</v>
      </c>
      <c r="D111" s="276"/>
      <c r="E111" s="276"/>
      <c r="F111" s="295" t="s">
        <v>1193</v>
      </c>
      <c r="G111" s="276"/>
      <c r="H111" s="276" t="s">
        <v>1233</v>
      </c>
      <c r="I111" s="276" t="s">
        <v>1195</v>
      </c>
      <c r="J111" s="276">
        <v>20</v>
      </c>
      <c r="K111" s="287"/>
    </row>
    <row r="112" spans="2:11" ht="15" customHeight="1">
      <c r="B112" s="296"/>
      <c r="C112" s="276" t="s">
        <v>1234</v>
      </c>
      <c r="D112" s="276"/>
      <c r="E112" s="276"/>
      <c r="F112" s="295" t="s">
        <v>1193</v>
      </c>
      <c r="G112" s="276"/>
      <c r="H112" s="276" t="s">
        <v>1235</v>
      </c>
      <c r="I112" s="276" t="s">
        <v>1195</v>
      </c>
      <c r="J112" s="276">
        <v>120</v>
      </c>
      <c r="K112" s="287"/>
    </row>
    <row r="113" spans="2:11" ht="15" customHeight="1">
      <c r="B113" s="296"/>
      <c r="C113" s="276" t="s">
        <v>104</v>
      </c>
      <c r="D113" s="276"/>
      <c r="E113" s="276"/>
      <c r="F113" s="295" t="s">
        <v>1193</v>
      </c>
      <c r="G113" s="276"/>
      <c r="H113" s="276" t="s">
        <v>1236</v>
      </c>
      <c r="I113" s="276" t="s">
        <v>1227</v>
      </c>
      <c r="J113" s="276"/>
      <c r="K113" s="287"/>
    </row>
    <row r="114" spans="2:11" ht="15" customHeight="1">
      <c r="B114" s="296"/>
      <c r="C114" s="276" t="s">
        <v>114</v>
      </c>
      <c r="D114" s="276"/>
      <c r="E114" s="276"/>
      <c r="F114" s="295" t="s">
        <v>1193</v>
      </c>
      <c r="G114" s="276"/>
      <c r="H114" s="276" t="s">
        <v>1237</v>
      </c>
      <c r="I114" s="276" t="s">
        <v>1227</v>
      </c>
      <c r="J114" s="276"/>
      <c r="K114" s="287"/>
    </row>
    <row r="115" spans="2:11" ht="15" customHeight="1">
      <c r="B115" s="296"/>
      <c r="C115" s="276" t="s">
        <v>123</v>
      </c>
      <c r="D115" s="276"/>
      <c r="E115" s="276"/>
      <c r="F115" s="295" t="s">
        <v>1193</v>
      </c>
      <c r="G115" s="276"/>
      <c r="H115" s="276" t="s">
        <v>1238</v>
      </c>
      <c r="I115" s="276" t="s">
        <v>1239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451" t="s">
        <v>0</v>
      </c>
      <c r="D120" s="451"/>
      <c r="E120" s="451"/>
      <c r="F120" s="451"/>
      <c r="G120" s="451"/>
      <c r="H120" s="451"/>
      <c r="I120" s="451"/>
      <c r="J120" s="451"/>
      <c r="K120" s="312"/>
    </row>
    <row r="121" spans="2:11" ht="17.25" customHeight="1">
      <c r="B121" s="313"/>
      <c r="C121" s="288" t="s">
        <v>1187</v>
      </c>
      <c r="D121" s="288"/>
      <c r="E121" s="288"/>
      <c r="F121" s="288" t="s">
        <v>1188</v>
      </c>
      <c r="G121" s="289"/>
      <c r="H121" s="288" t="s">
        <v>180</v>
      </c>
      <c r="I121" s="288" t="s">
        <v>123</v>
      </c>
      <c r="J121" s="288" t="s">
        <v>1189</v>
      </c>
      <c r="K121" s="314"/>
    </row>
    <row r="122" spans="2:11" ht="17.25" customHeight="1">
      <c r="B122" s="313"/>
      <c r="C122" s="290" t="s">
        <v>1190</v>
      </c>
      <c r="D122" s="290"/>
      <c r="E122" s="290"/>
      <c r="F122" s="291" t="s">
        <v>1191</v>
      </c>
      <c r="G122" s="292"/>
      <c r="H122" s="290"/>
      <c r="I122" s="290"/>
      <c r="J122" s="290" t="s">
        <v>1192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1196</v>
      </c>
      <c r="D124" s="293"/>
      <c r="E124" s="293"/>
      <c r="F124" s="295" t="s">
        <v>1193</v>
      </c>
      <c r="G124" s="276"/>
      <c r="H124" s="276" t="s">
        <v>1232</v>
      </c>
      <c r="I124" s="276" t="s">
        <v>1195</v>
      </c>
      <c r="J124" s="276">
        <v>120</v>
      </c>
      <c r="K124" s="317"/>
    </row>
    <row r="125" spans="2:11" ht="15" customHeight="1">
      <c r="B125" s="315"/>
      <c r="C125" s="276" t="s">
        <v>1</v>
      </c>
      <c r="D125" s="276"/>
      <c r="E125" s="276"/>
      <c r="F125" s="295" t="s">
        <v>1193</v>
      </c>
      <c r="G125" s="276"/>
      <c r="H125" s="276" t="s">
        <v>2</v>
      </c>
      <c r="I125" s="276" t="s">
        <v>1195</v>
      </c>
      <c r="J125" s="276" t="s">
        <v>3</v>
      </c>
      <c r="K125" s="317"/>
    </row>
    <row r="126" spans="2:11" ht="15" customHeight="1">
      <c r="B126" s="315"/>
      <c r="C126" s="276" t="s">
        <v>1142</v>
      </c>
      <c r="D126" s="276"/>
      <c r="E126" s="276"/>
      <c r="F126" s="295" t="s">
        <v>1193</v>
      </c>
      <c r="G126" s="276"/>
      <c r="H126" s="276" t="s">
        <v>4</v>
      </c>
      <c r="I126" s="276" t="s">
        <v>1195</v>
      </c>
      <c r="J126" s="276" t="s">
        <v>3</v>
      </c>
      <c r="K126" s="317"/>
    </row>
    <row r="127" spans="2:11" ht="15" customHeight="1">
      <c r="B127" s="315"/>
      <c r="C127" s="276" t="s">
        <v>1204</v>
      </c>
      <c r="D127" s="276"/>
      <c r="E127" s="276"/>
      <c r="F127" s="295" t="s">
        <v>1199</v>
      </c>
      <c r="G127" s="276"/>
      <c r="H127" s="276" t="s">
        <v>1205</v>
      </c>
      <c r="I127" s="276" t="s">
        <v>1195</v>
      </c>
      <c r="J127" s="276">
        <v>15</v>
      </c>
      <c r="K127" s="317"/>
    </row>
    <row r="128" spans="2:11" ht="15" customHeight="1">
      <c r="B128" s="315"/>
      <c r="C128" s="297" t="s">
        <v>1206</v>
      </c>
      <c r="D128" s="297"/>
      <c r="E128" s="297"/>
      <c r="F128" s="298" t="s">
        <v>1199</v>
      </c>
      <c r="G128" s="297"/>
      <c r="H128" s="297" t="s">
        <v>1207</v>
      </c>
      <c r="I128" s="297" t="s">
        <v>1195</v>
      </c>
      <c r="J128" s="297">
        <v>15</v>
      </c>
      <c r="K128" s="317"/>
    </row>
    <row r="129" spans="2:11" ht="15" customHeight="1">
      <c r="B129" s="315"/>
      <c r="C129" s="297" t="s">
        <v>1208</v>
      </c>
      <c r="D129" s="297"/>
      <c r="E129" s="297"/>
      <c r="F129" s="298" t="s">
        <v>1199</v>
      </c>
      <c r="G129" s="297"/>
      <c r="H129" s="297" t="s">
        <v>1209</v>
      </c>
      <c r="I129" s="297" t="s">
        <v>1195</v>
      </c>
      <c r="J129" s="297">
        <v>20</v>
      </c>
      <c r="K129" s="317"/>
    </row>
    <row r="130" spans="2:11" ht="15" customHeight="1">
      <c r="B130" s="315"/>
      <c r="C130" s="297" t="s">
        <v>1210</v>
      </c>
      <c r="D130" s="297"/>
      <c r="E130" s="297"/>
      <c r="F130" s="298" t="s">
        <v>1199</v>
      </c>
      <c r="G130" s="297"/>
      <c r="H130" s="297" t="s">
        <v>1211</v>
      </c>
      <c r="I130" s="297" t="s">
        <v>1195</v>
      </c>
      <c r="J130" s="297">
        <v>20</v>
      </c>
      <c r="K130" s="317"/>
    </row>
    <row r="131" spans="2:11" ht="15" customHeight="1">
      <c r="B131" s="315"/>
      <c r="C131" s="276" t="s">
        <v>1198</v>
      </c>
      <c r="D131" s="276"/>
      <c r="E131" s="276"/>
      <c r="F131" s="295" t="s">
        <v>1199</v>
      </c>
      <c r="G131" s="276"/>
      <c r="H131" s="276" t="s">
        <v>1232</v>
      </c>
      <c r="I131" s="276" t="s">
        <v>1195</v>
      </c>
      <c r="J131" s="276">
        <v>50</v>
      </c>
      <c r="K131" s="317"/>
    </row>
    <row r="132" spans="2:11" ht="15" customHeight="1">
      <c r="B132" s="315"/>
      <c r="C132" s="276" t="s">
        <v>1212</v>
      </c>
      <c r="D132" s="276"/>
      <c r="E132" s="276"/>
      <c r="F132" s="295" t="s">
        <v>1199</v>
      </c>
      <c r="G132" s="276"/>
      <c r="H132" s="276" t="s">
        <v>1232</v>
      </c>
      <c r="I132" s="276" t="s">
        <v>1195</v>
      </c>
      <c r="J132" s="276">
        <v>50</v>
      </c>
      <c r="K132" s="317"/>
    </row>
    <row r="133" spans="2:11" ht="15" customHeight="1">
      <c r="B133" s="315"/>
      <c r="C133" s="276" t="s">
        <v>1218</v>
      </c>
      <c r="D133" s="276"/>
      <c r="E133" s="276"/>
      <c r="F133" s="295" t="s">
        <v>1199</v>
      </c>
      <c r="G133" s="276"/>
      <c r="H133" s="276" t="s">
        <v>1232</v>
      </c>
      <c r="I133" s="276" t="s">
        <v>1195</v>
      </c>
      <c r="J133" s="276">
        <v>50</v>
      </c>
      <c r="K133" s="317"/>
    </row>
    <row r="134" spans="2:11" ht="15" customHeight="1">
      <c r="B134" s="315"/>
      <c r="C134" s="276" t="s">
        <v>1220</v>
      </c>
      <c r="D134" s="276"/>
      <c r="E134" s="276"/>
      <c r="F134" s="295" t="s">
        <v>1199</v>
      </c>
      <c r="G134" s="276"/>
      <c r="H134" s="276" t="s">
        <v>1232</v>
      </c>
      <c r="I134" s="276" t="s">
        <v>1195</v>
      </c>
      <c r="J134" s="276">
        <v>50</v>
      </c>
      <c r="K134" s="317"/>
    </row>
    <row r="135" spans="2:11" ht="15" customHeight="1">
      <c r="B135" s="315"/>
      <c r="C135" s="276" t="s">
        <v>185</v>
      </c>
      <c r="D135" s="276"/>
      <c r="E135" s="276"/>
      <c r="F135" s="295" t="s">
        <v>1199</v>
      </c>
      <c r="G135" s="276"/>
      <c r="H135" s="276" t="s">
        <v>5</v>
      </c>
      <c r="I135" s="276" t="s">
        <v>1195</v>
      </c>
      <c r="J135" s="276">
        <v>255</v>
      </c>
      <c r="K135" s="317"/>
    </row>
    <row r="136" spans="2:11" ht="15" customHeight="1">
      <c r="B136" s="315"/>
      <c r="C136" s="276" t="s">
        <v>1222</v>
      </c>
      <c r="D136" s="276"/>
      <c r="E136" s="276"/>
      <c r="F136" s="295" t="s">
        <v>1193</v>
      </c>
      <c r="G136" s="276"/>
      <c r="H136" s="276" t="s">
        <v>6</v>
      </c>
      <c r="I136" s="276" t="s">
        <v>1224</v>
      </c>
      <c r="J136" s="276"/>
      <c r="K136" s="317"/>
    </row>
    <row r="137" spans="2:11" ht="15" customHeight="1">
      <c r="B137" s="315"/>
      <c r="C137" s="276" t="s">
        <v>1225</v>
      </c>
      <c r="D137" s="276"/>
      <c r="E137" s="276"/>
      <c r="F137" s="295" t="s">
        <v>1193</v>
      </c>
      <c r="G137" s="276"/>
      <c r="H137" s="276" t="s">
        <v>7</v>
      </c>
      <c r="I137" s="276" t="s">
        <v>1227</v>
      </c>
      <c r="J137" s="276"/>
      <c r="K137" s="317"/>
    </row>
    <row r="138" spans="2:11" ht="15" customHeight="1">
      <c r="B138" s="315"/>
      <c r="C138" s="276" t="s">
        <v>1228</v>
      </c>
      <c r="D138" s="276"/>
      <c r="E138" s="276"/>
      <c r="F138" s="295" t="s">
        <v>1193</v>
      </c>
      <c r="G138" s="276"/>
      <c r="H138" s="276" t="s">
        <v>1228</v>
      </c>
      <c r="I138" s="276" t="s">
        <v>1227</v>
      </c>
      <c r="J138" s="276"/>
      <c r="K138" s="317"/>
    </row>
    <row r="139" spans="2:11" ht="15" customHeight="1">
      <c r="B139" s="315"/>
      <c r="C139" s="276" t="s">
        <v>104</v>
      </c>
      <c r="D139" s="276"/>
      <c r="E139" s="276"/>
      <c r="F139" s="295" t="s">
        <v>1193</v>
      </c>
      <c r="G139" s="276"/>
      <c r="H139" s="276" t="s">
        <v>8</v>
      </c>
      <c r="I139" s="276" t="s">
        <v>1227</v>
      </c>
      <c r="J139" s="276"/>
      <c r="K139" s="317"/>
    </row>
    <row r="140" spans="2:11" ht="15" customHeight="1">
      <c r="B140" s="315"/>
      <c r="C140" s="276" t="s">
        <v>9</v>
      </c>
      <c r="D140" s="276"/>
      <c r="E140" s="276"/>
      <c r="F140" s="295" t="s">
        <v>1193</v>
      </c>
      <c r="G140" s="276"/>
      <c r="H140" s="276" t="s">
        <v>10</v>
      </c>
      <c r="I140" s="276" t="s">
        <v>1227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450" t="s">
        <v>11</v>
      </c>
      <c r="D145" s="450"/>
      <c r="E145" s="450"/>
      <c r="F145" s="450"/>
      <c r="G145" s="450"/>
      <c r="H145" s="450"/>
      <c r="I145" s="450"/>
      <c r="J145" s="450"/>
      <c r="K145" s="287"/>
    </row>
    <row r="146" spans="2:11" ht="17.25" customHeight="1">
      <c r="B146" s="286"/>
      <c r="C146" s="288" t="s">
        <v>1187</v>
      </c>
      <c r="D146" s="288"/>
      <c r="E146" s="288"/>
      <c r="F146" s="288" t="s">
        <v>1188</v>
      </c>
      <c r="G146" s="289"/>
      <c r="H146" s="288" t="s">
        <v>180</v>
      </c>
      <c r="I146" s="288" t="s">
        <v>123</v>
      </c>
      <c r="J146" s="288" t="s">
        <v>1189</v>
      </c>
      <c r="K146" s="287"/>
    </row>
    <row r="147" spans="2:11" ht="17.25" customHeight="1">
      <c r="B147" s="286"/>
      <c r="C147" s="290" t="s">
        <v>1190</v>
      </c>
      <c r="D147" s="290"/>
      <c r="E147" s="290"/>
      <c r="F147" s="291" t="s">
        <v>1191</v>
      </c>
      <c r="G147" s="292"/>
      <c r="H147" s="290"/>
      <c r="I147" s="290"/>
      <c r="J147" s="290" t="s">
        <v>1192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128" t="s">
        <v>1196</v>
      </c>
      <c r="D149" s="276"/>
      <c r="E149" s="276"/>
      <c r="F149" s="321" t="s">
        <v>1193</v>
      </c>
      <c r="G149" s="276"/>
      <c r="H149" s="128" t="s">
        <v>1232</v>
      </c>
      <c r="I149" s="128" t="s">
        <v>1195</v>
      </c>
      <c r="J149" s="128">
        <v>120</v>
      </c>
      <c r="K149" s="317"/>
    </row>
    <row r="150" spans="2:11" ht="15" customHeight="1">
      <c r="B150" s="296"/>
      <c r="C150" s="128" t="s">
        <v>1</v>
      </c>
      <c r="D150" s="276"/>
      <c r="E150" s="276"/>
      <c r="F150" s="321" t="s">
        <v>1193</v>
      </c>
      <c r="G150" s="276"/>
      <c r="H150" s="128" t="s">
        <v>12</v>
      </c>
      <c r="I150" s="128" t="s">
        <v>1195</v>
      </c>
      <c r="J150" s="128" t="s">
        <v>3</v>
      </c>
      <c r="K150" s="317"/>
    </row>
    <row r="151" spans="2:11" ht="15" customHeight="1">
      <c r="B151" s="296"/>
      <c r="C151" s="128" t="s">
        <v>1142</v>
      </c>
      <c r="D151" s="276"/>
      <c r="E151" s="276"/>
      <c r="F151" s="321" t="s">
        <v>1193</v>
      </c>
      <c r="G151" s="276"/>
      <c r="H151" s="128" t="s">
        <v>13</v>
      </c>
      <c r="I151" s="128" t="s">
        <v>1195</v>
      </c>
      <c r="J151" s="128" t="s">
        <v>3</v>
      </c>
      <c r="K151" s="317"/>
    </row>
    <row r="152" spans="2:11" ht="15" customHeight="1">
      <c r="B152" s="296"/>
      <c r="C152" s="128" t="s">
        <v>1198</v>
      </c>
      <c r="D152" s="276"/>
      <c r="E152" s="276"/>
      <c r="F152" s="321" t="s">
        <v>1199</v>
      </c>
      <c r="G152" s="276"/>
      <c r="H152" s="128" t="s">
        <v>1232</v>
      </c>
      <c r="I152" s="128" t="s">
        <v>1195</v>
      </c>
      <c r="J152" s="128">
        <v>50</v>
      </c>
      <c r="K152" s="317"/>
    </row>
    <row r="153" spans="2:11" ht="15" customHeight="1">
      <c r="B153" s="296"/>
      <c r="C153" s="128" t="s">
        <v>1201</v>
      </c>
      <c r="D153" s="276"/>
      <c r="E153" s="276"/>
      <c r="F153" s="321" t="s">
        <v>1193</v>
      </c>
      <c r="G153" s="276"/>
      <c r="H153" s="128" t="s">
        <v>1232</v>
      </c>
      <c r="I153" s="128" t="s">
        <v>1203</v>
      </c>
      <c r="J153" s="128"/>
      <c r="K153" s="317"/>
    </row>
    <row r="154" spans="2:11" ht="15" customHeight="1">
      <c r="B154" s="296"/>
      <c r="C154" s="128" t="s">
        <v>1212</v>
      </c>
      <c r="D154" s="276"/>
      <c r="E154" s="276"/>
      <c r="F154" s="321" t="s">
        <v>1199</v>
      </c>
      <c r="G154" s="276"/>
      <c r="H154" s="128" t="s">
        <v>1232</v>
      </c>
      <c r="I154" s="128" t="s">
        <v>1195</v>
      </c>
      <c r="J154" s="128">
        <v>50</v>
      </c>
      <c r="K154" s="317"/>
    </row>
    <row r="155" spans="2:11" ht="15" customHeight="1">
      <c r="B155" s="296"/>
      <c r="C155" s="128" t="s">
        <v>1220</v>
      </c>
      <c r="D155" s="276"/>
      <c r="E155" s="276"/>
      <c r="F155" s="321" t="s">
        <v>1199</v>
      </c>
      <c r="G155" s="276"/>
      <c r="H155" s="128" t="s">
        <v>1232</v>
      </c>
      <c r="I155" s="128" t="s">
        <v>1195</v>
      </c>
      <c r="J155" s="128">
        <v>50</v>
      </c>
      <c r="K155" s="317"/>
    </row>
    <row r="156" spans="2:11" ht="15" customHeight="1">
      <c r="B156" s="296"/>
      <c r="C156" s="128" t="s">
        <v>1218</v>
      </c>
      <c r="D156" s="276"/>
      <c r="E156" s="276"/>
      <c r="F156" s="321" t="s">
        <v>1199</v>
      </c>
      <c r="G156" s="276"/>
      <c r="H156" s="128" t="s">
        <v>1232</v>
      </c>
      <c r="I156" s="128" t="s">
        <v>1195</v>
      </c>
      <c r="J156" s="128">
        <v>50</v>
      </c>
      <c r="K156" s="317"/>
    </row>
    <row r="157" spans="2:11" ht="15" customHeight="1">
      <c r="B157" s="296"/>
      <c r="C157" s="128" t="s">
        <v>153</v>
      </c>
      <c r="D157" s="276"/>
      <c r="E157" s="276"/>
      <c r="F157" s="321" t="s">
        <v>1193</v>
      </c>
      <c r="G157" s="276"/>
      <c r="H157" s="128" t="s">
        <v>14</v>
      </c>
      <c r="I157" s="128" t="s">
        <v>1195</v>
      </c>
      <c r="J157" s="128" t="s">
        <v>15</v>
      </c>
      <c r="K157" s="317"/>
    </row>
    <row r="158" spans="2:11" ht="15" customHeight="1">
      <c r="B158" s="296"/>
      <c r="C158" s="128" t="s">
        <v>16</v>
      </c>
      <c r="D158" s="276"/>
      <c r="E158" s="276"/>
      <c r="F158" s="321" t="s">
        <v>1193</v>
      </c>
      <c r="G158" s="276"/>
      <c r="H158" s="128" t="s">
        <v>17</v>
      </c>
      <c r="I158" s="128" t="s">
        <v>1227</v>
      </c>
      <c r="J158" s="128"/>
      <c r="K158" s="317"/>
    </row>
    <row r="159" spans="2:11" ht="15" customHeight="1">
      <c r="B159" s="322"/>
      <c r="C159" s="305"/>
      <c r="D159" s="305"/>
      <c r="E159" s="305"/>
      <c r="F159" s="305"/>
      <c r="G159" s="305"/>
      <c r="H159" s="305"/>
      <c r="I159" s="305"/>
      <c r="J159" s="305"/>
      <c r="K159" s="323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451" t="s">
        <v>18</v>
      </c>
      <c r="D163" s="451"/>
      <c r="E163" s="451"/>
      <c r="F163" s="451"/>
      <c r="G163" s="451"/>
      <c r="H163" s="451"/>
      <c r="I163" s="451"/>
      <c r="J163" s="451"/>
      <c r="K163" s="268"/>
    </row>
    <row r="164" spans="2:11" ht="17.25" customHeight="1">
      <c r="B164" s="267"/>
      <c r="C164" s="288" t="s">
        <v>1187</v>
      </c>
      <c r="D164" s="288"/>
      <c r="E164" s="288"/>
      <c r="F164" s="288" t="s">
        <v>1188</v>
      </c>
      <c r="G164" s="324"/>
      <c r="H164" s="325" t="s">
        <v>180</v>
      </c>
      <c r="I164" s="325" t="s">
        <v>123</v>
      </c>
      <c r="J164" s="288" t="s">
        <v>1189</v>
      </c>
      <c r="K164" s="268"/>
    </row>
    <row r="165" spans="2:11" ht="17.25" customHeight="1">
      <c r="B165" s="269"/>
      <c r="C165" s="290" t="s">
        <v>1190</v>
      </c>
      <c r="D165" s="290"/>
      <c r="E165" s="290"/>
      <c r="F165" s="291" t="s">
        <v>1191</v>
      </c>
      <c r="G165" s="326"/>
      <c r="H165" s="327"/>
      <c r="I165" s="327"/>
      <c r="J165" s="290" t="s">
        <v>1192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1196</v>
      </c>
      <c r="D167" s="276"/>
      <c r="E167" s="276"/>
      <c r="F167" s="295" t="s">
        <v>1193</v>
      </c>
      <c r="G167" s="276"/>
      <c r="H167" s="276" t="s">
        <v>1232</v>
      </c>
      <c r="I167" s="276" t="s">
        <v>1195</v>
      </c>
      <c r="J167" s="276">
        <v>120</v>
      </c>
      <c r="K167" s="317"/>
    </row>
    <row r="168" spans="2:11" ht="15" customHeight="1">
      <c r="B168" s="296"/>
      <c r="C168" s="276" t="s">
        <v>1</v>
      </c>
      <c r="D168" s="276"/>
      <c r="E168" s="276"/>
      <c r="F168" s="295" t="s">
        <v>1193</v>
      </c>
      <c r="G168" s="276"/>
      <c r="H168" s="276" t="s">
        <v>2</v>
      </c>
      <c r="I168" s="276" t="s">
        <v>1195</v>
      </c>
      <c r="J168" s="276" t="s">
        <v>3</v>
      </c>
      <c r="K168" s="317"/>
    </row>
    <row r="169" spans="2:11" ht="15" customHeight="1">
      <c r="B169" s="296"/>
      <c r="C169" s="276" t="s">
        <v>1142</v>
      </c>
      <c r="D169" s="276"/>
      <c r="E169" s="276"/>
      <c r="F169" s="295" t="s">
        <v>1193</v>
      </c>
      <c r="G169" s="276"/>
      <c r="H169" s="276" t="s">
        <v>19</v>
      </c>
      <c r="I169" s="276" t="s">
        <v>1195</v>
      </c>
      <c r="J169" s="276" t="s">
        <v>3</v>
      </c>
      <c r="K169" s="317"/>
    </row>
    <row r="170" spans="2:11" ht="15" customHeight="1">
      <c r="B170" s="296"/>
      <c r="C170" s="276" t="s">
        <v>1198</v>
      </c>
      <c r="D170" s="276"/>
      <c r="E170" s="276"/>
      <c r="F170" s="295" t="s">
        <v>1199</v>
      </c>
      <c r="G170" s="276"/>
      <c r="H170" s="276" t="s">
        <v>19</v>
      </c>
      <c r="I170" s="276" t="s">
        <v>1195</v>
      </c>
      <c r="J170" s="276">
        <v>50</v>
      </c>
      <c r="K170" s="317"/>
    </row>
    <row r="171" spans="2:11" ht="15" customHeight="1">
      <c r="B171" s="296"/>
      <c r="C171" s="276" t="s">
        <v>1201</v>
      </c>
      <c r="D171" s="276"/>
      <c r="E171" s="276"/>
      <c r="F171" s="295" t="s">
        <v>1193</v>
      </c>
      <c r="G171" s="276"/>
      <c r="H171" s="276" t="s">
        <v>19</v>
      </c>
      <c r="I171" s="276" t="s">
        <v>1203</v>
      </c>
      <c r="J171" s="276"/>
      <c r="K171" s="317"/>
    </row>
    <row r="172" spans="2:11" ht="15" customHeight="1">
      <c r="B172" s="296"/>
      <c r="C172" s="276" t="s">
        <v>1212</v>
      </c>
      <c r="D172" s="276"/>
      <c r="E172" s="276"/>
      <c r="F172" s="295" t="s">
        <v>1199</v>
      </c>
      <c r="G172" s="276"/>
      <c r="H172" s="276" t="s">
        <v>19</v>
      </c>
      <c r="I172" s="276" t="s">
        <v>1195</v>
      </c>
      <c r="J172" s="276">
        <v>50</v>
      </c>
      <c r="K172" s="317"/>
    </row>
    <row r="173" spans="2:11" ht="15" customHeight="1">
      <c r="B173" s="296"/>
      <c r="C173" s="276" t="s">
        <v>1220</v>
      </c>
      <c r="D173" s="276"/>
      <c r="E173" s="276"/>
      <c r="F173" s="295" t="s">
        <v>1199</v>
      </c>
      <c r="G173" s="276"/>
      <c r="H173" s="276" t="s">
        <v>19</v>
      </c>
      <c r="I173" s="276" t="s">
        <v>1195</v>
      </c>
      <c r="J173" s="276">
        <v>50</v>
      </c>
      <c r="K173" s="317"/>
    </row>
    <row r="174" spans="2:11" ht="15" customHeight="1">
      <c r="B174" s="296"/>
      <c r="C174" s="276" t="s">
        <v>1218</v>
      </c>
      <c r="D174" s="276"/>
      <c r="E174" s="276"/>
      <c r="F174" s="295" t="s">
        <v>1199</v>
      </c>
      <c r="G174" s="276"/>
      <c r="H174" s="276" t="s">
        <v>19</v>
      </c>
      <c r="I174" s="276" t="s">
        <v>1195</v>
      </c>
      <c r="J174" s="276">
        <v>50</v>
      </c>
      <c r="K174" s="317"/>
    </row>
    <row r="175" spans="2:11" ht="15" customHeight="1">
      <c r="B175" s="296"/>
      <c r="C175" s="276" t="s">
        <v>179</v>
      </c>
      <c r="D175" s="276"/>
      <c r="E175" s="276"/>
      <c r="F175" s="295" t="s">
        <v>1193</v>
      </c>
      <c r="G175" s="276"/>
      <c r="H175" s="276" t="s">
        <v>20</v>
      </c>
      <c r="I175" s="276" t="s">
        <v>21</v>
      </c>
      <c r="J175" s="276"/>
      <c r="K175" s="317"/>
    </row>
    <row r="176" spans="2:11" ht="15" customHeight="1">
      <c r="B176" s="296"/>
      <c r="C176" s="276" t="s">
        <v>123</v>
      </c>
      <c r="D176" s="276"/>
      <c r="E176" s="276"/>
      <c r="F176" s="295" t="s">
        <v>1193</v>
      </c>
      <c r="G176" s="276"/>
      <c r="H176" s="276" t="s">
        <v>22</v>
      </c>
      <c r="I176" s="276" t="s">
        <v>23</v>
      </c>
      <c r="J176" s="276">
        <v>1</v>
      </c>
      <c r="K176" s="317"/>
    </row>
    <row r="177" spans="2:11" ht="15" customHeight="1">
      <c r="B177" s="296"/>
      <c r="C177" s="276" t="s">
        <v>119</v>
      </c>
      <c r="D177" s="276"/>
      <c r="E177" s="276"/>
      <c r="F177" s="295" t="s">
        <v>1193</v>
      </c>
      <c r="G177" s="276"/>
      <c r="H177" s="276" t="s">
        <v>24</v>
      </c>
      <c r="I177" s="276" t="s">
        <v>1195</v>
      </c>
      <c r="J177" s="276">
        <v>20</v>
      </c>
      <c r="K177" s="317"/>
    </row>
    <row r="178" spans="2:11" ht="15" customHeight="1">
      <c r="B178" s="296"/>
      <c r="C178" s="276" t="s">
        <v>180</v>
      </c>
      <c r="D178" s="276"/>
      <c r="E178" s="276"/>
      <c r="F178" s="295" t="s">
        <v>1193</v>
      </c>
      <c r="G178" s="276"/>
      <c r="H178" s="276" t="s">
        <v>25</v>
      </c>
      <c r="I178" s="276" t="s">
        <v>1195</v>
      </c>
      <c r="J178" s="276">
        <v>255</v>
      </c>
      <c r="K178" s="317"/>
    </row>
    <row r="179" spans="2:11" ht="15" customHeight="1">
      <c r="B179" s="296"/>
      <c r="C179" s="276" t="s">
        <v>181</v>
      </c>
      <c r="D179" s="276"/>
      <c r="E179" s="276"/>
      <c r="F179" s="295" t="s">
        <v>1193</v>
      </c>
      <c r="G179" s="276"/>
      <c r="H179" s="276" t="s">
        <v>1158</v>
      </c>
      <c r="I179" s="276" t="s">
        <v>1195</v>
      </c>
      <c r="J179" s="276">
        <v>10</v>
      </c>
      <c r="K179" s="317"/>
    </row>
    <row r="180" spans="2:11" ht="15" customHeight="1">
      <c r="B180" s="296"/>
      <c r="C180" s="276" t="s">
        <v>182</v>
      </c>
      <c r="D180" s="276"/>
      <c r="E180" s="276"/>
      <c r="F180" s="295" t="s">
        <v>1193</v>
      </c>
      <c r="G180" s="276"/>
      <c r="H180" s="276" t="s">
        <v>26</v>
      </c>
      <c r="I180" s="276" t="s">
        <v>1227</v>
      </c>
      <c r="J180" s="276"/>
      <c r="K180" s="317"/>
    </row>
    <row r="181" spans="2:11" ht="15" customHeight="1">
      <c r="B181" s="296"/>
      <c r="C181" s="276" t="s">
        <v>27</v>
      </c>
      <c r="D181" s="276"/>
      <c r="E181" s="276"/>
      <c r="F181" s="295" t="s">
        <v>1193</v>
      </c>
      <c r="G181" s="276"/>
      <c r="H181" s="276" t="s">
        <v>28</v>
      </c>
      <c r="I181" s="276" t="s">
        <v>1227</v>
      </c>
      <c r="J181" s="276"/>
      <c r="K181" s="317"/>
    </row>
    <row r="182" spans="2:11" ht="15" customHeight="1">
      <c r="B182" s="296"/>
      <c r="C182" s="276" t="s">
        <v>16</v>
      </c>
      <c r="D182" s="276"/>
      <c r="E182" s="276"/>
      <c r="F182" s="295" t="s">
        <v>1193</v>
      </c>
      <c r="G182" s="276"/>
      <c r="H182" s="276" t="s">
        <v>29</v>
      </c>
      <c r="I182" s="276" t="s">
        <v>1227</v>
      </c>
      <c r="J182" s="276"/>
      <c r="K182" s="317"/>
    </row>
    <row r="183" spans="2:11" ht="15" customHeight="1">
      <c r="B183" s="296"/>
      <c r="C183" s="276" t="s">
        <v>184</v>
      </c>
      <c r="D183" s="276"/>
      <c r="E183" s="276"/>
      <c r="F183" s="295" t="s">
        <v>1199</v>
      </c>
      <c r="G183" s="276"/>
      <c r="H183" s="276" t="s">
        <v>30</v>
      </c>
      <c r="I183" s="276" t="s">
        <v>1195</v>
      </c>
      <c r="J183" s="276">
        <v>50</v>
      </c>
      <c r="K183" s="317"/>
    </row>
    <row r="184" spans="2:11" ht="15" customHeight="1">
      <c r="B184" s="296"/>
      <c r="C184" s="276" t="s">
        <v>31</v>
      </c>
      <c r="D184" s="276"/>
      <c r="E184" s="276"/>
      <c r="F184" s="295" t="s">
        <v>1199</v>
      </c>
      <c r="G184" s="276"/>
      <c r="H184" s="276" t="s">
        <v>32</v>
      </c>
      <c r="I184" s="276" t="s">
        <v>33</v>
      </c>
      <c r="J184" s="276"/>
      <c r="K184" s="317"/>
    </row>
    <row r="185" spans="2:11" ht="15" customHeight="1">
      <c r="B185" s="296"/>
      <c r="C185" s="276" t="s">
        <v>34</v>
      </c>
      <c r="D185" s="276"/>
      <c r="E185" s="276"/>
      <c r="F185" s="295" t="s">
        <v>1199</v>
      </c>
      <c r="G185" s="276"/>
      <c r="H185" s="276" t="s">
        <v>35</v>
      </c>
      <c r="I185" s="276" t="s">
        <v>33</v>
      </c>
      <c r="J185" s="276"/>
      <c r="K185" s="317"/>
    </row>
    <row r="186" spans="2:11" ht="15" customHeight="1">
      <c r="B186" s="296"/>
      <c r="C186" s="276" t="s">
        <v>36</v>
      </c>
      <c r="D186" s="276"/>
      <c r="E186" s="276"/>
      <c r="F186" s="295" t="s">
        <v>1199</v>
      </c>
      <c r="G186" s="276"/>
      <c r="H186" s="276" t="s">
        <v>37</v>
      </c>
      <c r="I186" s="276" t="s">
        <v>33</v>
      </c>
      <c r="J186" s="276"/>
      <c r="K186" s="317"/>
    </row>
    <row r="187" spans="2:11" ht="15" customHeight="1">
      <c r="B187" s="296"/>
      <c r="C187" s="328" t="s">
        <v>38</v>
      </c>
      <c r="D187" s="276"/>
      <c r="E187" s="276"/>
      <c r="F187" s="295" t="s">
        <v>1199</v>
      </c>
      <c r="G187" s="276"/>
      <c r="H187" s="276" t="s">
        <v>39</v>
      </c>
      <c r="I187" s="276" t="s">
        <v>40</v>
      </c>
      <c r="J187" s="329" t="s">
        <v>41</v>
      </c>
      <c r="K187" s="317"/>
    </row>
    <row r="188" spans="2:11" ht="15" customHeight="1">
      <c r="B188" s="296"/>
      <c r="C188" s="281" t="s">
        <v>108</v>
      </c>
      <c r="D188" s="276"/>
      <c r="E188" s="276"/>
      <c r="F188" s="295" t="s">
        <v>1193</v>
      </c>
      <c r="G188" s="276"/>
      <c r="H188" s="272" t="s">
        <v>42</v>
      </c>
      <c r="I188" s="276" t="s">
        <v>43</v>
      </c>
      <c r="J188" s="276"/>
      <c r="K188" s="317"/>
    </row>
    <row r="189" spans="2:11" ht="15" customHeight="1">
      <c r="B189" s="296"/>
      <c r="C189" s="281" t="s">
        <v>44</v>
      </c>
      <c r="D189" s="276"/>
      <c r="E189" s="276"/>
      <c r="F189" s="295" t="s">
        <v>1193</v>
      </c>
      <c r="G189" s="276"/>
      <c r="H189" s="276" t="s">
        <v>45</v>
      </c>
      <c r="I189" s="276" t="s">
        <v>1227</v>
      </c>
      <c r="J189" s="276"/>
      <c r="K189" s="317"/>
    </row>
    <row r="190" spans="2:11" ht="15" customHeight="1">
      <c r="B190" s="296"/>
      <c r="C190" s="281" t="s">
        <v>46</v>
      </c>
      <c r="D190" s="276"/>
      <c r="E190" s="276"/>
      <c r="F190" s="295" t="s">
        <v>1193</v>
      </c>
      <c r="G190" s="276"/>
      <c r="H190" s="276" t="s">
        <v>47</v>
      </c>
      <c r="I190" s="276" t="s">
        <v>1227</v>
      </c>
      <c r="J190" s="276"/>
      <c r="K190" s="317"/>
    </row>
    <row r="191" spans="2:11" ht="15" customHeight="1">
      <c r="B191" s="296"/>
      <c r="C191" s="281" t="s">
        <v>48</v>
      </c>
      <c r="D191" s="276"/>
      <c r="E191" s="276"/>
      <c r="F191" s="295" t="s">
        <v>1199</v>
      </c>
      <c r="G191" s="276"/>
      <c r="H191" s="276" t="s">
        <v>49</v>
      </c>
      <c r="I191" s="276" t="s">
        <v>1227</v>
      </c>
      <c r="J191" s="276"/>
      <c r="K191" s="317"/>
    </row>
    <row r="192" spans="2:11" ht="15" customHeight="1">
      <c r="B192" s="322"/>
      <c r="C192" s="330"/>
      <c r="D192" s="305"/>
      <c r="E192" s="305"/>
      <c r="F192" s="305"/>
      <c r="G192" s="305"/>
      <c r="H192" s="305"/>
      <c r="I192" s="305"/>
      <c r="J192" s="305"/>
      <c r="K192" s="323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451" t="s">
        <v>50</v>
      </c>
      <c r="D197" s="451"/>
      <c r="E197" s="451"/>
      <c r="F197" s="451"/>
      <c r="G197" s="451"/>
      <c r="H197" s="451"/>
      <c r="I197" s="451"/>
      <c r="J197" s="451"/>
      <c r="K197" s="268"/>
    </row>
    <row r="198" spans="2:11" ht="25.5" customHeight="1">
      <c r="B198" s="267"/>
      <c r="C198" s="127" t="s">
        <v>51</v>
      </c>
      <c r="D198" s="127"/>
      <c r="E198" s="127"/>
      <c r="F198" s="127" t="s">
        <v>52</v>
      </c>
      <c r="G198" s="331"/>
      <c r="H198" s="456" t="s">
        <v>53</v>
      </c>
      <c r="I198" s="456"/>
      <c r="J198" s="456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43</v>
      </c>
      <c r="D200" s="276"/>
      <c r="E200" s="276"/>
      <c r="F200" s="295" t="s">
        <v>109</v>
      </c>
      <c r="G200" s="276"/>
      <c r="H200" s="453" t="s">
        <v>54</v>
      </c>
      <c r="I200" s="453"/>
      <c r="J200" s="453"/>
      <c r="K200" s="317"/>
    </row>
    <row r="201" spans="2:11" ht="15" customHeight="1">
      <c r="B201" s="296"/>
      <c r="C201" s="302"/>
      <c r="D201" s="276"/>
      <c r="E201" s="276"/>
      <c r="F201" s="295" t="s">
        <v>110</v>
      </c>
      <c r="G201" s="276"/>
      <c r="H201" s="453" t="s">
        <v>55</v>
      </c>
      <c r="I201" s="453"/>
      <c r="J201" s="453"/>
      <c r="K201" s="317"/>
    </row>
    <row r="202" spans="2:11" ht="15" customHeight="1">
      <c r="B202" s="296"/>
      <c r="C202" s="302"/>
      <c r="D202" s="276"/>
      <c r="E202" s="276"/>
      <c r="F202" s="295" t="s">
        <v>113</v>
      </c>
      <c r="G202" s="276"/>
      <c r="H202" s="453" t="s">
        <v>56</v>
      </c>
      <c r="I202" s="453"/>
      <c r="J202" s="453"/>
      <c r="K202" s="317"/>
    </row>
    <row r="203" spans="2:11" ht="15" customHeight="1">
      <c r="B203" s="296"/>
      <c r="C203" s="276"/>
      <c r="D203" s="276"/>
      <c r="E203" s="276"/>
      <c r="F203" s="295" t="s">
        <v>111</v>
      </c>
      <c r="G203" s="276"/>
      <c r="H203" s="453" t="s">
        <v>57</v>
      </c>
      <c r="I203" s="453"/>
      <c r="J203" s="453"/>
      <c r="K203" s="317"/>
    </row>
    <row r="204" spans="2:11" ht="15" customHeight="1">
      <c r="B204" s="296"/>
      <c r="C204" s="276"/>
      <c r="D204" s="276"/>
      <c r="E204" s="276"/>
      <c r="F204" s="295" t="s">
        <v>112</v>
      </c>
      <c r="G204" s="276"/>
      <c r="H204" s="453" t="s">
        <v>58</v>
      </c>
      <c r="I204" s="453"/>
      <c r="J204" s="453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1239</v>
      </c>
      <c r="D206" s="276"/>
      <c r="E206" s="276"/>
      <c r="F206" s="295" t="s">
        <v>142</v>
      </c>
      <c r="G206" s="276"/>
      <c r="H206" s="453" t="s">
        <v>59</v>
      </c>
      <c r="I206" s="453"/>
      <c r="J206" s="453"/>
      <c r="K206" s="317"/>
    </row>
    <row r="207" spans="2:11" ht="15" customHeight="1">
      <c r="B207" s="296"/>
      <c r="C207" s="302"/>
      <c r="D207" s="276"/>
      <c r="E207" s="276"/>
      <c r="F207" s="295" t="s">
        <v>1136</v>
      </c>
      <c r="G207" s="276"/>
      <c r="H207" s="453" t="s">
        <v>1137</v>
      </c>
      <c r="I207" s="453"/>
      <c r="J207" s="453"/>
      <c r="K207" s="317"/>
    </row>
    <row r="208" spans="2:11" ht="15" customHeight="1">
      <c r="B208" s="296"/>
      <c r="C208" s="276"/>
      <c r="D208" s="276"/>
      <c r="E208" s="276"/>
      <c r="F208" s="295" t="s">
        <v>1134</v>
      </c>
      <c r="G208" s="276"/>
      <c r="H208" s="453" t="s">
        <v>60</v>
      </c>
      <c r="I208" s="453"/>
      <c r="J208" s="453"/>
      <c r="K208" s="317"/>
    </row>
    <row r="209" spans="2:11" ht="15" customHeight="1">
      <c r="B209" s="332"/>
      <c r="C209" s="302"/>
      <c r="D209" s="302"/>
      <c r="E209" s="302"/>
      <c r="F209" s="295" t="s">
        <v>1138</v>
      </c>
      <c r="G209" s="281"/>
      <c r="H209" s="452" t="s">
        <v>1139</v>
      </c>
      <c r="I209" s="452"/>
      <c r="J209" s="452"/>
      <c r="K209" s="333"/>
    </row>
    <row r="210" spans="2:11" ht="15" customHeight="1">
      <c r="B210" s="332"/>
      <c r="C210" s="302"/>
      <c r="D210" s="302"/>
      <c r="E210" s="302"/>
      <c r="F210" s="295" t="s">
        <v>1140</v>
      </c>
      <c r="G210" s="281"/>
      <c r="H210" s="452" t="s">
        <v>61</v>
      </c>
      <c r="I210" s="452"/>
      <c r="J210" s="452"/>
      <c r="K210" s="333"/>
    </row>
    <row r="211" spans="2:11" ht="15" customHeight="1">
      <c r="B211" s="332"/>
      <c r="C211" s="302"/>
      <c r="D211" s="302"/>
      <c r="E211" s="302"/>
      <c r="F211" s="334"/>
      <c r="G211" s="281"/>
      <c r="H211" s="335"/>
      <c r="I211" s="335"/>
      <c r="J211" s="335"/>
      <c r="K211" s="333"/>
    </row>
    <row r="212" spans="2:11" ht="15" customHeight="1">
      <c r="B212" s="332"/>
      <c r="C212" s="276" t="s">
        <v>23</v>
      </c>
      <c r="D212" s="302"/>
      <c r="E212" s="302"/>
      <c r="F212" s="295">
        <v>1</v>
      </c>
      <c r="G212" s="281"/>
      <c r="H212" s="452" t="s">
        <v>62</v>
      </c>
      <c r="I212" s="452"/>
      <c r="J212" s="452"/>
      <c r="K212" s="333"/>
    </row>
    <row r="213" spans="2:11" ht="15" customHeight="1">
      <c r="B213" s="332"/>
      <c r="C213" s="302"/>
      <c r="D213" s="302"/>
      <c r="E213" s="302"/>
      <c r="F213" s="295">
        <v>2</v>
      </c>
      <c r="G213" s="281"/>
      <c r="H213" s="452" t="s">
        <v>63</v>
      </c>
      <c r="I213" s="452"/>
      <c r="J213" s="452"/>
      <c r="K213" s="333"/>
    </row>
    <row r="214" spans="2:11" ht="15" customHeight="1">
      <c r="B214" s="332"/>
      <c r="C214" s="302"/>
      <c r="D214" s="302"/>
      <c r="E214" s="302"/>
      <c r="F214" s="295">
        <v>3</v>
      </c>
      <c r="G214" s="281"/>
      <c r="H214" s="452" t="s">
        <v>64</v>
      </c>
      <c r="I214" s="452"/>
      <c r="J214" s="452"/>
      <c r="K214" s="333"/>
    </row>
    <row r="215" spans="2:11" ht="15" customHeight="1">
      <c r="B215" s="332"/>
      <c r="C215" s="302"/>
      <c r="D215" s="302"/>
      <c r="E215" s="302"/>
      <c r="F215" s="295">
        <v>4</v>
      </c>
      <c r="G215" s="281"/>
      <c r="H215" s="452" t="s">
        <v>65</v>
      </c>
      <c r="I215" s="452"/>
      <c r="J215" s="452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C50:J50"/>
    <mergeCell ref="G38:J38"/>
    <mergeCell ref="G39:J39"/>
    <mergeCell ref="G40:J40"/>
    <mergeCell ref="G41:J41"/>
    <mergeCell ref="G42:J42"/>
    <mergeCell ref="G43:J43"/>
    <mergeCell ref="D45:J45"/>
    <mergeCell ref="C52:J52"/>
    <mergeCell ref="C53:J53"/>
    <mergeCell ref="C55:J55"/>
    <mergeCell ref="D56:J56"/>
    <mergeCell ref="D58:J58"/>
    <mergeCell ref="D59:J59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Marie-PC\Marie</dc:creator>
  <cp:keywords/>
  <dc:description/>
  <cp:lastModifiedBy>Marie</cp:lastModifiedBy>
  <dcterms:created xsi:type="dcterms:W3CDTF">2017-09-27T08:39:48Z</dcterms:created>
  <dcterms:modified xsi:type="dcterms:W3CDTF">2017-09-27T09:46:04Z</dcterms:modified>
  <cp:category/>
  <cp:version/>
  <cp:contentType/>
  <cp:contentStatus/>
</cp:coreProperties>
</file>