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01" sheetId="3" r:id="rId3"/>
    <sheet name="401" sheetId="4" r:id="rId4"/>
  </sheets>
  <definedNames>
    <definedName name="_xlnm.Print_Titles" localSheetId="1">'001'!$4:$7</definedName>
    <definedName name="_xlnm.Print_Titles" localSheetId="2">'101'!$5:$8</definedName>
  </definedNames>
  <calcPr fullCalcOnLoad="1"/>
</workbook>
</file>

<file path=xl/sharedStrings.xml><?xml version="1.0" encoding="utf-8"?>
<sst xmlns="http://schemas.openxmlformats.org/spreadsheetml/2006/main" count="904" uniqueCount="369">
  <si>
    <t>Soupis objektů s DPH</t>
  </si>
  <si>
    <t>Stavba: 17-146 - OPRAVA KOMUNIKACE UL. JANÁČKOVA, LIBEREC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</si>
  <si>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</si>
  <si>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</si>
  <si>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</si>
  <si>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</si>
  <si>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</si>
  <si>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</si>
  <si>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</si>
  <si>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</si>
  <si>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</si>
  <si>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</si>
  <si>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</si>
  <si>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</si>
  <si>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17-146</t>
  </si>
  <si>
    <t>OPRAVA KOMUNIKACE UL. JANÁČKOVA, LIBEREC</t>
  </si>
  <si>
    <t>O</t>
  </si>
  <si>
    <t>Rozpočet:</t>
  </si>
  <si>
    <t>0,00</t>
  </si>
  <si>
    <t>15,00</t>
  </si>
  <si>
    <t>21,00</t>
  </si>
  <si>
    <t>2</t>
  </si>
  <si>
    <t>3</t>
  </si>
  <si>
    <t>001</t>
  </si>
  <si>
    <t>VRN a preliminář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</si>
  <si>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</si>
  <si>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</si>
  <si>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</si>
  <si>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</si>
  <si>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</si>
  <si>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</si>
  <si>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</si>
  <si>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</si>
  <si>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</si>
  <si>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</si>
  <si>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</si>
  <si>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</si>
  <si>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</si>
  <si>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</si>
  <si>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</si>
  <si>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</si>
  <si>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</si>
  <si>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</si>
  <si>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</si>
  <si>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</si>
  <si>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</si>
  <si>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</si>
  <si>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</si>
  <si>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</si>
  <si>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</si>
  <si>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ZŘÍZENÍ, PROVOZ, DEMONTÁŽ, ÚDRŽBU 
Dočasné staveništní komunikace, vč. lávek přes výkopy 
provizorní přístupy k nemovitostem 
včetně vyznačení, ohrazení a osvětlení  
ochrana přejezdy přes staveništní rozvody</t>
  </si>
  <si>
    <t>VV</t>
  </si>
  <si>
    <t>TS</t>
  </si>
  <si>
    <t>zahrnuje veškeré náklady spojené s objednatelem požadovanými zařízeními</t>
  </si>
  <si>
    <t>02720</t>
  </si>
  <si>
    <t>POMOC PRÁCE ZŘÍZ NEBO ZAJIŠŤ REGULACI A OCHRANU DOPRAVY</t>
  </si>
  <si>
    <t>zahrnuje kompletní dopravně inženýrská opatření v průběhu celé stavby (dle schváleného plánu ZOV a vyjádření DI PČR, který si zpracuje a zajistí zhotovitel stavby),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stavby. Součástí položky je i údržba a péče o dopravně inženýrská opatření v průběhu celé stavby a zpracování plánu ZOV vč, jeho projednání.</t>
  </si>
  <si>
    <t>02730</t>
  </si>
  <si>
    <t>POMOC PRÁCE ZŘÍZ NEBO ZAJIŠŤ OCHRANU INŽENÝRSKÝCH SÍTÍ</t>
  </si>
  <si>
    <t>práce v ochranném pásmu stáv. IS - dočasná opatření po dobu stavby 
vytyčení a vyznačení tras a ochranných pásem  
náklady na ztížené práce v ochranném pásmu IS 
komunikace se správcem  
náklady spojené s dodržením vydaných požadvků, vyjádření a stanovisek jednotlivých dotčených správců IS</t>
  </si>
  <si>
    <t>02760</t>
  </si>
  <si>
    <t>POMOC PRÁCE ZŘÍZ NEBO ZAJIŠŤ JÍMKY, STAV JÁMY A ŠACHTY</t>
  </si>
  <si>
    <t>bezpečnostní opatření pro zajištění výkopů - ohrazení, vyznačení, osvětlení, zakrytí  
ochranné a záchytné konstrukce 
případné dočasné zasypávání výkopů v průběhu prací</t>
  </si>
  <si>
    <t>02822</t>
  </si>
  <si>
    <t>PRŮZKUMNÉ PRÁCE ARCHEOLOGICKÉ V PODZEMÍ</t>
  </si>
  <si>
    <t>zahrnuje veškeré náklady spojené s objednatelem požadovanými pracemi</t>
  </si>
  <si>
    <t>02910</t>
  </si>
  <si>
    <t>OSTATNÍ POŽADAVKY - ZEMĚMĚŘIČSKÁ MĚŘENÍ</t>
  </si>
  <si>
    <t>geodetické práce zhotovitele před zahájením stavby, v průběhu stavby i po dokončení stavby (skutečné provedení všech staveb a vedení)</t>
  </si>
  <si>
    <t>zahrnuje veškeré náklady spojené s objednatelem požadovanými pracemi,  
- pro stanovení orientační investorské ceny určete jednotkovou cenu jako 1% odhadované ceny stavby</t>
  </si>
  <si>
    <t>7</t>
  </si>
  <si>
    <t>02940</t>
  </si>
  <si>
    <t>OSTATNÍ POŽADAVKY - VYPRACOVÁNÍ DOKUMENTACE</t>
  </si>
  <si>
    <t>plán BOZP vč. oznámení o zahájení stavebních prací Oblastnímu inspektorátu práce 
ve smyslu Přílohy č. 6 k nařízení vlády č. 591/2006 Sb.  
zhodnocení zásad bezpečnosti práce na staveništi, zásad organizace výstavby</t>
  </si>
  <si>
    <t>8</t>
  </si>
  <si>
    <t>02944</t>
  </si>
  <si>
    <t>OSTAT POŽADAVKY - DOKUMENTACE SKUTEČ PROVEDENÍ V DIGIT FORMĚ</t>
  </si>
  <si>
    <t>02991</t>
  </si>
  <si>
    <t>OSTATNÍ POŽADAVKY - INFORMAČNÍ TABULE</t>
  </si>
  <si>
    <t>KUS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</si>
  <si>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</si>
  <si>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</si>
  <si>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</si>
  <si>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Kompletní zařízení staveniště pro celou stavbu  včetně zajištění potřebných povolení a rozhodnutí. 
Položka zahrnuje náklady spojené s:  
oplocení a ohrazení staveniště 
prostory pro skladování a manipulaci  
osvětlení prostoru pracoviště 
staveništní přípojky  
zajištění dodávky elektrické energie, rozvody médií po stavbě  
zajištění případných odstávek a náhradního zásobování po dobu odstávky 
kancelářské plochy pro potřeby zhotovitele, technického dozoru stavby a zástupců investora, 
sociální zařízení, 
zajištění skladovacích ploch a prostor pro potřeby stavby 
čerpání vody 
Poplatky a náklady spojené se záborem veřejného prostranství  
Poplatky a náklady za spotřebované energie a zásobování  
Zajištění údržby veřejných komunikací a komunikací pro pěší v průběhu celé stavby, včetně případné zimní údržby</t>
  </si>
  <si>
    <t>zahrnuje objednatelem povolené náklady na pořízení (event. pronájem), provozování, udržování a likvidaci zhotovitelova zařízení</t>
  </si>
  <si>
    <t>12</t>
  </si>
  <si>
    <t>R02900</t>
  </si>
  <si>
    <t>a</t>
  </si>
  <si>
    <t>OSTATNÍ POŽADAVKY - MONITORING</t>
  </si>
  <si>
    <t>Pasport a fotodokumentace stávajícího stavu okolních objektů a staveb před zahájením prací a po dokončení prací</t>
  </si>
  <si>
    <t>13</t>
  </si>
  <si>
    <t>b</t>
  </si>
  <si>
    <t>OSTATNÍ POŽADAVKY - BEZPEČNOSTNÍ POŽADAVKY - OSTRAHA</t>
  </si>
  <si>
    <t>Komplexní ostrahu a zabezpečení staveniště, včetně osvětlení staveniště, výstražných cedulí, výstražných světel</t>
  </si>
  <si>
    <t>14</t>
  </si>
  <si>
    <t>c</t>
  </si>
  <si>
    <t>OSTATNÍ POŽADAVKY</t>
  </si>
  <si>
    <t>ostatní náklady vyplývající ze zpracovaného plánu BOZP a v rozpočtu samostatně nevyčíslené a vyplývající z  
Nařízení vlády č. 591/2006 Sb.o bližších minimálních požadavcích na bezpečnost a ochranu zdraví při práci na staveništích ve znění pozdějších předpisů a ostatních bezpečnostních předpisů a ČSN, např.:  
ochranné pomůcky osob pohybujících se v prostoru staveniště 
při provozu a používání strojů, nářadí a technických zařízení 
při pracích spojené s prováděním a demontáží bednění, zajištění bezpečnostních opatření ve spojení s prací ve výšce nebo pod zemí (ve výkopech) 
při pracích v místech s nebezpečím výbuchu, zasypání, otravy, utonutí, pádu z výšky, apod. 
při bouracích a demoličních pracích  
při pracích nad vodou nebo v její těsné blízkosti 
požární ochrana staveb</t>
  </si>
  <si>
    <t>Ostatní konstrukce a práce</t>
  </si>
  <si>
    <t>11</t>
  </si>
  <si>
    <t>916814</t>
  </si>
  <si>
    <t>ODDĚL OPLOCENÍ S PODSTAVCI DRÁTĚNNÉ - DOD, MONTÁŽ, DEMONTÁŽ</t>
  </si>
  <si>
    <t>zabezpečení staveniště proti vstupu nepovolaných osob na staveniště  
staveništní oplocení - dodávka, montáž, demontáž, údržba i nájem  
včetně označení staveniště bezpečnostními a informačními cedulemi 
za snížené viditelnosti osvětleno výstražným červeným světlem v čele překážky a každých 50 m po komunikaci 
vstupy na staveniště uzamykatelné 
vjezdy na staveniště pro vozidla musí být označeny dopravními značkami, vč. zákaz vjezdu nepovolaným osobám</t>
  </si>
  <si>
    <t>za snížené viditelnosti osvětleno výstražným červeným světlem v čele překážky a každých 50 m po komunikaci. 
Veškeré vstupy na staveniště musí být označeny bezpečnostními tabulkami a vstupy musí být uzamykatelné.</t>
  </si>
  <si>
    <t>položka zahrnuje:  
- dodání zařízení v předepsaném provedení včetně jejich osazení  
- údržbu po celou dobu trvání funkce, náhradu zničených nebo ztracených kusů, nutnou opravu poškozených částí  
- odstranění, demontáž a odklizení zařízení s odvozem na předepsané místo</t>
  </si>
  <si>
    <t>Objekt:</t>
  </si>
  <si>
    <t>101</t>
  </si>
  <si>
    <t>KOMUNIKACE</t>
  </si>
  <si>
    <t>O1</t>
  </si>
  <si>
    <t>014101</t>
  </si>
  <si>
    <t>POPLATKY ZA SKLÁDKU</t>
  </si>
  <si>
    <t>M3</t>
  </si>
  <si>
    <t>zemina</t>
  </si>
  <si>
    <t>40,0+16,8=56,8000 [A] 
odpočet zpětn.použití: -(20,0+10,08)=-30,0800 [B] 
Celkem: A+B=26,7200 [C]</t>
  </si>
  <si>
    <t>zahrnuje veškeré poplatky provozovateli skládky související s uložením odpadu na skládce.</t>
  </si>
  <si>
    <t>014102</t>
  </si>
  <si>
    <t>T</t>
  </si>
  <si>
    <t>stavební suť</t>
  </si>
  <si>
    <t>600,15m3*2,2t/m3=1 320,3300 [A] 
6,0m3*2,2t/m3=13,2000 [B] 
25,0m*0,1t/m=2,5000 [C] 
9ks*0,3t/ks=2,7000 [D] 
odpočet asfaltů: -512tun=- 512,0000 [E] 
Celkem: A+B+C+D+E=826,7300 [F]</t>
  </si>
  <si>
    <t>014132</t>
  </si>
  <si>
    <t>POPLATKY ZA SKLÁDKU TYP S-NO (NEBEZPEČNÝ ODPAD)</t>
  </si>
  <si>
    <t>asfaltové směsi</t>
  </si>
  <si>
    <t>Zemní práce</t>
  </si>
  <si>
    <t>113438</t>
  </si>
  <si>
    <t>ODSTRAN KRYTU ZPEVNĚNÝCH PLOCH S ASFALT POJIVEM VČET PODKLADU, ODVOZ DO 20KM</t>
  </si>
  <si>
    <t>vozovka: 1205,0m2*0,39=469,9500 [A] 
chodníky: 435,0m2*0,25+55,0*0,39=130,2000 [B] 
Celkem: A+B=600,1500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</si>
  <si>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</si>
  <si>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113488</t>
  </si>
  <si>
    <t>ODSTRANĚNÍ KRYTU ZPEVNĚNÝCH PLOCH Z DLAŽDIC VČETNĚ PODKLADU, ODVOZ DO 20KM</t>
  </si>
  <si>
    <t>kryt zámková dlažba</t>
  </si>
  <si>
    <t>chodník: 24,0m2*0,25=6,0000 [A]</t>
  </si>
  <si>
    <t>113534</t>
  </si>
  <si>
    <t>ODSTRANĚNÍ CHODNÍKOVÝCH KAMENNÝCH OBRUBNÍKŮ, ODVOZ DO 5KM</t>
  </si>
  <si>
    <t>M</t>
  </si>
  <si>
    <t>očištění a odvoz na dočasnou deponii pro zpětné použití 
š.300mm</t>
  </si>
  <si>
    <t>123738</t>
  </si>
  <si>
    <t>ODKOP PRO SPOD STAVBU SILNIC A ŽELEZNIC TŘ. 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</si>
  <si>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</si>
  <si>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132734</t>
  </si>
  <si>
    <t>HLOUBENÍ RÝH ŠÍŘ DO 2M PAŽ I NEPAŽ TŘ. I, ODVOZ DO 5KM</t>
  </si>
  <si>
    <t>kanalizační přípojky: 14,0*0,80*1,50=16,8000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</si>
  <si>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</si>
  <si>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</t>
  </si>
  <si>
    <t>ULOŽENÍ SYPANINY DO NÁSYPŮ A NA SKLÁDKY BEZ ZHUTNĚNÍ</t>
  </si>
  <si>
    <t>40,0+16,8=56,8000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</si>
  <si>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</si>
  <si>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</si>
  <si>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</si>
  <si>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</si>
  <si>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</si>
  <si>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</si>
  <si>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kanalizační přípojky: 14,0*0,80*(1,50-0,15-0,45)=10,0800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</si>
  <si>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</si>
  <si>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</si>
  <si>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</si>
  <si>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štěrkopísek fr. 0/8</t>
  </si>
  <si>
    <t>kanalizační přípojky: 14,0*0,80*0,45=5,0400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</si>
  <si>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</si>
  <si>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18110</t>
  </si>
  <si>
    <t>ÚPRAVA PLÁNĚ SE ZHUTNĚNÍM V HORNINĚ TŘ. I</t>
  </si>
  <si>
    <t>M2</t>
  </si>
  <si>
    <t>vozovka: 1195,0=1 195,0000 [A] 
chodníky: 432,0+55,0+6,0=493,0000 [B] 
rozšíření pod obrubou: (360,0+25,0)*0.30=115,5000 [C] 
Celkem: A+B+C=1 803,5000 [D]</t>
  </si>
  <si>
    <t>položka zahrnuje úpravu pláně včetně vyrovnání výškových rozdílů. Míru zhutnění určuje projekt.</t>
  </si>
  <si>
    <t>37</t>
  </si>
  <si>
    <t>R113528</t>
  </si>
  <si>
    <t>ODSTRANĚNÍ CHODNÍKOVÝCH OBRUBNÍKŮ BETONOVÝCH, ODVOZ DO 20KM</t>
  </si>
  <si>
    <t>Základy</t>
  </si>
  <si>
    <t>212635</t>
  </si>
  <si>
    <t>TRATIVODY KOMPL Z TRUB Z PLAST HM DN DO 150MM, RÝHA TŘ I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</si>
  <si>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</si>
  <si>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Vodorovné konstrukce</t>
  </si>
  <si>
    <t>15</t>
  </si>
  <si>
    <t>45157</t>
  </si>
  <si>
    <t>PODKLADNÍ A VÝPLŇOVÉ VRSTVY Z KAMENIVA TĚŽENÉHO</t>
  </si>
  <si>
    <t>kanalizační přípojky: 14,0*0,80*0,15=1,6800 [A]</t>
  </si>
  <si>
    <t>položka zahrnuje dodávku předepsaného kameniva, mimostaveništní a vnitrostaveništní dopravu a jeho uložení 
není-li v zadávací dokumentaci uvedeno jinak, jedná se o nakupovaný materiál</t>
  </si>
  <si>
    <t>Komunikace</t>
  </si>
  <si>
    <t>16</t>
  </si>
  <si>
    <t>56330</t>
  </si>
  <si>
    <t>VOZOVKOVÉ VRSTVY ZE ŠTĚRKODRTI</t>
  </si>
  <si>
    <t>ŠD tř.A</t>
  </si>
  <si>
    <t>vozovka: 1195,0*(0,15+0,15)=358,5000 [A] 
chodníky: 432,0*0,15+55,0*(0,12+0,15)=79,6500 [B] 
rozšíření pod obrubou: (360,0+25,0)*0.30*0,15=17,3250 [C] 
zvýš.křiž.plocha: 6,0*(0,13+0,15)=1,6800 [D] 
Celkem: A+B+C+D=457,1550 [E]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</si>
  <si>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</si>
  <si>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17</t>
  </si>
  <si>
    <t>572213</t>
  </si>
  <si>
    <t>SPOJOVACÍ POSTŘIK Z EMULZE DO 0,5KG/M2</t>
  </si>
  <si>
    <t>vozovka: 1195,0=1 195,0000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</si>
  <si>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</si>
  <si>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18</t>
  </si>
  <si>
    <t>574A04</t>
  </si>
  <si>
    <t>ASFALTOVÝ BETON PRO OBRUSNÉ VRSTVY ACO 11+, 11S</t>
  </si>
  <si>
    <t>ACO 11S</t>
  </si>
  <si>
    <t>vozovka: 1195,0*0,04=47,8000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</si>
  <si>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</si>
  <si>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19</t>
  </si>
  <si>
    <t>574E06</t>
  </si>
  <si>
    <t>ASFALTOVÝ BETON PRO PODKLADNÍ VRSTVY ACP 16+, 16S</t>
  </si>
  <si>
    <t>ACP 16+</t>
  </si>
  <si>
    <t>vozovka: 1195,0*0,05=59,7500 [A]</t>
  </si>
  <si>
    <t>20</t>
  </si>
  <si>
    <t>58221</t>
  </si>
  <si>
    <t>DLÁŽDĚNÉ KRYTY Z DROBNÝCH KOSTEK DO LOŽE Z KAMENIVA</t>
  </si>
  <si>
    <t>štípaná žula  
vč. lože a výplně spár</t>
  </si>
  <si>
    <t>zvýš. křiž.plocha: 6,0=6,0000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</si>
  <si>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</si>
  <si>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21</t>
  </si>
  <si>
    <t>582611</t>
  </si>
  <si>
    <t>KRYTY Z BETON DLAŽDIC SE ZÁMKEM ŠEDÝCH TL 60MM DO LOŽE Z KAM</t>
  </si>
  <si>
    <t>šedá, hladká tl. 60mm 
vč. lože a výplně spár</t>
  </si>
  <si>
    <t>chodníky: 432,0-19,0=413,0000 [A]</t>
  </si>
  <si>
    <t>22</t>
  </si>
  <si>
    <t>582612</t>
  </si>
  <si>
    <t>KRYTY Z BETON DLAŽDIC SE ZÁMKEM ŠEDÝCH TL 80MM DO LOŽE Z KAM</t>
  </si>
  <si>
    <t>šedá, hladká tl. 80mm 
vč. lože a výplně spár</t>
  </si>
  <si>
    <t>sjezdy: 55,0-21,0=34,0000 [A]</t>
  </si>
  <si>
    <t>23</t>
  </si>
  <si>
    <t>58261A</t>
  </si>
  <si>
    <t>KRYTY Z BETON DLAŽDIC SE ZÁMKEM BAREV RELIÉF TL 60MM DO LOŽE Z KAM</t>
  </si>
  <si>
    <t>červená hmatová  
vč. lože a výplně spár</t>
  </si>
  <si>
    <t>24</t>
  </si>
  <si>
    <t>58261B</t>
  </si>
  <si>
    <t>KRYTY Z BETON DLAŽDIC SE ZÁMKEM BAREV RELIÉF TL 80MM DO LOŽE Z KAM</t>
  </si>
  <si>
    <t>Potrubí</t>
  </si>
  <si>
    <t>25</t>
  </si>
  <si>
    <t>87433</t>
  </si>
  <si>
    <t>POTRUBÍ Z TRUB PLASTOVÝCH ODPADNÍCH DN DO 150MM</t>
  </si>
  <si>
    <t>kanalizační přípojky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</si>
  <si>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</si>
  <si>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26</t>
  </si>
  <si>
    <t>89712</t>
  </si>
  <si>
    <t>VPUSŤ KANALIZAČNÍ ULIČNÍ KOMPLETNÍ Z BETONOVÝCH DÍLCŮ</t>
  </si>
  <si>
    <t>typová uliční z prefabrik. dílců, s kalovým prostorem a sběrným košem 
zat. D400, vč. mříže  
včetně ložných a spojovacích vrstev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</si>
  <si>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</si>
  <si>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27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</si>
  <si>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</si>
  <si>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</si>
  <si>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</si>
  <si>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28</t>
  </si>
  <si>
    <t>89923</t>
  </si>
  <si>
    <t>VÝŠKOVÁ ÚPRAVA KRYCÍCH HRNCŮ</t>
  </si>
  <si>
    <t>15+10=25,0000 [A]</t>
  </si>
  <si>
    <t>29</t>
  </si>
  <si>
    <t>914912</t>
  </si>
  <si>
    <t>SLOUPKY A STOJKY DZ Z OCEL TRUBEK ZABETON MONTÁŽ S PŘESUNEM</t>
  </si>
  <si>
    <t>zpětné osazení sloupku včetně DZ</t>
  </si>
  <si>
    <t>položka zahrnuje: 
- dopravu demontovaného zařízení z dočasné skládky 
- osazení (betonová patka, zemní práce) a montáž zařízení na místě určeném projektem  
- nutnou opravu poškozených částí 
nezahrnuje dodávku sloupku, stojky a upevňovacího zařízení</t>
  </si>
  <si>
    <t>30</t>
  </si>
  <si>
    <t>914913</t>
  </si>
  <si>
    <t>SLOUPKY A STOJKY DZ Z OCEL TRUBEK ZABETON DEMONTÁŽ</t>
  </si>
  <si>
    <t>dočasné odstranění sloupku, vč. DZ</t>
  </si>
  <si>
    <t>Položka zahrnuje odstranění, demontáž a odklizení materiálu s odvozem na předepsané místo</t>
  </si>
  <si>
    <t>31</t>
  </si>
  <si>
    <t>917211</t>
  </si>
  <si>
    <t>ZÁHONOVÉ OBRUBY Z BETONOVÝCH OBRUBNÍKŮ ŠÍŘ 50MM</t>
  </si>
  <si>
    <t>vč. beton.lože</t>
  </si>
  <si>
    <t>Položka zahrnuje: 
dodání a pokládku betonových obrubníků o rozměrech předepsaných zadávací dokumentací 
betonové lože i boční betonovou opěrku.</t>
  </si>
  <si>
    <t>32</t>
  </si>
  <si>
    <t>917223</t>
  </si>
  <si>
    <t>SILNIČNÍ A CHODNÍKOVÉ OBRUBY Z BETONOVÝCH OBRUBNÍKŮ ŠÍŘ 100MM</t>
  </si>
  <si>
    <t>100/250mm 
vč. beton.lože</t>
  </si>
  <si>
    <t>33</t>
  </si>
  <si>
    <t>917224</t>
  </si>
  <si>
    <t>SILNIČNÍ A CHODNÍKOVÉ OBRUBY Z BETONOVÝCH OBRUBNÍKŮ ŠÍŘ 150MM</t>
  </si>
  <si>
    <t>150/250mm 
vč. beton.lože</t>
  </si>
  <si>
    <t>34</t>
  </si>
  <si>
    <t>917427</t>
  </si>
  <si>
    <t>CHODNÍKOVÉ OBRUBY Z KAMENNÝCH OBRUBNÍKŮ ŠÍŘ 300MM</t>
  </si>
  <si>
    <t>zpětné osazení stávajících obrub, včetně nového betonového lože  
vč. dopravy z deponie (5km)</t>
  </si>
  <si>
    <t>Položka zahrnuje: 
dodání a pokládku kamenných obrubníků o rozměrech předepsaných zadávací dokumentací 
betonové lože i boční betonovou opěrku.</t>
  </si>
  <si>
    <t>35</t>
  </si>
  <si>
    <t>nové kamenné obruby š. 300mm - doplnění chybějícího množství po poškozených  
vč. betonového lože</t>
  </si>
  <si>
    <t>440,0-360,0=80,0000 [A]</t>
  </si>
  <si>
    <t>36</t>
  </si>
  <si>
    <t>96687</t>
  </si>
  <si>
    <t>VYBOURÁNÍ ULIČNÍCH VPUSTÍ KOMPLETNÍCH</t>
  </si>
  <si>
    <t>včetně odvozu na skládku (20km)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</si>
  <si>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</si>
  <si>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401</t>
  </si>
  <si>
    <t>VEŘEJNÉ OSVĚTLENÍ</t>
  </si>
  <si>
    <t>Výkaz výměr</t>
  </si>
  <si>
    <t xml:space="preserve">Akce:  </t>
  </si>
  <si>
    <t>Oprava místní komunikace ul. Janáčkova, Liberec</t>
  </si>
  <si>
    <t>Veřejné osvětlení</t>
  </si>
  <si>
    <t xml:space="preserve">Vypracoval:  </t>
  </si>
  <si>
    <t>Martin Müller</t>
  </si>
  <si>
    <t xml:space="preserve">Datum:  </t>
  </si>
  <si>
    <t>10/2017</t>
  </si>
  <si>
    <t>číslo</t>
  </si>
  <si>
    <t>položka</t>
  </si>
  <si>
    <t>množtví</t>
  </si>
  <si>
    <t>jedn</t>
  </si>
  <si>
    <t>materiál</t>
  </si>
  <si>
    <t>montáž</t>
  </si>
  <si>
    <t>cena celk</t>
  </si>
  <si>
    <t>Demontáž svítidla</t>
  </si>
  <si>
    <t>ks</t>
  </si>
  <si>
    <t>002</t>
  </si>
  <si>
    <t>Montáž svítidla</t>
  </si>
  <si>
    <t>003</t>
  </si>
  <si>
    <t>Svítidlo ATOS 70W</t>
  </si>
  <si>
    <t>004</t>
  </si>
  <si>
    <t>Výbojka 70W</t>
  </si>
  <si>
    <t>005</t>
  </si>
  <si>
    <t>Demontáž stožáru , odstranění základu</t>
  </si>
  <si>
    <t>006</t>
  </si>
  <si>
    <t>Stožár 6m, třístupňový, lakovaný, barva šedá RAL 7015, dle TZ</t>
  </si>
  <si>
    <t>007</t>
  </si>
  <si>
    <t>Výkop pro základ stožáru</t>
  </si>
  <si>
    <t>008</t>
  </si>
  <si>
    <t>Betonový základ pro stožár s pouzdrem</t>
  </si>
  <si>
    <t>009</t>
  </si>
  <si>
    <t xml:space="preserve">Stožárová svorkovnice s jištěním </t>
  </si>
  <si>
    <t>010</t>
  </si>
  <si>
    <t>Kabel CYKY 4x10</t>
  </si>
  <si>
    <t>m</t>
  </si>
  <si>
    <t>011</t>
  </si>
  <si>
    <t>Kabel CYKY 3x1,5</t>
  </si>
  <si>
    <t>012</t>
  </si>
  <si>
    <t>Zemnící pásovina FeZn 30x4</t>
  </si>
  <si>
    <t>013</t>
  </si>
  <si>
    <t>Zemnící drát FeZn 10mm/PVC</t>
  </si>
  <si>
    <t>014</t>
  </si>
  <si>
    <t>Oko na zemnící drát, M8</t>
  </si>
  <si>
    <t>015</t>
  </si>
  <si>
    <t>Svorka SK</t>
  </si>
  <si>
    <t>016</t>
  </si>
  <si>
    <t>Chránička ohebná DN50</t>
  </si>
  <si>
    <t>017</t>
  </si>
  <si>
    <t>Chránička tuhá DN110</t>
  </si>
  <si>
    <t>018</t>
  </si>
  <si>
    <t>Krycí desky / výstražná fólie</t>
  </si>
  <si>
    <t>019</t>
  </si>
  <si>
    <t>Výkop 30x70</t>
  </si>
  <si>
    <t>bm</t>
  </si>
  <si>
    <t>020</t>
  </si>
  <si>
    <t>Zához, hutnění 30x50</t>
  </si>
  <si>
    <t>021</t>
  </si>
  <si>
    <t>Výkop 50x120</t>
  </si>
  <si>
    <t>022</t>
  </si>
  <si>
    <t>Zához, hutnění 50x100</t>
  </si>
  <si>
    <t>023</t>
  </si>
  <si>
    <t>Pískové lože 20cm</t>
  </si>
  <si>
    <t>024</t>
  </si>
  <si>
    <t>Pomocné stavební a montážní práce</t>
  </si>
  <si>
    <t>hod</t>
  </si>
  <si>
    <t>025</t>
  </si>
  <si>
    <t>Napojení na stávající rozvody</t>
  </si>
  <si>
    <t>026</t>
  </si>
  <si>
    <t>Doprava</t>
  </si>
  <si>
    <t>027</t>
  </si>
  <si>
    <t>Odvoz a likvidace odpadu</t>
  </si>
  <si>
    <t>m3</t>
  </si>
  <si>
    <t>028</t>
  </si>
  <si>
    <t>Koordinace se správci sítí</t>
  </si>
  <si>
    <t>029</t>
  </si>
  <si>
    <t>Pronájem plošiny</t>
  </si>
  <si>
    <t>030</t>
  </si>
  <si>
    <t>Výchozí revize</t>
  </si>
  <si>
    <t>031</t>
  </si>
  <si>
    <t>Geodetické vytýčení nových rozvodů vč. geometrického plánu</t>
  </si>
  <si>
    <t>km</t>
  </si>
  <si>
    <t>032</t>
  </si>
  <si>
    <t>Dopravní značení</t>
  </si>
  <si>
    <t>033</t>
  </si>
  <si>
    <t>Projektová dokumentace skutečného provedení</t>
  </si>
  <si>
    <t>Celkem bez DPH</t>
  </si>
  <si>
    <t>Pozn.</t>
  </si>
  <si>
    <t>Demontáže a montáže rekonstruovaných povrchů jsou součástí stavení části.</t>
  </si>
  <si>
    <t>Drobný montážní a spojovací materiál je obsažen v ceně materiálu a výrobků.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</si>
</sst>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0" xfId="0" applyAlignment="1">
      <alignment/>
    </xf>
    <xf numFmtId="49" fontId="0" fillId="0" borderId="17" xfId="0" applyNumberFormat="1" applyBorder="1" applyAlignment="1">
      <alignment/>
    </xf>
    <xf numFmtId="49" fontId="21" fillId="0" borderId="0" xfId="0" applyNumberFormat="1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8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9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9" fontId="25" fillId="0" borderId="0" xfId="0" applyNumberFormat="1" applyFont="1" applyAlignment="1">
      <alignment horizontal="left" wrapText="1"/>
    </xf>
    <xf numFmtId="4" fontId="0" fillId="0" borderId="0" xfId="0" applyNumberForma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21.7109375" style="0" customWidth="1"/>
    <col min="2" max="2" width="59.851562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6" t="s">
        <v>23</v>
      </c>
      <c r="B10" s="16" t="s">
        <v>24</v>
      </c>
      <c r="C10" s="17">
        <f>'001'!I3</f>
        <v>0</v>
      </c>
      <c r="D10" s="17">
        <f>0+'001'!O9+'001'!O13+'001'!O17+'001'!O21+'001'!O25+'001'!O29+'001'!O33+'001'!O37+'001'!O41+'001'!O45+'001'!O49+'001'!O53+'001'!O57+'001'!O62</f>
        <v>0</v>
      </c>
      <c r="E10" s="17">
        <f>C10+D10</f>
        <v>0</v>
      </c>
    </row>
    <row r="11" spans="1:5" ht="12.75" customHeight="1">
      <c r="A11" s="16" t="s">
        <v>106</v>
      </c>
      <c r="B11" s="16" t="s">
        <v>107</v>
      </c>
      <c r="C11" s="17">
        <f>'101'!I3</f>
        <v>0</v>
      </c>
      <c r="D11" s="17">
        <f>0+'101'!O10+'101'!O14+'101'!O18+'101'!O23+'101'!O27+'101'!O31+'101'!O35+'101'!O39+'101'!O43+'101'!O47+'101'!O51+'101'!O55+'101'!O59+'101'!O63+'101'!O68+'101'!O73+'101'!O78+'101'!O82+'101'!O86+'101'!O90+'101'!O94+'101'!O98+'101'!O102+'101'!O106+'101'!O110+'101'!O115+'101'!O119+'101'!O123+'101'!O127+'101'!O132+'101'!O136+'101'!O140+'101'!O144+'101'!O148+'101'!O152+'101'!O156+'101'!O160</f>
        <v>0</v>
      </c>
      <c r="E11" s="17">
        <f>C11+D11</f>
        <v>0</v>
      </c>
    </row>
    <row r="12" spans="1:5" ht="12.75" customHeight="1">
      <c r="A12" s="16" t="s">
        <v>277</v>
      </c>
      <c r="B12" s="16" t="s">
        <v>278</v>
      </c>
      <c r="C12" s="17">
        <v>0</v>
      </c>
      <c r="D12" s="17">
        <v>0</v>
      </c>
      <c r="E12" s="17">
        <f>C12+D12</f>
        <v>0</v>
      </c>
    </row>
    <row r="16" ht="12.75" customHeight="1">
      <c r="E16" s="72"/>
    </row>
    <row r="17" ht="12.75" customHeight="1">
      <c r="C17" s="72"/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>
      <c r="A3" t="s">
        <v>11</v>
      </c>
      <c r="B3" s="10" t="s">
        <v>13</v>
      </c>
      <c r="C3" s="36" t="s">
        <v>14</v>
      </c>
      <c r="D3" s="33"/>
      <c r="E3" s="11" t="s">
        <v>15</v>
      </c>
      <c r="F3" s="1"/>
      <c r="G3" s="8"/>
      <c r="H3" s="7" t="s">
        <v>23</v>
      </c>
      <c r="I3" s="32">
        <f>0+I8+I61</f>
        <v>0</v>
      </c>
      <c r="O3" t="s">
        <v>18</v>
      </c>
      <c r="P3" t="s">
        <v>21</v>
      </c>
    </row>
    <row r="4" spans="1:16" ht="15">
      <c r="A4" t="s">
        <v>16</v>
      </c>
      <c r="B4" s="13" t="s">
        <v>17</v>
      </c>
      <c r="C4" s="37" t="s">
        <v>23</v>
      </c>
      <c r="D4" s="38"/>
      <c r="E4" s="14" t="s">
        <v>24</v>
      </c>
      <c r="F4" s="5"/>
      <c r="G4" s="5"/>
      <c r="H4" s="15"/>
      <c r="I4" s="15"/>
      <c r="O4" t="s">
        <v>19</v>
      </c>
      <c r="P4" t="s">
        <v>21</v>
      </c>
    </row>
    <row r="5" spans="1:16" ht="12.75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31</v>
      </c>
      <c r="F5" s="39" t="s">
        <v>33</v>
      </c>
      <c r="G5" s="39" t="s">
        <v>35</v>
      </c>
      <c r="H5" s="39" t="s">
        <v>37</v>
      </c>
      <c r="I5" s="39"/>
      <c r="O5" t="s">
        <v>20</v>
      </c>
      <c r="P5" t="s">
        <v>21</v>
      </c>
    </row>
    <row r="6" spans="1:9" ht="12.75">
      <c r="A6" s="39"/>
      <c r="B6" s="39"/>
      <c r="C6" s="39"/>
      <c r="D6" s="39"/>
      <c r="E6" s="39"/>
      <c r="F6" s="39"/>
      <c r="G6" s="39"/>
      <c r="H6" s="12" t="s">
        <v>38</v>
      </c>
      <c r="I6" s="12" t="s">
        <v>40</v>
      </c>
    </row>
    <row r="7" spans="1:9" ht="12.75">
      <c r="A7" s="12" t="s">
        <v>26</v>
      </c>
      <c r="B7" s="12" t="s">
        <v>28</v>
      </c>
      <c r="C7" s="12" t="s">
        <v>21</v>
      </c>
      <c r="D7" s="12" t="s">
        <v>22</v>
      </c>
      <c r="E7" s="12" t="s">
        <v>32</v>
      </c>
      <c r="F7" s="12" t="s">
        <v>34</v>
      </c>
      <c r="G7" s="12" t="s">
        <v>36</v>
      </c>
      <c r="H7" s="12" t="s">
        <v>39</v>
      </c>
      <c r="I7" s="12" t="s">
        <v>41</v>
      </c>
    </row>
    <row r="8" spans="1:9" ht="12.75">
      <c r="A8" s="15" t="s">
        <v>42</v>
      </c>
      <c r="B8" s="15"/>
      <c r="C8" s="19" t="s">
        <v>26</v>
      </c>
      <c r="D8" s="15"/>
      <c r="E8" s="20" t="s">
        <v>43</v>
      </c>
      <c r="F8" s="15"/>
      <c r="G8" s="15"/>
      <c r="H8" s="15"/>
      <c r="I8" s="21">
        <f>0+I9+I13+I17+I21+I25+I29+I33+I37+I41+I45+I49+I53+I57</f>
        <v>0</v>
      </c>
    </row>
    <row r="9" spans="1:16" ht="12.75">
      <c r="A9" s="18" t="s">
        <v>44</v>
      </c>
      <c r="B9" s="22" t="s">
        <v>28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1</v>
      </c>
      <c r="H9" s="25"/>
      <c r="I9" s="25">
        <f>ROUND(ROUND(H9,2)*ROUND(G9,2),2)</f>
        <v>0</v>
      </c>
      <c r="O9">
        <f>(I9*21)/100</f>
        <v>0</v>
      </c>
      <c r="P9" t="s">
        <v>21</v>
      </c>
    </row>
    <row r="10" spans="1:5" ht="63.75">
      <c r="A10" s="26" t="s">
        <v>49</v>
      </c>
      <c r="E10" s="27" t="s">
        <v>50</v>
      </c>
    </row>
    <row r="11" spans="1:5" ht="12.75">
      <c r="A11" s="28" t="s">
        <v>51</v>
      </c>
      <c r="E11" s="29" t="s">
        <v>46</v>
      </c>
    </row>
    <row r="12" spans="1:5" ht="12.75">
      <c r="A12" t="s">
        <v>52</v>
      </c>
      <c r="E12" s="27" t="s">
        <v>53</v>
      </c>
    </row>
    <row r="13" spans="1:16" ht="12.75">
      <c r="A13" s="18" t="s">
        <v>44</v>
      </c>
      <c r="B13" s="22" t="s">
        <v>21</v>
      </c>
      <c r="C13" s="22" t="s">
        <v>54</v>
      </c>
      <c r="D13" s="18" t="s">
        <v>46</v>
      </c>
      <c r="E13" s="23" t="s">
        <v>55</v>
      </c>
      <c r="F13" s="24" t="s">
        <v>48</v>
      </c>
      <c r="G13" s="25">
        <v>1</v>
      </c>
      <c r="H13" s="25"/>
      <c r="I13" s="25">
        <f>ROUND(ROUND(H13,2)*ROUND(G13,2),2)</f>
        <v>0</v>
      </c>
      <c r="O13">
        <f>(I13*21)/100</f>
        <v>0</v>
      </c>
      <c r="P13" t="s">
        <v>21</v>
      </c>
    </row>
    <row r="14" spans="1:5" ht="102">
      <c r="A14" s="26" t="s">
        <v>49</v>
      </c>
      <c r="E14" s="27" t="s">
        <v>56</v>
      </c>
    </row>
    <row r="15" spans="1:5" ht="12.75">
      <c r="A15" s="28" t="s">
        <v>51</v>
      </c>
      <c r="E15" s="29" t="s">
        <v>46</v>
      </c>
    </row>
    <row r="16" spans="1:5" ht="12.75">
      <c r="A16" t="s">
        <v>52</v>
      </c>
      <c r="E16" s="27" t="s">
        <v>53</v>
      </c>
    </row>
    <row r="17" spans="1:16" ht="12.75">
      <c r="A17" s="18" t="s">
        <v>44</v>
      </c>
      <c r="B17" s="22" t="s">
        <v>22</v>
      </c>
      <c r="C17" s="22" t="s">
        <v>57</v>
      </c>
      <c r="D17" s="18" t="s">
        <v>46</v>
      </c>
      <c r="E17" s="23" t="s">
        <v>58</v>
      </c>
      <c r="F17" s="24" t="s">
        <v>48</v>
      </c>
      <c r="G17" s="25">
        <v>1</v>
      </c>
      <c r="H17" s="25"/>
      <c r="I17" s="25">
        <f>ROUND(ROUND(H17,2)*ROUND(G17,2),2)</f>
        <v>0</v>
      </c>
      <c r="O17">
        <f>(I17*21)/100</f>
        <v>0</v>
      </c>
      <c r="P17" t="s">
        <v>21</v>
      </c>
    </row>
    <row r="18" spans="1:5" ht="76.5">
      <c r="A18" s="26" t="s">
        <v>49</v>
      </c>
      <c r="E18" s="27" t="s">
        <v>59</v>
      </c>
    </row>
    <row r="19" spans="1:5" ht="12.75">
      <c r="A19" s="28" t="s">
        <v>51</v>
      </c>
      <c r="E19" s="29" t="s">
        <v>46</v>
      </c>
    </row>
    <row r="20" spans="1:5" ht="12.75">
      <c r="A20" t="s">
        <v>52</v>
      </c>
      <c r="E20" s="27" t="s">
        <v>53</v>
      </c>
    </row>
    <row r="21" spans="1:16" ht="12.75">
      <c r="A21" s="18" t="s">
        <v>44</v>
      </c>
      <c r="B21" s="22" t="s">
        <v>32</v>
      </c>
      <c r="C21" s="22" t="s">
        <v>60</v>
      </c>
      <c r="D21" s="18" t="s">
        <v>46</v>
      </c>
      <c r="E21" s="23" t="s">
        <v>61</v>
      </c>
      <c r="F21" s="24" t="s">
        <v>48</v>
      </c>
      <c r="G21" s="25">
        <v>1</v>
      </c>
      <c r="H21" s="25"/>
      <c r="I21" s="25">
        <f>ROUND(ROUND(H21,2)*ROUND(G21,2),2)</f>
        <v>0</v>
      </c>
      <c r="O21">
        <f>(I21*21)/100</f>
        <v>0</v>
      </c>
      <c r="P21" t="s">
        <v>21</v>
      </c>
    </row>
    <row r="22" spans="1:5" ht="51">
      <c r="A22" s="26" t="s">
        <v>49</v>
      </c>
      <c r="E22" s="27" t="s">
        <v>62</v>
      </c>
    </row>
    <row r="23" spans="1:5" ht="12.75">
      <c r="A23" s="28" t="s">
        <v>51</v>
      </c>
      <c r="E23" s="29" t="s">
        <v>46</v>
      </c>
    </row>
    <row r="24" spans="1:5" ht="12.75">
      <c r="A24" t="s">
        <v>52</v>
      </c>
      <c r="E24" s="27" t="s">
        <v>53</v>
      </c>
    </row>
    <row r="25" spans="1:16" ht="12.75">
      <c r="A25" s="18" t="s">
        <v>44</v>
      </c>
      <c r="B25" s="22" t="s">
        <v>34</v>
      </c>
      <c r="C25" s="22" t="s">
        <v>63</v>
      </c>
      <c r="D25" s="18" t="s">
        <v>46</v>
      </c>
      <c r="E25" s="23" t="s">
        <v>64</v>
      </c>
      <c r="F25" s="24" t="s">
        <v>48</v>
      </c>
      <c r="G25" s="25">
        <v>1</v>
      </c>
      <c r="H25" s="25"/>
      <c r="I25" s="25">
        <f>ROUND(ROUND(H25,2)*ROUND(G25,2),2)</f>
        <v>0</v>
      </c>
      <c r="O25">
        <f>(I25*21)/100</f>
        <v>0</v>
      </c>
      <c r="P25" t="s">
        <v>21</v>
      </c>
    </row>
    <row r="26" spans="1:5" ht="12.75">
      <c r="A26" s="26" t="s">
        <v>49</v>
      </c>
      <c r="E26" s="27" t="s">
        <v>46</v>
      </c>
    </row>
    <row r="27" spans="1:5" ht="12.75">
      <c r="A27" s="28" t="s">
        <v>51</v>
      </c>
      <c r="E27" s="29" t="s">
        <v>46</v>
      </c>
    </row>
    <row r="28" spans="1:5" ht="12.75">
      <c r="A28" t="s">
        <v>52</v>
      </c>
      <c r="E28" s="27" t="s">
        <v>65</v>
      </c>
    </row>
    <row r="29" spans="1:16" ht="12.75">
      <c r="A29" s="18" t="s">
        <v>44</v>
      </c>
      <c r="B29" s="22" t="s">
        <v>36</v>
      </c>
      <c r="C29" s="22" t="s">
        <v>66</v>
      </c>
      <c r="D29" s="18" t="s">
        <v>46</v>
      </c>
      <c r="E29" s="23" t="s">
        <v>67</v>
      </c>
      <c r="F29" s="24" t="s">
        <v>48</v>
      </c>
      <c r="G29" s="25">
        <v>1</v>
      </c>
      <c r="H29" s="25"/>
      <c r="I29" s="25">
        <f>ROUND(ROUND(H29,2)*ROUND(G29,2),2)</f>
        <v>0</v>
      </c>
      <c r="O29">
        <f>(I29*21)/100</f>
        <v>0</v>
      </c>
      <c r="P29" t="s">
        <v>21</v>
      </c>
    </row>
    <row r="30" spans="1:5" ht="25.5">
      <c r="A30" s="26" t="s">
        <v>49</v>
      </c>
      <c r="E30" s="27" t="s">
        <v>68</v>
      </c>
    </row>
    <row r="31" spans="1:5" ht="12.75">
      <c r="A31" s="28" t="s">
        <v>51</v>
      </c>
      <c r="E31" s="29" t="s">
        <v>46</v>
      </c>
    </row>
    <row r="32" spans="1:5" ht="38.25">
      <c r="A32" t="s">
        <v>52</v>
      </c>
      <c r="E32" s="27" t="s">
        <v>69</v>
      </c>
    </row>
    <row r="33" spans="1:16" ht="12.75">
      <c r="A33" s="18" t="s">
        <v>44</v>
      </c>
      <c r="B33" s="22" t="s">
        <v>70</v>
      </c>
      <c r="C33" s="22" t="s">
        <v>71</v>
      </c>
      <c r="D33" s="18" t="s">
        <v>46</v>
      </c>
      <c r="E33" s="23" t="s">
        <v>72</v>
      </c>
      <c r="F33" s="24" t="s">
        <v>48</v>
      </c>
      <c r="G33" s="25">
        <v>1</v>
      </c>
      <c r="H33" s="25"/>
      <c r="I33" s="25">
        <f>ROUND(ROUND(H33,2)*ROUND(G33,2),2)</f>
        <v>0</v>
      </c>
      <c r="O33">
        <f>(I33*21)/100</f>
        <v>0</v>
      </c>
      <c r="P33" t="s">
        <v>21</v>
      </c>
    </row>
    <row r="34" spans="1:5" ht="51">
      <c r="A34" s="26" t="s">
        <v>49</v>
      </c>
      <c r="E34" s="27" t="s">
        <v>73</v>
      </c>
    </row>
    <row r="35" spans="1:5" ht="12.75">
      <c r="A35" s="28" t="s">
        <v>51</v>
      </c>
      <c r="E35" s="29" t="s">
        <v>46</v>
      </c>
    </row>
    <row r="36" spans="1:5" ht="12.75">
      <c r="A36" t="s">
        <v>52</v>
      </c>
      <c r="E36" s="27" t="s">
        <v>65</v>
      </c>
    </row>
    <row r="37" spans="1:16" ht="12.75">
      <c r="A37" s="18" t="s">
        <v>44</v>
      </c>
      <c r="B37" s="22" t="s">
        <v>74</v>
      </c>
      <c r="C37" s="22" t="s">
        <v>75</v>
      </c>
      <c r="D37" s="18" t="s">
        <v>46</v>
      </c>
      <c r="E37" s="23" t="s">
        <v>76</v>
      </c>
      <c r="F37" s="24" t="s">
        <v>48</v>
      </c>
      <c r="G37" s="25">
        <v>1</v>
      </c>
      <c r="H37" s="25"/>
      <c r="I37" s="25">
        <f>ROUND(ROUND(H37,2)*ROUND(G37,2),2)</f>
        <v>0</v>
      </c>
      <c r="O37">
        <f>(I37*21)/100</f>
        <v>0</v>
      </c>
      <c r="P37" t="s">
        <v>21</v>
      </c>
    </row>
    <row r="38" spans="1:5" ht="12.75">
      <c r="A38" s="26" t="s">
        <v>49</v>
      </c>
      <c r="E38" s="27" t="s">
        <v>46</v>
      </c>
    </row>
    <row r="39" spans="1:5" ht="12.75">
      <c r="A39" s="28" t="s">
        <v>51</v>
      </c>
      <c r="E39" s="29" t="s">
        <v>46</v>
      </c>
    </row>
    <row r="40" spans="1:5" ht="12.75">
      <c r="A40" t="s">
        <v>52</v>
      </c>
      <c r="E40" s="27" t="s">
        <v>65</v>
      </c>
    </row>
    <row r="41" spans="1:16" ht="12.75">
      <c r="A41" s="18" t="s">
        <v>44</v>
      </c>
      <c r="B41" s="22" t="s">
        <v>39</v>
      </c>
      <c r="C41" s="22" t="s">
        <v>77</v>
      </c>
      <c r="D41" s="18" t="s">
        <v>46</v>
      </c>
      <c r="E41" s="23" t="s">
        <v>78</v>
      </c>
      <c r="F41" s="24" t="s">
        <v>79</v>
      </c>
      <c r="G41" s="25">
        <v>1</v>
      </c>
      <c r="H41" s="25"/>
      <c r="I41" s="25">
        <f>ROUND(ROUND(H41,2)*ROUND(G41,2),2)</f>
        <v>0</v>
      </c>
      <c r="O41">
        <f>(I41*21)/100</f>
        <v>0</v>
      </c>
      <c r="P41" t="s">
        <v>21</v>
      </c>
    </row>
    <row r="42" spans="1:5" ht="12.75">
      <c r="A42" s="26" t="s">
        <v>49</v>
      </c>
      <c r="E42" s="27" t="s">
        <v>46</v>
      </c>
    </row>
    <row r="43" spans="1:5" ht="12.75">
      <c r="A43" s="28" t="s">
        <v>51</v>
      </c>
      <c r="E43" s="29" t="s">
        <v>46</v>
      </c>
    </row>
    <row r="44" spans="1:5" ht="89.25">
      <c r="A44" t="s">
        <v>52</v>
      </c>
      <c r="E44" s="27" t="s">
        <v>80</v>
      </c>
    </row>
    <row r="45" spans="1:16" ht="12.75">
      <c r="A45" s="18" t="s">
        <v>44</v>
      </c>
      <c r="B45" s="22" t="s">
        <v>41</v>
      </c>
      <c r="C45" s="22" t="s">
        <v>81</v>
      </c>
      <c r="D45" s="18" t="s">
        <v>46</v>
      </c>
      <c r="E45" s="23" t="s">
        <v>82</v>
      </c>
      <c r="F45" s="24" t="s">
        <v>48</v>
      </c>
      <c r="G45" s="25">
        <v>1</v>
      </c>
      <c r="H45" s="25"/>
      <c r="I45" s="25">
        <f>ROUND(ROUND(H45,2)*ROUND(G45,2),2)</f>
        <v>0</v>
      </c>
      <c r="O45">
        <f>(I45*21)/100</f>
        <v>0</v>
      </c>
      <c r="P45" t="s">
        <v>21</v>
      </c>
    </row>
    <row r="46" spans="1:5" ht="229.5">
      <c r="A46" s="26" t="s">
        <v>49</v>
      </c>
      <c r="E46" s="27" t="s">
        <v>83</v>
      </c>
    </row>
    <row r="47" spans="1:5" ht="12.75">
      <c r="A47" s="28" t="s">
        <v>51</v>
      </c>
      <c r="E47" s="29" t="s">
        <v>46</v>
      </c>
    </row>
    <row r="48" spans="1:5" ht="25.5">
      <c r="A48" t="s">
        <v>52</v>
      </c>
      <c r="E48" s="27" t="s">
        <v>84</v>
      </c>
    </row>
    <row r="49" spans="1:16" ht="12.75">
      <c r="A49" s="18" t="s">
        <v>44</v>
      </c>
      <c r="B49" s="22" t="s">
        <v>85</v>
      </c>
      <c r="C49" s="22" t="s">
        <v>86</v>
      </c>
      <c r="D49" s="18" t="s">
        <v>87</v>
      </c>
      <c r="E49" s="23" t="s">
        <v>88</v>
      </c>
      <c r="F49" s="24" t="s">
        <v>48</v>
      </c>
      <c r="G49" s="25">
        <v>1</v>
      </c>
      <c r="H49" s="25"/>
      <c r="I49" s="25">
        <f>ROUND(ROUND(H49,2)*ROUND(G49,2),2)</f>
        <v>0</v>
      </c>
      <c r="O49">
        <f>(I49*21)/100</f>
        <v>0</v>
      </c>
      <c r="P49" t="s">
        <v>21</v>
      </c>
    </row>
    <row r="50" spans="1:5" ht="25.5">
      <c r="A50" s="26" t="s">
        <v>49</v>
      </c>
      <c r="E50" s="27" t="s">
        <v>89</v>
      </c>
    </row>
    <row r="51" spans="1:5" ht="12.75">
      <c r="A51" s="28" t="s">
        <v>51</v>
      </c>
      <c r="E51" s="29" t="s">
        <v>46</v>
      </c>
    </row>
    <row r="52" spans="1:5" ht="12.75">
      <c r="A52" t="s">
        <v>52</v>
      </c>
      <c r="E52" s="27" t="s">
        <v>65</v>
      </c>
    </row>
    <row r="53" spans="1:16" ht="12.75">
      <c r="A53" s="18" t="s">
        <v>44</v>
      </c>
      <c r="B53" s="22" t="s">
        <v>90</v>
      </c>
      <c r="C53" s="22" t="s">
        <v>86</v>
      </c>
      <c r="D53" s="18" t="s">
        <v>91</v>
      </c>
      <c r="E53" s="23" t="s">
        <v>92</v>
      </c>
      <c r="F53" s="24" t="s">
        <v>48</v>
      </c>
      <c r="G53" s="25">
        <v>1</v>
      </c>
      <c r="H53" s="25"/>
      <c r="I53" s="25">
        <f>ROUND(ROUND(H53,2)*ROUND(G53,2),2)</f>
        <v>0</v>
      </c>
      <c r="O53">
        <f>(I53*21)/100</f>
        <v>0</v>
      </c>
      <c r="P53" t="s">
        <v>21</v>
      </c>
    </row>
    <row r="54" spans="1:5" ht="25.5">
      <c r="A54" s="26" t="s">
        <v>49</v>
      </c>
      <c r="E54" s="27" t="s">
        <v>93</v>
      </c>
    </row>
    <row r="55" spans="1:5" ht="12.75">
      <c r="A55" s="28" t="s">
        <v>51</v>
      </c>
      <c r="E55" s="29" t="s">
        <v>46</v>
      </c>
    </row>
    <row r="56" spans="1:5" ht="12.75">
      <c r="A56" t="s">
        <v>52</v>
      </c>
      <c r="E56" s="27" t="s">
        <v>65</v>
      </c>
    </row>
    <row r="57" spans="1:16" ht="12.75">
      <c r="A57" s="18" t="s">
        <v>44</v>
      </c>
      <c r="B57" s="22" t="s">
        <v>94</v>
      </c>
      <c r="C57" s="22" t="s">
        <v>86</v>
      </c>
      <c r="D57" s="18" t="s">
        <v>95</v>
      </c>
      <c r="E57" s="23" t="s">
        <v>96</v>
      </c>
      <c r="F57" s="24" t="s">
        <v>48</v>
      </c>
      <c r="G57" s="25">
        <v>1</v>
      </c>
      <c r="H57" s="25"/>
      <c r="I57" s="25">
        <f>ROUND(ROUND(H57,2)*ROUND(G57,2),2)</f>
        <v>0</v>
      </c>
      <c r="O57">
        <f>(I57*21)/100</f>
        <v>0</v>
      </c>
      <c r="P57" t="s">
        <v>21</v>
      </c>
    </row>
    <row r="58" spans="1:5" ht="178.5">
      <c r="A58" s="26" t="s">
        <v>49</v>
      </c>
      <c r="E58" s="27" t="s">
        <v>97</v>
      </c>
    </row>
    <row r="59" spans="1:5" ht="12.75">
      <c r="A59" s="28" t="s">
        <v>51</v>
      </c>
      <c r="E59" s="29" t="s">
        <v>46</v>
      </c>
    </row>
    <row r="60" spans="1:5" ht="12.75">
      <c r="A60" t="s">
        <v>52</v>
      </c>
      <c r="E60" s="27" t="s">
        <v>65</v>
      </c>
    </row>
    <row r="61" spans="1:9" ht="12.75">
      <c r="A61" s="5" t="s">
        <v>42</v>
      </c>
      <c r="B61" s="5"/>
      <c r="C61" s="30" t="s">
        <v>39</v>
      </c>
      <c r="D61" s="5"/>
      <c r="E61" s="20" t="s">
        <v>98</v>
      </c>
      <c r="F61" s="5"/>
      <c r="G61" s="5"/>
      <c r="H61" s="5"/>
      <c r="I61" s="31">
        <f>0+I62</f>
        <v>0</v>
      </c>
    </row>
    <row r="62" spans="1:16" ht="12.75">
      <c r="A62" s="18" t="s">
        <v>44</v>
      </c>
      <c r="B62" s="22" t="s">
        <v>99</v>
      </c>
      <c r="C62" s="22" t="s">
        <v>100</v>
      </c>
      <c r="D62" s="18" t="s">
        <v>87</v>
      </c>
      <c r="E62" s="23" t="s">
        <v>101</v>
      </c>
      <c r="F62" s="24" t="s">
        <v>48</v>
      </c>
      <c r="G62" s="25">
        <v>1</v>
      </c>
      <c r="H62" s="25"/>
      <c r="I62" s="25">
        <f>ROUND(ROUND(H62,2)*ROUND(G62,2),2)</f>
        <v>0</v>
      </c>
      <c r="O62">
        <f>(I62*21)/100</f>
        <v>0</v>
      </c>
      <c r="P62" t="s">
        <v>21</v>
      </c>
    </row>
    <row r="63" spans="1:5" ht="102">
      <c r="A63" s="26" t="s">
        <v>49</v>
      </c>
      <c r="E63" s="27" t="s">
        <v>102</v>
      </c>
    </row>
    <row r="64" spans="1:5" ht="51">
      <c r="A64" s="28" t="s">
        <v>51</v>
      </c>
      <c r="E64" s="29" t="s">
        <v>103</v>
      </c>
    </row>
    <row r="65" spans="1:5" ht="63.75">
      <c r="A65" t="s">
        <v>52</v>
      </c>
      <c r="E65" s="27" t="s">
        <v>104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"/>
  <sheetViews>
    <sheetView zoomScalePageLayoutView="0" workbookViewId="0" topLeftCell="A1">
      <pane ySplit="8" topLeftCell="A9" activePane="bottomLeft" state="frozen"/>
      <selection pane="topLeft" activeCell="K4" sqref="K4"/>
      <selection pane="bottomLeft" activeCell="J3" sqref="J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>
      <c r="A3" t="s">
        <v>11</v>
      </c>
      <c r="B3" s="10" t="s">
        <v>13</v>
      </c>
      <c r="C3" s="36" t="s">
        <v>14</v>
      </c>
      <c r="D3" s="33"/>
      <c r="E3" s="11" t="s">
        <v>15</v>
      </c>
      <c r="F3" s="1"/>
      <c r="G3" s="8"/>
      <c r="H3" s="7" t="s">
        <v>106</v>
      </c>
      <c r="I3" s="32">
        <f>0+I9+I22+I67+I72+I77+I114+I131</f>
        <v>0</v>
      </c>
      <c r="O3" t="s">
        <v>18</v>
      </c>
      <c r="P3" t="s">
        <v>21</v>
      </c>
    </row>
    <row r="4" spans="1:16" ht="15">
      <c r="A4" t="s">
        <v>16</v>
      </c>
      <c r="B4" s="10" t="s">
        <v>105</v>
      </c>
      <c r="C4" s="36" t="s">
        <v>106</v>
      </c>
      <c r="D4" s="33"/>
      <c r="E4" s="11" t="s">
        <v>107</v>
      </c>
      <c r="F4" s="1"/>
      <c r="G4" s="1"/>
      <c r="H4" s="9"/>
      <c r="I4" s="9"/>
      <c r="O4" t="s">
        <v>19</v>
      </c>
      <c r="P4" t="s">
        <v>21</v>
      </c>
    </row>
    <row r="5" spans="1:16" ht="15">
      <c r="A5" t="s">
        <v>108</v>
      </c>
      <c r="B5" s="13" t="s">
        <v>17</v>
      </c>
      <c r="C5" s="37" t="s">
        <v>106</v>
      </c>
      <c r="D5" s="38"/>
      <c r="E5" s="14" t="s">
        <v>107</v>
      </c>
      <c r="F5" s="5"/>
      <c r="G5" s="5"/>
      <c r="H5" s="5"/>
      <c r="I5" s="5"/>
      <c r="O5" t="s">
        <v>20</v>
      </c>
      <c r="P5" t="s">
        <v>21</v>
      </c>
    </row>
    <row r="6" spans="1:9" ht="12.75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31</v>
      </c>
      <c r="F6" s="39" t="s">
        <v>33</v>
      </c>
      <c r="G6" s="39" t="s">
        <v>35</v>
      </c>
      <c r="H6" s="39" t="s">
        <v>37</v>
      </c>
      <c r="I6" s="39"/>
    </row>
    <row r="7" spans="1:9" ht="12.75">
      <c r="A7" s="39"/>
      <c r="B7" s="39"/>
      <c r="C7" s="39"/>
      <c r="D7" s="39"/>
      <c r="E7" s="39"/>
      <c r="F7" s="39"/>
      <c r="G7" s="39"/>
      <c r="H7" s="12" t="s">
        <v>38</v>
      </c>
      <c r="I7" s="12" t="s">
        <v>40</v>
      </c>
    </row>
    <row r="8" spans="1:9" ht="12.75">
      <c r="A8" s="12" t="s">
        <v>26</v>
      </c>
      <c r="B8" s="12" t="s">
        <v>28</v>
      </c>
      <c r="C8" s="12" t="s">
        <v>21</v>
      </c>
      <c r="D8" s="12" t="s">
        <v>22</v>
      </c>
      <c r="E8" s="12" t="s">
        <v>32</v>
      </c>
      <c r="F8" s="12" t="s">
        <v>34</v>
      </c>
      <c r="G8" s="12" t="s">
        <v>36</v>
      </c>
      <c r="H8" s="12" t="s">
        <v>39</v>
      </c>
      <c r="I8" s="12" t="s">
        <v>41</v>
      </c>
    </row>
    <row r="9" spans="1:9" ht="12.75">
      <c r="A9" s="15" t="s">
        <v>42</v>
      </c>
      <c r="B9" s="15"/>
      <c r="C9" s="19" t="s">
        <v>26</v>
      </c>
      <c r="D9" s="15"/>
      <c r="E9" s="20" t="s">
        <v>43</v>
      </c>
      <c r="F9" s="15"/>
      <c r="G9" s="15"/>
      <c r="H9" s="15"/>
      <c r="I9" s="21">
        <f>0+I10+I14+I18</f>
        <v>0</v>
      </c>
    </row>
    <row r="10" spans="1:16" ht="12.75">
      <c r="A10" s="18" t="s">
        <v>44</v>
      </c>
      <c r="B10" s="22" t="s">
        <v>28</v>
      </c>
      <c r="C10" s="22" t="s">
        <v>109</v>
      </c>
      <c r="D10" s="18" t="s">
        <v>46</v>
      </c>
      <c r="E10" s="23" t="s">
        <v>110</v>
      </c>
      <c r="F10" s="24" t="s">
        <v>111</v>
      </c>
      <c r="G10" s="25">
        <v>26.72</v>
      </c>
      <c r="H10" s="25"/>
      <c r="I10" s="25">
        <f>ROUND(ROUND(H10,2)*ROUND(G10,2),2)</f>
        <v>0</v>
      </c>
      <c r="O10">
        <f>(I10*21)/100</f>
        <v>0</v>
      </c>
      <c r="P10" t="s">
        <v>21</v>
      </c>
    </row>
    <row r="11" spans="1:5" ht="12.75">
      <c r="A11" s="26" t="s">
        <v>49</v>
      </c>
      <c r="E11" s="27" t="s">
        <v>112</v>
      </c>
    </row>
    <row r="12" spans="1:5" ht="38.25">
      <c r="A12" s="28" t="s">
        <v>51</v>
      </c>
      <c r="E12" s="29" t="s">
        <v>113</v>
      </c>
    </row>
    <row r="13" spans="1:5" ht="25.5">
      <c r="A13" t="s">
        <v>52</v>
      </c>
      <c r="E13" s="27" t="s">
        <v>114</v>
      </c>
    </row>
    <row r="14" spans="1:16" ht="12.75">
      <c r="A14" s="18" t="s">
        <v>44</v>
      </c>
      <c r="B14" s="22" t="s">
        <v>21</v>
      </c>
      <c r="C14" s="22" t="s">
        <v>115</v>
      </c>
      <c r="D14" s="18" t="s">
        <v>46</v>
      </c>
      <c r="E14" s="23" t="s">
        <v>110</v>
      </c>
      <c r="F14" s="24" t="s">
        <v>116</v>
      </c>
      <c r="G14" s="25">
        <v>826.73</v>
      </c>
      <c r="H14" s="25"/>
      <c r="I14" s="25">
        <f>ROUND(ROUND(H14,2)*ROUND(G14,2),2)</f>
        <v>0</v>
      </c>
      <c r="O14">
        <f>(I14*21)/100</f>
        <v>0</v>
      </c>
      <c r="P14" t="s">
        <v>21</v>
      </c>
    </row>
    <row r="15" spans="1:5" ht="12.75">
      <c r="A15" s="26" t="s">
        <v>49</v>
      </c>
      <c r="E15" s="27" t="s">
        <v>117</v>
      </c>
    </row>
    <row r="16" spans="1:5" ht="76.5">
      <c r="A16" s="28" t="s">
        <v>51</v>
      </c>
      <c r="E16" s="29" t="s">
        <v>118</v>
      </c>
    </row>
    <row r="17" spans="1:5" ht="25.5">
      <c r="A17" t="s">
        <v>52</v>
      </c>
      <c r="E17" s="27" t="s">
        <v>114</v>
      </c>
    </row>
    <row r="18" spans="1:16" ht="12.75">
      <c r="A18" s="18" t="s">
        <v>44</v>
      </c>
      <c r="B18" s="22" t="s">
        <v>22</v>
      </c>
      <c r="C18" s="22" t="s">
        <v>119</v>
      </c>
      <c r="D18" s="18" t="s">
        <v>46</v>
      </c>
      <c r="E18" s="23" t="s">
        <v>120</v>
      </c>
      <c r="F18" s="24" t="s">
        <v>116</v>
      </c>
      <c r="G18" s="25">
        <v>512</v>
      </c>
      <c r="H18" s="25"/>
      <c r="I18" s="25">
        <f>ROUND(ROUND(H18,2)*ROUND(G18,2),2)</f>
        <v>0</v>
      </c>
      <c r="O18">
        <f>(I18*21)/100</f>
        <v>0</v>
      </c>
      <c r="P18" t="s">
        <v>21</v>
      </c>
    </row>
    <row r="19" spans="1:5" ht="12.75">
      <c r="A19" s="26" t="s">
        <v>49</v>
      </c>
      <c r="E19" s="27" t="s">
        <v>121</v>
      </c>
    </row>
    <row r="20" spans="1:5" ht="12.75">
      <c r="A20" s="28" t="s">
        <v>51</v>
      </c>
      <c r="E20" s="29" t="s">
        <v>46</v>
      </c>
    </row>
    <row r="21" spans="1:5" ht="25.5">
      <c r="A21" t="s">
        <v>52</v>
      </c>
      <c r="E21" s="27" t="s">
        <v>114</v>
      </c>
    </row>
    <row r="22" spans="1:9" ht="12.75">
      <c r="A22" s="5" t="s">
        <v>42</v>
      </c>
      <c r="B22" s="5"/>
      <c r="C22" s="30" t="s">
        <v>28</v>
      </c>
      <c r="D22" s="5"/>
      <c r="E22" s="20" t="s">
        <v>122</v>
      </c>
      <c r="F22" s="5"/>
      <c r="G22" s="5"/>
      <c r="H22" s="5"/>
      <c r="I22" s="31">
        <f>0+I23+I27+I31+I35+I39+I43+I47+I51+I55+I59+I63</f>
        <v>0</v>
      </c>
    </row>
    <row r="23" spans="1:16" ht="25.5">
      <c r="A23" s="18" t="s">
        <v>44</v>
      </c>
      <c r="B23" s="22" t="s">
        <v>32</v>
      </c>
      <c r="C23" s="22" t="s">
        <v>123</v>
      </c>
      <c r="D23" s="18" t="s">
        <v>46</v>
      </c>
      <c r="E23" s="23" t="s">
        <v>124</v>
      </c>
      <c r="F23" s="24" t="s">
        <v>111</v>
      </c>
      <c r="G23" s="25">
        <v>600.15</v>
      </c>
      <c r="H23" s="25"/>
      <c r="I23" s="25">
        <f>ROUND(ROUND(H23,2)*ROUND(G23,2),2)</f>
        <v>0</v>
      </c>
      <c r="O23">
        <f>(I23*21)/100</f>
        <v>0</v>
      </c>
      <c r="P23" t="s">
        <v>21</v>
      </c>
    </row>
    <row r="24" spans="1:5" ht="12.75">
      <c r="A24" s="26" t="s">
        <v>49</v>
      </c>
      <c r="E24" s="27" t="s">
        <v>46</v>
      </c>
    </row>
    <row r="25" spans="1:5" ht="38.25">
      <c r="A25" s="28" t="s">
        <v>51</v>
      </c>
      <c r="E25" s="29" t="s">
        <v>125</v>
      </c>
    </row>
    <row r="26" spans="1:5" ht="63.75">
      <c r="A26" t="s">
        <v>52</v>
      </c>
      <c r="E26" s="27" t="s">
        <v>126</v>
      </c>
    </row>
    <row r="27" spans="1:16" ht="25.5">
      <c r="A27" s="18" t="s">
        <v>44</v>
      </c>
      <c r="B27" s="22" t="s">
        <v>34</v>
      </c>
      <c r="C27" s="22" t="s">
        <v>127</v>
      </c>
      <c r="D27" s="18" t="s">
        <v>46</v>
      </c>
      <c r="E27" s="23" t="s">
        <v>128</v>
      </c>
      <c r="F27" s="24" t="s">
        <v>111</v>
      </c>
      <c r="G27" s="25">
        <v>6</v>
      </c>
      <c r="H27" s="25"/>
      <c r="I27" s="25">
        <f>ROUND(ROUND(H27,2)*ROUND(G27,2),2)</f>
        <v>0</v>
      </c>
      <c r="O27">
        <f>(I27*21)/100</f>
        <v>0</v>
      </c>
      <c r="P27" t="s">
        <v>21</v>
      </c>
    </row>
    <row r="28" spans="1:5" ht="12.75">
      <c r="A28" s="26" t="s">
        <v>49</v>
      </c>
      <c r="E28" s="27" t="s">
        <v>129</v>
      </c>
    </row>
    <row r="29" spans="1:5" ht="12.75">
      <c r="A29" s="28" t="s">
        <v>51</v>
      </c>
      <c r="E29" s="29" t="s">
        <v>130</v>
      </c>
    </row>
    <row r="30" spans="1:5" ht="63.75">
      <c r="A30" t="s">
        <v>52</v>
      </c>
      <c r="E30" s="27" t="s">
        <v>126</v>
      </c>
    </row>
    <row r="31" spans="1:16" ht="12.75">
      <c r="A31" s="18" t="s">
        <v>44</v>
      </c>
      <c r="B31" s="22" t="s">
        <v>36</v>
      </c>
      <c r="C31" s="22" t="s">
        <v>131</v>
      </c>
      <c r="D31" s="18" t="s">
        <v>46</v>
      </c>
      <c r="E31" s="23" t="s">
        <v>132</v>
      </c>
      <c r="F31" s="24" t="s">
        <v>133</v>
      </c>
      <c r="G31" s="25">
        <v>440</v>
      </c>
      <c r="H31" s="25"/>
      <c r="I31" s="25">
        <f>ROUND(ROUND(H31,2)*ROUND(G31,2),2)</f>
        <v>0</v>
      </c>
      <c r="O31">
        <f>(I31*21)/100</f>
        <v>0</v>
      </c>
      <c r="P31" t="s">
        <v>21</v>
      </c>
    </row>
    <row r="32" spans="1:5" ht="25.5">
      <c r="A32" s="26" t="s">
        <v>49</v>
      </c>
      <c r="E32" s="27" t="s">
        <v>134</v>
      </c>
    </row>
    <row r="33" spans="1:5" ht="12.75">
      <c r="A33" s="28" t="s">
        <v>51</v>
      </c>
      <c r="E33" s="29" t="s">
        <v>46</v>
      </c>
    </row>
    <row r="34" spans="1:5" ht="63.75">
      <c r="A34" t="s">
        <v>52</v>
      </c>
      <c r="E34" s="27" t="s">
        <v>126</v>
      </c>
    </row>
    <row r="35" spans="1:16" ht="12.75">
      <c r="A35" s="18" t="s">
        <v>44</v>
      </c>
      <c r="B35" s="22" t="s">
        <v>70</v>
      </c>
      <c r="C35" s="22" t="s">
        <v>135</v>
      </c>
      <c r="D35" s="18" t="s">
        <v>46</v>
      </c>
      <c r="E35" s="23" t="s">
        <v>136</v>
      </c>
      <c r="F35" s="24" t="s">
        <v>111</v>
      </c>
      <c r="G35" s="25">
        <v>40</v>
      </c>
      <c r="H35" s="25"/>
      <c r="I35" s="25">
        <f>ROUND(ROUND(H35,2)*ROUND(G35,2),2)</f>
        <v>0</v>
      </c>
      <c r="O35">
        <f>(I35*21)/100</f>
        <v>0</v>
      </c>
      <c r="P35" t="s">
        <v>21</v>
      </c>
    </row>
    <row r="36" spans="1:5" ht="12.75">
      <c r="A36" s="26" t="s">
        <v>49</v>
      </c>
      <c r="E36" s="27" t="s">
        <v>46</v>
      </c>
    </row>
    <row r="37" spans="1:5" ht="12.75">
      <c r="A37" s="28" t="s">
        <v>51</v>
      </c>
      <c r="E37" s="29" t="s">
        <v>46</v>
      </c>
    </row>
    <row r="38" spans="1:5" ht="331.5">
      <c r="A38" t="s">
        <v>52</v>
      </c>
      <c r="E38" s="27" t="s">
        <v>137</v>
      </c>
    </row>
    <row r="39" spans="1:16" ht="12.75">
      <c r="A39" s="18" t="s">
        <v>44</v>
      </c>
      <c r="B39" s="22" t="s">
        <v>74</v>
      </c>
      <c r="C39" s="22" t="s">
        <v>138</v>
      </c>
      <c r="D39" s="18" t="s">
        <v>46</v>
      </c>
      <c r="E39" s="23" t="s">
        <v>139</v>
      </c>
      <c r="F39" s="24" t="s">
        <v>111</v>
      </c>
      <c r="G39" s="25">
        <v>16.8</v>
      </c>
      <c r="H39" s="25"/>
      <c r="I39" s="25">
        <f>ROUND(ROUND(H39,2)*ROUND(G39,2),2)</f>
        <v>0</v>
      </c>
      <c r="O39">
        <f>(I39*21)/100</f>
        <v>0</v>
      </c>
      <c r="P39" t="s">
        <v>21</v>
      </c>
    </row>
    <row r="40" spans="1:5" ht="12.75">
      <c r="A40" s="26" t="s">
        <v>49</v>
      </c>
      <c r="E40" s="27" t="s">
        <v>46</v>
      </c>
    </row>
    <row r="41" spans="1:5" ht="12.75">
      <c r="A41" s="28" t="s">
        <v>51</v>
      </c>
      <c r="E41" s="29" t="s">
        <v>140</v>
      </c>
    </row>
    <row r="42" spans="1:5" ht="293.25">
      <c r="A42" t="s">
        <v>52</v>
      </c>
      <c r="E42" s="27" t="s">
        <v>141</v>
      </c>
    </row>
    <row r="43" spans="1:16" ht="12.75">
      <c r="A43" s="18" t="s">
        <v>44</v>
      </c>
      <c r="B43" s="22" t="s">
        <v>39</v>
      </c>
      <c r="C43" s="22" t="s">
        <v>142</v>
      </c>
      <c r="D43" s="18" t="s">
        <v>46</v>
      </c>
      <c r="E43" s="23" t="s">
        <v>143</v>
      </c>
      <c r="F43" s="24" t="s">
        <v>111</v>
      </c>
      <c r="G43" s="25">
        <v>56.8</v>
      </c>
      <c r="H43" s="25"/>
      <c r="I43" s="25">
        <f>ROUND(ROUND(H43,2)*ROUND(G43,2),2)</f>
        <v>0</v>
      </c>
      <c r="O43">
        <f>(I43*21)/100</f>
        <v>0</v>
      </c>
      <c r="P43" t="s">
        <v>21</v>
      </c>
    </row>
    <row r="44" spans="1:5" ht="12.75">
      <c r="A44" s="26" t="s">
        <v>49</v>
      </c>
      <c r="E44" s="27" t="s">
        <v>112</v>
      </c>
    </row>
    <row r="45" spans="1:5" ht="12.75">
      <c r="A45" s="28" t="s">
        <v>51</v>
      </c>
      <c r="E45" s="29" t="s">
        <v>144</v>
      </c>
    </row>
    <row r="46" spans="1:5" ht="191.25">
      <c r="A46" t="s">
        <v>52</v>
      </c>
      <c r="E46" s="27" t="s">
        <v>145</v>
      </c>
    </row>
    <row r="47" spans="1:16" ht="12.75">
      <c r="A47" s="18" t="s">
        <v>44</v>
      </c>
      <c r="B47" s="22" t="s">
        <v>41</v>
      </c>
      <c r="C47" s="22" t="s">
        <v>146</v>
      </c>
      <c r="D47" s="18" t="s">
        <v>46</v>
      </c>
      <c r="E47" s="23" t="s">
        <v>147</v>
      </c>
      <c r="F47" s="24" t="s">
        <v>111</v>
      </c>
      <c r="G47" s="25">
        <v>20</v>
      </c>
      <c r="H47" s="25"/>
      <c r="I47" s="25">
        <f>ROUND(ROUND(H47,2)*ROUND(G47,2),2)</f>
        <v>0</v>
      </c>
      <c r="O47">
        <f>(I47*21)/100</f>
        <v>0</v>
      </c>
      <c r="P47" t="s">
        <v>21</v>
      </c>
    </row>
    <row r="48" spans="1:5" ht="12.75">
      <c r="A48" s="26" t="s">
        <v>49</v>
      </c>
      <c r="E48" s="27" t="s">
        <v>46</v>
      </c>
    </row>
    <row r="49" spans="1:5" ht="12.75">
      <c r="A49" s="28" t="s">
        <v>51</v>
      </c>
      <c r="E49" s="29" t="s">
        <v>46</v>
      </c>
    </row>
    <row r="50" spans="1:5" ht="242.25">
      <c r="A50" t="s">
        <v>52</v>
      </c>
      <c r="E50" s="27" t="s">
        <v>148</v>
      </c>
    </row>
    <row r="51" spans="1:16" ht="12.75">
      <c r="A51" s="18" t="s">
        <v>44</v>
      </c>
      <c r="B51" s="22" t="s">
        <v>99</v>
      </c>
      <c r="C51" s="22" t="s">
        <v>149</v>
      </c>
      <c r="D51" s="18" t="s">
        <v>46</v>
      </c>
      <c r="E51" s="23" t="s">
        <v>150</v>
      </c>
      <c r="F51" s="24" t="s">
        <v>111</v>
      </c>
      <c r="G51" s="25">
        <v>10.08</v>
      </c>
      <c r="H51" s="25"/>
      <c r="I51" s="25">
        <f>ROUND(ROUND(H51,2)*ROUND(G51,2),2)</f>
        <v>0</v>
      </c>
      <c r="O51">
        <f>(I51*21)/100</f>
        <v>0</v>
      </c>
      <c r="P51" t="s">
        <v>21</v>
      </c>
    </row>
    <row r="52" spans="1:5" ht="12.75">
      <c r="A52" s="26" t="s">
        <v>49</v>
      </c>
      <c r="E52" s="27" t="s">
        <v>46</v>
      </c>
    </row>
    <row r="53" spans="1:5" ht="12.75">
      <c r="A53" s="28" t="s">
        <v>51</v>
      </c>
      <c r="E53" s="29" t="s">
        <v>151</v>
      </c>
    </row>
    <row r="54" spans="1:5" ht="229.5">
      <c r="A54" t="s">
        <v>52</v>
      </c>
      <c r="E54" s="27" t="s">
        <v>152</v>
      </c>
    </row>
    <row r="55" spans="1:16" ht="12.75">
      <c r="A55" s="18" t="s">
        <v>44</v>
      </c>
      <c r="B55" s="22" t="s">
        <v>85</v>
      </c>
      <c r="C55" s="22" t="s">
        <v>153</v>
      </c>
      <c r="D55" s="18" t="s">
        <v>46</v>
      </c>
      <c r="E55" s="23" t="s">
        <v>154</v>
      </c>
      <c r="F55" s="24" t="s">
        <v>111</v>
      </c>
      <c r="G55" s="25">
        <v>5.04</v>
      </c>
      <c r="H55" s="25"/>
      <c r="I55" s="25">
        <f>ROUND(ROUND(H55,2)*ROUND(G55,2),2)</f>
        <v>0</v>
      </c>
      <c r="O55">
        <f>(I55*21)/100</f>
        <v>0</v>
      </c>
      <c r="P55" t="s">
        <v>21</v>
      </c>
    </row>
    <row r="56" spans="1:5" ht="12.75">
      <c r="A56" s="26" t="s">
        <v>49</v>
      </c>
      <c r="E56" s="27" t="s">
        <v>155</v>
      </c>
    </row>
    <row r="57" spans="1:5" ht="12.75">
      <c r="A57" s="28" t="s">
        <v>51</v>
      </c>
      <c r="E57" s="29" t="s">
        <v>156</v>
      </c>
    </row>
    <row r="58" spans="1:5" ht="267.75">
      <c r="A58" t="s">
        <v>52</v>
      </c>
      <c r="E58" s="27" t="s">
        <v>157</v>
      </c>
    </row>
    <row r="59" spans="1:16" ht="12.75">
      <c r="A59" s="18" t="s">
        <v>44</v>
      </c>
      <c r="B59" s="22" t="s">
        <v>90</v>
      </c>
      <c r="C59" s="22" t="s">
        <v>158</v>
      </c>
      <c r="D59" s="18" t="s">
        <v>46</v>
      </c>
      <c r="E59" s="23" t="s">
        <v>159</v>
      </c>
      <c r="F59" s="24" t="s">
        <v>160</v>
      </c>
      <c r="G59" s="25">
        <v>1803.5</v>
      </c>
      <c r="H59" s="25"/>
      <c r="I59" s="25">
        <f>ROUND(ROUND(H59,2)*ROUND(G59,2),2)</f>
        <v>0</v>
      </c>
      <c r="O59">
        <f>(I59*21)/100</f>
        <v>0</v>
      </c>
      <c r="P59" t="s">
        <v>21</v>
      </c>
    </row>
    <row r="60" spans="1:5" ht="12.75">
      <c r="A60" s="26" t="s">
        <v>49</v>
      </c>
      <c r="E60" s="27" t="s">
        <v>46</v>
      </c>
    </row>
    <row r="61" spans="1:5" ht="51">
      <c r="A61" s="28" t="s">
        <v>51</v>
      </c>
      <c r="E61" s="29" t="s">
        <v>161</v>
      </c>
    </row>
    <row r="62" spans="1:5" ht="25.5">
      <c r="A62" t="s">
        <v>52</v>
      </c>
      <c r="E62" s="27" t="s">
        <v>162</v>
      </c>
    </row>
    <row r="63" spans="1:16" ht="25.5">
      <c r="A63" s="18" t="s">
        <v>44</v>
      </c>
      <c r="B63" s="22" t="s">
        <v>163</v>
      </c>
      <c r="C63" s="22" t="s">
        <v>164</v>
      </c>
      <c r="D63" s="18" t="s">
        <v>46</v>
      </c>
      <c r="E63" s="23" t="s">
        <v>165</v>
      </c>
      <c r="F63" s="24" t="s">
        <v>133</v>
      </c>
      <c r="G63" s="25">
        <v>25</v>
      </c>
      <c r="H63" s="25"/>
      <c r="I63" s="25">
        <f>ROUND(ROUND(H63,2)*ROUND(G63,2),2)</f>
        <v>0</v>
      </c>
      <c r="O63">
        <f>(I63*21)/100</f>
        <v>0</v>
      </c>
      <c r="P63" t="s">
        <v>21</v>
      </c>
    </row>
    <row r="64" spans="1:5" ht="12.75">
      <c r="A64" s="26" t="s">
        <v>49</v>
      </c>
      <c r="E64" s="27" t="s">
        <v>46</v>
      </c>
    </row>
    <row r="65" spans="1:5" ht="12.75">
      <c r="A65" s="28" t="s">
        <v>51</v>
      </c>
      <c r="E65" s="29" t="s">
        <v>46</v>
      </c>
    </row>
    <row r="66" spans="1:5" ht="63.75">
      <c r="A66" t="s">
        <v>52</v>
      </c>
      <c r="E66" s="27" t="s">
        <v>126</v>
      </c>
    </row>
    <row r="67" spans="1:9" ht="12.75">
      <c r="A67" s="5" t="s">
        <v>42</v>
      </c>
      <c r="B67" s="5"/>
      <c r="C67" s="30" t="s">
        <v>21</v>
      </c>
      <c r="D67" s="5"/>
      <c r="E67" s="20" t="s">
        <v>166</v>
      </c>
      <c r="F67" s="5"/>
      <c r="G67" s="5"/>
      <c r="H67" s="5"/>
      <c r="I67" s="31">
        <f>0+I68</f>
        <v>0</v>
      </c>
    </row>
    <row r="68" spans="1:16" ht="12.75">
      <c r="A68" s="18" t="s">
        <v>44</v>
      </c>
      <c r="B68" s="22" t="s">
        <v>94</v>
      </c>
      <c r="C68" s="22" t="s">
        <v>167</v>
      </c>
      <c r="D68" s="18" t="s">
        <v>46</v>
      </c>
      <c r="E68" s="23" t="s">
        <v>168</v>
      </c>
      <c r="F68" s="24" t="s">
        <v>133</v>
      </c>
      <c r="G68" s="25">
        <v>300</v>
      </c>
      <c r="H68" s="25"/>
      <c r="I68" s="25">
        <f>ROUND(ROUND(H68,2)*ROUND(G68,2),2)</f>
        <v>0</v>
      </c>
      <c r="O68">
        <f>(I68*21)/100</f>
        <v>0</v>
      </c>
      <c r="P68" t="s">
        <v>21</v>
      </c>
    </row>
    <row r="69" spans="1:5" ht="12.75">
      <c r="A69" s="26" t="s">
        <v>49</v>
      </c>
      <c r="E69" s="27" t="s">
        <v>46</v>
      </c>
    </row>
    <row r="70" spans="1:5" ht="12.75">
      <c r="A70" s="28" t="s">
        <v>51</v>
      </c>
      <c r="E70" s="29" t="s">
        <v>46</v>
      </c>
    </row>
    <row r="71" spans="1:5" ht="165.75">
      <c r="A71" t="s">
        <v>52</v>
      </c>
      <c r="E71" s="27" t="s">
        <v>169</v>
      </c>
    </row>
    <row r="72" spans="1:9" ht="12.75">
      <c r="A72" s="5" t="s">
        <v>42</v>
      </c>
      <c r="B72" s="5"/>
      <c r="C72" s="30" t="s">
        <v>32</v>
      </c>
      <c r="D72" s="5"/>
      <c r="E72" s="20" t="s">
        <v>170</v>
      </c>
      <c r="F72" s="5"/>
      <c r="G72" s="5"/>
      <c r="H72" s="5"/>
      <c r="I72" s="31">
        <f>0+I73</f>
        <v>0</v>
      </c>
    </row>
    <row r="73" spans="1:16" ht="12.75">
      <c r="A73" s="18" t="s">
        <v>44</v>
      </c>
      <c r="B73" s="22" t="s">
        <v>171</v>
      </c>
      <c r="C73" s="22" t="s">
        <v>172</v>
      </c>
      <c r="D73" s="18" t="s">
        <v>46</v>
      </c>
      <c r="E73" s="23" t="s">
        <v>173</v>
      </c>
      <c r="F73" s="24" t="s">
        <v>111</v>
      </c>
      <c r="G73" s="25">
        <v>1.68</v>
      </c>
      <c r="H73" s="25"/>
      <c r="I73" s="25">
        <f>ROUND(ROUND(H73,2)*ROUND(G73,2),2)</f>
        <v>0</v>
      </c>
      <c r="O73">
        <f>(I73*21)/100</f>
        <v>0</v>
      </c>
      <c r="P73" t="s">
        <v>21</v>
      </c>
    </row>
    <row r="74" spans="1:5" ht="12.75">
      <c r="A74" s="26" t="s">
        <v>49</v>
      </c>
      <c r="E74" s="27" t="s">
        <v>155</v>
      </c>
    </row>
    <row r="75" spans="1:5" ht="12.75">
      <c r="A75" s="28" t="s">
        <v>51</v>
      </c>
      <c r="E75" s="29" t="s">
        <v>174</v>
      </c>
    </row>
    <row r="76" spans="1:5" ht="38.25">
      <c r="A76" t="s">
        <v>52</v>
      </c>
      <c r="E76" s="27" t="s">
        <v>175</v>
      </c>
    </row>
    <row r="77" spans="1:9" ht="12.75">
      <c r="A77" s="5" t="s">
        <v>42</v>
      </c>
      <c r="B77" s="5"/>
      <c r="C77" s="30" t="s">
        <v>34</v>
      </c>
      <c r="D77" s="5"/>
      <c r="E77" s="20" t="s">
        <v>176</v>
      </c>
      <c r="F77" s="5"/>
      <c r="G77" s="5"/>
      <c r="H77" s="5"/>
      <c r="I77" s="31">
        <f>0+I78+I82+I86+I90+I94+I98+I102+I106+I110</f>
        <v>0</v>
      </c>
    </row>
    <row r="78" spans="1:16" ht="12.75">
      <c r="A78" s="18" t="s">
        <v>44</v>
      </c>
      <c r="B78" s="22" t="s">
        <v>177</v>
      </c>
      <c r="C78" s="22" t="s">
        <v>178</v>
      </c>
      <c r="D78" s="18" t="s">
        <v>46</v>
      </c>
      <c r="E78" s="23" t="s">
        <v>179</v>
      </c>
      <c r="F78" s="24" t="s">
        <v>111</v>
      </c>
      <c r="G78" s="25">
        <v>457.16</v>
      </c>
      <c r="H78" s="25"/>
      <c r="I78" s="25">
        <f>ROUND(ROUND(H78,2)*ROUND(G78,2),2)</f>
        <v>0</v>
      </c>
      <c r="O78">
        <f>(I78*21)/100</f>
        <v>0</v>
      </c>
      <c r="P78" t="s">
        <v>21</v>
      </c>
    </row>
    <row r="79" spans="1:5" ht="12.75">
      <c r="A79" s="26" t="s">
        <v>49</v>
      </c>
      <c r="E79" s="27" t="s">
        <v>180</v>
      </c>
    </row>
    <row r="80" spans="1:5" ht="63.75">
      <c r="A80" s="28" t="s">
        <v>51</v>
      </c>
      <c r="E80" s="29" t="s">
        <v>181</v>
      </c>
    </row>
    <row r="81" spans="1:5" ht="51">
      <c r="A81" t="s">
        <v>52</v>
      </c>
      <c r="E81" s="27" t="s">
        <v>182</v>
      </c>
    </row>
    <row r="82" spans="1:16" ht="12.75">
      <c r="A82" s="18" t="s">
        <v>44</v>
      </c>
      <c r="B82" s="22" t="s">
        <v>183</v>
      </c>
      <c r="C82" s="22" t="s">
        <v>184</v>
      </c>
      <c r="D82" s="18" t="s">
        <v>46</v>
      </c>
      <c r="E82" s="23" t="s">
        <v>185</v>
      </c>
      <c r="F82" s="24" t="s">
        <v>160</v>
      </c>
      <c r="G82" s="25">
        <v>1195</v>
      </c>
      <c r="H82" s="25"/>
      <c r="I82" s="25">
        <f>ROUND(ROUND(H82,2)*ROUND(G82,2),2)</f>
        <v>0</v>
      </c>
      <c r="O82">
        <f>(I82*21)/100</f>
        <v>0</v>
      </c>
      <c r="P82" t="s">
        <v>21</v>
      </c>
    </row>
    <row r="83" spans="1:5" ht="12.75">
      <c r="A83" s="26" t="s">
        <v>49</v>
      </c>
      <c r="E83" s="27" t="s">
        <v>46</v>
      </c>
    </row>
    <row r="84" spans="1:5" ht="12.75">
      <c r="A84" s="28" t="s">
        <v>51</v>
      </c>
      <c r="E84" s="29" t="s">
        <v>186</v>
      </c>
    </row>
    <row r="85" spans="1:5" ht="51">
      <c r="A85" t="s">
        <v>52</v>
      </c>
      <c r="E85" s="27" t="s">
        <v>187</v>
      </c>
    </row>
    <row r="86" spans="1:16" ht="12.75">
      <c r="A86" s="18" t="s">
        <v>44</v>
      </c>
      <c r="B86" s="22" t="s">
        <v>188</v>
      </c>
      <c r="C86" s="22" t="s">
        <v>189</v>
      </c>
      <c r="D86" s="18" t="s">
        <v>46</v>
      </c>
      <c r="E86" s="23" t="s">
        <v>190</v>
      </c>
      <c r="F86" s="24" t="s">
        <v>111</v>
      </c>
      <c r="G86" s="25">
        <v>47.8</v>
      </c>
      <c r="H86" s="25"/>
      <c r="I86" s="25">
        <f>ROUND(ROUND(H86,2)*ROUND(G86,2),2)</f>
        <v>0</v>
      </c>
      <c r="O86">
        <f>(I86*21)/100</f>
        <v>0</v>
      </c>
      <c r="P86" t="s">
        <v>21</v>
      </c>
    </row>
    <row r="87" spans="1:5" ht="12.75">
      <c r="A87" s="26" t="s">
        <v>49</v>
      </c>
      <c r="E87" s="27" t="s">
        <v>191</v>
      </c>
    </row>
    <row r="88" spans="1:5" ht="12.75">
      <c r="A88" s="28" t="s">
        <v>51</v>
      </c>
      <c r="E88" s="29" t="s">
        <v>192</v>
      </c>
    </row>
    <row r="89" spans="1:5" ht="140.25">
      <c r="A89" t="s">
        <v>52</v>
      </c>
      <c r="E89" s="27" t="s">
        <v>193</v>
      </c>
    </row>
    <row r="90" spans="1:16" ht="12.75">
      <c r="A90" s="18" t="s">
        <v>44</v>
      </c>
      <c r="B90" s="22" t="s">
        <v>194</v>
      </c>
      <c r="C90" s="22" t="s">
        <v>195</v>
      </c>
      <c r="D90" s="18" t="s">
        <v>46</v>
      </c>
      <c r="E90" s="23" t="s">
        <v>196</v>
      </c>
      <c r="F90" s="24" t="s">
        <v>111</v>
      </c>
      <c r="G90" s="25">
        <v>59.75</v>
      </c>
      <c r="H90" s="25"/>
      <c r="I90" s="25">
        <f>ROUND(ROUND(H90,2)*ROUND(G90,2),2)</f>
        <v>0</v>
      </c>
      <c r="O90">
        <f>(I90*21)/100</f>
        <v>0</v>
      </c>
      <c r="P90" t="s">
        <v>21</v>
      </c>
    </row>
    <row r="91" spans="1:5" ht="12.75">
      <c r="A91" s="26" t="s">
        <v>49</v>
      </c>
      <c r="E91" s="27" t="s">
        <v>197</v>
      </c>
    </row>
    <row r="92" spans="1:5" ht="12.75">
      <c r="A92" s="28" t="s">
        <v>51</v>
      </c>
      <c r="E92" s="29" t="s">
        <v>198</v>
      </c>
    </row>
    <row r="93" spans="1:5" ht="140.25">
      <c r="A93" t="s">
        <v>52</v>
      </c>
      <c r="E93" s="27" t="s">
        <v>193</v>
      </c>
    </row>
    <row r="94" spans="1:16" ht="12.75">
      <c r="A94" s="18" t="s">
        <v>44</v>
      </c>
      <c r="B94" s="22" t="s">
        <v>199</v>
      </c>
      <c r="C94" s="22" t="s">
        <v>200</v>
      </c>
      <c r="D94" s="18" t="s">
        <v>46</v>
      </c>
      <c r="E94" s="23" t="s">
        <v>201</v>
      </c>
      <c r="F94" s="24" t="s">
        <v>160</v>
      </c>
      <c r="G94" s="25">
        <v>6</v>
      </c>
      <c r="H94" s="25"/>
      <c r="I94" s="25">
        <f>ROUND(ROUND(H94,2)*ROUND(G94,2),2)</f>
        <v>0</v>
      </c>
      <c r="O94">
        <f>(I94*21)/100</f>
        <v>0</v>
      </c>
      <c r="P94" t="s">
        <v>21</v>
      </c>
    </row>
    <row r="95" spans="1:5" ht="25.5">
      <c r="A95" s="26" t="s">
        <v>49</v>
      </c>
      <c r="E95" s="27" t="s">
        <v>202</v>
      </c>
    </row>
    <row r="96" spans="1:5" ht="12.75">
      <c r="A96" s="28" t="s">
        <v>51</v>
      </c>
      <c r="E96" s="29" t="s">
        <v>203</v>
      </c>
    </row>
    <row r="97" spans="1:5" ht="165.75">
      <c r="A97" t="s">
        <v>52</v>
      </c>
      <c r="E97" s="27" t="s">
        <v>204</v>
      </c>
    </row>
    <row r="98" spans="1:16" ht="12.75">
      <c r="A98" s="18" t="s">
        <v>44</v>
      </c>
      <c r="B98" s="22" t="s">
        <v>205</v>
      </c>
      <c r="C98" s="22" t="s">
        <v>206</v>
      </c>
      <c r="D98" s="18" t="s">
        <v>46</v>
      </c>
      <c r="E98" s="23" t="s">
        <v>207</v>
      </c>
      <c r="F98" s="24" t="s">
        <v>160</v>
      </c>
      <c r="G98" s="25">
        <v>413</v>
      </c>
      <c r="H98" s="25"/>
      <c r="I98" s="25">
        <f>ROUND(ROUND(H98,2)*ROUND(G98,2),2)</f>
        <v>0</v>
      </c>
      <c r="O98">
        <f>(I98*21)/100</f>
        <v>0</v>
      </c>
      <c r="P98" t="s">
        <v>21</v>
      </c>
    </row>
    <row r="99" spans="1:5" ht="25.5">
      <c r="A99" s="26" t="s">
        <v>49</v>
      </c>
      <c r="E99" s="27" t="s">
        <v>208</v>
      </c>
    </row>
    <row r="100" spans="1:5" ht="12.75">
      <c r="A100" s="28" t="s">
        <v>51</v>
      </c>
      <c r="E100" s="29" t="s">
        <v>209</v>
      </c>
    </row>
    <row r="101" spans="1:5" ht="165.75">
      <c r="A101" t="s">
        <v>52</v>
      </c>
      <c r="E101" s="27" t="s">
        <v>204</v>
      </c>
    </row>
    <row r="102" spans="1:16" ht="12.75">
      <c r="A102" s="18" t="s">
        <v>44</v>
      </c>
      <c r="B102" s="22" t="s">
        <v>210</v>
      </c>
      <c r="C102" s="22" t="s">
        <v>211</v>
      </c>
      <c r="D102" s="18" t="s">
        <v>46</v>
      </c>
      <c r="E102" s="23" t="s">
        <v>212</v>
      </c>
      <c r="F102" s="24" t="s">
        <v>160</v>
      </c>
      <c r="G102" s="25">
        <v>34</v>
      </c>
      <c r="H102" s="25"/>
      <c r="I102" s="25">
        <f>ROUND(ROUND(H102,2)*ROUND(G102,2),2)</f>
        <v>0</v>
      </c>
      <c r="O102">
        <f>(I102*21)/100</f>
        <v>0</v>
      </c>
      <c r="P102" t="s">
        <v>21</v>
      </c>
    </row>
    <row r="103" spans="1:5" ht="25.5">
      <c r="A103" s="26" t="s">
        <v>49</v>
      </c>
      <c r="E103" s="27" t="s">
        <v>213</v>
      </c>
    </row>
    <row r="104" spans="1:5" ht="12.75">
      <c r="A104" s="28" t="s">
        <v>51</v>
      </c>
      <c r="E104" s="29" t="s">
        <v>214</v>
      </c>
    </row>
    <row r="105" spans="1:5" ht="165.75">
      <c r="A105" t="s">
        <v>52</v>
      </c>
      <c r="E105" s="27" t="s">
        <v>204</v>
      </c>
    </row>
    <row r="106" spans="1:16" ht="25.5">
      <c r="A106" s="18" t="s">
        <v>44</v>
      </c>
      <c r="B106" s="22" t="s">
        <v>215</v>
      </c>
      <c r="C106" s="22" t="s">
        <v>216</v>
      </c>
      <c r="D106" s="18" t="s">
        <v>46</v>
      </c>
      <c r="E106" s="23" t="s">
        <v>217</v>
      </c>
      <c r="F106" s="24" t="s">
        <v>160</v>
      </c>
      <c r="G106" s="25">
        <v>19</v>
      </c>
      <c r="H106" s="25"/>
      <c r="I106" s="25">
        <f>ROUND(ROUND(H106,2)*ROUND(G106,2),2)</f>
        <v>0</v>
      </c>
      <c r="O106">
        <f>(I106*21)/100</f>
        <v>0</v>
      </c>
      <c r="P106" t="s">
        <v>21</v>
      </c>
    </row>
    <row r="107" spans="1:5" ht="25.5">
      <c r="A107" s="26" t="s">
        <v>49</v>
      </c>
      <c r="E107" s="27" t="s">
        <v>218</v>
      </c>
    </row>
    <row r="108" spans="1:5" ht="12.75">
      <c r="A108" s="28" t="s">
        <v>51</v>
      </c>
      <c r="E108" s="29" t="s">
        <v>46</v>
      </c>
    </row>
    <row r="109" spans="1:5" ht="165.75">
      <c r="A109" t="s">
        <v>52</v>
      </c>
      <c r="E109" s="27" t="s">
        <v>204</v>
      </c>
    </row>
    <row r="110" spans="1:16" ht="25.5">
      <c r="A110" s="18" t="s">
        <v>44</v>
      </c>
      <c r="B110" s="22" t="s">
        <v>219</v>
      </c>
      <c r="C110" s="22" t="s">
        <v>220</v>
      </c>
      <c r="D110" s="18" t="s">
        <v>46</v>
      </c>
      <c r="E110" s="23" t="s">
        <v>221</v>
      </c>
      <c r="F110" s="24" t="s">
        <v>160</v>
      </c>
      <c r="G110" s="25">
        <v>21</v>
      </c>
      <c r="H110" s="25"/>
      <c r="I110" s="25">
        <f>ROUND(ROUND(H110,2)*ROUND(G110,2),2)</f>
        <v>0</v>
      </c>
      <c r="O110">
        <f>(I110*21)/100</f>
        <v>0</v>
      </c>
      <c r="P110" t="s">
        <v>21</v>
      </c>
    </row>
    <row r="111" spans="1:5" ht="25.5">
      <c r="A111" s="26" t="s">
        <v>49</v>
      </c>
      <c r="E111" s="27" t="s">
        <v>218</v>
      </c>
    </row>
    <row r="112" spans="1:5" ht="12.75">
      <c r="A112" s="28" t="s">
        <v>51</v>
      </c>
      <c r="E112" s="29" t="s">
        <v>46</v>
      </c>
    </row>
    <row r="113" spans="1:5" ht="165.75">
      <c r="A113" t="s">
        <v>52</v>
      </c>
      <c r="E113" s="27" t="s">
        <v>204</v>
      </c>
    </row>
    <row r="114" spans="1:9" ht="12.75">
      <c r="A114" s="5" t="s">
        <v>42</v>
      </c>
      <c r="B114" s="5"/>
      <c r="C114" s="30" t="s">
        <v>74</v>
      </c>
      <c r="D114" s="5"/>
      <c r="E114" s="20" t="s">
        <v>222</v>
      </c>
      <c r="F114" s="5"/>
      <c r="G114" s="5"/>
      <c r="H114" s="5"/>
      <c r="I114" s="31">
        <f>0+I115+I119+I123+I127</f>
        <v>0</v>
      </c>
    </row>
    <row r="115" spans="1:16" ht="12.75">
      <c r="A115" s="18" t="s">
        <v>44</v>
      </c>
      <c r="B115" s="22" t="s">
        <v>223</v>
      </c>
      <c r="C115" s="22" t="s">
        <v>224</v>
      </c>
      <c r="D115" s="18" t="s">
        <v>46</v>
      </c>
      <c r="E115" s="23" t="s">
        <v>225</v>
      </c>
      <c r="F115" s="24" t="s">
        <v>133</v>
      </c>
      <c r="G115" s="25">
        <v>14</v>
      </c>
      <c r="H115" s="25"/>
      <c r="I115" s="25">
        <f>ROUND(ROUND(H115,2)*ROUND(G115,2),2)</f>
        <v>0</v>
      </c>
      <c r="O115">
        <f>(I115*21)/100</f>
        <v>0</v>
      </c>
      <c r="P115" t="s">
        <v>21</v>
      </c>
    </row>
    <row r="116" spans="1:5" ht="12.75">
      <c r="A116" s="26" t="s">
        <v>49</v>
      </c>
      <c r="E116" s="27" t="s">
        <v>226</v>
      </c>
    </row>
    <row r="117" spans="1:5" ht="12.75">
      <c r="A117" s="28" t="s">
        <v>51</v>
      </c>
      <c r="E117" s="29" t="s">
        <v>46</v>
      </c>
    </row>
    <row r="118" spans="1:5" ht="255">
      <c r="A118" t="s">
        <v>52</v>
      </c>
      <c r="E118" s="27" t="s">
        <v>227</v>
      </c>
    </row>
    <row r="119" spans="1:16" ht="12.75">
      <c r="A119" s="18" t="s">
        <v>44</v>
      </c>
      <c r="B119" s="22" t="s">
        <v>228</v>
      </c>
      <c r="C119" s="22" t="s">
        <v>229</v>
      </c>
      <c r="D119" s="18" t="s">
        <v>46</v>
      </c>
      <c r="E119" s="23" t="s">
        <v>230</v>
      </c>
      <c r="F119" s="24" t="s">
        <v>79</v>
      </c>
      <c r="G119" s="25">
        <v>7</v>
      </c>
      <c r="H119" s="25"/>
      <c r="I119" s="25">
        <f>ROUND(ROUND(H119,2)*ROUND(G119,2),2)</f>
        <v>0</v>
      </c>
      <c r="O119">
        <f>(I119*21)/100</f>
        <v>0</v>
      </c>
      <c r="P119" t="s">
        <v>21</v>
      </c>
    </row>
    <row r="120" spans="1:5" ht="38.25">
      <c r="A120" s="26" t="s">
        <v>49</v>
      </c>
      <c r="E120" s="27" t="s">
        <v>231</v>
      </c>
    </row>
    <row r="121" spans="1:5" ht="12.75">
      <c r="A121" s="28" t="s">
        <v>51</v>
      </c>
      <c r="E121" s="29" t="s">
        <v>46</v>
      </c>
    </row>
    <row r="122" spans="1:5" ht="76.5">
      <c r="A122" t="s">
        <v>52</v>
      </c>
      <c r="E122" s="27" t="s">
        <v>232</v>
      </c>
    </row>
    <row r="123" spans="1:16" ht="12.75">
      <c r="A123" s="18" t="s">
        <v>44</v>
      </c>
      <c r="B123" s="22" t="s">
        <v>233</v>
      </c>
      <c r="C123" s="22" t="s">
        <v>234</v>
      </c>
      <c r="D123" s="18" t="s">
        <v>46</v>
      </c>
      <c r="E123" s="23" t="s">
        <v>235</v>
      </c>
      <c r="F123" s="24" t="s">
        <v>79</v>
      </c>
      <c r="G123" s="25">
        <v>10</v>
      </c>
      <c r="H123" s="25"/>
      <c r="I123" s="25">
        <f>ROUND(ROUND(H123,2)*ROUND(G123,2),2)</f>
        <v>0</v>
      </c>
      <c r="O123">
        <f>(I123*21)/100</f>
        <v>0</v>
      </c>
      <c r="P123" t="s">
        <v>21</v>
      </c>
    </row>
    <row r="124" spans="1:5" ht="12.75">
      <c r="A124" s="26" t="s">
        <v>49</v>
      </c>
      <c r="E124" s="27" t="s">
        <v>46</v>
      </c>
    </row>
    <row r="125" spans="1:5" ht="12.75">
      <c r="A125" s="28" t="s">
        <v>51</v>
      </c>
      <c r="E125" s="29" t="s">
        <v>46</v>
      </c>
    </row>
    <row r="126" spans="1:5" ht="38.25">
      <c r="A126" t="s">
        <v>52</v>
      </c>
      <c r="E126" s="27" t="s">
        <v>236</v>
      </c>
    </row>
    <row r="127" spans="1:16" ht="12.75">
      <c r="A127" s="18" t="s">
        <v>44</v>
      </c>
      <c r="B127" s="22" t="s">
        <v>237</v>
      </c>
      <c r="C127" s="22" t="s">
        <v>238</v>
      </c>
      <c r="D127" s="18" t="s">
        <v>46</v>
      </c>
      <c r="E127" s="23" t="s">
        <v>239</v>
      </c>
      <c r="F127" s="24" t="s">
        <v>79</v>
      </c>
      <c r="G127" s="25">
        <v>25</v>
      </c>
      <c r="H127" s="25"/>
      <c r="I127" s="25">
        <f>ROUND(ROUND(H127,2)*ROUND(G127,2),2)</f>
        <v>0</v>
      </c>
      <c r="O127">
        <f>(I127*21)/100</f>
        <v>0</v>
      </c>
      <c r="P127" t="s">
        <v>21</v>
      </c>
    </row>
    <row r="128" spans="1:5" ht="12.75">
      <c r="A128" s="26" t="s">
        <v>49</v>
      </c>
      <c r="E128" s="27" t="s">
        <v>46</v>
      </c>
    </row>
    <row r="129" spans="1:5" ht="12.75">
      <c r="A129" s="28" t="s">
        <v>51</v>
      </c>
      <c r="E129" s="29" t="s">
        <v>240</v>
      </c>
    </row>
    <row r="130" spans="1:5" ht="38.25">
      <c r="A130" t="s">
        <v>52</v>
      </c>
      <c r="E130" s="27" t="s">
        <v>236</v>
      </c>
    </row>
    <row r="131" spans="1:9" ht="12.75">
      <c r="A131" s="5" t="s">
        <v>42</v>
      </c>
      <c r="B131" s="5"/>
      <c r="C131" s="30" t="s">
        <v>39</v>
      </c>
      <c r="D131" s="5"/>
      <c r="E131" s="20" t="s">
        <v>98</v>
      </c>
      <c r="F131" s="5"/>
      <c r="G131" s="5"/>
      <c r="H131" s="5"/>
      <c r="I131" s="31">
        <f>0+I132+I136+I140+I144+I148+I152+I156+I160</f>
        <v>0</v>
      </c>
    </row>
    <row r="132" spans="1:16" ht="12.75">
      <c r="A132" s="18" t="s">
        <v>44</v>
      </c>
      <c r="B132" s="22" t="s">
        <v>241</v>
      </c>
      <c r="C132" s="22" t="s">
        <v>242</v>
      </c>
      <c r="D132" s="18" t="s">
        <v>46</v>
      </c>
      <c r="E132" s="23" t="s">
        <v>243</v>
      </c>
      <c r="F132" s="24" t="s">
        <v>79</v>
      </c>
      <c r="G132" s="25">
        <v>1</v>
      </c>
      <c r="H132" s="25"/>
      <c r="I132" s="25">
        <f>ROUND(ROUND(H132,2)*ROUND(G132,2),2)</f>
        <v>0</v>
      </c>
      <c r="O132">
        <f>(I132*21)/100</f>
        <v>0</v>
      </c>
      <c r="P132" t="s">
        <v>21</v>
      </c>
    </row>
    <row r="133" spans="1:5" ht="12.75">
      <c r="A133" s="26" t="s">
        <v>49</v>
      </c>
      <c r="E133" s="27" t="s">
        <v>244</v>
      </c>
    </row>
    <row r="134" spans="1:5" ht="12.75">
      <c r="A134" s="28" t="s">
        <v>51</v>
      </c>
      <c r="E134" s="29" t="s">
        <v>46</v>
      </c>
    </row>
    <row r="135" spans="1:5" ht="76.5">
      <c r="A135" t="s">
        <v>52</v>
      </c>
      <c r="E135" s="27" t="s">
        <v>245</v>
      </c>
    </row>
    <row r="136" spans="1:16" ht="12.75">
      <c r="A136" s="18" t="s">
        <v>44</v>
      </c>
      <c r="B136" s="22" t="s">
        <v>246</v>
      </c>
      <c r="C136" s="22" t="s">
        <v>247</v>
      </c>
      <c r="D136" s="18" t="s">
        <v>46</v>
      </c>
      <c r="E136" s="23" t="s">
        <v>248</v>
      </c>
      <c r="F136" s="24" t="s">
        <v>79</v>
      </c>
      <c r="G136" s="25">
        <v>1</v>
      </c>
      <c r="H136" s="25"/>
      <c r="I136" s="25">
        <f>ROUND(ROUND(H136,2)*ROUND(G136,2),2)</f>
        <v>0</v>
      </c>
      <c r="O136">
        <f>(I136*21)/100</f>
        <v>0</v>
      </c>
      <c r="P136" t="s">
        <v>21</v>
      </c>
    </row>
    <row r="137" spans="1:5" ht="12.75">
      <c r="A137" s="26" t="s">
        <v>49</v>
      </c>
      <c r="E137" s="27" t="s">
        <v>249</v>
      </c>
    </row>
    <row r="138" spans="1:5" ht="12.75">
      <c r="A138" s="28" t="s">
        <v>51</v>
      </c>
      <c r="E138" s="29" t="s">
        <v>46</v>
      </c>
    </row>
    <row r="139" spans="1:5" ht="25.5">
      <c r="A139" t="s">
        <v>52</v>
      </c>
      <c r="E139" s="27" t="s">
        <v>250</v>
      </c>
    </row>
    <row r="140" spans="1:16" ht="12.75">
      <c r="A140" s="18" t="s">
        <v>44</v>
      </c>
      <c r="B140" s="22" t="s">
        <v>251</v>
      </c>
      <c r="C140" s="22" t="s">
        <v>252</v>
      </c>
      <c r="D140" s="18" t="s">
        <v>46</v>
      </c>
      <c r="E140" s="23" t="s">
        <v>253</v>
      </c>
      <c r="F140" s="24" t="s">
        <v>133</v>
      </c>
      <c r="G140" s="25">
        <v>50</v>
      </c>
      <c r="H140" s="25"/>
      <c r="I140" s="25">
        <f>ROUND(ROUND(H140,2)*ROUND(G140,2),2)</f>
        <v>0</v>
      </c>
      <c r="O140">
        <f>(I140*21)/100</f>
        <v>0</v>
      </c>
      <c r="P140" t="s">
        <v>21</v>
      </c>
    </row>
    <row r="141" spans="1:5" ht="12.75">
      <c r="A141" s="26" t="s">
        <v>49</v>
      </c>
      <c r="E141" s="27" t="s">
        <v>254</v>
      </c>
    </row>
    <row r="142" spans="1:5" ht="12.75">
      <c r="A142" s="28" t="s">
        <v>51</v>
      </c>
      <c r="E142" s="29" t="s">
        <v>46</v>
      </c>
    </row>
    <row r="143" spans="1:5" ht="51">
      <c r="A143" t="s">
        <v>52</v>
      </c>
      <c r="E143" s="27" t="s">
        <v>255</v>
      </c>
    </row>
    <row r="144" spans="1:16" ht="12.75">
      <c r="A144" s="18" t="s">
        <v>44</v>
      </c>
      <c r="B144" s="22" t="s">
        <v>256</v>
      </c>
      <c r="C144" s="22" t="s">
        <v>257</v>
      </c>
      <c r="D144" s="18" t="s">
        <v>46</v>
      </c>
      <c r="E144" s="23" t="s">
        <v>258</v>
      </c>
      <c r="F144" s="24" t="s">
        <v>133</v>
      </c>
      <c r="G144" s="25">
        <v>65</v>
      </c>
      <c r="H144" s="25"/>
      <c r="I144" s="25">
        <f>ROUND(ROUND(H144,2)*ROUND(G144,2),2)</f>
        <v>0</v>
      </c>
      <c r="O144">
        <f>(I144*21)/100</f>
        <v>0</v>
      </c>
      <c r="P144" t="s">
        <v>21</v>
      </c>
    </row>
    <row r="145" spans="1:5" ht="25.5">
      <c r="A145" s="26" t="s">
        <v>49</v>
      </c>
      <c r="E145" s="27" t="s">
        <v>259</v>
      </c>
    </row>
    <row r="146" spans="1:5" ht="12.75">
      <c r="A146" s="28" t="s">
        <v>51</v>
      </c>
      <c r="E146" s="29" t="s">
        <v>46</v>
      </c>
    </row>
    <row r="147" spans="1:5" ht="51">
      <c r="A147" t="s">
        <v>52</v>
      </c>
      <c r="E147" s="27" t="s">
        <v>255</v>
      </c>
    </row>
    <row r="148" spans="1:16" ht="12.75">
      <c r="A148" s="18" t="s">
        <v>44</v>
      </c>
      <c r="B148" s="22" t="s">
        <v>260</v>
      </c>
      <c r="C148" s="22" t="s">
        <v>261</v>
      </c>
      <c r="D148" s="18" t="s">
        <v>46</v>
      </c>
      <c r="E148" s="23" t="s">
        <v>262</v>
      </c>
      <c r="F148" s="24" t="s">
        <v>133</v>
      </c>
      <c r="G148" s="25">
        <v>25</v>
      </c>
      <c r="H148" s="25"/>
      <c r="I148" s="25">
        <f>ROUND(ROUND(H148,2)*ROUND(G148,2),2)</f>
        <v>0</v>
      </c>
      <c r="O148">
        <f>(I148*21)/100</f>
        <v>0</v>
      </c>
      <c r="P148" t="s">
        <v>21</v>
      </c>
    </row>
    <row r="149" spans="1:5" ht="25.5">
      <c r="A149" s="26" t="s">
        <v>49</v>
      </c>
      <c r="E149" s="27" t="s">
        <v>263</v>
      </c>
    </row>
    <row r="150" spans="1:5" ht="12.75">
      <c r="A150" s="28" t="s">
        <v>51</v>
      </c>
      <c r="E150" s="29" t="s">
        <v>46</v>
      </c>
    </row>
    <row r="151" spans="1:5" ht="51">
      <c r="A151" t="s">
        <v>52</v>
      </c>
      <c r="E151" s="27" t="s">
        <v>255</v>
      </c>
    </row>
    <row r="152" spans="1:16" ht="12.75">
      <c r="A152" s="18" t="s">
        <v>44</v>
      </c>
      <c r="B152" s="22" t="s">
        <v>264</v>
      </c>
      <c r="C152" s="22" t="s">
        <v>265</v>
      </c>
      <c r="D152" s="18" t="s">
        <v>87</v>
      </c>
      <c r="E152" s="23" t="s">
        <v>266</v>
      </c>
      <c r="F152" s="24" t="s">
        <v>133</v>
      </c>
      <c r="G152" s="25">
        <v>360</v>
      </c>
      <c r="H152" s="25"/>
      <c r="I152" s="25">
        <f>ROUND(ROUND(H152,2)*ROUND(G152,2),2)</f>
        <v>0</v>
      </c>
      <c r="O152">
        <f>(I152*21)/100</f>
        <v>0</v>
      </c>
      <c r="P152" t="s">
        <v>21</v>
      </c>
    </row>
    <row r="153" spans="1:5" ht="25.5">
      <c r="A153" s="26" t="s">
        <v>49</v>
      </c>
      <c r="E153" s="27" t="s">
        <v>267</v>
      </c>
    </row>
    <row r="154" spans="1:5" ht="12.75">
      <c r="A154" s="28" t="s">
        <v>51</v>
      </c>
      <c r="E154" s="29" t="s">
        <v>46</v>
      </c>
    </row>
    <row r="155" spans="1:5" ht="51">
      <c r="A155" t="s">
        <v>52</v>
      </c>
      <c r="E155" s="27" t="s">
        <v>268</v>
      </c>
    </row>
    <row r="156" spans="1:16" ht="12.75">
      <c r="A156" s="18" t="s">
        <v>44</v>
      </c>
      <c r="B156" s="22" t="s">
        <v>269</v>
      </c>
      <c r="C156" s="22" t="s">
        <v>265</v>
      </c>
      <c r="D156" s="18" t="s">
        <v>91</v>
      </c>
      <c r="E156" s="23" t="s">
        <v>266</v>
      </c>
      <c r="F156" s="24" t="s">
        <v>133</v>
      </c>
      <c r="G156" s="25">
        <v>80</v>
      </c>
      <c r="H156" s="25"/>
      <c r="I156" s="25">
        <f>ROUND(ROUND(H156,2)*ROUND(G156,2),2)</f>
        <v>0</v>
      </c>
      <c r="O156">
        <f>(I156*21)/100</f>
        <v>0</v>
      </c>
      <c r="P156" t="s">
        <v>21</v>
      </c>
    </row>
    <row r="157" spans="1:5" ht="25.5">
      <c r="A157" s="26" t="s">
        <v>49</v>
      </c>
      <c r="E157" s="27" t="s">
        <v>270</v>
      </c>
    </row>
    <row r="158" spans="1:5" ht="12.75">
      <c r="A158" s="28" t="s">
        <v>51</v>
      </c>
      <c r="E158" s="29" t="s">
        <v>271</v>
      </c>
    </row>
    <row r="159" spans="1:5" ht="51">
      <c r="A159" t="s">
        <v>52</v>
      </c>
      <c r="E159" s="27" t="s">
        <v>268</v>
      </c>
    </row>
    <row r="160" spans="1:16" ht="12.75">
      <c r="A160" s="18" t="s">
        <v>44</v>
      </c>
      <c r="B160" s="22" t="s">
        <v>272</v>
      </c>
      <c r="C160" s="22" t="s">
        <v>273</v>
      </c>
      <c r="D160" s="18" t="s">
        <v>46</v>
      </c>
      <c r="E160" s="23" t="s">
        <v>274</v>
      </c>
      <c r="F160" s="24" t="s">
        <v>79</v>
      </c>
      <c r="G160" s="25">
        <v>9</v>
      </c>
      <c r="H160" s="25"/>
      <c r="I160" s="25">
        <f>ROUND(ROUND(H160,2)*ROUND(G160,2),2)</f>
        <v>0</v>
      </c>
      <c r="O160">
        <f>(I160*21)/100</f>
        <v>0</v>
      </c>
      <c r="P160" t="s">
        <v>21</v>
      </c>
    </row>
    <row r="161" spans="1:5" ht="12.75">
      <c r="A161" s="26" t="s">
        <v>49</v>
      </c>
      <c r="E161" s="27" t="s">
        <v>275</v>
      </c>
    </row>
    <row r="162" spans="1:5" ht="12.75">
      <c r="A162" s="28" t="s">
        <v>51</v>
      </c>
      <c r="E162" s="29" t="s">
        <v>46</v>
      </c>
    </row>
    <row r="163" spans="1:5" ht="89.25">
      <c r="A163" t="s">
        <v>52</v>
      </c>
      <c r="E163" s="27" t="s">
        <v>276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pane ySplit="1" topLeftCell="A2" activePane="bottomLeft" state="frozen"/>
      <selection pane="topLeft" activeCell="K4" sqref="K4"/>
      <selection pane="bottomLeft" activeCell="E49" sqref="E49"/>
    </sheetView>
  </sheetViews>
  <sheetFormatPr defaultColWidth="9.140625" defaultRowHeight="12.75"/>
  <cols>
    <col min="1" max="1" width="11.140625" style="65" customWidth="1"/>
    <col min="2" max="2" width="56.00390625" style="66" bestFit="1" customWidth="1"/>
    <col min="3" max="3" width="8.00390625" style="43" bestFit="1" customWidth="1"/>
    <col min="4" max="4" width="5.28125" style="43" bestFit="1" customWidth="1"/>
    <col min="5" max="5" width="10.00390625" style="67" bestFit="1" customWidth="1"/>
    <col min="6" max="6" width="10.00390625" style="67" customWidth="1"/>
    <col min="7" max="7" width="11.421875" style="67" bestFit="1" customWidth="1"/>
    <col min="8" max="16384" width="9.140625" style="43" customWidth="1"/>
  </cols>
  <sheetData>
    <row r="1" spans="1:7" ht="21">
      <c r="A1" s="40" t="s">
        <v>279</v>
      </c>
      <c r="B1" s="41"/>
      <c r="C1" s="41"/>
      <c r="D1" s="41"/>
      <c r="E1" s="41"/>
      <c r="F1" s="41"/>
      <c r="G1" s="42"/>
    </row>
    <row r="2" spans="1:7" ht="15">
      <c r="A2" s="44" t="s">
        <v>280</v>
      </c>
      <c r="B2" s="45" t="s">
        <v>281</v>
      </c>
      <c r="C2" s="46"/>
      <c r="D2" s="46"/>
      <c r="E2" s="46"/>
      <c r="F2" s="46"/>
      <c r="G2" s="47"/>
    </row>
    <row r="3" spans="1:7" ht="15">
      <c r="A3" s="44"/>
      <c r="B3" s="48" t="s">
        <v>282</v>
      </c>
      <c r="C3" s="49"/>
      <c r="D3" s="49"/>
      <c r="E3" s="49"/>
      <c r="F3" s="49"/>
      <c r="G3" s="50"/>
    </row>
    <row r="4" spans="1:7" ht="15">
      <c r="A4" s="44"/>
      <c r="B4" s="48"/>
      <c r="C4" s="49"/>
      <c r="D4" s="49"/>
      <c r="E4" s="49"/>
      <c r="F4" s="49"/>
      <c r="G4" s="50"/>
    </row>
    <row r="5" spans="1:7" ht="12.75">
      <c r="A5" s="44" t="s">
        <v>283</v>
      </c>
      <c r="B5" s="51" t="s">
        <v>284</v>
      </c>
      <c r="C5" s="51"/>
      <c r="D5" s="51"/>
      <c r="E5" s="51"/>
      <c r="F5" s="51"/>
      <c r="G5" s="52"/>
    </row>
    <row r="6" spans="1:7" ht="12.75">
      <c r="A6" s="53" t="s">
        <v>285</v>
      </c>
      <c r="B6" s="54" t="s">
        <v>286</v>
      </c>
      <c r="C6" s="54"/>
      <c r="D6" s="54"/>
      <c r="E6" s="54"/>
      <c r="F6" s="54"/>
      <c r="G6" s="55"/>
    </row>
    <row r="7" spans="1:7" ht="12.75">
      <c r="A7" s="56"/>
      <c r="B7" s="57"/>
      <c r="C7" s="58"/>
      <c r="D7" s="58"/>
      <c r="E7" s="59"/>
      <c r="F7" s="59"/>
      <c r="G7" s="59"/>
    </row>
    <row r="8" spans="1:7" ht="12.75">
      <c r="A8" s="60" t="s">
        <v>287</v>
      </c>
      <c r="B8" s="61" t="s">
        <v>288</v>
      </c>
      <c r="C8" s="62" t="s">
        <v>289</v>
      </c>
      <c r="D8" s="62" t="s">
        <v>290</v>
      </c>
      <c r="E8" s="63" t="s">
        <v>291</v>
      </c>
      <c r="F8" s="63" t="s">
        <v>292</v>
      </c>
      <c r="G8" s="63" t="s">
        <v>293</v>
      </c>
    </row>
    <row r="9" spans="1:7" ht="12.75">
      <c r="A9" s="60"/>
      <c r="B9" s="61"/>
      <c r="C9" s="62"/>
      <c r="D9" s="62"/>
      <c r="E9" s="63"/>
      <c r="F9" s="63"/>
      <c r="G9" s="63"/>
    </row>
    <row r="10" spans="1:7" ht="12.75">
      <c r="A10" s="60" t="s">
        <v>23</v>
      </c>
      <c r="B10" s="61" t="s">
        <v>294</v>
      </c>
      <c r="C10" s="62">
        <v>5</v>
      </c>
      <c r="D10" s="62" t="s">
        <v>295</v>
      </c>
      <c r="E10" s="64"/>
      <c r="F10" s="64"/>
      <c r="G10" s="63">
        <f aca="true" t="shared" si="0" ref="G10:G42">(E10+F10)*C10</f>
        <v>0</v>
      </c>
    </row>
    <row r="11" spans="1:7" ht="12.75">
      <c r="A11" s="60" t="s">
        <v>296</v>
      </c>
      <c r="B11" s="61" t="s">
        <v>297</v>
      </c>
      <c r="C11" s="62">
        <v>5</v>
      </c>
      <c r="D11" s="62" t="s">
        <v>295</v>
      </c>
      <c r="E11" s="64"/>
      <c r="F11" s="64"/>
      <c r="G11" s="63">
        <f t="shared" si="0"/>
        <v>0</v>
      </c>
    </row>
    <row r="12" spans="1:7" ht="12.75">
      <c r="A12" s="60" t="s">
        <v>298</v>
      </c>
      <c r="B12" s="61" t="s">
        <v>299</v>
      </c>
      <c r="C12" s="62">
        <v>1</v>
      </c>
      <c r="D12" s="62" t="s">
        <v>295</v>
      </c>
      <c r="E12" s="64"/>
      <c r="F12" s="64"/>
      <c r="G12" s="63">
        <f t="shared" si="0"/>
        <v>0</v>
      </c>
    </row>
    <row r="13" spans="1:7" ht="12.75">
      <c r="A13" s="60" t="s">
        <v>300</v>
      </c>
      <c r="B13" s="61" t="s">
        <v>301</v>
      </c>
      <c r="C13" s="62">
        <v>6</v>
      </c>
      <c r="D13" s="62" t="s">
        <v>295</v>
      </c>
      <c r="E13" s="64"/>
      <c r="F13" s="64"/>
      <c r="G13" s="63">
        <f t="shared" si="0"/>
        <v>0</v>
      </c>
    </row>
    <row r="14" spans="1:7" ht="12.75">
      <c r="A14" s="60" t="s">
        <v>302</v>
      </c>
      <c r="B14" s="61" t="s">
        <v>303</v>
      </c>
      <c r="C14" s="62">
        <v>5</v>
      </c>
      <c r="D14" s="62" t="s">
        <v>295</v>
      </c>
      <c r="E14" s="64"/>
      <c r="F14" s="64"/>
      <c r="G14" s="63">
        <f t="shared" si="0"/>
        <v>0</v>
      </c>
    </row>
    <row r="15" spans="1:7" ht="12.75">
      <c r="A15" s="60" t="s">
        <v>304</v>
      </c>
      <c r="B15" s="61" t="s">
        <v>305</v>
      </c>
      <c r="C15" s="62">
        <v>6</v>
      </c>
      <c r="D15" s="62" t="s">
        <v>295</v>
      </c>
      <c r="E15" s="64"/>
      <c r="F15" s="64"/>
      <c r="G15" s="63">
        <f t="shared" si="0"/>
        <v>0</v>
      </c>
    </row>
    <row r="16" spans="1:7" ht="12.75">
      <c r="A16" s="60" t="s">
        <v>306</v>
      </c>
      <c r="B16" s="61" t="s">
        <v>307</v>
      </c>
      <c r="C16" s="62">
        <v>6</v>
      </c>
      <c r="D16" s="62" t="s">
        <v>295</v>
      </c>
      <c r="E16" s="64"/>
      <c r="F16" s="64"/>
      <c r="G16" s="63">
        <f t="shared" si="0"/>
        <v>0</v>
      </c>
    </row>
    <row r="17" spans="1:7" ht="12.75">
      <c r="A17" s="60" t="s">
        <v>308</v>
      </c>
      <c r="B17" s="61" t="s">
        <v>309</v>
      </c>
      <c r="C17" s="62">
        <v>6</v>
      </c>
      <c r="D17" s="62" t="s">
        <v>295</v>
      </c>
      <c r="E17" s="64"/>
      <c r="F17" s="64"/>
      <c r="G17" s="63">
        <f t="shared" si="0"/>
        <v>0</v>
      </c>
    </row>
    <row r="18" spans="1:7" ht="12.75">
      <c r="A18" s="60" t="s">
        <v>310</v>
      </c>
      <c r="B18" s="61" t="s">
        <v>311</v>
      </c>
      <c r="C18" s="62">
        <v>6</v>
      </c>
      <c r="D18" s="62" t="s">
        <v>295</v>
      </c>
      <c r="E18" s="64"/>
      <c r="F18" s="64"/>
      <c r="G18" s="63">
        <f t="shared" si="0"/>
        <v>0</v>
      </c>
    </row>
    <row r="19" spans="1:7" ht="12.75">
      <c r="A19" s="60" t="s">
        <v>312</v>
      </c>
      <c r="B19" s="61" t="s">
        <v>313</v>
      </c>
      <c r="C19" s="62">
        <v>250</v>
      </c>
      <c r="D19" s="62" t="s">
        <v>314</v>
      </c>
      <c r="E19" s="64"/>
      <c r="F19" s="64"/>
      <c r="G19" s="63">
        <f t="shared" si="0"/>
        <v>0</v>
      </c>
    </row>
    <row r="20" spans="1:7" ht="12.75">
      <c r="A20" s="60" t="s">
        <v>315</v>
      </c>
      <c r="B20" s="61" t="s">
        <v>316</v>
      </c>
      <c r="C20" s="62">
        <v>50</v>
      </c>
      <c r="D20" s="62" t="s">
        <v>314</v>
      </c>
      <c r="E20" s="64"/>
      <c r="F20" s="64"/>
      <c r="G20" s="63">
        <f t="shared" si="0"/>
        <v>0</v>
      </c>
    </row>
    <row r="21" spans="1:7" ht="12.75">
      <c r="A21" s="60" t="s">
        <v>317</v>
      </c>
      <c r="B21" s="61" t="s">
        <v>318</v>
      </c>
      <c r="C21" s="62">
        <v>220</v>
      </c>
      <c r="D21" s="62" t="s">
        <v>314</v>
      </c>
      <c r="E21" s="64"/>
      <c r="F21" s="64"/>
      <c r="G21" s="63">
        <f t="shared" si="0"/>
        <v>0</v>
      </c>
    </row>
    <row r="22" spans="1:7" ht="12.75">
      <c r="A22" s="60" t="s">
        <v>319</v>
      </c>
      <c r="B22" s="61" t="s">
        <v>320</v>
      </c>
      <c r="C22" s="62">
        <v>15</v>
      </c>
      <c r="D22" s="62" t="s">
        <v>314</v>
      </c>
      <c r="E22" s="64"/>
      <c r="F22" s="64"/>
      <c r="G22" s="63">
        <f t="shared" si="0"/>
        <v>0</v>
      </c>
    </row>
    <row r="23" spans="1:7" ht="12.75">
      <c r="A23" s="60" t="s">
        <v>321</v>
      </c>
      <c r="B23" s="61" t="s">
        <v>322</v>
      </c>
      <c r="C23" s="62">
        <v>6</v>
      </c>
      <c r="D23" s="62" t="s">
        <v>295</v>
      </c>
      <c r="E23" s="64"/>
      <c r="F23" s="64"/>
      <c r="G23" s="63">
        <f t="shared" si="0"/>
        <v>0</v>
      </c>
    </row>
    <row r="24" spans="1:7" ht="12.75">
      <c r="A24" s="60" t="s">
        <v>323</v>
      </c>
      <c r="B24" s="61" t="s">
        <v>324</v>
      </c>
      <c r="C24" s="62">
        <v>16</v>
      </c>
      <c r="D24" s="62" t="s">
        <v>295</v>
      </c>
      <c r="E24" s="64"/>
      <c r="F24" s="64"/>
      <c r="G24" s="63">
        <f t="shared" si="0"/>
        <v>0</v>
      </c>
    </row>
    <row r="25" spans="1:7" ht="12.75">
      <c r="A25" s="60" t="s">
        <v>325</v>
      </c>
      <c r="B25" s="61" t="s">
        <v>326</v>
      </c>
      <c r="C25" s="62">
        <v>230</v>
      </c>
      <c r="D25" s="62" t="s">
        <v>314</v>
      </c>
      <c r="E25" s="64"/>
      <c r="F25" s="64"/>
      <c r="G25" s="63">
        <f t="shared" si="0"/>
        <v>0</v>
      </c>
    </row>
    <row r="26" spans="1:7" ht="12.75">
      <c r="A26" s="60" t="s">
        <v>327</v>
      </c>
      <c r="B26" s="61" t="s">
        <v>328</v>
      </c>
      <c r="C26" s="62">
        <v>12</v>
      </c>
      <c r="D26" s="62" t="s">
        <v>314</v>
      </c>
      <c r="E26" s="64"/>
      <c r="F26" s="64"/>
      <c r="G26" s="63">
        <f t="shared" si="0"/>
        <v>0</v>
      </c>
    </row>
    <row r="27" spans="1:7" ht="12.75">
      <c r="A27" s="60" t="s">
        <v>329</v>
      </c>
      <c r="B27" s="61" t="s">
        <v>330</v>
      </c>
      <c r="C27" s="62">
        <v>220</v>
      </c>
      <c r="D27" s="62" t="s">
        <v>314</v>
      </c>
      <c r="E27" s="64"/>
      <c r="F27" s="64"/>
      <c r="G27" s="63">
        <f t="shared" si="0"/>
        <v>0</v>
      </c>
    </row>
    <row r="28" spans="1:7" ht="12.75">
      <c r="A28" s="60" t="s">
        <v>331</v>
      </c>
      <c r="B28" s="61" t="s">
        <v>332</v>
      </c>
      <c r="C28" s="62">
        <v>210</v>
      </c>
      <c r="D28" s="62" t="s">
        <v>333</v>
      </c>
      <c r="E28" s="64"/>
      <c r="F28" s="64"/>
      <c r="G28" s="63">
        <f t="shared" si="0"/>
        <v>0</v>
      </c>
    </row>
    <row r="29" spans="1:7" ht="12.75">
      <c r="A29" s="60" t="s">
        <v>334</v>
      </c>
      <c r="B29" s="61" t="s">
        <v>335</v>
      </c>
      <c r="C29" s="62">
        <v>210</v>
      </c>
      <c r="D29" s="62" t="s">
        <v>333</v>
      </c>
      <c r="E29" s="64"/>
      <c r="F29" s="64"/>
      <c r="G29" s="63">
        <f t="shared" si="0"/>
        <v>0</v>
      </c>
    </row>
    <row r="30" spans="1:7" ht="12.75">
      <c r="A30" s="60" t="s">
        <v>336</v>
      </c>
      <c r="B30" s="61" t="s">
        <v>337</v>
      </c>
      <c r="C30" s="62">
        <v>10</v>
      </c>
      <c r="D30" s="62" t="s">
        <v>333</v>
      </c>
      <c r="E30" s="64"/>
      <c r="F30" s="64"/>
      <c r="G30" s="63">
        <f t="shared" si="0"/>
        <v>0</v>
      </c>
    </row>
    <row r="31" spans="1:7" ht="12.75">
      <c r="A31" s="60" t="s">
        <v>338</v>
      </c>
      <c r="B31" s="61" t="s">
        <v>339</v>
      </c>
      <c r="C31" s="62">
        <v>10</v>
      </c>
      <c r="D31" s="62" t="s">
        <v>333</v>
      </c>
      <c r="E31" s="64"/>
      <c r="F31" s="64"/>
      <c r="G31" s="63">
        <f t="shared" si="0"/>
        <v>0</v>
      </c>
    </row>
    <row r="32" spans="1:7" ht="12.75">
      <c r="A32" s="60" t="s">
        <v>340</v>
      </c>
      <c r="B32" s="61" t="s">
        <v>341</v>
      </c>
      <c r="C32" s="62">
        <v>220</v>
      </c>
      <c r="D32" s="62" t="s">
        <v>333</v>
      </c>
      <c r="E32" s="64"/>
      <c r="F32" s="64"/>
      <c r="G32" s="63">
        <f t="shared" si="0"/>
        <v>0</v>
      </c>
    </row>
    <row r="33" spans="1:7" ht="12.75">
      <c r="A33" s="60" t="s">
        <v>342</v>
      </c>
      <c r="B33" s="61" t="s">
        <v>343</v>
      </c>
      <c r="C33" s="62">
        <v>12</v>
      </c>
      <c r="D33" s="62" t="s">
        <v>344</v>
      </c>
      <c r="E33" s="64"/>
      <c r="F33" s="64"/>
      <c r="G33" s="63">
        <f t="shared" si="0"/>
        <v>0</v>
      </c>
    </row>
    <row r="34" spans="1:7" ht="12.75">
      <c r="A34" s="60" t="s">
        <v>345</v>
      </c>
      <c r="B34" s="61" t="s">
        <v>346</v>
      </c>
      <c r="C34" s="62">
        <v>2</v>
      </c>
      <c r="D34" s="62" t="s">
        <v>295</v>
      </c>
      <c r="E34" s="64"/>
      <c r="F34" s="64"/>
      <c r="G34" s="63">
        <f t="shared" si="0"/>
        <v>0</v>
      </c>
    </row>
    <row r="35" spans="1:7" ht="12.75">
      <c r="A35" s="60" t="s">
        <v>347</v>
      </c>
      <c r="B35" s="61" t="s">
        <v>348</v>
      </c>
      <c r="C35" s="62">
        <v>1</v>
      </c>
      <c r="D35" s="62" t="s">
        <v>295</v>
      </c>
      <c r="E35" s="64"/>
      <c r="F35" s="64"/>
      <c r="G35" s="63">
        <f t="shared" si="0"/>
        <v>0</v>
      </c>
    </row>
    <row r="36" spans="1:7" ht="12.75">
      <c r="A36" s="60" t="s">
        <v>349</v>
      </c>
      <c r="B36" s="61" t="s">
        <v>350</v>
      </c>
      <c r="C36" s="62">
        <v>25</v>
      </c>
      <c r="D36" s="62" t="s">
        <v>351</v>
      </c>
      <c r="E36" s="64"/>
      <c r="F36" s="64"/>
      <c r="G36" s="63">
        <f t="shared" si="0"/>
        <v>0</v>
      </c>
    </row>
    <row r="37" spans="1:7" ht="12.75">
      <c r="A37" s="60" t="s">
        <v>352</v>
      </c>
      <c r="B37" s="61" t="s">
        <v>353</v>
      </c>
      <c r="C37" s="62">
        <v>2</v>
      </c>
      <c r="D37" s="62" t="s">
        <v>344</v>
      </c>
      <c r="E37" s="64"/>
      <c r="F37" s="64"/>
      <c r="G37" s="63">
        <f t="shared" si="0"/>
        <v>0</v>
      </c>
    </row>
    <row r="38" spans="1:7" ht="12.75">
      <c r="A38" s="60" t="s">
        <v>354</v>
      </c>
      <c r="B38" s="61" t="s">
        <v>355</v>
      </c>
      <c r="C38" s="62">
        <v>9</v>
      </c>
      <c r="D38" s="62" t="s">
        <v>344</v>
      </c>
      <c r="E38" s="64"/>
      <c r="F38" s="64"/>
      <c r="G38" s="63">
        <f t="shared" si="0"/>
        <v>0</v>
      </c>
    </row>
    <row r="39" spans="1:7" ht="12.75">
      <c r="A39" s="60" t="s">
        <v>356</v>
      </c>
      <c r="B39" s="61" t="s">
        <v>357</v>
      </c>
      <c r="C39" s="62">
        <v>1</v>
      </c>
      <c r="D39" s="62" t="s">
        <v>295</v>
      </c>
      <c r="E39" s="64"/>
      <c r="F39" s="64"/>
      <c r="G39" s="63">
        <f t="shared" si="0"/>
        <v>0</v>
      </c>
    </row>
    <row r="40" spans="1:7" ht="14.25" customHeight="1">
      <c r="A40" s="60" t="s">
        <v>358</v>
      </c>
      <c r="B40" s="61" t="s">
        <v>359</v>
      </c>
      <c r="C40" s="62">
        <v>0.2</v>
      </c>
      <c r="D40" s="62" t="s">
        <v>360</v>
      </c>
      <c r="E40" s="64"/>
      <c r="F40" s="64"/>
      <c r="G40" s="63">
        <f t="shared" si="0"/>
        <v>0</v>
      </c>
    </row>
    <row r="41" spans="1:7" ht="12.75">
      <c r="A41" s="60" t="s">
        <v>361</v>
      </c>
      <c r="B41" s="61" t="s">
        <v>362</v>
      </c>
      <c r="C41" s="62">
        <v>1</v>
      </c>
      <c r="D41" s="62" t="s">
        <v>295</v>
      </c>
      <c r="E41" s="64"/>
      <c r="F41" s="64"/>
      <c r="G41" s="63">
        <f t="shared" si="0"/>
        <v>0</v>
      </c>
    </row>
    <row r="42" spans="1:7" ht="12.75">
      <c r="A42" s="60" t="s">
        <v>363</v>
      </c>
      <c r="B42" s="61" t="s">
        <v>364</v>
      </c>
      <c r="C42" s="62">
        <v>1</v>
      </c>
      <c r="D42" s="62" t="s">
        <v>295</v>
      </c>
      <c r="E42" s="64"/>
      <c r="F42" s="64"/>
      <c r="G42" s="63">
        <f t="shared" si="0"/>
        <v>0</v>
      </c>
    </row>
    <row r="44" spans="2:7" ht="15">
      <c r="B44" s="68" t="s">
        <v>365</v>
      </c>
      <c r="C44" s="69"/>
      <c r="D44" s="69"/>
      <c r="E44" s="70"/>
      <c r="F44" s="70"/>
      <c r="G44" s="70">
        <f>SUM(G10:G43)</f>
        <v>0</v>
      </c>
    </row>
    <row r="46" spans="1:7" ht="15">
      <c r="A46" s="65" t="s">
        <v>366</v>
      </c>
      <c r="B46" s="71" t="s">
        <v>367</v>
      </c>
      <c r="C46" s="71"/>
      <c r="D46" s="71"/>
      <c r="E46" s="71"/>
      <c r="F46" s="71"/>
      <c r="G46" s="71"/>
    </row>
    <row r="47" spans="2:7" ht="15">
      <c r="B47" s="71" t="s">
        <v>368</v>
      </c>
      <c r="C47" s="71"/>
      <c r="D47" s="71"/>
      <c r="E47" s="71"/>
      <c r="F47" s="71"/>
      <c r="G47" s="71"/>
    </row>
  </sheetData>
  <sheetProtection/>
  <mergeCells count="6">
    <mergeCell ref="B46:G46"/>
    <mergeCell ref="B47:G47"/>
    <mergeCell ref="A1:G1"/>
    <mergeCell ref="B2:G2"/>
    <mergeCell ref="B5:G5"/>
    <mergeCell ref="B6:G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2017-11-02T08:34:35Z</cp:lastPrinted>
  <dcterms:created xsi:type="dcterms:W3CDTF">2017-11-02T08:35:43Z</dcterms:created>
  <dcterms:modified xsi:type="dcterms:W3CDTF">2017-11-02T08:36:22Z</dcterms:modified>
  <cp:category/>
  <cp:version/>
  <cp:contentType/>
  <cp:contentStatus/>
</cp:coreProperties>
</file>